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wardlawrence/Downloads/Map Site/"/>
    </mc:Choice>
  </mc:AlternateContent>
  <xr:revisionPtr revIDLastSave="0" documentId="13_ncr:1_{1DAC5F40-1BC2-9948-8ADD-48CF30C98DBA}" xr6:coauthVersionLast="47" xr6:coauthVersionMax="47" xr10:uidLastSave="{00000000-0000-0000-0000-000000000000}"/>
  <bookViews>
    <workbookView xWindow="4540" yWindow="500" windowWidth="19220" windowHeight="16340" firstSheet="6" activeTab="6" xr2:uid="{3ED63B0D-AB5C-9F46-9FE6-F52A59563DE9}"/>
  </bookViews>
  <sheets>
    <sheet name="Back Upglide" sheetId="10" r:id="rId1"/>
    <sheet name="Data pts (2)" sheetId="6" r:id="rId2"/>
    <sheet name="Upside down" sheetId="8" r:id="rId3"/>
    <sheet name="Fix meridian" sheetId="9" r:id="rId4"/>
    <sheet name="Lambert" sheetId="12" r:id="rId5"/>
    <sheet name="Data pts (3)" sheetId="7" r:id="rId6"/>
    <sheet name="Data pts" sheetId="2" r:id="rId7"/>
    <sheet name="MapList" sheetId="4" r:id="rId8"/>
    <sheet name="White" sheetId="1" r:id="rId9"/>
    <sheet name="Front Ref" sheetId="3" r:id="rId10"/>
  </sheets>
  <definedNames>
    <definedName name="_xlnm._FilterDatabase" localSheetId="0" hidden="1">'Back Upglide'!$AA$23:$AD$36</definedName>
    <definedName name="_xlnm._FilterDatabase" localSheetId="6" hidden="1">'Data pts'!$A$110:$E$273</definedName>
    <definedName name="_xlnm._FilterDatabase" localSheetId="1" hidden="1">'Data pts (2)'!$A$116:$E$279</definedName>
    <definedName name="_xlnm._FilterDatabase" localSheetId="5" hidden="1">'Data pts (3)'!$A$115:$E$278</definedName>
    <definedName name="_xlnm._FilterDatabase" localSheetId="3" hidden="1">'Fix meridian'!$A$116:$E$279</definedName>
    <definedName name="_xlnm._FilterDatabase" localSheetId="4" hidden="1">Lambert!$A$116:$E$279</definedName>
    <definedName name="_xlnm._FilterDatabase" localSheetId="7" hidden="1">MapList!#REF!</definedName>
    <definedName name="_xlnm._FilterDatabase" localSheetId="2" hidden="1">'Upside down'!$A$116:$E$279</definedName>
    <definedName name="_xlnm._FilterDatabase" localSheetId="8" hidden="1">White!$N$198:$N$200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2" l="1"/>
  <c r="L64" i="12"/>
  <c r="Q14" i="12"/>
  <c r="O26" i="12"/>
  <c r="J17" i="12"/>
  <c r="K64" i="12"/>
  <c r="J65" i="12"/>
  <c r="K65" i="12"/>
  <c r="H65" i="12"/>
  <c r="I65" i="12"/>
  <c r="H66" i="12"/>
  <c r="I66" i="12"/>
  <c r="H67" i="12"/>
  <c r="I67" i="12"/>
  <c r="H68" i="12"/>
  <c r="I68" i="12"/>
  <c r="H69" i="12"/>
  <c r="I69" i="12"/>
  <c r="H70" i="12"/>
  <c r="I70" i="12"/>
  <c r="H71" i="12"/>
  <c r="I71" i="12"/>
  <c r="H72" i="12"/>
  <c r="I72" i="12"/>
  <c r="H73" i="12"/>
  <c r="I73" i="12"/>
  <c r="H74" i="12"/>
  <c r="I74" i="12"/>
  <c r="H75" i="12"/>
  <c r="I75" i="12"/>
  <c r="H76" i="12"/>
  <c r="I76" i="12"/>
  <c r="H77" i="12"/>
  <c r="I77" i="12"/>
  <c r="H78" i="12"/>
  <c r="I78" i="12"/>
  <c r="H79" i="12"/>
  <c r="I79" i="12"/>
  <c r="H80" i="12"/>
  <c r="I80" i="12"/>
  <c r="H81" i="12"/>
  <c r="I81" i="12"/>
  <c r="H82" i="12"/>
  <c r="I82" i="12"/>
  <c r="H83" i="12"/>
  <c r="I83" i="12"/>
  <c r="H84" i="12"/>
  <c r="I84" i="12"/>
  <c r="H85" i="12"/>
  <c r="I85" i="12"/>
  <c r="H86" i="12"/>
  <c r="I86" i="12"/>
  <c r="H87" i="12"/>
  <c r="I87" i="12"/>
  <c r="H88" i="12"/>
  <c r="I88" i="12"/>
  <c r="H89" i="12"/>
  <c r="I89" i="12"/>
  <c r="H90" i="12"/>
  <c r="I90" i="12"/>
  <c r="H91" i="12"/>
  <c r="I91" i="12"/>
  <c r="H92" i="12"/>
  <c r="I92" i="12"/>
  <c r="H93" i="12"/>
  <c r="I93" i="12"/>
  <c r="H94" i="12"/>
  <c r="I94" i="12"/>
  <c r="H95" i="12"/>
  <c r="I95" i="12"/>
  <c r="H96" i="12"/>
  <c r="I96" i="12"/>
  <c r="H97" i="12"/>
  <c r="I97" i="12"/>
  <c r="H98" i="12"/>
  <c r="I98" i="12"/>
  <c r="H99" i="12"/>
  <c r="I99" i="12"/>
  <c r="H100" i="12"/>
  <c r="I100" i="12"/>
  <c r="H101" i="12"/>
  <c r="I101" i="12"/>
  <c r="H102" i="12"/>
  <c r="I102" i="12"/>
  <c r="H103" i="12"/>
  <c r="I103" i="12"/>
  <c r="H104" i="12"/>
  <c r="I104" i="12"/>
  <c r="H105" i="12"/>
  <c r="I105" i="12"/>
  <c r="H106" i="12"/>
  <c r="I106" i="12"/>
  <c r="H107" i="12"/>
  <c r="I107" i="12"/>
  <c r="H108" i="12"/>
  <c r="I108" i="12"/>
  <c r="H109" i="12"/>
  <c r="I109" i="12"/>
  <c r="H110" i="12"/>
  <c r="I110" i="12"/>
  <c r="H111" i="12"/>
  <c r="I111" i="12"/>
  <c r="H112" i="12"/>
  <c r="I112" i="12"/>
  <c r="H113" i="12"/>
  <c r="I113" i="12"/>
  <c r="H114" i="12"/>
  <c r="I114" i="12"/>
  <c r="H115" i="12"/>
  <c r="I115" i="12"/>
  <c r="H116" i="12"/>
  <c r="I116" i="12"/>
  <c r="H117" i="12"/>
  <c r="I117" i="12"/>
  <c r="H118" i="12"/>
  <c r="I118" i="12"/>
  <c r="H119" i="12"/>
  <c r="I119" i="12"/>
  <c r="H120" i="12"/>
  <c r="I120" i="12"/>
  <c r="H121" i="12"/>
  <c r="I121" i="12"/>
  <c r="H122" i="12"/>
  <c r="I122" i="12"/>
  <c r="H123" i="12"/>
  <c r="I123" i="12"/>
  <c r="H124" i="12"/>
  <c r="I124" i="12"/>
  <c r="H125" i="12"/>
  <c r="I125" i="12"/>
  <c r="H126" i="12"/>
  <c r="I126" i="12"/>
  <c r="H127" i="12"/>
  <c r="I127" i="12"/>
  <c r="H128" i="12"/>
  <c r="I128" i="12"/>
  <c r="H129" i="12"/>
  <c r="I129" i="12"/>
  <c r="H130" i="12"/>
  <c r="I130" i="12"/>
  <c r="H131" i="12"/>
  <c r="I131" i="12"/>
  <c r="H132" i="12"/>
  <c r="I132" i="12"/>
  <c r="H133" i="12"/>
  <c r="I133" i="12"/>
  <c r="H134" i="12"/>
  <c r="I134" i="12"/>
  <c r="H135" i="12"/>
  <c r="I135" i="12"/>
  <c r="H136" i="12"/>
  <c r="I136" i="12"/>
  <c r="H137" i="12"/>
  <c r="I137" i="12"/>
  <c r="H138" i="12"/>
  <c r="I138" i="12"/>
  <c r="H139" i="12"/>
  <c r="I139" i="12"/>
  <c r="H140" i="12"/>
  <c r="I140" i="12"/>
  <c r="H141" i="12"/>
  <c r="I141" i="12"/>
  <c r="H142" i="12"/>
  <c r="I142" i="12"/>
  <c r="H143" i="12"/>
  <c r="I143" i="12"/>
  <c r="H144" i="12"/>
  <c r="I144" i="12"/>
  <c r="H145" i="12"/>
  <c r="I145" i="12"/>
  <c r="H146" i="12"/>
  <c r="I146" i="12"/>
  <c r="H147" i="12"/>
  <c r="I147" i="12"/>
  <c r="H148" i="12"/>
  <c r="I148" i="12"/>
  <c r="H149" i="12"/>
  <c r="I149" i="12"/>
  <c r="H150" i="12"/>
  <c r="I150" i="12"/>
  <c r="H151" i="12"/>
  <c r="I151" i="12"/>
  <c r="H152" i="12"/>
  <c r="I152" i="12"/>
  <c r="H153" i="12"/>
  <c r="I153" i="12"/>
  <c r="H154" i="12"/>
  <c r="I154" i="12"/>
  <c r="H155" i="12"/>
  <c r="I155" i="12"/>
  <c r="H156" i="12"/>
  <c r="I156" i="12"/>
  <c r="H157" i="12"/>
  <c r="I157" i="12"/>
  <c r="H158" i="12"/>
  <c r="I158" i="12"/>
  <c r="H159" i="12"/>
  <c r="I159" i="12"/>
  <c r="H160" i="12"/>
  <c r="I160" i="12"/>
  <c r="H161" i="12"/>
  <c r="I161" i="12"/>
  <c r="H162" i="12"/>
  <c r="I162" i="12"/>
  <c r="H163" i="12"/>
  <c r="I163" i="12"/>
  <c r="H164" i="12"/>
  <c r="I164" i="12"/>
  <c r="H165" i="12"/>
  <c r="I165" i="12"/>
  <c r="H166" i="12"/>
  <c r="I166" i="12"/>
  <c r="H167" i="12"/>
  <c r="I167" i="12"/>
  <c r="H168" i="12"/>
  <c r="I168" i="12"/>
  <c r="H169" i="12"/>
  <c r="I169" i="12"/>
  <c r="H170" i="12"/>
  <c r="I170" i="12"/>
  <c r="H171" i="12"/>
  <c r="I171" i="12"/>
  <c r="H172" i="12"/>
  <c r="I172" i="12"/>
  <c r="H173" i="12"/>
  <c r="I173" i="12"/>
  <c r="H174" i="12"/>
  <c r="I174" i="12"/>
  <c r="H175" i="12"/>
  <c r="I175" i="12"/>
  <c r="H176" i="12"/>
  <c r="I176" i="12"/>
  <c r="H177" i="12"/>
  <c r="I177" i="12"/>
  <c r="H178" i="12"/>
  <c r="I178" i="12"/>
  <c r="H179" i="12"/>
  <c r="I179" i="12"/>
  <c r="H180" i="12"/>
  <c r="I180" i="12"/>
  <c r="H181" i="12"/>
  <c r="I181" i="12"/>
  <c r="H182" i="12"/>
  <c r="I182" i="12"/>
  <c r="H183" i="12"/>
  <c r="I183" i="12"/>
  <c r="H184" i="12"/>
  <c r="I184" i="12"/>
  <c r="H185" i="12"/>
  <c r="I185" i="12"/>
  <c r="H186" i="12"/>
  <c r="I186" i="12"/>
  <c r="H187" i="12"/>
  <c r="I187" i="12"/>
  <c r="H188" i="12"/>
  <c r="I188" i="12"/>
  <c r="H189" i="12"/>
  <c r="I189" i="12"/>
  <c r="H190" i="12"/>
  <c r="I190" i="12"/>
  <c r="H191" i="12"/>
  <c r="I191" i="12"/>
  <c r="H192" i="12"/>
  <c r="I192" i="12"/>
  <c r="H193" i="12"/>
  <c r="I193" i="12"/>
  <c r="H194" i="12"/>
  <c r="I194" i="12"/>
  <c r="H195" i="12"/>
  <c r="I195" i="12"/>
  <c r="H196" i="12"/>
  <c r="I196" i="12"/>
  <c r="H197" i="12"/>
  <c r="I197" i="12"/>
  <c r="H198" i="12"/>
  <c r="I198" i="12"/>
  <c r="H199" i="12"/>
  <c r="I199" i="12"/>
  <c r="H200" i="12"/>
  <c r="I200" i="12"/>
  <c r="H201" i="12"/>
  <c r="I201" i="12"/>
  <c r="H202" i="12"/>
  <c r="I202" i="12"/>
  <c r="H203" i="12"/>
  <c r="I203" i="12"/>
  <c r="H204" i="12"/>
  <c r="I204" i="12"/>
  <c r="H205" i="12"/>
  <c r="I205" i="12"/>
  <c r="H206" i="12"/>
  <c r="I206" i="12"/>
  <c r="H207" i="12"/>
  <c r="I207" i="12"/>
  <c r="H208" i="12"/>
  <c r="I208" i="12"/>
  <c r="H209" i="12"/>
  <c r="I209" i="12"/>
  <c r="H210" i="12"/>
  <c r="I210" i="12"/>
  <c r="H211" i="12"/>
  <c r="I211" i="12"/>
  <c r="H212" i="12"/>
  <c r="I212" i="12"/>
  <c r="H213" i="12"/>
  <c r="I213" i="12"/>
  <c r="H214" i="12"/>
  <c r="I214" i="12"/>
  <c r="H215" i="12"/>
  <c r="I215" i="12"/>
  <c r="H216" i="12"/>
  <c r="I216" i="12"/>
  <c r="H217" i="12"/>
  <c r="I217" i="12"/>
  <c r="H218" i="12"/>
  <c r="I218" i="12"/>
  <c r="H219" i="12"/>
  <c r="I219" i="12"/>
  <c r="H220" i="12"/>
  <c r="I220" i="12"/>
  <c r="H221" i="12"/>
  <c r="I221" i="12"/>
  <c r="H222" i="12"/>
  <c r="I222" i="12"/>
  <c r="H223" i="12"/>
  <c r="I223" i="12"/>
  <c r="H224" i="12"/>
  <c r="I224" i="12"/>
  <c r="H225" i="12"/>
  <c r="I225" i="12"/>
  <c r="H226" i="12"/>
  <c r="I226" i="12"/>
  <c r="H227" i="12"/>
  <c r="I227" i="12"/>
  <c r="H228" i="12"/>
  <c r="I228" i="12"/>
  <c r="H229" i="12"/>
  <c r="I229" i="12"/>
  <c r="H230" i="12"/>
  <c r="I230" i="12"/>
  <c r="H231" i="12"/>
  <c r="I231" i="12"/>
  <c r="H232" i="12"/>
  <c r="I232" i="12"/>
  <c r="H233" i="12"/>
  <c r="I233" i="12"/>
  <c r="H234" i="12"/>
  <c r="I234" i="12"/>
  <c r="H235" i="12"/>
  <c r="I235" i="12"/>
  <c r="H236" i="12"/>
  <c r="I236" i="12"/>
  <c r="H237" i="12"/>
  <c r="I237" i="12"/>
  <c r="H238" i="12"/>
  <c r="I238" i="12"/>
  <c r="H239" i="12"/>
  <c r="I239" i="12"/>
  <c r="H240" i="12"/>
  <c r="I240" i="12"/>
  <c r="H241" i="12"/>
  <c r="I241" i="12"/>
  <c r="H242" i="12"/>
  <c r="I242" i="12"/>
  <c r="H243" i="12"/>
  <c r="I243" i="12"/>
  <c r="H244" i="12"/>
  <c r="I244" i="12"/>
  <c r="H245" i="12"/>
  <c r="I245" i="12"/>
  <c r="H246" i="12"/>
  <c r="I246" i="12"/>
  <c r="H247" i="12"/>
  <c r="I247" i="12"/>
  <c r="H248" i="12"/>
  <c r="I248" i="12"/>
  <c r="H249" i="12"/>
  <c r="I249" i="12"/>
  <c r="H250" i="12"/>
  <c r="I250" i="12"/>
  <c r="H251" i="12"/>
  <c r="I251" i="12"/>
  <c r="H252" i="12"/>
  <c r="I252" i="12"/>
  <c r="H253" i="12"/>
  <c r="I253" i="12"/>
  <c r="H254" i="12"/>
  <c r="I254" i="12"/>
  <c r="H255" i="12"/>
  <c r="I255" i="12"/>
  <c r="H256" i="12"/>
  <c r="I256" i="12"/>
  <c r="H257" i="12"/>
  <c r="I257" i="12"/>
  <c r="H258" i="12"/>
  <c r="I258" i="12"/>
  <c r="H259" i="12"/>
  <c r="I259" i="12"/>
  <c r="H260" i="12"/>
  <c r="I260" i="12"/>
  <c r="H261" i="12"/>
  <c r="I261" i="12"/>
  <c r="H262" i="12"/>
  <c r="I262" i="12"/>
  <c r="H263" i="12"/>
  <c r="I263" i="12"/>
  <c r="H264" i="12"/>
  <c r="I264" i="12"/>
  <c r="H265" i="12"/>
  <c r="I265" i="12"/>
  <c r="H266" i="12"/>
  <c r="I266" i="12"/>
  <c r="H267" i="12"/>
  <c r="I267" i="12"/>
  <c r="H268" i="12"/>
  <c r="I268" i="12"/>
  <c r="H269" i="12"/>
  <c r="I269" i="12"/>
  <c r="H270" i="12"/>
  <c r="I270" i="12"/>
  <c r="H271" i="12"/>
  <c r="I271" i="12"/>
  <c r="H272" i="12"/>
  <c r="I272" i="12"/>
  <c r="H273" i="12"/>
  <c r="I273" i="12"/>
  <c r="H274" i="12"/>
  <c r="I274" i="12"/>
  <c r="H275" i="12"/>
  <c r="I275" i="12"/>
  <c r="H276" i="12"/>
  <c r="I276" i="12"/>
  <c r="H277" i="12"/>
  <c r="I277" i="12"/>
  <c r="H278" i="12"/>
  <c r="I278" i="12"/>
  <c r="H279" i="12"/>
  <c r="I279" i="12"/>
  <c r="H280" i="12"/>
  <c r="I280" i="12"/>
  <c r="H281" i="12"/>
  <c r="I281" i="12"/>
  <c r="H282" i="12"/>
  <c r="I282" i="12"/>
  <c r="H283" i="12"/>
  <c r="I283" i="12"/>
  <c r="H284" i="12"/>
  <c r="I284" i="12"/>
  <c r="H285" i="12"/>
  <c r="I285" i="12"/>
  <c r="H286" i="12"/>
  <c r="I286" i="12"/>
  <c r="H287" i="12"/>
  <c r="I287" i="12"/>
  <c r="H288" i="12"/>
  <c r="I288" i="12"/>
  <c r="H289" i="12"/>
  <c r="I289" i="12"/>
  <c r="H290" i="12"/>
  <c r="I290" i="12"/>
  <c r="H291" i="12"/>
  <c r="I291" i="12"/>
  <c r="H292" i="12"/>
  <c r="I292" i="12"/>
  <c r="H293" i="12"/>
  <c r="I293" i="12"/>
  <c r="H294" i="12"/>
  <c r="I294" i="12"/>
  <c r="H295" i="12"/>
  <c r="I295" i="12"/>
  <c r="H296" i="12"/>
  <c r="I296" i="12"/>
  <c r="H297" i="12"/>
  <c r="I297" i="12"/>
  <c r="H298" i="12"/>
  <c r="I298" i="12"/>
  <c r="H299" i="12"/>
  <c r="I299" i="12"/>
  <c r="H300" i="12"/>
  <c r="I300" i="12"/>
  <c r="H301" i="12"/>
  <c r="I301" i="12"/>
  <c r="H302" i="12"/>
  <c r="I302" i="12"/>
  <c r="H303" i="12"/>
  <c r="I303" i="12"/>
  <c r="H304" i="12"/>
  <c r="I304" i="12"/>
  <c r="H305" i="12"/>
  <c r="I305" i="12"/>
  <c r="H306" i="12"/>
  <c r="I306" i="12"/>
  <c r="H307" i="12"/>
  <c r="I307" i="12"/>
  <c r="H308" i="12"/>
  <c r="I308" i="12"/>
  <c r="H309" i="12"/>
  <c r="I309" i="12"/>
  <c r="H310" i="12"/>
  <c r="I310" i="12"/>
  <c r="H311" i="12"/>
  <c r="I311" i="12"/>
  <c r="H312" i="12"/>
  <c r="I312" i="12"/>
  <c r="H313" i="12"/>
  <c r="I313" i="12"/>
  <c r="H314" i="12"/>
  <c r="I314" i="12"/>
  <c r="H315" i="12"/>
  <c r="I315" i="12"/>
  <c r="H316" i="12"/>
  <c r="I316" i="12"/>
  <c r="H317" i="12"/>
  <c r="I317" i="12"/>
  <c r="H318" i="12"/>
  <c r="I318" i="12"/>
  <c r="H319" i="12"/>
  <c r="I319" i="12"/>
  <c r="H320" i="12"/>
  <c r="I320" i="12"/>
  <c r="H321" i="12"/>
  <c r="I321" i="12"/>
  <c r="H322" i="12"/>
  <c r="I322" i="12"/>
  <c r="H323" i="12"/>
  <c r="I323" i="12"/>
  <c r="H324" i="12"/>
  <c r="I324" i="12"/>
  <c r="H325" i="12"/>
  <c r="I325" i="12"/>
  <c r="H326" i="12"/>
  <c r="I326" i="12"/>
  <c r="H327" i="12"/>
  <c r="I327" i="12"/>
  <c r="H328" i="12"/>
  <c r="I328" i="12"/>
  <c r="H329" i="12"/>
  <c r="I329" i="12"/>
  <c r="H330" i="12"/>
  <c r="I330" i="12"/>
  <c r="H331" i="12"/>
  <c r="I331" i="12"/>
  <c r="H332" i="12"/>
  <c r="I332" i="12"/>
  <c r="H333" i="12"/>
  <c r="I333" i="12"/>
  <c r="H334" i="12"/>
  <c r="I334" i="12"/>
  <c r="H335" i="12"/>
  <c r="I335" i="12"/>
  <c r="H336" i="12"/>
  <c r="I336" i="12"/>
  <c r="H337" i="12"/>
  <c r="I337" i="12"/>
  <c r="H338" i="12"/>
  <c r="I338" i="12"/>
  <c r="H339" i="12"/>
  <c r="I339" i="12"/>
  <c r="H340" i="12"/>
  <c r="I340" i="12"/>
  <c r="H341" i="12"/>
  <c r="I341" i="12"/>
  <c r="H342" i="12"/>
  <c r="I342" i="12"/>
  <c r="H343" i="12"/>
  <c r="I343" i="12"/>
  <c r="H344" i="12"/>
  <c r="I344" i="12"/>
  <c r="H345" i="12"/>
  <c r="I345" i="12"/>
  <c r="H346" i="12"/>
  <c r="I346" i="12"/>
  <c r="H347" i="12"/>
  <c r="I347" i="12"/>
  <c r="H348" i="12"/>
  <c r="I348" i="12"/>
  <c r="H349" i="12"/>
  <c r="I349" i="12"/>
  <c r="H350" i="12"/>
  <c r="I350" i="12"/>
  <c r="H351" i="12"/>
  <c r="I351" i="12"/>
  <c r="H352" i="12"/>
  <c r="I352" i="12"/>
  <c r="H353" i="12"/>
  <c r="I353" i="12"/>
  <c r="H354" i="12"/>
  <c r="I354" i="12"/>
  <c r="H355" i="12"/>
  <c r="I355" i="12"/>
  <c r="H356" i="12"/>
  <c r="I356" i="12"/>
  <c r="H357" i="12"/>
  <c r="I357" i="12"/>
  <c r="H358" i="12"/>
  <c r="I358" i="12"/>
  <c r="H359" i="12"/>
  <c r="I359" i="12"/>
  <c r="H360" i="12"/>
  <c r="I360" i="12"/>
  <c r="H361" i="12"/>
  <c r="I361" i="12"/>
  <c r="H362" i="12"/>
  <c r="I362" i="12"/>
  <c r="H363" i="12"/>
  <c r="I363" i="12"/>
  <c r="H364" i="12"/>
  <c r="I364" i="12"/>
  <c r="H365" i="12"/>
  <c r="I365" i="12"/>
  <c r="H366" i="12"/>
  <c r="I366" i="12"/>
  <c r="H367" i="12"/>
  <c r="I367" i="12"/>
  <c r="H368" i="12"/>
  <c r="I368" i="12"/>
  <c r="H369" i="12"/>
  <c r="I369" i="12"/>
  <c r="H370" i="12"/>
  <c r="I370" i="12"/>
  <c r="H371" i="12"/>
  <c r="I371" i="12"/>
  <c r="H372" i="12"/>
  <c r="I372" i="12"/>
  <c r="H373" i="12"/>
  <c r="I373" i="12"/>
  <c r="H374" i="12"/>
  <c r="I374" i="12"/>
  <c r="H375" i="12"/>
  <c r="I375" i="12"/>
  <c r="H376" i="12"/>
  <c r="I376" i="12"/>
  <c r="H377" i="12"/>
  <c r="I377" i="12"/>
  <c r="H378" i="12"/>
  <c r="I378" i="12"/>
  <c r="H379" i="12"/>
  <c r="I379" i="12"/>
  <c r="H380" i="12"/>
  <c r="I380" i="12"/>
  <c r="H381" i="12"/>
  <c r="I381" i="12"/>
  <c r="H382" i="12"/>
  <c r="I382" i="12"/>
  <c r="H383" i="12"/>
  <c r="I383" i="12"/>
  <c r="H384" i="12"/>
  <c r="I384" i="12"/>
  <c r="H385" i="12"/>
  <c r="I385" i="12"/>
  <c r="H386" i="12"/>
  <c r="I386" i="12"/>
  <c r="H387" i="12"/>
  <c r="I387" i="12"/>
  <c r="H388" i="12"/>
  <c r="I388" i="12"/>
  <c r="H389" i="12"/>
  <c r="I389" i="12"/>
  <c r="H390" i="12"/>
  <c r="I390" i="12"/>
  <c r="H391" i="12"/>
  <c r="I391" i="12"/>
  <c r="H392" i="12"/>
  <c r="I392" i="12"/>
  <c r="H393" i="12"/>
  <c r="I393" i="12"/>
  <c r="H394" i="12"/>
  <c r="I394" i="12"/>
  <c r="H395" i="12"/>
  <c r="I395" i="12"/>
  <c r="H396" i="12"/>
  <c r="I396" i="12"/>
  <c r="H397" i="12"/>
  <c r="I397" i="12"/>
  <c r="H398" i="12"/>
  <c r="I398" i="12"/>
  <c r="H399" i="12"/>
  <c r="I399" i="12"/>
  <c r="H400" i="12"/>
  <c r="I400" i="12"/>
  <c r="H401" i="12"/>
  <c r="I401" i="12"/>
  <c r="H402" i="12"/>
  <c r="I402" i="12"/>
  <c r="H403" i="12"/>
  <c r="I403" i="12"/>
  <c r="H404" i="12"/>
  <c r="I404" i="12"/>
  <c r="H405" i="12"/>
  <c r="I405" i="12"/>
  <c r="H406" i="12"/>
  <c r="I406" i="12"/>
  <c r="H407" i="12"/>
  <c r="I407" i="12"/>
  <c r="H408" i="12"/>
  <c r="I408" i="12"/>
  <c r="H409" i="12"/>
  <c r="I409" i="12"/>
  <c r="H410" i="12"/>
  <c r="I410" i="12"/>
  <c r="H411" i="12"/>
  <c r="I411" i="12"/>
  <c r="H412" i="12"/>
  <c r="I412" i="12"/>
  <c r="H413" i="12"/>
  <c r="I413" i="12"/>
  <c r="H414" i="12"/>
  <c r="I414" i="12"/>
  <c r="H415" i="12"/>
  <c r="I415" i="12"/>
  <c r="H416" i="12"/>
  <c r="I416" i="12"/>
  <c r="H417" i="12"/>
  <c r="I417" i="12"/>
  <c r="H418" i="12"/>
  <c r="I418" i="12"/>
  <c r="H419" i="12"/>
  <c r="I419" i="12"/>
  <c r="H420" i="12"/>
  <c r="I420" i="12"/>
  <c r="H421" i="12"/>
  <c r="I421" i="12"/>
  <c r="H422" i="12"/>
  <c r="I422" i="12"/>
  <c r="H423" i="12"/>
  <c r="I423" i="12"/>
  <c r="H424" i="12"/>
  <c r="I424" i="12"/>
  <c r="H425" i="12"/>
  <c r="I425" i="12"/>
  <c r="H426" i="12"/>
  <c r="I426" i="12"/>
  <c r="H427" i="12"/>
  <c r="I427" i="12"/>
  <c r="H428" i="12"/>
  <c r="I428" i="12"/>
  <c r="H429" i="12"/>
  <c r="I429" i="12"/>
  <c r="H430" i="12"/>
  <c r="I430" i="12"/>
  <c r="H431" i="12"/>
  <c r="I431" i="12"/>
  <c r="H432" i="12"/>
  <c r="I432" i="12"/>
  <c r="H433" i="12"/>
  <c r="I433" i="12"/>
  <c r="H434" i="12"/>
  <c r="I434" i="12"/>
  <c r="H435" i="12"/>
  <c r="I435" i="12"/>
  <c r="H436" i="12"/>
  <c r="I436" i="12"/>
  <c r="H437" i="12"/>
  <c r="I437" i="12"/>
  <c r="H438" i="12"/>
  <c r="I438" i="12"/>
  <c r="H439" i="12"/>
  <c r="I439" i="12"/>
  <c r="H440" i="12"/>
  <c r="I440" i="12"/>
  <c r="H441" i="12"/>
  <c r="I441" i="12"/>
  <c r="H442" i="12"/>
  <c r="I442" i="12"/>
  <c r="H443" i="12"/>
  <c r="I443" i="12"/>
  <c r="H444" i="12"/>
  <c r="I444" i="12"/>
  <c r="H445" i="12"/>
  <c r="I445" i="12"/>
  <c r="H446" i="12"/>
  <c r="I446" i="12"/>
  <c r="H447" i="12"/>
  <c r="I447" i="12"/>
  <c r="H448" i="12"/>
  <c r="I448" i="12"/>
  <c r="H449" i="12"/>
  <c r="I449" i="12"/>
  <c r="H450" i="12"/>
  <c r="I450" i="12"/>
  <c r="H451" i="12"/>
  <c r="I451" i="12"/>
  <c r="H452" i="12"/>
  <c r="I452" i="12"/>
  <c r="H453" i="12"/>
  <c r="I453" i="12"/>
  <c r="H454" i="12"/>
  <c r="I454" i="12"/>
  <c r="H455" i="12"/>
  <c r="I455" i="12"/>
  <c r="H456" i="12"/>
  <c r="I456" i="12"/>
  <c r="H457" i="12"/>
  <c r="I457" i="12"/>
  <c r="H458" i="12"/>
  <c r="I458" i="12"/>
  <c r="H459" i="12"/>
  <c r="I459" i="12"/>
  <c r="H460" i="12"/>
  <c r="I460" i="12"/>
  <c r="H461" i="12"/>
  <c r="I461" i="12"/>
  <c r="H462" i="12"/>
  <c r="I462" i="12"/>
  <c r="H463" i="12"/>
  <c r="I463" i="12"/>
  <c r="H464" i="12"/>
  <c r="I464" i="12"/>
  <c r="H465" i="12"/>
  <c r="I465" i="12"/>
  <c r="H466" i="12"/>
  <c r="I466" i="12"/>
  <c r="H467" i="12"/>
  <c r="I467" i="12"/>
  <c r="H468" i="12"/>
  <c r="I468" i="12"/>
  <c r="H469" i="12"/>
  <c r="I469" i="12"/>
  <c r="H470" i="12"/>
  <c r="I470" i="12"/>
  <c r="H471" i="12"/>
  <c r="I471" i="12"/>
  <c r="H472" i="12"/>
  <c r="I472" i="12"/>
  <c r="H473" i="12"/>
  <c r="I473" i="12"/>
  <c r="H474" i="12"/>
  <c r="I474" i="12"/>
  <c r="H475" i="12"/>
  <c r="I475" i="12"/>
  <c r="H476" i="12"/>
  <c r="I476" i="12"/>
  <c r="H477" i="12"/>
  <c r="I477" i="12"/>
  <c r="H478" i="12"/>
  <c r="I478" i="12"/>
  <c r="H479" i="12"/>
  <c r="I479" i="12"/>
  <c r="H480" i="12"/>
  <c r="I480" i="12"/>
  <c r="H481" i="12"/>
  <c r="I481" i="12"/>
  <c r="H482" i="12"/>
  <c r="I482" i="12"/>
  <c r="H483" i="12"/>
  <c r="I483" i="12"/>
  <c r="H484" i="12"/>
  <c r="I484" i="12"/>
  <c r="H485" i="12"/>
  <c r="I485" i="12"/>
  <c r="H486" i="12"/>
  <c r="I486" i="12"/>
  <c r="H487" i="12"/>
  <c r="I487" i="12"/>
  <c r="H488" i="12"/>
  <c r="I488" i="12"/>
  <c r="H489" i="12"/>
  <c r="I489" i="12"/>
  <c r="H490" i="12"/>
  <c r="I490" i="12"/>
  <c r="H491" i="12"/>
  <c r="I491" i="12"/>
  <c r="H492" i="12"/>
  <c r="I492" i="12"/>
  <c r="H493" i="12"/>
  <c r="I493" i="12"/>
  <c r="H494" i="12"/>
  <c r="I494" i="12"/>
  <c r="H495" i="12"/>
  <c r="I495" i="12"/>
  <c r="H496" i="12"/>
  <c r="I496" i="12"/>
  <c r="H497" i="12"/>
  <c r="I497" i="12"/>
  <c r="H498" i="12"/>
  <c r="I498" i="12"/>
  <c r="H499" i="12"/>
  <c r="I499" i="12"/>
  <c r="H500" i="12"/>
  <c r="I500" i="12"/>
  <c r="H501" i="12"/>
  <c r="I501" i="12"/>
  <c r="H502" i="12"/>
  <c r="I502" i="12"/>
  <c r="H503" i="12"/>
  <c r="I503" i="12"/>
  <c r="H504" i="12"/>
  <c r="I504" i="12"/>
  <c r="H505" i="12"/>
  <c r="I505" i="12"/>
  <c r="H506" i="12"/>
  <c r="I506" i="12"/>
  <c r="H507" i="12"/>
  <c r="I507" i="12"/>
  <c r="H508" i="12"/>
  <c r="I508" i="12"/>
  <c r="H509" i="12"/>
  <c r="I509" i="12"/>
  <c r="H510" i="12"/>
  <c r="I510" i="12"/>
  <c r="I64" i="12"/>
  <c r="I64" i="8"/>
  <c r="H64" i="12"/>
  <c r="H64" i="8"/>
  <c r="G363" i="12"/>
  <c r="G364" i="12"/>
  <c r="G365" i="12"/>
  <c r="G366" i="12"/>
  <c r="G367" i="12"/>
  <c r="G404" i="12" s="1"/>
  <c r="G441" i="12" s="1"/>
  <c r="G478" i="12" s="1"/>
  <c r="G368" i="12"/>
  <c r="G405" i="12" s="1"/>
  <c r="G442" i="12" s="1"/>
  <c r="G479" i="12" s="1"/>
  <c r="G369" i="12"/>
  <c r="G406" i="12" s="1"/>
  <c r="G443" i="12" s="1"/>
  <c r="G480" i="12" s="1"/>
  <c r="G370" i="12"/>
  <c r="G407" i="12" s="1"/>
  <c r="G444" i="12" s="1"/>
  <c r="G371" i="12"/>
  <c r="G372" i="12"/>
  <c r="G373" i="12"/>
  <c r="G374" i="12"/>
  <c r="G375" i="12"/>
  <c r="G376" i="12"/>
  <c r="G413" i="12" s="1"/>
  <c r="G450" i="12" s="1"/>
  <c r="G487" i="12" s="1"/>
  <c r="G377" i="12"/>
  <c r="G414" i="12" s="1"/>
  <c r="G451" i="12" s="1"/>
  <c r="G488" i="12" s="1"/>
  <c r="G378" i="12"/>
  <c r="G415" i="12" s="1"/>
  <c r="G452" i="12" s="1"/>
  <c r="G379" i="12"/>
  <c r="G380" i="12"/>
  <c r="G381" i="12"/>
  <c r="G382" i="12"/>
  <c r="G383" i="12"/>
  <c r="G384" i="12"/>
  <c r="G421" i="12" s="1"/>
  <c r="G458" i="12" s="1"/>
  <c r="G495" i="12" s="1"/>
  <c r="G385" i="12"/>
  <c r="G422" i="12" s="1"/>
  <c r="G459" i="12" s="1"/>
  <c r="G496" i="12" s="1"/>
  <c r="G386" i="12"/>
  <c r="G423" i="12" s="1"/>
  <c r="G460" i="12" s="1"/>
  <c r="G387" i="12"/>
  <c r="G388" i="12"/>
  <c r="G389" i="12"/>
  <c r="G390" i="12"/>
  <c r="G391" i="12"/>
  <c r="G392" i="12"/>
  <c r="G429" i="12" s="1"/>
  <c r="G466" i="12" s="1"/>
  <c r="G503" i="12" s="1"/>
  <c r="G393" i="12"/>
  <c r="G430" i="12" s="1"/>
  <c r="G467" i="12" s="1"/>
  <c r="G504" i="12" s="1"/>
  <c r="G394" i="12"/>
  <c r="G431" i="12" s="1"/>
  <c r="G468" i="12" s="1"/>
  <c r="G395" i="12"/>
  <c r="G396" i="12"/>
  <c r="G397" i="12"/>
  <c r="G398" i="12"/>
  <c r="G399" i="12"/>
  <c r="G400" i="12"/>
  <c r="G437" i="12" s="1"/>
  <c r="G474" i="12" s="1"/>
  <c r="G401" i="12"/>
  <c r="G438" i="12" s="1"/>
  <c r="G475" i="12" s="1"/>
  <c r="G402" i="12"/>
  <c r="G439" i="12" s="1"/>
  <c r="G476" i="12" s="1"/>
  <c r="G403" i="12"/>
  <c r="G408" i="12"/>
  <c r="G445" i="12" s="1"/>
  <c r="G409" i="12"/>
  <c r="G446" i="12" s="1"/>
  <c r="G483" i="12" s="1"/>
  <c r="G410" i="12"/>
  <c r="G447" i="12" s="1"/>
  <c r="G484" i="12" s="1"/>
  <c r="G411" i="12"/>
  <c r="G412" i="12"/>
  <c r="G416" i="12"/>
  <c r="G453" i="12" s="1"/>
  <c r="G417" i="12"/>
  <c r="G454" i="12" s="1"/>
  <c r="G491" i="12" s="1"/>
  <c r="G418" i="12"/>
  <c r="G455" i="12" s="1"/>
  <c r="G492" i="12" s="1"/>
  <c r="G419" i="12"/>
  <c r="G420" i="12"/>
  <c r="G424" i="12"/>
  <c r="G461" i="12" s="1"/>
  <c r="G425" i="12"/>
  <c r="G462" i="12" s="1"/>
  <c r="G499" i="12" s="1"/>
  <c r="G426" i="12"/>
  <c r="G463" i="12" s="1"/>
  <c r="G500" i="12" s="1"/>
  <c r="G427" i="12"/>
  <c r="G428" i="12"/>
  <c r="G432" i="12"/>
  <c r="G469" i="12" s="1"/>
  <c r="G433" i="12"/>
  <c r="G470" i="12" s="1"/>
  <c r="G507" i="12" s="1"/>
  <c r="G434" i="12"/>
  <c r="G471" i="12" s="1"/>
  <c r="G508" i="12" s="1"/>
  <c r="G435" i="12"/>
  <c r="G436" i="12"/>
  <c r="G440" i="12"/>
  <c r="G448" i="12"/>
  <c r="G449" i="12"/>
  <c r="G456" i="12"/>
  <c r="G457" i="12"/>
  <c r="G464" i="12"/>
  <c r="G465" i="12"/>
  <c r="G472" i="12"/>
  <c r="G473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26" i="12"/>
  <c r="P7" i="12"/>
  <c r="Q7" i="12" s="1"/>
  <c r="O22" i="12" s="1"/>
  <c r="P8" i="12"/>
  <c r="Q8" i="12" s="1"/>
  <c r="P6" i="12"/>
  <c r="Q6" i="12" s="1"/>
  <c r="O21" i="12" s="1"/>
  <c r="J26" i="12"/>
  <c r="J64" i="12"/>
  <c r="J280" i="12"/>
  <c r="J25" i="12"/>
  <c r="J24" i="12"/>
  <c r="J23" i="12"/>
  <c r="J21" i="12"/>
  <c r="J22" i="12"/>
  <c r="P11" i="12"/>
  <c r="Q11" i="12" s="1"/>
  <c r="P10" i="12"/>
  <c r="Q10" i="12" s="1"/>
  <c r="P9" i="12"/>
  <c r="Q9" i="12" s="1"/>
  <c r="Q5" i="12"/>
  <c r="P5" i="12"/>
  <c r="Q4" i="12"/>
  <c r="P4" i="12"/>
  <c r="L5" i="12"/>
  <c r="J29" i="12"/>
  <c r="L7" i="12"/>
  <c r="J30" i="12" s="1"/>
  <c r="L6" i="12"/>
  <c r="J33" i="12"/>
  <c r="K33" i="12" s="1"/>
  <c r="J32" i="12"/>
  <c r="K32" i="12" s="1"/>
  <c r="L8" i="12"/>
  <c r="L9" i="12"/>
  <c r="L10" i="12"/>
  <c r="K11" i="12"/>
  <c r="L11" i="12" s="1"/>
  <c r="K10" i="12"/>
  <c r="K9" i="12"/>
  <c r="K8" i="12"/>
  <c r="K5" i="12"/>
  <c r="L4" i="12"/>
  <c r="K4" i="12"/>
  <c r="K510" i="12"/>
  <c r="J510" i="12"/>
  <c r="K509" i="12"/>
  <c r="J509" i="12"/>
  <c r="K508" i="12"/>
  <c r="J508" i="12"/>
  <c r="K507" i="12"/>
  <c r="J507" i="12"/>
  <c r="K506" i="12"/>
  <c r="J506" i="12"/>
  <c r="K505" i="12"/>
  <c r="J505" i="12"/>
  <c r="K504" i="12"/>
  <c r="J504" i="12"/>
  <c r="K503" i="12"/>
  <c r="J503" i="12"/>
  <c r="K502" i="12"/>
  <c r="J502" i="12"/>
  <c r="K501" i="12"/>
  <c r="J501" i="12"/>
  <c r="K500" i="12"/>
  <c r="J500" i="12"/>
  <c r="K499" i="12"/>
  <c r="J499" i="12"/>
  <c r="K498" i="12"/>
  <c r="J498" i="12"/>
  <c r="K497" i="12"/>
  <c r="J497" i="12"/>
  <c r="K496" i="12"/>
  <c r="J496" i="12"/>
  <c r="K495" i="12"/>
  <c r="J495" i="12"/>
  <c r="K494" i="12"/>
  <c r="J494" i="12"/>
  <c r="K493" i="12"/>
  <c r="J493" i="12"/>
  <c r="K492" i="12"/>
  <c r="J492" i="12"/>
  <c r="K491" i="12"/>
  <c r="J491" i="12"/>
  <c r="K490" i="12"/>
  <c r="J490" i="12"/>
  <c r="K489" i="12"/>
  <c r="J489" i="12"/>
  <c r="K488" i="12"/>
  <c r="J488" i="12"/>
  <c r="K487" i="12"/>
  <c r="J487" i="12"/>
  <c r="K486" i="12"/>
  <c r="J486" i="12"/>
  <c r="K485" i="12"/>
  <c r="J485" i="12"/>
  <c r="K484" i="12"/>
  <c r="J484" i="12"/>
  <c r="K483" i="12"/>
  <c r="J483" i="12"/>
  <c r="K482" i="12"/>
  <c r="J482" i="12"/>
  <c r="K481" i="12"/>
  <c r="J481" i="12"/>
  <c r="K480" i="12"/>
  <c r="J480" i="12"/>
  <c r="K479" i="12"/>
  <c r="J479" i="12"/>
  <c r="K478" i="12"/>
  <c r="J478" i="12"/>
  <c r="K477" i="12"/>
  <c r="J477" i="12"/>
  <c r="K476" i="12"/>
  <c r="J476" i="12"/>
  <c r="K475" i="12"/>
  <c r="J475" i="12"/>
  <c r="K474" i="12"/>
  <c r="J474" i="12"/>
  <c r="K473" i="12"/>
  <c r="J473" i="12"/>
  <c r="K472" i="12"/>
  <c r="J472" i="12"/>
  <c r="K471" i="12"/>
  <c r="J471" i="12"/>
  <c r="K470" i="12"/>
  <c r="J470" i="12"/>
  <c r="K469" i="12"/>
  <c r="J469" i="12"/>
  <c r="K468" i="12"/>
  <c r="J468" i="12"/>
  <c r="K467" i="12"/>
  <c r="J467" i="12"/>
  <c r="K466" i="12"/>
  <c r="J466" i="12"/>
  <c r="K465" i="12"/>
  <c r="J465" i="12"/>
  <c r="K464" i="12"/>
  <c r="J464" i="12"/>
  <c r="K463" i="12"/>
  <c r="J463" i="12"/>
  <c r="K462" i="12"/>
  <c r="J462" i="12"/>
  <c r="K461" i="12"/>
  <c r="J461" i="12"/>
  <c r="K460" i="12"/>
  <c r="J460" i="12"/>
  <c r="K459" i="12"/>
  <c r="J459" i="12"/>
  <c r="K458" i="12"/>
  <c r="J458" i="12"/>
  <c r="K457" i="12"/>
  <c r="J457" i="12"/>
  <c r="K456" i="12"/>
  <c r="J456" i="12"/>
  <c r="K455" i="12"/>
  <c r="J455" i="12"/>
  <c r="K454" i="12"/>
  <c r="J454" i="12"/>
  <c r="K453" i="12"/>
  <c r="J453" i="12"/>
  <c r="K452" i="12"/>
  <c r="J452" i="12"/>
  <c r="K451" i="12"/>
  <c r="J451" i="12"/>
  <c r="K450" i="12"/>
  <c r="J450" i="12"/>
  <c r="K449" i="12"/>
  <c r="J449" i="12"/>
  <c r="K448" i="12"/>
  <c r="J448" i="12"/>
  <c r="K447" i="12"/>
  <c r="J447" i="12"/>
  <c r="K446" i="12"/>
  <c r="J446" i="12"/>
  <c r="K445" i="12"/>
  <c r="J445" i="12"/>
  <c r="K444" i="12"/>
  <c r="J444" i="12"/>
  <c r="K443" i="12"/>
  <c r="J443" i="12"/>
  <c r="K442" i="12"/>
  <c r="J442" i="12"/>
  <c r="K441" i="12"/>
  <c r="J441" i="12"/>
  <c r="K440" i="12"/>
  <c r="J440" i="12"/>
  <c r="K439" i="12"/>
  <c r="J439" i="12"/>
  <c r="K438" i="12"/>
  <c r="J438" i="12"/>
  <c r="K437" i="12"/>
  <c r="J437" i="12"/>
  <c r="K436" i="12"/>
  <c r="J436" i="12"/>
  <c r="K435" i="12"/>
  <c r="J435" i="12"/>
  <c r="K434" i="12"/>
  <c r="J434" i="12"/>
  <c r="K433" i="12"/>
  <c r="J433" i="12"/>
  <c r="K432" i="12"/>
  <c r="J432" i="12"/>
  <c r="K431" i="12"/>
  <c r="J431" i="12"/>
  <c r="K430" i="12"/>
  <c r="J430" i="12"/>
  <c r="K429" i="12"/>
  <c r="J429" i="12"/>
  <c r="K428" i="12"/>
  <c r="J428" i="12"/>
  <c r="K427" i="12"/>
  <c r="J427" i="12"/>
  <c r="K426" i="12"/>
  <c r="J426" i="12"/>
  <c r="K425" i="12"/>
  <c r="J425" i="12"/>
  <c r="K424" i="12"/>
  <c r="J424" i="12"/>
  <c r="K423" i="12"/>
  <c r="J423" i="12"/>
  <c r="K422" i="12"/>
  <c r="J422" i="12"/>
  <c r="K421" i="12"/>
  <c r="J421" i="12"/>
  <c r="K420" i="12"/>
  <c r="J420" i="12"/>
  <c r="K419" i="12"/>
  <c r="J419" i="12"/>
  <c r="K418" i="12"/>
  <c r="J418" i="12"/>
  <c r="K417" i="12"/>
  <c r="J417" i="12"/>
  <c r="K416" i="12"/>
  <c r="J416" i="12"/>
  <c r="K415" i="12"/>
  <c r="J415" i="12"/>
  <c r="K414" i="12"/>
  <c r="J414" i="12"/>
  <c r="K413" i="12"/>
  <c r="J413" i="12"/>
  <c r="K412" i="12"/>
  <c r="J412" i="12"/>
  <c r="K411" i="12"/>
  <c r="J411" i="12"/>
  <c r="K410" i="12"/>
  <c r="J410" i="12"/>
  <c r="K409" i="12"/>
  <c r="J409" i="12"/>
  <c r="K408" i="12"/>
  <c r="J408" i="12"/>
  <c r="K407" i="12"/>
  <c r="J407" i="12"/>
  <c r="K406" i="12"/>
  <c r="J406" i="12"/>
  <c r="K405" i="12"/>
  <c r="J405" i="12"/>
  <c r="K404" i="12"/>
  <c r="J404" i="12"/>
  <c r="K403" i="12"/>
  <c r="J403" i="12"/>
  <c r="K402" i="12"/>
  <c r="J402" i="12"/>
  <c r="K401" i="12"/>
  <c r="J401" i="12"/>
  <c r="K400" i="12"/>
  <c r="J400" i="12"/>
  <c r="K399" i="12"/>
  <c r="J399" i="12"/>
  <c r="K398" i="12"/>
  <c r="J398" i="12"/>
  <c r="K397" i="12"/>
  <c r="J397" i="12"/>
  <c r="K396" i="12"/>
  <c r="J396" i="12"/>
  <c r="K395" i="12"/>
  <c r="J395" i="12"/>
  <c r="K394" i="12"/>
  <c r="J394" i="12"/>
  <c r="K393" i="12"/>
  <c r="J393" i="12"/>
  <c r="K392" i="12"/>
  <c r="J392" i="12"/>
  <c r="K391" i="12"/>
  <c r="J391" i="12"/>
  <c r="K390" i="12"/>
  <c r="J390" i="12"/>
  <c r="K389" i="12"/>
  <c r="J389" i="12"/>
  <c r="K388" i="12"/>
  <c r="J388" i="12"/>
  <c r="K387" i="12"/>
  <c r="J387" i="12"/>
  <c r="K386" i="12"/>
  <c r="J386" i="12"/>
  <c r="K385" i="12"/>
  <c r="J385" i="12"/>
  <c r="K384" i="12"/>
  <c r="J384" i="12"/>
  <c r="K383" i="12"/>
  <c r="J383" i="12"/>
  <c r="K382" i="12"/>
  <c r="J382" i="12"/>
  <c r="K381" i="12"/>
  <c r="J381" i="12"/>
  <c r="K380" i="12"/>
  <c r="J380" i="12"/>
  <c r="K379" i="12"/>
  <c r="J379" i="12"/>
  <c r="K378" i="12"/>
  <c r="J378" i="12"/>
  <c r="K377" i="12"/>
  <c r="J377" i="12"/>
  <c r="K376" i="12"/>
  <c r="J376" i="12"/>
  <c r="K375" i="12"/>
  <c r="J375" i="12"/>
  <c r="K374" i="12"/>
  <c r="J374" i="12"/>
  <c r="K373" i="12"/>
  <c r="J373" i="12"/>
  <c r="K372" i="12"/>
  <c r="J372" i="12"/>
  <c r="K371" i="12"/>
  <c r="J371" i="12"/>
  <c r="K370" i="12"/>
  <c r="J370" i="12"/>
  <c r="K369" i="12"/>
  <c r="J369" i="12"/>
  <c r="K368" i="12"/>
  <c r="J368" i="12"/>
  <c r="K367" i="12"/>
  <c r="J367" i="12"/>
  <c r="K366" i="12"/>
  <c r="J366" i="12"/>
  <c r="K365" i="12"/>
  <c r="J365" i="12"/>
  <c r="K364" i="12"/>
  <c r="J364" i="12"/>
  <c r="K363" i="12"/>
  <c r="J363" i="12"/>
  <c r="K362" i="12"/>
  <c r="J362" i="12"/>
  <c r="G510" i="12"/>
  <c r="K361" i="12"/>
  <c r="J361" i="12"/>
  <c r="G509" i="12"/>
  <c r="K360" i="12"/>
  <c r="J360" i="12"/>
  <c r="K359" i="12"/>
  <c r="J359" i="12"/>
  <c r="K358" i="12"/>
  <c r="J358" i="12"/>
  <c r="K357" i="12"/>
  <c r="J357" i="12"/>
  <c r="K356" i="12"/>
  <c r="J356" i="12"/>
  <c r="K355" i="12"/>
  <c r="J355" i="12"/>
  <c r="K354" i="12"/>
  <c r="J354" i="12"/>
  <c r="G502" i="12"/>
  <c r="K353" i="12"/>
  <c r="J353" i="12"/>
  <c r="G501" i="12"/>
  <c r="K352" i="12"/>
  <c r="J352" i="12"/>
  <c r="K351" i="12"/>
  <c r="J351" i="12"/>
  <c r="K350" i="12"/>
  <c r="J350" i="12"/>
  <c r="K349" i="12"/>
  <c r="J349" i="12"/>
  <c r="K348" i="12"/>
  <c r="J348" i="12"/>
  <c r="K347" i="12"/>
  <c r="J347" i="12"/>
  <c r="K346" i="12"/>
  <c r="J346" i="12"/>
  <c r="G494" i="12"/>
  <c r="K345" i="12"/>
  <c r="J345" i="12"/>
  <c r="G493" i="12"/>
  <c r="K344" i="12"/>
  <c r="J344" i="12"/>
  <c r="K343" i="12"/>
  <c r="J343" i="12"/>
  <c r="K342" i="12"/>
  <c r="J342" i="12"/>
  <c r="K341" i="12"/>
  <c r="J341" i="12"/>
  <c r="K340" i="12"/>
  <c r="J340" i="12"/>
  <c r="K339" i="12"/>
  <c r="J339" i="12"/>
  <c r="K338" i="12"/>
  <c r="J338" i="12"/>
  <c r="G486" i="12"/>
  <c r="K337" i="12"/>
  <c r="J337" i="12"/>
  <c r="G485" i="12"/>
  <c r="K336" i="12"/>
  <c r="J336" i="12"/>
  <c r="K335" i="12"/>
  <c r="J335" i="12"/>
  <c r="K334" i="12"/>
  <c r="J334" i="12"/>
  <c r="K333" i="12"/>
  <c r="J333" i="12"/>
  <c r="K332" i="12"/>
  <c r="J332" i="12"/>
  <c r="K331" i="12"/>
  <c r="J331" i="12"/>
  <c r="K330" i="12"/>
  <c r="J330" i="12"/>
  <c r="K329" i="12"/>
  <c r="J329" i="12"/>
  <c r="G477" i="12"/>
  <c r="K328" i="12"/>
  <c r="J328" i="12"/>
  <c r="K327" i="12"/>
  <c r="J327" i="12"/>
  <c r="K326" i="12"/>
  <c r="J326" i="12"/>
  <c r="K325" i="12"/>
  <c r="J325" i="12"/>
  <c r="K324" i="12"/>
  <c r="J324" i="12"/>
  <c r="K323" i="12"/>
  <c r="J323" i="12"/>
  <c r="K322" i="12"/>
  <c r="J322" i="12"/>
  <c r="K321" i="12"/>
  <c r="J321" i="12"/>
  <c r="K320" i="12"/>
  <c r="J320" i="12"/>
  <c r="K319" i="12"/>
  <c r="J319" i="12"/>
  <c r="K318" i="12"/>
  <c r="J318" i="12"/>
  <c r="K317" i="12"/>
  <c r="J317" i="12"/>
  <c r="K316" i="12"/>
  <c r="J316" i="12"/>
  <c r="K315" i="12"/>
  <c r="J315" i="12"/>
  <c r="K314" i="12"/>
  <c r="J314" i="12"/>
  <c r="K313" i="12"/>
  <c r="J313" i="12"/>
  <c r="K312" i="12"/>
  <c r="J312" i="12"/>
  <c r="K311" i="12"/>
  <c r="J311" i="12"/>
  <c r="K310" i="12"/>
  <c r="J310" i="12"/>
  <c r="K309" i="12"/>
  <c r="J309" i="12"/>
  <c r="K308" i="12"/>
  <c r="J308" i="12"/>
  <c r="K307" i="12"/>
  <c r="J307" i="12"/>
  <c r="K306" i="12"/>
  <c r="J306" i="12"/>
  <c r="K305" i="12"/>
  <c r="J305" i="12"/>
  <c r="K304" i="12"/>
  <c r="J304" i="12"/>
  <c r="K303" i="12"/>
  <c r="J303" i="12"/>
  <c r="K302" i="12"/>
  <c r="J302" i="12"/>
  <c r="K301" i="12"/>
  <c r="J301" i="12"/>
  <c r="K300" i="12"/>
  <c r="J300" i="12"/>
  <c r="K299" i="12"/>
  <c r="J299" i="12"/>
  <c r="K298" i="12"/>
  <c r="J298" i="12"/>
  <c r="K297" i="12"/>
  <c r="J297" i="12"/>
  <c r="K296" i="12"/>
  <c r="J296" i="12"/>
  <c r="K295" i="12"/>
  <c r="J295" i="12"/>
  <c r="K294" i="12"/>
  <c r="J294" i="12"/>
  <c r="K293" i="12"/>
  <c r="J293" i="12"/>
  <c r="K292" i="12"/>
  <c r="J292" i="12"/>
  <c r="K291" i="12"/>
  <c r="J291" i="12"/>
  <c r="K290" i="12"/>
  <c r="J290" i="12"/>
  <c r="K289" i="12"/>
  <c r="J289" i="12"/>
  <c r="K288" i="12"/>
  <c r="J288" i="12"/>
  <c r="K287" i="12"/>
  <c r="J287" i="12"/>
  <c r="K286" i="12"/>
  <c r="J286" i="12"/>
  <c r="K285" i="12"/>
  <c r="J285" i="12"/>
  <c r="K284" i="12"/>
  <c r="J284" i="12"/>
  <c r="K283" i="12"/>
  <c r="J283" i="12"/>
  <c r="K282" i="12"/>
  <c r="J282" i="12"/>
  <c r="K281" i="12"/>
  <c r="J281" i="12"/>
  <c r="K280" i="12"/>
  <c r="K279" i="12"/>
  <c r="J279" i="12"/>
  <c r="K278" i="12"/>
  <c r="J278" i="12"/>
  <c r="K277" i="12"/>
  <c r="J277" i="12"/>
  <c r="K276" i="12"/>
  <c r="J276" i="12"/>
  <c r="K275" i="12"/>
  <c r="J275" i="12"/>
  <c r="K274" i="12"/>
  <c r="J274" i="12"/>
  <c r="K273" i="12"/>
  <c r="J273" i="12"/>
  <c r="K272" i="12"/>
  <c r="J272" i="12"/>
  <c r="K271" i="12"/>
  <c r="J271" i="12"/>
  <c r="K270" i="12"/>
  <c r="J270" i="12"/>
  <c r="K269" i="12"/>
  <c r="J269" i="12"/>
  <c r="K268" i="12"/>
  <c r="J268" i="12"/>
  <c r="K267" i="12"/>
  <c r="J267" i="12"/>
  <c r="K266" i="12"/>
  <c r="J266" i="12"/>
  <c r="K265" i="12"/>
  <c r="J265" i="12"/>
  <c r="K264" i="12"/>
  <c r="J264" i="12"/>
  <c r="K263" i="12"/>
  <c r="J263" i="12"/>
  <c r="K262" i="12"/>
  <c r="J262" i="12"/>
  <c r="K261" i="12"/>
  <c r="J261" i="12"/>
  <c r="K260" i="12"/>
  <c r="J260" i="12"/>
  <c r="K259" i="12"/>
  <c r="J259" i="12"/>
  <c r="K258" i="12"/>
  <c r="J258" i="12"/>
  <c r="K257" i="12"/>
  <c r="J257" i="12"/>
  <c r="K256" i="12"/>
  <c r="J256" i="12"/>
  <c r="K255" i="12"/>
  <c r="J255" i="12"/>
  <c r="K254" i="12"/>
  <c r="J254" i="12"/>
  <c r="K253" i="12"/>
  <c r="J253" i="12"/>
  <c r="K252" i="12"/>
  <c r="J252" i="12"/>
  <c r="K251" i="12"/>
  <c r="J251" i="12"/>
  <c r="K250" i="12"/>
  <c r="J250" i="12"/>
  <c r="K249" i="12"/>
  <c r="J249" i="12"/>
  <c r="K248" i="12"/>
  <c r="J248" i="12"/>
  <c r="K247" i="12"/>
  <c r="J247" i="12"/>
  <c r="K246" i="12"/>
  <c r="J246" i="12"/>
  <c r="K245" i="12"/>
  <c r="J245" i="12"/>
  <c r="K244" i="12"/>
  <c r="J244" i="12"/>
  <c r="K243" i="12"/>
  <c r="J243" i="12"/>
  <c r="K242" i="12"/>
  <c r="J242" i="12"/>
  <c r="K241" i="12"/>
  <c r="J241" i="12"/>
  <c r="K240" i="12"/>
  <c r="J240" i="12"/>
  <c r="K239" i="12"/>
  <c r="J239" i="12"/>
  <c r="K238" i="12"/>
  <c r="J238" i="12"/>
  <c r="K237" i="12"/>
  <c r="J237" i="12"/>
  <c r="K236" i="12"/>
  <c r="J236" i="12"/>
  <c r="K235" i="12"/>
  <c r="J235" i="12"/>
  <c r="K234" i="12"/>
  <c r="J234" i="12"/>
  <c r="K233" i="12"/>
  <c r="J233" i="12"/>
  <c r="K232" i="12"/>
  <c r="J232" i="12"/>
  <c r="K231" i="12"/>
  <c r="J231" i="12"/>
  <c r="K230" i="12"/>
  <c r="J230" i="12"/>
  <c r="K229" i="12"/>
  <c r="J229" i="12"/>
  <c r="K228" i="12"/>
  <c r="J228" i="12"/>
  <c r="K227" i="12"/>
  <c r="J227" i="12"/>
  <c r="K226" i="12"/>
  <c r="J226" i="12"/>
  <c r="K225" i="12"/>
  <c r="J225" i="12"/>
  <c r="K224" i="12"/>
  <c r="J224" i="12"/>
  <c r="K223" i="12"/>
  <c r="J223" i="12"/>
  <c r="K222" i="12"/>
  <c r="J222" i="12"/>
  <c r="K221" i="12"/>
  <c r="J221" i="12"/>
  <c r="K220" i="12"/>
  <c r="J220" i="12"/>
  <c r="K219" i="12"/>
  <c r="J219" i="12"/>
  <c r="K218" i="12"/>
  <c r="J218" i="12"/>
  <c r="K217" i="12"/>
  <c r="J217" i="12"/>
  <c r="K216" i="12"/>
  <c r="J216" i="12"/>
  <c r="K215" i="12"/>
  <c r="J215" i="12"/>
  <c r="K214" i="12"/>
  <c r="J214" i="12"/>
  <c r="K213" i="12"/>
  <c r="J213" i="12"/>
  <c r="K212" i="12"/>
  <c r="J212" i="12"/>
  <c r="K211" i="12"/>
  <c r="J211" i="12"/>
  <c r="K210" i="12"/>
  <c r="J210" i="12"/>
  <c r="K209" i="12"/>
  <c r="J209" i="12"/>
  <c r="K208" i="12"/>
  <c r="J208" i="12"/>
  <c r="K207" i="12"/>
  <c r="J207" i="12"/>
  <c r="K206" i="12"/>
  <c r="J206" i="12"/>
  <c r="K205" i="12"/>
  <c r="J205" i="12"/>
  <c r="K204" i="12"/>
  <c r="J204" i="12"/>
  <c r="K203" i="12"/>
  <c r="J203" i="12"/>
  <c r="K202" i="12"/>
  <c r="J202" i="12"/>
  <c r="K201" i="12"/>
  <c r="J201" i="12"/>
  <c r="K200" i="12"/>
  <c r="J200" i="12"/>
  <c r="K199" i="12"/>
  <c r="J199" i="12"/>
  <c r="K198" i="12"/>
  <c r="J198" i="12"/>
  <c r="K197" i="12"/>
  <c r="J197" i="12"/>
  <c r="K196" i="12"/>
  <c r="J196" i="12"/>
  <c r="K195" i="12"/>
  <c r="J195" i="12"/>
  <c r="K194" i="12"/>
  <c r="J194" i="12"/>
  <c r="K193" i="12"/>
  <c r="J193" i="12"/>
  <c r="K192" i="12"/>
  <c r="J192" i="12"/>
  <c r="K191" i="12"/>
  <c r="J191" i="12"/>
  <c r="K190" i="12"/>
  <c r="J190" i="12"/>
  <c r="K189" i="12"/>
  <c r="J189" i="12"/>
  <c r="K188" i="12"/>
  <c r="J188" i="12"/>
  <c r="K187" i="12"/>
  <c r="J187" i="12"/>
  <c r="K186" i="12"/>
  <c r="J186" i="12"/>
  <c r="K185" i="12"/>
  <c r="J185" i="12"/>
  <c r="K184" i="12"/>
  <c r="J184" i="12"/>
  <c r="K183" i="12"/>
  <c r="J183" i="12"/>
  <c r="K182" i="12"/>
  <c r="J182" i="12"/>
  <c r="K181" i="12"/>
  <c r="J181" i="12"/>
  <c r="K180" i="12"/>
  <c r="J180" i="12"/>
  <c r="K179" i="12"/>
  <c r="J179" i="12"/>
  <c r="K178" i="12"/>
  <c r="J178" i="12"/>
  <c r="K177" i="12"/>
  <c r="J177" i="12"/>
  <c r="K176" i="12"/>
  <c r="J176" i="12"/>
  <c r="K175" i="12"/>
  <c r="J175" i="12"/>
  <c r="K174" i="12"/>
  <c r="J174" i="12"/>
  <c r="K173" i="12"/>
  <c r="J173" i="12"/>
  <c r="K172" i="12"/>
  <c r="J172" i="12"/>
  <c r="K171" i="12"/>
  <c r="J171" i="12"/>
  <c r="K170" i="12"/>
  <c r="J170" i="12"/>
  <c r="K169" i="12"/>
  <c r="J169" i="12"/>
  <c r="K168" i="12"/>
  <c r="J168" i="12"/>
  <c r="K167" i="12"/>
  <c r="J167" i="12"/>
  <c r="K166" i="12"/>
  <c r="J166" i="12"/>
  <c r="K165" i="12"/>
  <c r="J165" i="12"/>
  <c r="K164" i="12"/>
  <c r="J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F11" i="12"/>
  <c r="G11" i="12" s="1"/>
  <c r="F10" i="12"/>
  <c r="G10" i="12" s="1"/>
  <c r="F9" i="12"/>
  <c r="G9" i="12" s="1"/>
  <c r="F8" i="12"/>
  <c r="G8" i="12" s="1"/>
  <c r="F7" i="12"/>
  <c r="G7" i="12" s="1"/>
  <c r="F6" i="12"/>
  <c r="G6" i="12" s="1"/>
  <c r="G5" i="12"/>
  <c r="F5" i="12"/>
  <c r="G4" i="12"/>
  <c r="F4" i="12"/>
  <c r="J659" i="9"/>
  <c r="K659" i="9"/>
  <c r="H51" i="7"/>
  <c r="I51" i="7"/>
  <c r="K51" i="7" s="1"/>
  <c r="J51" i="7"/>
  <c r="L51" i="7" s="1"/>
  <c r="M51" i="7"/>
  <c r="H52" i="7"/>
  <c r="J52" i="7" s="1"/>
  <c r="L52" i="7" s="1"/>
  <c r="I52" i="7"/>
  <c r="K52" i="7" s="1"/>
  <c r="H53" i="7"/>
  <c r="J53" i="7" s="1"/>
  <c r="L53" i="7" s="1"/>
  <c r="I53" i="7"/>
  <c r="M53" i="7" s="1"/>
  <c r="H54" i="7"/>
  <c r="I54" i="7"/>
  <c r="M54" i="7" s="1"/>
  <c r="J54" i="7"/>
  <c r="K54" i="7"/>
  <c r="L54" i="7"/>
  <c r="H55" i="7"/>
  <c r="J55" i="7" s="1"/>
  <c r="L55" i="7" s="1"/>
  <c r="I55" i="7"/>
  <c r="K55" i="7" s="1"/>
  <c r="H56" i="7"/>
  <c r="J56" i="7" s="1"/>
  <c r="L56" i="7" s="1"/>
  <c r="I56" i="7"/>
  <c r="K56" i="7" s="1"/>
  <c r="H57" i="7"/>
  <c r="I57" i="7"/>
  <c r="M57" i="7" s="1"/>
  <c r="J57" i="7"/>
  <c r="L57" i="7" s="1"/>
  <c r="H58" i="7"/>
  <c r="J58" i="7" s="1"/>
  <c r="L58" i="7" s="1"/>
  <c r="I58" i="7"/>
  <c r="K58" i="7" s="1"/>
  <c r="M58" i="7"/>
  <c r="H59" i="7"/>
  <c r="I59" i="7"/>
  <c r="K59" i="7" s="1"/>
  <c r="J59" i="7"/>
  <c r="L59" i="7" s="1"/>
  <c r="H60" i="7"/>
  <c r="J60" i="7" s="1"/>
  <c r="L60" i="7" s="1"/>
  <c r="I60" i="7"/>
  <c r="K60" i="7" s="1"/>
  <c r="H61" i="7"/>
  <c r="J61" i="7" s="1"/>
  <c r="L61" i="7" s="1"/>
  <c r="I61" i="7"/>
  <c r="M61" i="7" s="1"/>
  <c r="H62" i="7"/>
  <c r="I62" i="7"/>
  <c r="M62" i="7" s="1"/>
  <c r="J62" i="7"/>
  <c r="L62" i="7" s="1"/>
  <c r="K62" i="7"/>
  <c r="H63" i="7"/>
  <c r="J63" i="7" s="1"/>
  <c r="L63" i="7" s="1"/>
  <c r="I63" i="7"/>
  <c r="K63" i="7" s="1"/>
  <c r="H64" i="7"/>
  <c r="J64" i="7" s="1"/>
  <c r="L64" i="7" s="1"/>
  <c r="I64" i="7"/>
  <c r="K64" i="7" s="1"/>
  <c r="H65" i="7"/>
  <c r="J65" i="7" s="1"/>
  <c r="L65" i="7" s="1"/>
  <c r="I65" i="7"/>
  <c r="M65" i="7" s="1"/>
  <c r="H66" i="7"/>
  <c r="J66" i="7" s="1"/>
  <c r="L66" i="7" s="1"/>
  <c r="I66" i="7"/>
  <c r="K66" i="7" s="1"/>
  <c r="H67" i="7"/>
  <c r="J67" i="7" s="1"/>
  <c r="L67" i="7" s="1"/>
  <c r="I67" i="7"/>
  <c r="K67" i="7" s="1"/>
  <c r="H68" i="7"/>
  <c r="J68" i="7" s="1"/>
  <c r="L68" i="7" s="1"/>
  <c r="I68" i="7"/>
  <c r="K68" i="7" s="1"/>
  <c r="H69" i="7"/>
  <c r="J69" i="7" s="1"/>
  <c r="L69" i="7" s="1"/>
  <c r="I69" i="7"/>
  <c r="M69" i="7" s="1"/>
  <c r="H70" i="7"/>
  <c r="J70" i="7" s="1"/>
  <c r="L70" i="7" s="1"/>
  <c r="I70" i="7"/>
  <c r="M70" i="7" s="1"/>
  <c r="H71" i="7"/>
  <c r="I71" i="7"/>
  <c r="M71" i="7" s="1"/>
  <c r="J71" i="7"/>
  <c r="L71" i="7" s="1"/>
  <c r="I50" i="7"/>
  <c r="M50" i="7" s="1"/>
  <c r="H50" i="7"/>
  <c r="J50" i="7" s="1"/>
  <c r="L50" i="7" s="1"/>
  <c r="H57" i="2"/>
  <c r="I57" i="2"/>
  <c r="H56" i="2"/>
  <c r="I56" i="2"/>
  <c r="H55" i="2"/>
  <c r="I55" i="2"/>
  <c r="H54" i="2"/>
  <c r="I54" i="2"/>
  <c r="H53" i="2"/>
  <c r="I53" i="2"/>
  <c r="H52" i="2"/>
  <c r="I52" i="2"/>
  <c r="H51" i="2"/>
  <c r="I51" i="2"/>
  <c r="H50" i="2"/>
  <c r="I50" i="2"/>
  <c r="H49" i="2"/>
  <c r="I49" i="2"/>
  <c r="H48" i="2"/>
  <c r="I48" i="2"/>
  <c r="H47" i="2"/>
  <c r="I47" i="2"/>
  <c r="H46" i="2"/>
  <c r="I46" i="2"/>
  <c r="H45" i="2"/>
  <c r="I45" i="2"/>
  <c r="H44" i="2"/>
  <c r="I44" i="2"/>
  <c r="H43" i="2"/>
  <c r="I43" i="2"/>
  <c r="H42" i="2"/>
  <c r="I42" i="2"/>
  <c r="H41" i="2"/>
  <c r="I41" i="2"/>
  <c r="H40" i="2"/>
  <c r="I40" i="2"/>
  <c r="H39" i="2"/>
  <c r="I39" i="2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H46" i="1"/>
  <c r="J46" i="1" s="1"/>
  <c r="I46" i="1"/>
  <c r="K46" i="1" s="1"/>
  <c r="H47" i="1"/>
  <c r="J47" i="1" s="1"/>
  <c r="I47" i="1"/>
  <c r="K47" i="1" s="1"/>
  <c r="H48" i="1"/>
  <c r="J48" i="1" s="1"/>
  <c r="I48" i="1"/>
  <c r="K48" i="1" s="1"/>
  <c r="H49" i="1"/>
  <c r="J49" i="1" s="1"/>
  <c r="I49" i="1"/>
  <c r="K49" i="1" s="1"/>
  <c r="H50" i="1"/>
  <c r="J50" i="1" s="1"/>
  <c r="I50" i="1"/>
  <c r="K50" i="1" s="1"/>
  <c r="H51" i="1"/>
  <c r="J51" i="1" s="1"/>
  <c r="I51" i="1"/>
  <c r="K51" i="1" s="1"/>
  <c r="H52" i="1"/>
  <c r="J52" i="1" s="1"/>
  <c r="I52" i="1"/>
  <c r="K52" i="1" s="1"/>
  <c r="H53" i="1"/>
  <c r="J53" i="1" s="1"/>
  <c r="I53" i="1"/>
  <c r="K53" i="1" s="1"/>
  <c r="H54" i="1"/>
  <c r="J54" i="1" s="1"/>
  <c r="I54" i="1"/>
  <c r="K54" i="1" s="1"/>
  <c r="H55" i="1"/>
  <c r="J55" i="1" s="1"/>
  <c r="I55" i="1"/>
  <c r="K55" i="1" s="1"/>
  <c r="H56" i="1"/>
  <c r="J56" i="1" s="1"/>
  <c r="I56" i="1"/>
  <c r="K56" i="1" s="1"/>
  <c r="H57" i="1"/>
  <c r="J57" i="1" s="1"/>
  <c r="I57" i="1"/>
  <c r="K57" i="1" s="1"/>
  <c r="H58" i="1"/>
  <c r="J58" i="1" s="1"/>
  <c r="I58" i="1"/>
  <c r="K58" i="1" s="1"/>
  <c r="H59" i="1"/>
  <c r="J59" i="1" s="1"/>
  <c r="I59" i="1"/>
  <c r="K59" i="1" s="1"/>
  <c r="H60" i="1"/>
  <c r="J60" i="1" s="1"/>
  <c r="I60" i="1"/>
  <c r="K60" i="1" s="1"/>
  <c r="H61" i="1"/>
  <c r="J61" i="1" s="1"/>
  <c r="I61" i="1"/>
  <c r="K61" i="1" s="1"/>
  <c r="H62" i="1"/>
  <c r="J62" i="1" s="1"/>
  <c r="I62" i="1"/>
  <c r="K62" i="1" s="1"/>
  <c r="H63" i="1"/>
  <c r="J63" i="1" s="1"/>
  <c r="I63" i="1"/>
  <c r="K63" i="1" s="1"/>
  <c r="H64" i="1"/>
  <c r="J64" i="1" s="1"/>
  <c r="I64" i="1"/>
  <c r="K64" i="1" s="1"/>
  <c r="H65" i="1"/>
  <c r="J65" i="1" s="1"/>
  <c r="I65" i="1"/>
  <c r="K65" i="1" s="1"/>
  <c r="H66" i="1"/>
  <c r="J66" i="1" s="1"/>
  <c r="I66" i="1"/>
  <c r="K66" i="1" s="1"/>
  <c r="H67" i="1"/>
  <c r="J67" i="1" s="1"/>
  <c r="I67" i="1"/>
  <c r="K67" i="1" s="1"/>
  <c r="H68" i="1"/>
  <c r="J68" i="1" s="1"/>
  <c r="I68" i="1"/>
  <c r="K68" i="1" s="1"/>
  <c r="H69" i="1"/>
  <c r="J69" i="1" s="1"/>
  <c r="I69" i="1"/>
  <c r="K69" i="1" s="1"/>
  <c r="H70" i="1"/>
  <c r="J70" i="1" s="1"/>
  <c r="I70" i="1"/>
  <c r="K70" i="1" s="1"/>
  <c r="H71" i="1"/>
  <c r="J71" i="1" s="1"/>
  <c r="I71" i="1"/>
  <c r="K71" i="1" s="1"/>
  <c r="H72" i="1"/>
  <c r="J72" i="1" s="1"/>
  <c r="I72" i="1"/>
  <c r="K72" i="1" s="1"/>
  <c r="H73" i="1"/>
  <c r="J73" i="1" s="1"/>
  <c r="I73" i="1"/>
  <c r="K73" i="1" s="1"/>
  <c r="H74" i="1"/>
  <c r="J74" i="1" s="1"/>
  <c r="I74" i="1"/>
  <c r="K74" i="1" s="1"/>
  <c r="H75" i="1"/>
  <c r="J75" i="1" s="1"/>
  <c r="I75" i="1"/>
  <c r="K75" i="1" s="1"/>
  <c r="H76" i="1"/>
  <c r="J76" i="1" s="1"/>
  <c r="I76" i="1"/>
  <c r="K76" i="1" s="1"/>
  <c r="H77" i="1"/>
  <c r="J77" i="1" s="1"/>
  <c r="I77" i="1"/>
  <c r="K77" i="1" s="1"/>
  <c r="I45" i="1"/>
  <c r="K45" i="1" s="1"/>
  <c r="H45" i="1"/>
  <c r="J45" i="1" s="1"/>
  <c r="I165" i="10"/>
  <c r="H165" i="10"/>
  <c r="I164" i="10"/>
  <c r="H164" i="10"/>
  <c r="I163" i="10"/>
  <c r="H163" i="10"/>
  <c r="I162" i="10"/>
  <c r="H162" i="10"/>
  <c r="I161" i="10"/>
  <c r="H161" i="10"/>
  <c r="I160" i="10"/>
  <c r="H160" i="10"/>
  <c r="I159" i="10"/>
  <c r="I158" i="10"/>
  <c r="H158" i="10"/>
  <c r="I157" i="10"/>
  <c r="H157" i="10"/>
  <c r="I156" i="10"/>
  <c r="H156" i="10"/>
  <c r="I155" i="10"/>
  <c r="H155" i="10"/>
  <c r="I154" i="10"/>
  <c r="H154" i="10"/>
  <c r="I153" i="10"/>
  <c r="H153" i="10"/>
  <c r="I152" i="10"/>
  <c r="H152" i="10"/>
  <c r="I151" i="10"/>
  <c r="H151" i="10"/>
  <c r="I150" i="10"/>
  <c r="H150" i="10"/>
  <c r="I149" i="10"/>
  <c r="H149" i="10"/>
  <c r="I148" i="10"/>
  <c r="H148" i="10"/>
  <c r="I147" i="10"/>
  <c r="I146" i="10"/>
  <c r="H146" i="10"/>
  <c r="I145" i="10"/>
  <c r="H145" i="10"/>
  <c r="I144" i="10"/>
  <c r="H144" i="10"/>
  <c r="I143" i="10"/>
  <c r="H143" i="10"/>
  <c r="I142" i="10"/>
  <c r="H142" i="10"/>
  <c r="I141" i="10"/>
  <c r="H141" i="10"/>
  <c r="I140" i="10"/>
  <c r="H140" i="10"/>
  <c r="I139" i="10"/>
  <c r="I138" i="10"/>
  <c r="H138" i="10"/>
  <c r="I137" i="10"/>
  <c r="H137" i="10"/>
  <c r="I136" i="10"/>
  <c r="H136" i="10"/>
  <c r="I135" i="10"/>
  <c r="H135" i="10"/>
  <c r="I134" i="10"/>
  <c r="H134" i="10"/>
  <c r="I133" i="10"/>
  <c r="H133" i="10"/>
  <c r="I132" i="10"/>
  <c r="H132" i="10"/>
  <c r="I131" i="10"/>
  <c r="H131" i="10"/>
  <c r="I130" i="10"/>
  <c r="H130" i="10"/>
  <c r="I129" i="10"/>
  <c r="H129" i="10"/>
  <c r="I128" i="10"/>
  <c r="I127" i="10"/>
  <c r="H127" i="10"/>
  <c r="I126" i="10"/>
  <c r="H126" i="10"/>
  <c r="I125" i="10"/>
  <c r="H125" i="10"/>
  <c r="I124" i="10"/>
  <c r="H124" i="10"/>
  <c r="I123" i="10"/>
  <c r="H123" i="10"/>
  <c r="I122" i="10"/>
  <c r="H122" i="10"/>
  <c r="I121" i="10"/>
  <c r="H121" i="10"/>
  <c r="I120" i="10"/>
  <c r="H120" i="10"/>
  <c r="I119" i="10"/>
  <c r="H119" i="10"/>
  <c r="I118" i="10"/>
  <c r="I117" i="10"/>
  <c r="H117" i="10"/>
  <c r="I116" i="10"/>
  <c r="H116" i="10"/>
  <c r="I115" i="10"/>
  <c r="H115" i="10"/>
  <c r="I114" i="10"/>
  <c r="H114" i="10"/>
  <c r="I113" i="10"/>
  <c r="H113" i="10"/>
  <c r="I112" i="10"/>
  <c r="H112" i="10"/>
  <c r="I111" i="10"/>
  <c r="H111" i="10"/>
  <c r="I110" i="10"/>
  <c r="H110" i="10"/>
  <c r="I109" i="10"/>
  <c r="I108" i="10"/>
  <c r="H108" i="10"/>
  <c r="I107" i="10"/>
  <c r="H107" i="10"/>
  <c r="I106" i="10"/>
  <c r="H106" i="10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I64" i="10"/>
  <c r="H64" i="10"/>
  <c r="I63" i="10"/>
  <c r="H63" i="10"/>
  <c r="I62" i="10"/>
  <c r="H62" i="10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U36" i="10"/>
  <c r="I36" i="10"/>
  <c r="H36" i="10"/>
  <c r="U35" i="10"/>
  <c r="I35" i="10"/>
  <c r="H35" i="10"/>
  <c r="I34" i="10"/>
  <c r="H34" i="10"/>
  <c r="I33" i="10"/>
  <c r="H33" i="10"/>
  <c r="U32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E267" i="1" a="1"/>
  <c r="E267" i="1" s="1"/>
  <c r="H267" i="1" a="1"/>
  <c r="H267" i="1" s="1"/>
  <c r="G267" i="1" a="1"/>
  <c r="G267" i="1" s="1"/>
  <c r="F267" i="1" a="1"/>
  <c r="F267" i="1" s="1"/>
  <c r="B267" i="1" a="1"/>
  <c r="B267" i="1" s="1"/>
  <c r="A267" i="1" a="1"/>
  <c r="A267" i="1" s="1"/>
  <c r="J64" i="9"/>
  <c r="H78" i="1"/>
  <c r="J78" i="1" s="1"/>
  <c r="I78" i="1"/>
  <c r="K78" i="1" s="1"/>
  <c r="H79" i="1"/>
  <c r="J79" i="1" s="1"/>
  <c r="I79" i="1"/>
  <c r="K79" i="1" s="1"/>
  <c r="H80" i="1"/>
  <c r="J80" i="1" s="1"/>
  <c r="I80" i="1"/>
  <c r="K80" i="1" s="1"/>
  <c r="H101" i="1"/>
  <c r="I101" i="1"/>
  <c r="H102" i="1"/>
  <c r="I102" i="1"/>
  <c r="H103" i="1"/>
  <c r="I103" i="1"/>
  <c r="H104" i="1"/>
  <c r="I104" i="1"/>
  <c r="H106" i="1"/>
  <c r="I106" i="1"/>
  <c r="H107" i="1"/>
  <c r="I107" i="1"/>
  <c r="H100" i="1"/>
  <c r="I100" i="1"/>
  <c r="H105" i="1"/>
  <c r="I105" i="1"/>
  <c r="H108" i="1"/>
  <c r="I108" i="1"/>
  <c r="H109" i="1"/>
  <c r="I109" i="1"/>
  <c r="H111" i="1"/>
  <c r="I111" i="1"/>
  <c r="H110" i="1"/>
  <c r="I110" i="1"/>
  <c r="H112" i="1"/>
  <c r="I112" i="1"/>
  <c r="H115" i="1"/>
  <c r="I115" i="1"/>
  <c r="H113" i="1"/>
  <c r="I113" i="1"/>
  <c r="H114" i="1"/>
  <c r="I114" i="1"/>
  <c r="H116" i="1"/>
  <c r="I116" i="1"/>
  <c r="H119" i="1"/>
  <c r="I119" i="1"/>
  <c r="H121" i="1"/>
  <c r="I121" i="1"/>
  <c r="H120" i="1"/>
  <c r="I120" i="1"/>
  <c r="H122" i="1"/>
  <c r="I122" i="1"/>
  <c r="H124" i="1"/>
  <c r="I124" i="1"/>
  <c r="H126" i="1"/>
  <c r="I126" i="1"/>
  <c r="H127" i="1"/>
  <c r="I127" i="1"/>
  <c r="H123" i="1"/>
  <c r="I123" i="1"/>
  <c r="H125" i="1"/>
  <c r="I125" i="1"/>
  <c r="H128" i="1"/>
  <c r="I128" i="1"/>
  <c r="H129" i="1"/>
  <c r="I129" i="1"/>
  <c r="H130" i="1"/>
  <c r="J108" i="1" s="1"/>
  <c r="I130" i="1"/>
  <c r="H131" i="1"/>
  <c r="I131" i="1"/>
  <c r="H132" i="1"/>
  <c r="I132" i="1"/>
  <c r="H133" i="1"/>
  <c r="I133" i="1"/>
  <c r="H136" i="1"/>
  <c r="J112" i="1" s="1"/>
  <c r="I136" i="1"/>
  <c r="H135" i="1"/>
  <c r="I135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8" i="1"/>
  <c r="I148" i="1"/>
  <c r="H147" i="1"/>
  <c r="I147" i="1"/>
  <c r="H149" i="1"/>
  <c r="I149" i="1"/>
  <c r="H146" i="1"/>
  <c r="I146" i="1"/>
  <c r="K126" i="1" s="1"/>
  <c r="H158" i="1"/>
  <c r="J127" i="1" s="1"/>
  <c r="I158" i="1"/>
  <c r="K127" i="1" s="1"/>
  <c r="H159" i="1"/>
  <c r="I159" i="1"/>
  <c r="H161" i="1"/>
  <c r="I161" i="1"/>
  <c r="H163" i="1"/>
  <c r="I163" i="1"/>
  <c r="H160" i="1"/>
  <c r="I160" i="1"/>
  <c r="H162" i="1"/>
  <c r="I162" i="1"/>
  <c r="H164" i="1"/>
  <c r="I164" i="1"/>
  <c r="H165" i="1"/>
  <c r="I165" i="1"/>
  <c r="H166" i="1"/>
  <c r="I166" i="1"/>
  <c r="H167" i="1"/>
  <c r="J136" i="1" s="1"/>
  <c r="I167" i="1"/>
  <c r="H170" i="1"/>
  <c r="I170" i="1"/>
  <c r="H168" i="1"/>
  <c r="I168" i="1"/>
  <c r="H169" i="1"/>
  <c r="I169" i="1"/>
  <c r="H171" i="1"/>
  <c r="I171" i="1"/>
  <c r="H172" i="1"/>
  <c r="I172" i="1"/>
  <c r="H173" i="1"/>
  <c r="I173" i="1"/>
  <c r="H174" i="1"/>
  <c r="J143" i="1" s="1"/>
  <c r="I174" i="1"/>
  <c r="H175" i="1"/>
  <c r="I175" i="1"/>
  <c r="H176" i="1"/>
  <c r="I176" i="1"/>
  <c r="H177" i="1"/>
  <c r="I177" i="1"/>
  <c r="K146" i="1" s="1"/>
  <c r="H178" i="1"/>
  <c r="I178" i="1"/>
  <c r="H179" i="1"/>
  <c r="I179" i="1"/>
  <c r="H181" i="1"/>
  <c r="J149" i="1" s="1"/>
  <c r="I181" i="1"/>
  <c r="K149" i="1" s="1"/>
  <c r="H182" i="1"/>
  <c r="I182" i="1"/>
  <c r="H183" i="1"/>
  <c r="I183" i="1"/>
  <c r="H180" i="1"/>
  <c r="I180" i="1"/>
  <c r="H184" i="1"/>
  <c r="I184" i="1"/>
  <c r="H203" i="1"/>
  <c r="I203" i="1"/>
  <c r="H204" i="1"/>
  <c r="I204" i="1"/>
  <c r="H206" i="1"/>
  <c r="I206" i="1"/>
  <c r="H205" i="1"/>
  <c r="I205" i="1"/>
  <c r="H207" i="1"/>
  <c r="I207" i="1"/>
  <c r="H211" i="1"/>
  <c r="J159" i="1" s="1"/>
  <c r="I211" i="1"/>
  <c r="H209" i="1"/>
  <c r="I209" i="1"/>
  <c r="K160" i="1" s="1"/>
  <c r="H208" i="1"/>
  <c r="J161" i="1" s="1"/>
  <c r="I208" i="1"/>
  <c r="K161" i="1" s="1"/>
  <c r="H210" i="1"/>
  <c r="I210" i="1"/>
  <c r="H212" i="1"/>
  <c r="I212" i="1"/>
  <c r="H213" i="1"/>
  <c r="I213" i="1"/>
  <c r="H214" i="1"/>
  <c r="I214" i="1"/>
  <c r="H215" i="1"/>
  <c r="I215" i="1"/>
  <c r="H224" i="1"/>
  <c r="J167" i="1" s="1"/>
  <c r="I224" i="1"/>
  <c r="H220" i="1"/>
  <c r="I220" i="1"/>
  <c r="H217" i="1"/>
  <c r="I217" i="1"/>
  <c r="H218" i="1"/>
  <c r="I218" i="1"/>
  <c r="H219" i="1"/>
  <c r="J171" i="1" s="1"/>
  <c r="I219" i="1"/>
  <c r="H221" i="1"/>
  <c r="I221" i="1"/>
  <c r="H216" i="1"/>
  <c r="I216" i="1"/>
  <c r="H222" i="1"/>
  <c r="I222" i="1"/>
  <c r="H223" i="1"/>
  <c r="J175" i="1" s="1"/>
  <c r="I223" i="1"/>
  <c r="H227" i="1"/>
  <c r="I227" i="1"/>
  <c r="H228" i="1"/>
  <c r="I228" i="1"/>
  <c r="H229" i="1"/>
  <c r="I229" i="1"/>
  <c r="H230" i="1"/>
  <c r="J179" i="1" s="1"/>
  <c r="I230" i="1"/>
  <c r="H231" i="1"/>
  <c r="J180" i="1" s="1"/>
  <c r="I231" i="1"/>
  <c r="H232" i="1"/>
  <c r="J181" i="1" s="1"/>
  <c r="I232" i="1"/>
  <c r="K181" i="1" s="1"/>
  <c r="H236" i="1"/>
  <c r="J182" i="1" s="1"/>
  <c r="I236" i="1"/>
  <c r="K182" i="1" s="1"/>
  <c r="H237" i="1"/>
  <c r="J183" i="1" s="1"/>
  <c r="I237" i="1"/>
  <c r="K183" i="1" s="1"/>
  <c r="H238" i="1"/>
  <c r="I238" i="1"/>
  <c r="H239" i="1"/>
  <c r="I239" i="1"/>
  <c r="H81" i="1"/>
  <c r="J187" i="1" s="1"/>
  <c r="I81" i="1"/>
  <c r="K81" i="1" s="1"/>
  <c r="H82" i="1"/>
  <c r="J82" i="1" s="1"/>
  <c r="I82" i="1"/>
  <c r="K82" i="1" s="1"/>
  <c r="H83" i="1"/>
  <c r="J83" i="1" s="1"/>
  <c r="I83" i="1"/>
  <c r="K83" i="1" s="1"/>
  <c r="H84" i="1"/>
  <c r="I84" i="1"/>
  <c r="H85" i="1"/>
  <c r="J191" i="1" s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6" i="1"/>
  <c r="I96" i="1"/>
  <c r="H97" i="1"/>
  <c r="I97" i="1"/>
  <c r="H95" i="1"/>
  <c r="J203" i="1" s="1"/>
  <c r="I95" i="1"/>
  <c r="H98" i="1"/>
  <c r="I98" i="1"/>
  <c r="H117" i="1"/>
  <c r="I117" i="1"/>
  <c r="H118" i="1"/>
  <c r="I118" i="1"/>
  <c r="H134" i="1"/>
  <c r="J207" i="1" s="1"/>
  <c r="I134" i="1"/>
  <c r="H150" i="1"/>
  <c r="I150" i="1"/>
  <c r="H151" i="1"/>
  <c r="J209" i="1" s="1"/>
  <c r="I151" i="1"/>
  <c r="H153" i="1"/>
  <c r="I153" i="1"/>
  <c r="H152" i="1"/>
  <c r="I152" i="1"/>
  <c r="K211" i="1" s="1"/>
  <c r="H154" i="1"/>
  <c r="I154" i="1"/>
  <c r="H157" i="1"/>
  <c r="I157" i="1"/>
  <c r="H156" i="1"/>
  <c r="I156" i="1"/>
  <c r="H155" i="1"/>
  <c r="J215" i="1" s="1"/>
  <c r="I155" i="1"/>
  <c r="H185" i="1"/>
  <c r="I185" i="1"/>
  <c r="H186" i="1"/>
  <c r="I186" i="1"/>
  <c r="H187" i="1"/>
  <c r="I187" i="1"/>
  <c r="H188" i="1"/>
  <c r="I188" i="1"/>
  <c r="H189" i="1"/>
  <c r="J220" i="1" s="1"/>
  <c r="I189" i="1"/>
  <c r="H191" i="1"/>
  <c r="J221" i="1" s="1"/>
  <c r="I191" i="1"/>
  <c r="H192" i="1"/>
  <c r="I192" i="1"/>
  <c r="H190" i="1"/>
  <c r="I190" i="1"/>
  <c r="H194" i="1"/>
  <c r="I194" i="1"/>
  <c r="K224" i="1" s="1"/>
  <c r="H193" i="1"/>
  <c r="I193" i="1"/>
  <c r="H196" i="1"/>
  <c r="I196" i="1"/>
  <c r="H195" i="1"/>
  <c r="J227" i="1" s="1"/>
  <c r="I195" i="1"/>
  <c r="H197" i="1"/>
  <c r="I197" i="1"/>
  <c r="H198" i="1"/>
  <c r="I198" i="1"/>
  <c r="H200" i="1"/>
  <c r="I200" i="1"/>
  <c r="K230" i="1" s="1"/>
  <c r="H202" i="1"/>
  <c r="J231" i="1" s="1"/>
  <c r="I202" i="1"/>
  <c r="H199" i="1"/>
  <c r="I199" i="1"/>
  <c r="H201" i="1"/>
  <c r="I201" i="1"/>
  <c r="H225" i="1"/>
  <c r="I225" i="1"/>
  <c r="H226" i="1"/>
  <c r="J235" i="1" s="1"/>
  <c r="I226" i="1"/>
  <c r="H233" i="1"/>
  <c r="I233" i="1"/>
  <c r="H234" i="1"/>
  <c r="I234" i="1"/>
  <c r="H235" i="1"/>
  <c r="I235" i="1"/>
  <c r="H99" i="1"/>
  <c r="J239" i="1" s="1"/>
  <c r="I99" i="1"/>
  <c r="M250" i="1"/>
  <c r="N250" i="1" s="1"/>
  <c r="M249" i="1"/>
  <c r="N249" i="1" s="1"/>
  <c r="M248" i="1"/>
  <c r="N248" i="1" s="1"/>
  <c r="M247" i="1"/>
  <c r="N247" i="1" s="1"/>
  <c r="M246" i="1"/>
  <c r="N246" i="1" s="1"/>
  <c r="M245" i="1"/>
  <c r="N245" i="1" s="1"/>
  <c r="N244" i="1"/>
  <c r="M244" i="1"/>
  <c r="N243" i="1"/>
  <c r="M243" i="1"/>
  <c r="J65" i="9"/>
  <c r="K65" i="9"/>
  <c r="J66" i="9"/>
  <c r="K66" i="9"/>
  <c r="J67" i="9"/>
  <c r="K67" i="9"/>
  <c r="J68" i="9"/>
  <c r="K68" i="9"/>
  <c r="J69" i="9"/>
  <c r="K69" i="9"/>
  <c r="J70" i="9"/>
  <c r="K70" i="9"/>
  <c r="J71" i="9"/>
  <c r="K71" i="9"/>
  <c r="J72" i="9"/>
  <c r="K72" i="9"/>
  <c r="J73" i="9"/>
  <c r="K73" i="9"/>
  <c r="J74" i="9"/>
  <c r="K74" i="9"/>
  <c r="J75" i="9"/>
  <c r="K75" i="9"/>
  <c r="J76" i="9"/>
  <c r="K76" i="9"/>
  <c r="J77" i="9"/>
  <c r="K77" i="9"/>
  <c r="J78" i="9"/>
  <c r="K78" i="9"/>
  <c r="J79" i="9"/>
  <c r="K79" i="9"/>
  <c r="J80" i="9"/>
  <c r="K80" i="9"/>
  <c r="J81" i="9"/>
  <c r="K81" i="9"/>
  <c r="J82" i="9"/>
  <c r="K82" i="9"/>
  <c r="J83" i="9"/>
  <c r="K83" i="9"/>
  <c r="J84" i="9"/>
  <c r="K84" i="9"/>
  <c r="J85" i="9"/>
  <c r="K85" i="9"/>
  <c r="J86" i="9"/>
  <c r="K86" i="9"/>
  <c r="J87" i="9"/>
  <c r="K87" i="9"/>
  <c r="J88" i="9"/>
  <c r="K88" i="9"/>
  <c r="J89" i="9"/>
  <c r="K89" i="9"/>
  <c r="J90" i="9"/>
  <c r="K90" i="9"/>
  <c r="J91" i="9"/>
  <c r="K91" i="9"/>
  <c r="J92" i="9"/>
  <c r="K92" i="9"/>
  <c r="J93" i="9"/>
  <c r="K93" i="9"/>
  <c r="J94" i="9"/>
  <c r="K94" i="9"/>
  <c r="J95" i="9"/>
  <c r="K95" i="9"/>
  <c r="J96" i="9"/>
  <c r="K96" i="9"/>
  <c r="J97" i="9"/>
  <c r="K97" i="9"/>
  <c r="J98" i="9"/>
  <c r="K98" i="9"/>
  <c r="J99" i="9"/>
  <c r="K99" i="9"/>
  <c r="J100" i="9"/>
  <c r="K100" i="9"/>
  <c r="J101" i="9"/>
  <c r="K101" i="9"/>
  <c r="J102" i="9"/>
  <c r="K102" i="9"/>
  <c r="J103" i="9"/>
  <c r="K103" i="9"/>
  <c r="J104" i="9"/>
  <c r="K104" i="9"/>
  <c r="J105" i="9"/>
  <c r="K105" i="9"/>
  <c r="J106" i="9"/>
  <c r="K106" i="9"/>
  <c r="J107" i="9"/>
  <c r="K107" i="9"/>
  <c r="J108" i="9"/>
  <c r="K108" i="9"/>
  <c r="J109" i="9"/>
  <c r="K109" i="9"/>
  <c r="J110" i="9"/>
  <c r="K110" i="9"/>
  <c r="J111" i="9"/>
  <c r="K111" i="9"/>
  <c r="J112" i="9"/>
  <c r="K112" i="9"/>
  <c r="J113" i="9"/>
  <c r="K113" i="9"/>
  <c r="J114" i="9"/>
  <c r="K114" i="9"/>
  <c r="J115" i="9"/>
  <c r="K115" i="9"/>
  <c r="J116" i="9"/>
  <c r="K116" i="9"/>
  <c r="J117" i="9"/>
  <c r="K117" i="9"/>
  <c r="J118" i="9"/>
  <c r="K118" i="9"/>
  <c r="J119" i="9"/>
  <c r="K119" i="9"/>
  <c r="J120" i="9"/>
  <c r="K120" i="9"/>
  <c r="J121" i="9"/>
  <c r="K121" i="9"/>
  <c r="J122" i="9"/>
  <c r="K122" i="9"/>
  <c r="J123" i="9"/>
  <c r="K123" i="9"/>
  <c r="J124" i="9"/>
  <c r="K124" i="9"/>
  <c r="J125" i="9"/>
  <c r="K125" i="9"/>
  <c r="J126" i="9"/>
  <c r="K126" i="9"/>
  <c r="J127" i="9"/>
  <c r="K127" i="9"/>
  <c r="J128" i="9"/>
  <c r="K128" i="9"/>
  <c r="J129" i="9"/>
  <c r="K129" i="9"/>
  <c r="J130" i="9"/>
  <c r="K130" i="9"/>
  <c r="J131" i="9"/>
  <c r="K131" i="9"/>
  <c r="J132" i="9"/>
  <c r="K132" i="9"/>
  <c r="J133" i="9"/>
  <c r="K133" i="9"/>
  <c r="J134" i="9"/>
  <c r="K134" i="9"/>
  <c r="J135" i="9"/>
  <c r="K135" i="9"/>
  <c r="J136" i="9"/>
  <c r="K136" i="9"/>
  <c r="J137" i="9"/>
  <c r="K137" i="9"/>
  <c r="J138" i="9"/>
  <c r="K138" i="9"/>
  <c r="J139" i="9"/>
  <c r="K139" i="9"/>
  <c r="J140" i="9"/>
  <c r="K140" i="9"/>
  <c r="J141" i="9"/>
  <c r="K141" i="9"/>
  <c r="J142" i="9"/>
  <c r="K142" i="9"/>
  <c r="J143" i="9"/>
  <c r="K143" i="9"/>
  <c r="J144" i="9"/>
  <c r="K144" i="9"/>
  <c r="J145" i="9"/>
  <c r="K145" i="9"/>
  <c r="J146" i="9"/>
  <c r="K146" i="9"/>
  <c r="J147" i="9"/>
  <c r="K147" i="9"/>
  <c r="J148" i="9"/>
  <c r="K148" i="9"/>
  <c r="J149" i="9"/>
  <c r="K149" i="9"/>
  <c r="J150" i="9"/>
  <c r="K150" i="9"/>
  <c r="J151" i="9"/>
  <c r="K151" i="9"/>
  <c r="J152" i="9"/>
  <c r="K152" i="9"/>
  <c r="J153" i="9"/>
  <c r="K153" i="9"/>
  <c r="J154" i="9"/>
  <c r="K154" i="9"/>
  <c r="J155" i="9"/>
  <c r="K155" i="9"/>
  <c r="J156" i="9"/>
  <c r="K156" i="9"/>
  <c r="J157" i="9"/>
  <c r="K157" i="9"/>
  <c r="J158" i="9"/>
  <c r="K158" i="9"/>
  <c r="J159" i="9"/>
  <c r="K159" i="9"/>
  <c r="J160" i="9"/>
  <c r="K160" i="9"/>
  <c r="J161" i="9"/>
  <c r="K161" i="9"/>
  <c r="J162" i="9"/>
  <c r="K162" i="9"/>
  <c r="J163" i="9"/>
  <c r="K163" i="9"/>
  <c r="J164" i="9"/>
  <c r="K164" i="9"/>
  <c r="J165" i="9"/>
  <c r="K165" i="9"/>
  <c r="J166" i="9"/>
  <c r="K166" i="9"/>
  <c r="J167" i="9"/>
  <c r="K167" i="9"/>
  <c r="J168" i="9"/>
  <c r="K168" i="9"/>
  <c r="J169" i="9"/>
  <c r="K169" i="9"/>
  <c r="J170" i="9"/>
  <c r="K170" i="9"/>
  <c r="J171" i="9"/>
  <c r="K171" i="9"/>
  <c r="J172" i="9"/>
  <c r="K172" i="9"/>
  <c r="J173" i="9"/>
  <c r="K173" i="9"/>
  <c r="J174" i="9"/>
  <c r="K174" i="9"/>
  <c r="J175" i="9"/>
  <c r="K175" i="9"/>
  <c r="J176" i="9"/>
  <c r="K176" i="9"/>
  <c r="J177" i="9"/>
  <c r="K177" i="9"/>
  <c r="J178" i="9"/>
  <c r="K178" i="9"/>
  <c r="J179" i="9"/>
  <c r="K179" i="9"/>
  <c r="J180" i="9"/>
  <c r="K180" i="9"/>
  <c r="J181" i="9"/>
  <c r="K181" i="9"/>
  <c r="J182" i="9"/>
  <c r="K182" i="9"/>
  <c r="J183" i="9"/>
  <c r="K183" i="9"/>
  <c r="J184" i="9"/>
  <c r="K184" i="9"/>
  <c r="J185" i="9"/>
  <c r="K185" i="9"/>
  <c r="J186" i="9"/>
  <c r="K186" i="9"/>
  <c r="J187" i="9"/>
  <c r="K187" i="9"/>
  <c r="J188" i="9"/>
  <c r="K188" i="9"/>
  <c r="J189" i="9"/>
  <c r="K189" i="9"/>
  <c r="J190" i="9"/>
  <c r="K190" i="9"/>
  <c r="J191" i="9"/>
  <c r="K191" i="9"/>
  <c r="J192" i="9"/>
  <c r="K192" i="9"/>
  <c r="J193" i="9"/>
  <c r="K193" i="9"/>
  <c r="J194" i="9"/>
  <c r="K194" i="9"/>
  <c r="J195" i="9"/>
  <c r="K195" i="9"/>
  <c r="J196" i="9"/>
  <c r="K196" i="9"/>
  <c r="J197" i="9"/>
  <c r="K197" i="9"/>
  <c r="J198" i="9"/>
  <c r="K198" i="9"/>
  <c r="J199" i="9"/>
  <c r="K199" i="9"/>
  <c r="J200" i="9"/>
  <c r="K200" i="9"/>
  <c r="J201" i="9"/>
  <c r="K201" i="9"/>
  <c r="J202" i="9"/>
  <c r="K202" i="9"/>
  <c r="J203" i="9"/>
  <c r="K203" i="9"/>
  <c r="J204" i="9"/>
  <c r="K204" i="9"/>
  <c r="J205" i="9"/>
  <c r="K205" i="9"/>
  <c r="J206" i="9"/>
  <c r="K206" i="9"/>
  <c r="J207" i="9"/>
  <c r="K207" i="9"/>
  <c r="J208" i="9"/>
  <c r="K208" i="9"/>
  <c r="J209" i="9"/>
  <c r="K209" i="9"/>
  <c r="J210" i="9"/>
  <c r="K210" i="9"/>
  <c r="J211" i="9"/>
  <c r="K211" i="9"/>
  <c r="J212" i="9"/>
  <c r="K212" i="9"/>
  <c r="J213" i="9"/>
  <c r="K213" i="9"/>
  <c r="J214" i="9"/>
  <c r="K214" i="9"/>
  <c r="J215" i="9"/>
  <c r="K215" i="9"/>
  <c r="J216" i="9"/>
  <c r="K216" i="9"/>
  <c r="J217" i="9"/>
  <c r="K217" i="9"/>
  <c r="J218" i="9"/>
  <c r="K218" i="9"/>
  <c r="J219" i="9"/>
  <c r="K219" i="9"/>
  <c r="J220" i="9"/>
  <c r="K220" i="9"/>
  <c r="J221" i="9"/>
  <c r="K221" i="9"/>
  <c r="J222" i="9"/>
  <c r="K222" i="9"/>
  <c r="J223" i="9"/>
  <c r="K223" i="9"/>
  <c r="J224" i="9"/>
  <c r="K224" i="9"/>
  <c r="J225" i="9"/>
  <c r="K225" i="9"/>
  <c r="J226" i="9"/>
  <c r="K226" i="9"/>
  <c r="J227" i="9"/>
  <c r="K227" i="9"/>
  <c r="J228" i="9"/>
  <c r="K228" i="9"/>
  <c r="J229" i="9"/>
  <c r="K229" i="9"/>
  <c r="J230" i="9"/>
  <c r="K230" i="9"/>
  <c r="J231" i="9"/>
  <c r="K231" i="9"/>
  <c r="J232" i="9"/>
  <c r="K232" i="9"/>
  <c r="J233" i="9"/>
  <c r="K233" i="9"/>
  <c r="J234" i="9"/>
  <c r="K234" i="9"/>
  <c r="J235" i="9"/>
  <c r="K235" i="9"/>
  <c r="J236" i="9"/>
  <c r="K236" i="9"/>
  <c r="J237" i="9"/>
  <c r="K237" i="9"/>
  <c r="J238" i="9"/>
  <c r="K238" i="9"/>
  <c r="J239" i="9"/>
  <c r="K239" i="9"/>
  <c r="J240" i="9"/>
  <c r="K240" i="9"/>
  <c r="J241" i="9"/>
  <c r="K241" i="9"/>
  <c r="J242" i="9"/>
  <c r="K242" i="9"/>
  <c r="J243" i="9"/>
  <c r="K243" i="9"/>
  <c r="J244" i="9"/>
  <c r="K244" i="9"/>
  <c r="J245" i="9"/>
  <c r="K245" i="9"/>
  <c r="J246" i="9"/>
  <c r="K246" i="9"/>
  <c r="J247" i="9"/>
  <c r="K247" i="9"/>
  <c r="J248" i="9"/>
  <c r="K248" i="9"/>
  <c r="J249" i="9"/>
  <c r="K249" i="9"/>
  <c r="J250" i="9"/>
  <c r="K250" i="9"/>
  <c r="J251" i="9"/>
  <c r="K251" i="9"/>
  <c r="J252" i="9"/>
  <c r="K252" i="9"/>
  <c r="J253" i="9"/>
  <c r="K253" i="9"/>
  <c r="J254" i="9"/>
  <c r="K254" i="9"/>
  <c r="J255" i="9"/>
  <c r="K255" i="9"/>
  <c r="J256" i="9"/>
  <c r="K256" i="9"/>
  <c r="J257" i="9"/>
  <c r="K257" i="9"/>
  <c r="J258" i="9"/>
  <c r="K258" i="9"/>
  <c r="J259" i="9"/>
  <c r="K259" i="9"/>
  <c r="J260" i="9"/>
  <c r="K260" i="9"/>
  <c r="J261" i="9"/>
  <c r="K261" i="9"/>
  <c r="J262" i="9"/>
  <c r="K262" i="9"/>
  <c r="J263" i="9"/>
  <c r="K263" i="9"/>
  <c r="J264" i="9"/>
  <c r="K264" i="9"/>
  <c r="J265" i="9"/>
  <c r="K265" i="9"/>
  <c r="J266" i="9"/>
  <c r="K266" i="9"/>
  <c r="J267" i="9"/>
  <c r="K267" i="9"/>
  <c r="J268" i="9"/>
  <c r="K268" i="9"/>
  <c r="J269" i="9"/>
  <c r="K269" i="9"/>
  <c r="J270" i="9"/>
  <c r="K270" i="9"/>
  <c r="J271" i="9"/>
  <c r="K271" i="9"/>
  <c r="J272" i="9"/>
  <c r="K272" i="9"/>
  <c r="J273" i="9"/>
  <c r="K273" i="9"/>
  <c r="J274" i="9"/>
  <c r="K274" i="9"/>
  <c r="J275" i="9"/>
  <c r="K275" i="9"/>
  <c r="J276" i="9"/>
  <c r="K276" i="9"/>
  <c r="J277" i="9"/>
  <c r="K277" i="9"/>
  <c r="J278" i="9"/>
  <c r="K278" i="9"/>
  <c r="J279" i="9"/>
  <c r="K279" i="9"/>
  <c r="J280" i="9"/>
  <c r="K280" i="9"/>
  <c r="J281" i="9"/>
  <c r="K281" i="9"/>
  <c r="J282" i="9"/>
  <c r="K282" i="9"/>
  <c r="J283" i="9"/>
  <c r="K283" i="9"/>
  <c r="J284" i="9"/>
  <c r="K284" i="9"/>
  <c r="J285" i="9"/>
  <c r="K285" i="9"/>
  <c r="J286" i="9"/>
  <c r="K286" i="9"/>
  <c r="J287" i="9"/>
  <c r="K287" i="9"/>
  <c r="J288" i="9"/>
  <c r="K288" i="9"/>
  <c r="J289" i="9"/>
  <c r="K289" i="9"/>
  <c r="J290" i="9"/>
  <c r="K290" i="9"/>
  <c r="J291" i="9"/>
  <c r="K291" i="9"/>
  <c r="J292" i="9"/>
  <c r="K292" i="9"/>
  <c r="J293" i="9"/>
  <c r="K293" i="9"/>
  <c r="J294" i="9"/>
  <c r="K294" i="9"/>
  <c r="J295" i="9"/>
  <c r="K295" i="9"/>
  <c r="J296" i="9"/>
  <c r="K296" i="9"/>
  <c r="J297" i="9"/>
  <c r="K297" i="9"/>
  <c r="J298" i="9"/>
  <c r="K298" i="9"/>
  <c r="J299" i="9"/>
  <c r="K299" i="9"/>
  <c r="J300" i="9"/>
  <c r="K300" i="9"/>
  <c r="J301" i="9"/>
  <c r="K301" i="9"/>
  <c r="J302" i="9"/>
  <c r="K302" i="9"/>
  <c r="J303" i="9"/>
  <c r="K303" i="9"/>
  <c r="J304" i="9"/>
  <c r="K304" i="9"/>
  <c r="J305" i="9"/>
  <c r="K305" i="9"/>
  <c r="J306" i="9"/>
  <c r="K306" i="9"/>
  <c r="J307" i="9"/>
  <c r="K307" i="9"/>
  <c r="J308" i="9"/>
  <c r="K308" i="9"/>
  <c r="J309" i="9"/>
  <c r="K309" i="9"/>
  <c r="J310" i="9"/>
  <c r="K310" i="9"/>
  <c r="J311" i="9"/>
  <c r="K311" i="9"/>
  <c r="J312" i="9"/>
  <c r="K312" i="9"/>
  <c r="J313" i="9"/>
  <c r="K313" i="9"/>
  <c r="J314" i="9"/>
  <c r="K314" i="9"/>
  <c r="J315" i="9"/>
  <c r="K315" i="9"/>
  <c r="J316" i="9"/>
  <c r="K316" i="9"/>
  <c r="J317" i="9"/>
  <c r="K317" i="9"/>
  <c r="J318" i="9"/>
  <c r="K318" i="9"/>
  <c r="J319" i="9"/>
  <c r="K319" i="9"/>
  <c r="J320" i="9"/>
  <c r="K320" i="9"/>
  <c r="J321" i="9"/>
  <c r="K321" i="9"/>
  <c r="J322" i="9"/>
  <c r="K322" i="9"/>
  <c r="J323" i="9"/>
  <c r="K323" i="9"/>
  <c r="J324" i="9"/>
  <c r="K324" i="9"/>
  <c r="J325" i="9"/>
  <c r="K325" i="9"/>
  <c r="J326" i="9"/>
  <c r="K326" i="9"/>
  <c r="J327" i="9"/>
  <c r="K327" i="9"/>
  <c r="J328" i="9"/>
  <c r="K328" i="9"/>
  <c r="J329" i="9"/>
  <c r="K329" i="9"/>
  <c r="J330" i="9"/>
  <c r="K330" i="9"/>
  <c r="J331" i="9"/>
  <c r="K331" i="9"/>
  <c r="J332" i="9"/>
  <c r="K332" i="9"/>
  <c r="J333" i="9"/>
  <c r="K333" i="9"/>
  <c r="J334" i="9"/>
  <c r="K334" i="9"/>
  <c r="J335" i="9"/>
  <c r="K335" i="9"/>
  <c r="J336" i="9"/>
  <c r="K336" i="9"/>
  <c r="J337" i="9"/>
  <c r="K337" i="9"/>
  <c r="J338" i="9"/>
  <c r="K338" i="9"/>
  <c r="J339" i="9"/>
  <c r="K339" i="9"/>
  <c r="J340" i="9"/>
  <c r="K340" i="9"/>
  <c r="J341" i="9"/>
  <c r="K341" i="9"/>
  <c r="J342" i="9"/>
  <c r="K342" i="9"/>
  <c r="J343" i="9"/>
  <c r="K343" i="9"/>
  <c r="J344" i="9"/>
  <c r="K344" i="9"/>
  <c r="J345" i="9"/>
  <c r="K345" i="9"/>
  <c r="J346" i="9"/>
  <c r="K346" i="9"/>
  <c r="J347" i="9"/>
  <c r="K347" i="9"/>
  <c r="J348" i="9"/>
  <c r="K348" i="9"/>
  <c r="J349" i="9"/>
  <c r="K349" i="9"/>
  <c r="J350" i="9"/>
  <c r="K350" i="9"/>
  <c r="J351" i="9"/>
  <c r="K351" i="9"/>
  <c r="J352" i="9"/>
  <c r="K352" i="9"/>
  <c r="J353" i="9"/>
  <c r="K353" i="9"/>
  <c r="J354" i="9"/>
  <c r="K354" i="9"/>
  <c r="J355" i="9"/>
  <c r="K355" i="9"/>
  <c r="J356" i="9"/>
  <c r="K356" i="9"/>
  <c r="J357" i="9"/>
  <c r="K357" i="9"/>
  <c r="J358" i="9"/>
  <c r="K358" i="9"/>
  <c r="J359" i="9"/>
  <c r="K359" i="9"/>
  <c r="J360" i="9"/>
  <c r="K360" i="9"/>
  <c r="J361" i="9"/>
  <c r="K361" i="9"/>
  <c r="J362" i="9"/>
  <c r="K362" i="9"/>
  <c r="J363" i="9"/>
  <c r="K363" i="9"/>
  <c r="J364" i="9"/>
  <c r="K364" i="9"/>
  <c r="J365" i="9"/>
  <c r="K365" i="9"/>
  <c r="J366" i="9"/>
  <c r="K366" i="9"/>
  <c r="J367" i="9"/>
  <c r="K367" i="9"/>
  <c r="J368" i="9"/>
  <c r="K368" i="9"/>
  <c r="J369" i="9"/>
  <c r="K369" i="9"/>
  <c r="J370" i="9"/>
  <c r="K370" i="9"/>
  <c r="J371" i="9"/>
  <c r="K371" i="9"/>
  <c r="J372" i="9"/>
  <c r="K372" i="9"/>
  <c r="J373" i="9"/>
  <c r="K373" i="9"/>
  <c r="J374" i="9"/>
  <c r="K374" i="9"/>
  <c r="J375" i="9"/>
  <c r="K375" i="9"/>
  <c r="J376" i="9"/>
  <c r="K376" i="9"/>
  <c r="J377" i="9"/>
  <c r="K377" i="9"/>
  <c r="J378" i="9"/>
  <c r="K378" i="9"/>
  <c r="J379" i="9"/>
  <c r="K379" i="9"/>
  <c r="J380" i="9"/>
  <c r="K380" i="9"/>
  <c r="J381" i="9"/>
  <c r="K381" i="9"/>
  <c r="J382" i="9"/>
  <c r="K382" i="9"/>
  <c r="J383" i="9"/>
  <c r="K383" i="9"/>
  <c r="J384" i="9"/>
  <c r="K384" i="9"/>
  <c r="J385" i="9"/>
  <c r="K385" i="9"/>
  <c r="J386" i="9"/>
  <c r="K386" i="9"/>
  <c r="J387" i="9"/>
  <c r="K387" i="9"/>
  <c r="J388" i="9"/>
  <c r="K388" i="9"/>
  <c r="J389" i="9"/>
  <c r="K389" i="9"/>
  <c r="J390" i="9"/>
  <c r="K390" i="9"/>
  <c r="J391" i="9"/>
  <c r="K391" i="9"/>
  <c r="J392" i="9"/>
  <c r="K392" i="9"/>
  <c r="J393" i="9"/>
  <c r="K393" i="9"/>
  <c r="J394" i="9"/>
  <c r="K394" i="9"/>
  <c r="J395" i="9"/>
  <c r="K395" i="9"/>
  <c r="J396" i="9"/>
  <c r="K396" i="9"/>
  <c r="J397" i="9"/>
  <c r="K397" i="9"/>
  <c r="J398" i="9"/>
  <c r="K398" i="9"/>
  <c r="J399" i="9"/>
  <c r="K399" i="9"/>
  <c r="J400" i="9"/>
  <c r="K400" i="9"/>
  <c r="J401" i="9"/>
  <c r="K401" i="9"/>
  <c r="J402" i="9"/>
  <c r="K402" i="9"/>
  <c r="J403" i="9"/>
  <c r="K403" i="9"/>
  <c r="J404" i="9"/>
  <c r="K404" i="9"/>
  <c r="J405" i="9"/>
  <c r="K405" i="9"/>
  <c r="J406" i="9"/>
  <c r="K406" i="9"/>
  <c r="J407" i="9"/>
  <c r="K407" i="9"/>
  <c r="J408" i="9"/>
  <c r="K408" i="9"/>
  <c r="J409" i="9"/>
  <c r="K409" i="9"/>
  <c r="J410" i="9"/>
  <c r="K410" i="9"/>
  <c r="J411" i="9"/>
  <c r="K411" i="9"/>
  <c r="J412" i="9"/>
  <c r="K412" i="9"/>
  <c r="J413" i="9"/>
  <c r="K413" i="9"/>
  <c r="J414" i="9"/>
  <c r="K414" i="9"/>
  <c r="J415" i="9"/>
  <c r="K415" i="9"/>
  <c r="J416" i="9"/>
  <c r="K416" i="9"/>
  <c r="J417" i="9"/>
  <c r="K417" i="9"/>
  <c r="J418" i="9"/>
  <c r="K418" i="9"/>
  <c r="J419" i="9"/>
  <c r="K419" i="9"/>
  <c r="J420" i="9"/>
  <c r="K420" i="9"/>
  <c r="J421" i="9"/>
  <c r="K421" i="9"/>
  <c r="J422" i="9"/>
  <c r="K422" i="9"/>
  <c r="J423" i="9"/>
  <c r="K423" i="9"/>
  <c r="J424" i="9"/>
  <c r="K424" i="9"/>
  <c r="J425" i="9"/>
  <c r="K425" i="9"/>
  <c r="J426" i="9"/>
  <c r="K426" i="9"/>
  <c r="J427" i="9"/>
  <c r="K427" i="9"/>
  <c r="J428" i="9"/>
  <c r="K428" i="9"/>
  <c r="J429" i="9"/>
  <c r="K429" i="9"/>
  <c r="J430" i="9"/>
  <c r="K430" i="9"/>
  <c r="J431" i="9"/>
  <c r="K431" i="9"/>
  <c r="J432" i="9"/>
  <c r="K432" i="9"/>
  <c r="J433" i="9"/>
  <c r="K433" i="9"/>
  <c r="J434" i="9"/>
  <c r="K434" i="9"/>
  <c r="J435" i="9"/>
  <c r="K435" i="9"/>
  <c r="J436" i="9"/>
  <c r="K436" i="9"/>
  <c r="J437" i="9"/>
  <c r="K437" i="9"/>
  <c r="J438" i="9"/>
  <c r="K438" i="9"/>
  <c r="J439" i="9"/>
  <c r="K439" i="9"/>
  <c r="J440" i="9"/>
  <c r="K440" i="9"/>
  <c r="J441" i="9"/>
  <c r="K441" i="9"/>
  <c r="J442" i="9"/>
  <c r="K442" i="9"/>
  <c r="J443" i="9"/>
  <c r="K443" i="9"/>
  <c r="J444" i="9"/>
  <c r="K444" i="9"/>
  <c r="J445" i="9"/>
  <c r="K445" i="9"/>
  <c r="J446" i="9"/>
  <c r="K446" i="9"/>
  <c r="J447" i="9"/>
  <c r="K447" i="9"/>
  <c r="J448" i="9"/>
  <c r="K448" i="9"/>
  <c r="J449" i="9"/>
  <c r="K449" i="9"/>
  <c r="J450" i="9"/>
  <c r="K450" i="9"/>
  <c r="J451" i="9"/>
  <c r="K451" i="9"/>
  <c r="J452" i="9"/>
  <c r="K452" i="9"/>
  <c r="J453" i="9"/>
  <c r="K453" i="9"/>
  <c r="J454" i="9"/>
  <c r="K454" i="9"/>
  <c r="J455" i="9"/>
  <c r="K455" i="9"/>
  <c r="J456" i="9"/>
  <c r="K456" i="9"/>
  <c r="J457" i="9"/>
  <c r="K457" i="9"/>
  <c r="J458" i="9"/>
  <c r="K458" i="9"/>
  <c r="J459" i="9"/>
  <c r="K459" i="9"/>
  <c r="J460" i="9"/>
  <c r="K460" i="9"/>
  <c r="J461" i="9"/>
  <c r="K461" i="9"/>
  <c r="J462" i="9"/>
  <c r="K462" i="9"/>
  <c r="J463" i="9"/>
  <c r="K463" i="9"/>
  <c r="J464" i="9"/>
  <c r="K464" i="9"/>
  <c r="J465" i="9"/>
  <c r="K465" i="9"/>
  <c r="J466" i="9"/>
  <c r="K466" i="9"/>
  <c r="J467" i="9"/>
  <c r="K467" i="9"/>
  <c r="J468" i="9"/>
  <c r="K468" i="9"/>
  <c r="J469" i="9"/>
  <c r="K469" i="9"/>
  <c r="J470" i="9"/>
  <c r="K470" i="9"/>
  <c r="J471" i="9"/>
  <c r="K471" i="9"/>
  <c r="J472" i="9"/>
  <c r="K472" i="9"/>
  <c r="J473" i="9"/>
  <c r="K473" i="9"/>
  <c r="J474" i="9"/>
  <c r="K474" i="9"/>
  <c r="J475" i="9"/>
  <c r="K475" i="9"/>
  <c r="J476" i="9"/>
  <c r="K476" i="9"/>
  <c r="J477" i="9"/>
  <c r="K477" i="9"/>
  <c r="J478" i="9"/>
  <c r="K478" i="9"/>
  <c r="J479" i="9"/>
  <c r="K479" i="9"/>
  <c r="J480" i="9"/>
  <c r="K480" i="9"/>
  <c r="J481" i="9"/>
  <c r="K481" i="9"/>
  <c r="J482" i="9"/>
  <c r="K482" i="9"/>
  <c r="J483" i="9"/>
  <c r="K483" i="9"/>
  <c r="J484" i="9"/>
  <c r="K484" i="9"/>
  <c r="J485" i="9"/>
  <c r="K485" i="9"/>
  <c r="J486" i="9"/>
  <c r="K486" i="9"/>
  <c r="J487" i="9"/>
  <c r="K487" i="9"/>
  <c r="J488" i="9"/>
  <c r="K488" i="9"/>
  <c r="J489" i="9"/>
  <c r="K489" i="9"/>
  <c r="J490" i="9"/>
  <c r="K490" i="9"/>
  <c r="J491" i="9"/>
  <c r="K491" i="9"/>
  <c r="J492" i="9"/>
  <c r="K492" i="9"/>
  <c r="J493" i="9"/>
  <c r="K493" i="9"/>
  <c r="J494" i="9"/>
  <c r="K494" i="9"/>
  <c r="J495" i="9"/>
  <c r="K495" i="9"/>
  <c r="J496" i="9"/>
  <c r="K496" i="9"/>
  <c r="J497" i="9"/>
  <c r="K497" i="9"/>
  <c r="J498" i="9"/>
  <c r="K498" i="9"/>
  <c r="J499" i="9"/>
  <c r="K499" i="9"/>
  <c r="J500" i="9"/>
  <c r="K500" i="9"/>
  <c r="J501" i="9"/>
  <c r="K501" i="9"/>
  <c r="J502" i="9"/>
  <c r="K502" i="9"/>
  <c r="J503" i="9"/>
  <c r="K503" i="9"/>
  <c r="J504" i="9"/>
  <c r="K504" i="9"/>
  <c r="J505" i="9"/>
  <c r="K505" i="9"/>
  <c r="J506" i="9"/>
  <c r="K506" i="9"/>
  <c r="J507" i="9"/>
  <c r="K507" i="9"/>
  <c r="J508" i="9"/>
  <c r="K508" i="9"/>
  <c r="J509" i="9"/>
  <c r="K509" i="9"/>
  <c r="J510" i="9"/>
  <c r="K510" i="9"/>
  <c r="J511" i="9"/>
  <c r="K511" i="9"/>
  <c r="J512" i="9"/>
  <c r="K512" i="9"/>
  <c r="J513" i="9"/>
  <c r="K513" i="9"/>
  <c r="J514" i="9"/>
  <c r="K514" i="9"/>
  <c r="J515" i="9"/>
  <c r="K515" i="9"/>
  <c r="J516" i="9"/>
  <c r="K516" i="9"/>
  <c r="J517" i="9"/>
  <c r="K517" i="9"/>
  <c r="J518" i="9"/>
  <c r="K518" i="9"/>
  <c r="J519" i="9"/>
  <c r="K519" i="9"/>
  <c r="J520" i="9"/>
  <c r="K520" i="9"/>
  <c r="J521" i="9"/>
  <c r="K521" i="9"/>
  <c r="J522" i="9"/>
  <c r="K522" i="9"/>
  <c r="J523" i="9"/>
  <c r="K523" i="9"/>
  <c r="J524" i="9"/>
  <c r="K524" i="9"/>
  <c r="J525" i="9"/>
  <c r="K525" i="9"/>
  <c r="J526" i="9"/>
  <c r="K526" i="9"/>
  <c r="J527" i="9"/>
  <c r="K527" i="9"/>
  <c r="J528" i="9"/>
  <c r="K528" i="9"/>
  <c r="J529" i="9"/>
  <c r="K529" i="9"/>
  <c r="J530" i="9"/>
  <c r="K530" i="9"/>
  <c r="J531" i="9"/>
  <c r="K531" i="9"/>
  <c r="J532" i="9"/>
  <c r="K532" i="9"/>
  <c r="J533" i="9"/>
  <c r="K533" i="9"/>
  <c r="J534" i="9"/>
  <c r="K534" i="9"/>
  <c r="J535" i="9"/>
  <c r="K535" i="9"/>
  <c r="J536" i="9"/>
  <c r="K536" i="9"/>
  <c r="J537" i="9"/>
  <c r="K537" i="9"/>
  <c r="J538" i="9"/>
  <c r="K538" i="9"/>
  <c r="J539" i="9"/>
  <c r="K539" i="9"/>
  <c r="J540" i="9"/>
  <c r="K540" i="9"/>
  <c r="J541" i="9"/>
  <c r="K541" i="9"/>
  <c r="J542" i="9"/>
  <c r="K542" i="9"/>
  <c r="J543" i="9"/>
  <c r="K543" i="9"/>
  <c r="J544" i="9"/>
  <c r="K544" i="9"/>
  <c r="J545" i="9"/>
  <c r="K545" i="9"/>
  <c r="J546" i="9"/>
  <c r="K546" i="9"/>
  <c r="J547" i="9"/>
  <c r="K547" i="9"/>
  <c r="J548" i="9"/>
  <c r="K548" i="9"/>
  <c r="J549" i="9"/>
  <c r="K549" i="9"/>
  <c r="J550" i="9"/>
  <c r="K550" i="9"/>
  <c r="J551" i="9"/>
  <c r="K551" i="9"/>
  <c r="J552" i="9"/>
  <c r="K552" i="9"/>
  <c r="J553" i="9"/>
  <c r="K553" i="9"/>
  <c r="J554" i="9"/>
  <c r="K554" i="9"/>
  <c r="J555" i="9"/>
  <c r="K555" i="9"/>
  <c r="J556" i="9"/>
  <c r="K556" i="9"/>
  <c r="J557" i="9"/>
  <c r="K557" i="9"/>
  <c r="J558" i="9"/>
  <c r="K558" i="9"/>
  <c r="J559" i="9"/>
  <c r="K559" i="9"/>
  <c r="J560" i="9"/>
  <c r="K560" i="9"/>
  <c r="J561" i="9"/>
  <c r="K561" i="9"/>
  <c r="J562" i="9"/>
  <c r="K562" i="9"/>
  <c r="J563" i="9"/>
  <c r="K563" i="9"/>
  <c r="J564" i="9"/>
  <c r="K564" i="9"/>
  <c r="J565" i="9"/>
  <c r="K565" i="9"/>
  <c r="J566" i="9"/>
  <c r="K566" i="9"/>
  <c r="J567" i="9"/>
  <c r="K567" i="9"/>
  <c r="J568" i="9"/>
  <c r="K568" i="9"/>
  <c r="J569" i="9"/>
  <c r="K569" i="9"/>
  <c r="J570" i="9"/>
  <c r="K570" i="9"/>
  <c r="J571" i="9"/>
  <c r="K571" i="9"/>
  <c r="J572" i="9"/>
  <c r="K572" i="9"/>
  <c r="J573" i="9"/>
  <c r="K573" i="9"/>
  <c r="J574" i="9"/>
  <c r="K574" i="9"/>
  <c r="J575" i="9"/>
  <c r="K575" i="9"/>
  <c r="J576" i="9"/>
  <c r="K576" i="9"/>
  <c r="J577" i="9"/>
  <c r="K577" i="9"/>
  <c r="J578" i="9"/>
  <c r="K578" i="9"/>
  <c r="J579" i="9"/>
  <c r="K579" i="9"/>
  <c r="J580" i="9"/>
  <c r="K580" i="9"/>
  <c r="J581" i="9"/>
  <c r="K581" i="9"/>
  <c r="J582" i="9"/>
  <c r="K582" i="9"/>
  <c r="J583" i="9"/>
  <c r="K583" i="9"/>
  <c r="J584" i="9"/>
  <c r="K584" i="9"/>
  <c r="J585" i="9"/>
  <c r="K585" i="9"/>
  <c r="J586" i="9"/>
  <c r="K586" i="9"/>
  <c r="J587" i="9"/>
  <c r="K587" i="9"/>
  <c r="J588" i="9"/>
  <c r="K588" i="9"/>
  <c r="J589" i="9"/>
  <c r="K589" i="9"/>
  <c r="J590" i="9"/>
  <c r="K590" i="9"/>
  <c r="J591" i="9"/>
  <c r="K591" i="9"/>
  <c r="J592" i="9"/>
  <c r="K592" i="9"/>
  <c r="J593" i="9"/>
  <c r="K593" i="9"/>
  <c r="J594" i="9"/>
  <c r="K594" i="9"/>
  <c r="J595" i="9"/>
  <c r="K595" i="9"/>
  <c r="J596" i="9"/>
  <c r="K596" i="9"/>
  <c r="J597" i="9"/>
  <c r="K597" i="9"/>
  <c r="J598" i="9"/>
  <c r="K598" i="9"/>
  <c r="J599" i="9"/>
  <c r="K599" i="9"/>
  <c r="J600" i="9"/>
  <c r="K600" i="9"/>
  <c r="J601" i="9"/>
  <c r="K601" i="9"/>
  <c r="J602" i="9"/>
  <c r="K602" i="9"/>
  <c r="J603" i="9"/>
  <c r="K603" i="9"/>
  <c r="J604" i="9"/>
  <c r="K604" i="9"/>
  <c r="J605" i="9"/>
  <c r="K605" i="9"/>
  <c r="J606" i="9"/>
  <c r="K606" i="9"/>
  <c r="J607" i="9"/>
  <c r="K607" i="9"/>
  <c r="J608" i="9"/>
  <c r="K608" i="9"/>
  <c r="J609" i="9"/>
  <c r="K609" i="9"/>
  <c r="J610" i="9"/>
  <c r="K610" i="9"/>
  <c r="J611" i="9"/>
  <c r="K611" i="9"/>
  <c r="J612" i="9"/>
  <c r="K612" i="9"/>
  <c r="J613" i="9"/>
  <c r="K613" i="9"/>
  <c r="J614" i="9"/>
  <c r="K614" i="9"/>
  <c r="J615" i="9"/>
  <c r="K615" i="9"/>
  <c r="J616" i="9"/>
  <c r="K616" i="9"/>
  <c r="J617" i="9"/>
  <c r="K617" i="9"/>
  <c r="J618" i="9"/>
  <c r="K618" i="9"/>
  <c r="J619" i="9"/>
  <c r="K619" i="9"/>
  <c r="J620" i="9"/>
  <c r="K620" i="9"/>
  <c r="J621" i="9"/>
  <c r="K621" i="9"/>
  <c r="J622" i="9"/>
  <c r="K622" i="9"/>
  <c r="J623" i="9"/>
  <c r="K623" i="9"/>
  <c r="J624" i="9"/>
  <c r="K624" i="9"/>
  <c r="J625" i="9"/>
  <c r="K625" i="9"/>
  <c r="J626" i="9"/>
  <c r="K626" i="9"/>
  <c r="J627" i="9"/>
  <c r="K627" i="9"/>
  <c r="J628" i="9"/>
  <c r="K628" i="9"/>
  <c r="J629" i="9"/>
  <c r="K629" i="9"/>
  <c r="J630" i="9"/>
  <c r="K630" i="9"/>
  <c r="J631" i="9"/>
  <c r="K631" i="9"/>
  <c r="J632" i="9"/>
  <c r="K632" i="9"/>
  <c r="J633" i="9"/>
  <c r="K633" i="9"/>
  <c r="J634" i="9"/>
  <c r="K634" i="9"/>
  <c r="J635" i="9"/>
  <c r="K635" i="9"/>
  <c r="J636" i="9"/>
  <c r="K636" i="9"/>
  <c r="J637" i="9"/>
  <c r="K637" i="9"/>
  <c r="J638" i="9"/>
  <c r="K638" i="9"/>
  <c r="J639" i="9"/>
  <c r="K639" i="9"/>
  <c r="J640" i="9"/>
  <c r="K640" i="9"/>
  <c r="J641" i="9"/>
  <c r="K641" i="9"/>
  <c r="J642" i="9"/>
  <c r="K642" i="9"/>
  <c r="J643" i="9"/>
  <c r="K643" i="9"/>
  <c r="J644" i="9"/>
  <c r="K644" i="9"/>
  <c r="J645" i="9"/>
  <c r="K645" i="9"/>
  <c r="J646" i="9"/>
  <c r="K646" i="9"/>
  <c r="J647" i="9"/>
  <c r="K647" i="9"/>
  <c r="J648" i="9"/>
  <c r="K648" i="9"/>
  <c r="J649" i="9"/>
  <c r="K649" i="9"/>
  <c r="J650" i="9"/>
  <c r="K650" i="9"/>
  <c r="J651" i="9"/>
  <c r="K651" i="9"/>
  <c r="J652" i="9"/>
  <c r="K652" i="9"/>
  <c r="J653" i="9"/>
  <c r="K653" i="9"/>
  <c r="J654" i="9"/>
  <c r="K654" i="9"/>
  <c r="J655" i="9"/>
  <c r="K655" i="9"/>
  <c r="J656" i="9"/>
  <c r="K656" i="9"/>
  <c r="J657" i="9"/>
  <c r="K657" i="9"/>
  <c r="J658" i="9"/>
  <c r="K658" i="9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G5" i="9"/>
  <c r="F5" i="9"/>
  <c r="G4" i="9"/>
  <c r="F4" i="9"/>
  <c r="G506" i="12" l="1"/>
  <c r="G498" i="12"/>
  <c r="G490" i="12"/>
  <c r="G482" i="12"/>
  <c r="G505" i="12"/>
  <c r="G497" i="12"/>
  <c r="G489" i="12"/>
  <c r="G481" i="12"/>
  <c r="O23" i="12"/>
  <c r="O24" i="12"/>
  <c r="O25" i="12"/>
  <c r="J18" i="12"/>
  <c r="J16" i="12"/>
  <c r="E18" i="12"/>
  <c r="M55" i="7"/>
  <c r="K53" i="7"/>
  <c r="K61" i="7"/>
  <c r="M66" i="7"/>
  <c r="K69" i="7"/>
  <c r="K71" i="7"/>
  <c r="K57" i="7"/>
  <c r="O55" i="7"/>
  <c r="Q55" i="7" s="1"/>
  <c r="N55" i="7"/>
  <c r="P55" i="7" s="1"/>
  <c r="R55" i="7" s="1"/>
  <c r="O71" i="7"/>
  <c r="Q71" i="7" s="1"/>
  <c r="N58" i="7"/>
  <c r="P58" i="7" s="1"/>
  <c r="R58" i="7" s="1"/>
  <c r="N66" i="7"/>
  <c r="P66" i="7" s="1"/>
  <c r="R66" i="7" s="1"/>
  <c r="M63" i="7"/>
  <c r="O63" i="7" s="1"/>
  <c r="N71" i="7"/>
  <c r="P71" i="7" s="1"/>
  <c r="R71" i="7" s="1"/>
  <c r="K70" i="7"/>
  <c r="K65" i="7"/>
  <c r="N62" i="7"/>
  <c r="P62" i="7" s="1"/>
  <c r="R62" i="7" s="1"/>
  <c r="N54" i="7"/>
  <c r="P54" i="7" s="1"/>
  <c r="R54" i="7" s="1"/>
  <c r="N70" i="7"/>
  <c r="P70" i="7" s="1"/>
  <c r="R70" i="7" s="1"/>
  <c r="M67" i="7"/>
  <c r="M59" i="7"/>
  <c r="N59" i="7" s="1"/>
  <c r="P59" i="7" s="1"/>
  <c r="R59" i="7" s="1"/>
  <c r="N57" i="7"/>
  <c r="P57" i="7" s="1"/>
  <c r="R57" i="7" s="1"/>
  <c r="O57" i="7"/>
  <c r="O51" i="7"/>
  <c r="N51" i="7"/>
  <c r="P51" i="7" s="1"/>
  <c r="R51" i="7" s="1"/>
  <c r="N69" i="7"/>
  <c r="P69" i="7" s="1"/>
  <c r="R69" i="7" s="1"/>
  <c r="O69" i="7"/>
  <c r="N61" i="7"/>
  <c r="P61" i="7" s="1"/>
  <c r="R61" i="7" s="1"/>
  <c r="O61" i="7"/>
  <c r="N53" i="7"/>
  <c r="P53" i="7" s="1"/>
  <c r="R53" i="7" s="1"/>
  <c r="O53" i="7"/>
  <c r="N65" i="7"/>
  <c r="P65" i="7" s="1"/>
  <c r="R65" i="7" s="1"/>
  <c r="O65" i="7"/>
  <c r="M68" i="7"/>
  <c r="N68" i="7" s="1"/>
  <c r="P68" i="7" s="1"/>
  <c r="R68" i="7" s="1"/>
  <c r="M64" i="7"/>
  <c r="M60" i="7"/>
  <c r="N60" i="7" s="1"/>
  <c r="P60" i="7" s="1"/>
  <c r="R60" i="7" s="1"/>
  <c r="M56" i="7"/>
  <c r="N56" i="7" s="1"/>
  <c r="P56" i="7" s="1"/>
  <c r="R56" i="7" s="1"/>
  <c r="M52" i="7"/>
  <c r="N52" i="7" s="1"/>
  <c r="P52" i="7" s="1"/>
  <c r="R52" i="7" s="1"/>
  <c r="O70" i="7"/>
  <c r="O66" i="7"/>
  <c r="O62" i="7"/>
  <c r="O58" i="7"/>
  <c r="O54" i="7"/>
  <c r="O50" i="7"/>
  <c r="N50" i="7"/>
  <c r="P50" i="7" s="1"/>
  <c r="R50" i="7" s="1"/>
  <c r="K50" i="7"/>
  <c r="K226" i="1"/>
  <c r="J211" i="1"/>
  <c r="J223" i="1"/>
  <c r="J219" i="1"/>
  <c r="J199" i="1"/>
  <c r="K222" i="1"/>
  <c r="J222" i="1"/>
  <c r="J81" i="1"/>
  <c r="K217" i="1"/>
  <c r="K184" i="1"/>
  <c r="K176" i="1"/>
  <c r="K172" i="1"/>
  <c r="K164" i="1"/>
  <c r="K144" i="1"/>
  <c r="J217" i="1"/>
  <c r="K232" i="1"/>
  <c r="K228" i="1"/>
  <c r="K220" i="1"/>
  <c r="K208" i="1"/>
  <c r="K188" i="1"/>
  <c r="J163" i="1"/>
  <c r="J135" i="1"/>
  <c r="J131" i="1"/>
  <c r="J119" i="1"/>
  <c r="J115" i="1"/>
  <c r="J107" i="1"/>
  <c r="K130" i="1"/>
  <c r="K194" i="1"/>
  <c r="K150" i="1"/>
  <c r="J238" i="1"/>
  <c r="J194" i="1"/>
  <c r="J151" i="1"/>
  <c r="K145" i="1"/>
  <c r="K137" i="1"/>
  <c r="J173" i="1"/>
  <c r="J145" i="1"/>
  <c r="J232" i="1"/>
  <c r="J228" i="1"/>
  <c r="J216" i="1"/>
  <c r="J208" i="1"/>
  <c r="J184" i="1"/>
  <c r="J176" i="1"/>
  <c r="J172" i="1"/>
  <c r="J168" i="1"/>
  <c r="J164" i="1"/>
  <c r="J144" i="1"/>
  <c r="J140" i="1"/>
  <c r="J128" i="1"/>
  <c r="J100" i="1"/>
  <c r="K191" i="1"/>
  <c r="K179" i="1"/>
  <c r="K175" i="1"/>
  <c r="K171" i="1"/>
  <c r="K167" i="1"/>
  <c r="K163" i="1"/>
  <c r="K159" i="1"/>
  <c r="K151" i="1"/>
  <c r="K147" i="1"/>
  <c r="K143" i="1"/>
  <c r="K135" i="1"/>
  <c r="K131" i="1"/>
  <c r="K123" i="1"/>
  <c r="K119" i="1"/>
  <c r="K115" i="1"/>
  <c r="K107" i="1"/>
  <c r="J91" i="1"/>
  <c r="K134" i="1"/>
  <c r="J150" i="1"/>
  <c r="J226" i="1"/>
  <c r="K229" i="1"/>
  <c r="K221" i="1"/>
  <c r="K209" i="1"/>
  <c r="K201" i="1"/>
  <c r="K197" i="1"/>
  <c r="K189" i="1"/>
  <c r="K169" i="1"/>
  <c r="K157" i="1"/>
  <c r="K153" i="1"/>
  <c r="K133" i="1"/>
  <c r="J195" i="1"/>
  <c r="J230" i="1"/>
  <c r="J233" i="1"/>
  <c r="J229" i="1"/>
  <c r="J225" i="1"/>
  <c r="J201" i="1"/>
  <c r="J197" i="1"/>
  <c r="J189" i="1"/>
  <c r="J169" i="1"/>
  <c r="J157" i="1"/>
  <c r="J133" i="1"/>
  <c r="K152" i="1"/>
  <c r="K236" i="1"/>
  <c r="K196" i="1"/>
  <c r="J236" i="1"/>
  <c r="J224" i="1"/>
  <c r="J204" i="1"/>
  <c r="J200" i="1"/>
  <c r="J196" i="1"/>
  <c r="J192" i="1"/>
  <c r="J188" i="1"/>
  <c r="J160" i="1"/>
  <c r="J152" i="1"/>
  <c r="J120" i="1"/>
  <c r="J88" i="1"/>
  <c r="J95" i="1"/>
  <c r="K200" i="1"/>
  <c r="K192" i="1"/>
  <c r="K231" i="1"/>
  <c r="K215" i="1"/>
  <c r="K195" i="1"/>
  <c r="K187" i="1"/>
  <c r="K95" i="1"/>
  <c r="K91" i="1"/>
  <c r="J155" i="1"/>
  <c r="J147" i="1"/>
  <c r="J139" i="1"/>
  <c r="J123" i="1"/>
  <c r="J111" i="1"/>
  <c r="J103" i="1"/>
  <c r="J99" i="1"/>
  <c r="J87" i="1"/>
  <c r="K234" i="1"/>
  <c r="K218" i="1"/>
  <c r="K214" i="1"/>
  <c r="K210" i="1"/>
  <c r="K206" i="1"/>
  <c r="K202" i="1"/>
  <c r="K198" i="1"/>
  <c r="K190" i="1"/>
  <c r="K186" i="1"/>
  <c r="K178" i="1"/>
  <c r="K174" i="1"/>
  <c r="K170" i="1"/>
  <c r="K166" i="1"/>
  <c r="K162" i="1"/>
  <c r="K158" i="1"/>
  <c r="K154" i="1"/>
  <c r="K142" i="1"/>
  <c r="K138" i="1"/>
  <c r="K122" i="1"/>
  <c r="K118" i="1"/>
  <c r="K114" i="1"/>
  <c r="K110" i="1"/>
  <c r="K106" i="1"/>
  <c r="K102" i="1"/>
  <c r="K98" i="1"/>
  <c r="K94" i="1"/>
  <c r="K90" i="1"/>
  <c r="K86" i="1"/>
  <c r="J234" i="1"/>
  <c r="J218" i="1"/>
  <c r="J214" i="1"/>
  <c r="J210" i="1"/>
  <c r="J206" i="1"/>
  <c r="J202" i="1"/>
  <c r="J198" i="1"/>
  <c r="J190" i="1"/>
  <c r="J186" i="1"/>
  <c r="J178" i="1"/>
  <c r="J174" i="1"/>
  <c r="J170" i="1"/>
  <c r="J166" i="1"/>
  <c r="J162" i="1"/>
  <c r="J158" i="1"/>
  <c r="J154" i="1"/>
  <c r="J146" i="1"/>
  <c r="J142" i="1"/>
  <c r="J138" i="1"/>
  <c r="J134" i="1"/>
  <c r="J130" i="1"/>
  <c r="J126" i="1"/>
  <c r="J122" i="1"/>
  <c r="J118" i="1"/>
  <c r="J114" i="1"/>
  <c r="J110" i="1"/>
  <c r="J106" i="1"/>
  <c r="J102" i="1"/>
  <c r="J98" i="1"/>
  <c r="J94" i="1"/>
  <c r="J90" i="1"/>
  <c r="J86" i="1"/>
  <c r="K237" i="1"/>
  <c r="K233" i="1"/>
  <c r="K225" i="1"/>
  <c r="K213" i="1"/>
  <c r="K205" i="1"/>
  <c r="K193" i="1"/>
  <c r="K185" i="1"/>
  <c r="K177" i="1"/>
  <c r="K173" i="1"/>
  <c r="K165" i="1"/>
  <c r="K141" i="1"/>
  <c r="K129" i="1"/>
  <c r="K125" i="1"/>
  <c r="K121" i="1"/>
  <c r="K117" i="1"/>
  <c r="K113" i="1"/>
  <c r="K109" i="1"/>
  <c r="K105" i="1"/>
  <c r="K101" i="1"/>
  <c r="K97" i="1"/>
  <c r="K93" i="1"/>
  <c r="K89" i="1"/>
  <c r="K85" i="1"/>
  <c r="J237" i="1"/>
  <c r="J213" i="1"/>
  <c r="J205" i="1"/>
  <c r="J193" i="1"/>
  <c r="J185" i="1"/>
  <c r="J177" i="1"/>
  <c r="J165" i="1"/>
  <c r="J153" i="1"/>
  <c r="J141" i="1"/>
  <c r="J137" i="1"/>
  <c r="J129" i="1"/>
  <c r="J125" i="1"/>
  <c r="J121" i="1"/>
  <c r="J117" i="1"/>
  <c r="J113" i="1"/>
  <c r="J109" i="1"/>
  <c r="J105" i="1"/>
  <c r="J101" i="1"/>
  <c r="J97" i="1"/>
  <c r="J93" i="1"/>
  <c r="J89" i="1"/>
  <c r="J85" i="1"/>
  <c r="K216" i="1"/>
  <c r="K212" i="1"/>
  <c r="K204" i="1"/>
  <c r="K180" i="1"/>
  <c r="K168" i="1"/>
  <c r="K156" i="1"/>
  <c r="K148" i="1"/>
  <c r="K140" i="1"/>
  <c r="K136" i="1"/>
  <c r="K132" i="1"/>
  <c r="K128" i="1"/>
  <c r="K124" i="1"/>
  <c r="K120" i="1"/>
  <c r="K116" i="1"/>
  <c r="K112" i="1"/>
  <c r="K108" i="1"/>
  <c r="K104" i="1"/>
  <c r="K100" i="1"/>
  <c r="K96" i="1"/>
  <c r="K92" i="1"/>
  <c r="K88" i="1"/>
  <c r="K84" i="1"/>
  <c r="J212" i="1"/>
  <c r="J156" i="1"/>
  <c r="J148" i="1"/>
  <c r="J132" i="1"/>
  <c r="J124" i="1"/>
  <c r="J116" i="1"/>
  <c r="J104" i="1"/>
  <c r="J96" i="1"/>
  <c r="J92" i="1"/>
  <c r="J84" i="1"/>
  <c r="K155" i="1"/>
  <c r="K139" i="1"/>
  <c r="K111" i="1"/>
  <c r="K103" i="1"/>
  <c r="K99" i="1"/>
  <c r="K87" i="1"/>
  <c r="K239" i="1"/>
  <c r="K235" i="1"/>
  <c r="K227" i="1"/>
  <c r="K223" i="1"/>
  <c r="K219" i="1"/>
  <c r="K207" i="1"/>
  <c r="K203" i="1"/>
  <c r="K199" i="1"/>
  <c r="K238" i="1"/>
  <c r="L257" i="1"/>
  <c r="E18" i="9"/>
  <c r="M659" i="9" s="1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S92" i="8"/>
  <c r="S96" i="8"/>
  <c r="S124" i="8"/>
  <c r="S188" i="8"/>
  <c r="S192" i="8"/>
  <c r="R201" i="8"/>
  <c r="R213" i="8"/>
  <c r="S216" i="8"/>
  <c r="R223" i="8"/>
  <c r="S224" i="8"/>
  <c r="S228" i="8"/>
  <c r="R232" i="8"/>
  <c r="S236" i="8"/>
  <c r="S240" i="8"/>
  <c r="R242" i="8"/>
  <c r="R253" i="8"/>
  <c r="S259" i="8"/>
  <c r="R261" i="8"/>
  <c r="R273" i="8"/>
  <c r="I658" i="8"/>
  <c r="M658" i="8" s="1"/>
  <c r="I657" i="8"/>
  <c r="M657" i="8" s="1"/>
  <c r="K656" i="8"/>
  <c r="I656" i="8"/>
  <c r="Q656" i="8" s="1"/>
  <c r="K655" i="8"/>
  <c r="I655" i="8"/>
  <c r="Q655" i="8" s="1"/>
  <c r="M654" i="8"/>
  <c r="K654" i="8"/>
  <c r="I654" i="8"/>
  <c r="Q654" i="8" s="1"/>
  <c r="M653" i="8"/>
  <c r="I653" i="8"/>
  <c r="K653" i="8" s="1"/>
  <c r="I652" i="8"/>
  <c r="M652" i="8" s="1"/>
  <c r="I651" i="8"/>
  <c r="M651" i="8" s="1"/>
  <c r="I650" i="8"/>
  <c r="M650" i="8" s="1"/>
  <c r="K649" i="8"/>
  <c r="I649" i="8"/>
  <c r="M649" i="8" s="1"/>
  <c r="K648" i="8"/>
  <c r="I648" i="8"/>
  <c r="Q648" i="8" s="1"/>
  <c r="M647" i="8"/>
  <c r="K647" i="8"/>
  <c r="I647" i="8"/>
  <c r="Q647" i="8" s="1"/>
  <c r="S647" i="8" s="1"/>
  <c r="M646" i="8"/>
  <c r="K646" i="8"/>
  <c r="I646" i="8"/>
  <c r="Q646" i="8" s="1"/>
  <c r="M645" i="8"/>
  <c r="I645" i="8"/>
  <c r="K645" i="8" s="1"/>
  <c r="I644" i="8"/>
  <c r="M644" i="8" s="1"/>
  <c r="Q643" i="8"/>
  <c r="I643" i="8"/>
  <c r="I642" i="8"/>
  <c r="M642" i="8" s="1"/>
  <c r="K641" i="8"/>
  <c r="I641" i="8"/>
  <c r="M641" i="8" s="1"/>
  <c r="K640" i="8"/>
  <c r="I640" i="8"/>
  <c r="Q640" i="8" s="1"/>
  <c r="M639" i="8"/>
  <c r="K639" i="8"/>
  <c r="I639" i="8"/>
  <c r="Q639" i="8" s="1"/>
  <c r="M638" i="8"/>
  <c r="K638" i="8"/>
  <c r="I638" i="8"/>
  <c r="Q638" i="8" s="1"/>
  <c r="M637" i="8"/>
  <c r="I637" i="8"/>
  <c r="K637" i="8" s="1"/>
  <c r="I636" i="8"/>
  <c r="M636" i="8" s="1"/>
  <c r="I635" i="8"/>
  <c r="I634" i="8"/>
  <c r="I633" i="8"/>
  <c r="U632" i="8"/>
  <c r="M632" i="8"/>
  <c r="K632" i="8"/>
  <c r="I632" i="8"/>
  <c r="Q632" i="8" s="1"/>
  <c r="S632" i="8" s="1"/>
  <c r="M631" i="8"/>
  <c r="K631" i="8"/>
  <c r="I631" i="8"/>
  <c r="Q631" i="8" s="1"/>
  <c r="U630" i="8"/>
  <c r="S630" i="8"/>
  <c r="M630" i="8"/>
  <c r="K630" i="8"/>
  <c r="I630" i="8"/>
  <c r="Q630" i="8" s="1"/>
  <c r="I629" i="8"/>
  <c r="K629" i="8" s="1"/>
  <c r="Q628" i="8"/>
  <c r="I628" i="8"/>
  <c r="K628" i="8" s="1"/>
  <c r="I627" i="8"/>
  <c r="Q626" i="8"/>
  <c r="U626" i="8" s="1"/>
  <c r="K626" i="8"/>
  <c r="I626" i="8"/>
  <c r="M626" i="8" s="1"/>
  <c r="Q625" i="8"/>
  <c r="S625" i="8" s="1"/>
  <c r="M625" i="8"/>
  <c r="K625" i="8"/>
  <c r="I625" i="8"/>
  <c r="S624" i="8"/>
  <c r="I624" i="8"/>
  <c r="Q624" i="8" s="1"/>
  <c r="U624" i="8" s="1"/>
  <c r="M623" i="8"/>
  <c r="K623" i="8"/>
  <c r="I623" i="8"/>
  <c r="Q623" i="8" s="1"/>
  <c r="U622" i="8"/>
  <c r="S622" i="8"/>
  <c r="M622" i="8"/>
  <c r="K622" i="8"/>
  <c r="I622" i="8"/>
  <c r="Q622" i="8" s="1"/>
  <c r="I621" i="8"/>
  <c r="I620" i="8"/>
  <c r="K619" i="8"/>
  <c r="I619" i="8"/>
  <c r="Q618" i="8"/>
  <c r="I618" i="8"/>
  <c r="M618" i="8" s="1"/>
  <c r="Q617" i="8"/>
  <c r="S617" i="8" s="1"/>
  <c r="M617" i="8"/>
  <c r="K617" i="8"/>
  <c r="I617" i="8"/>
  <c r="U616" i="8"/>
  <c r="M616" i="8"/>
  <c r="K616" i="8"/>
  <c r="I616" i="8"/>
  <c r="Q616" i="8" s="1"/>
  <c r="S616" i="8" s="1"/>
  <c r="M615" i="8"/>
  <c r="K615" i="8"/>
  <c r="I615" i="8"/>
  <c r="Q615" i="8" s="1"/>
  <c r="S615" i="8" s="1"/>
  <c r="Q614" i="8"/>
  <c r="I614" i="8"/>
  <c r="K614" i="8" s="1"/>
  <c r="Q613" i="8"/>
  <c r="S613" i="8" s="1"/>
  <c r="M613" i="8"/>
  <c r="I613" i="8"/>
  <c r="K613" i="8" s="1"/>
  <c r="I612" i="8"/>
  <c r="Q611" i="8"/>
  <c r="I611" i="8"/>
  <c r="M611" i="8" s="1"/>
  <c r="I610" i="8"/>
  <c r="I609" i="8"/>
  <c r="U608" i="8"/>
  <c r="M608" i="8"/>
  <c r="K608" i="8"/>
  <c r="I608" i="8"/>
  <c r="Q608" i="8" s="1"/>
  <c r="S608" i="8" s="1"/>
  <c r="M607" i="8"/>
  <c r="K607" i="8"/>
  <c r="I607" i="8"/>
  <c r="Q607" i="8" s="1"/>
  <c r="I606" i="8"/>
  <c r="I605" i="8"/>
  <c r="Q604" i="8"/>
  <c r="I604" i="8"/>
  <c r="M604" i="8" s="1"/>
  <c r="M603" i="8"/>
  <c r="I603" i="8"/>
  <c r="K603" i="8" s="1"/>
  <c r="U602" i="8"/>
  <c r="Q602" i="8"/>
  <c r="S602" i="8" s="1"/>
  <c r="M602" i="8"/>
  <c r="K602" i="8"/>
  <c r="I602" i="8"/>
  <c r="U601" i="8"/>
  <c r="S601" i="8"/>
  <c r="Q601" i="8"/>
  <c r="M601" i="8"/>
  <c r="K601" i="8"/>
  <c r="I601" i="8"/>
  <c r="S600" i="8"/>
  <c r="M600" i="8"/>
  <c r="K600" i="8"/>
  <c r="I600" i="8"/>
  <c r="Q600" i="8" s="1"/>
  <c r="U600" i="8" s="1"/>
  <c r="Q599" i="8"/>
  <c r="U599" i="8" s="1"/>
  <c r="I599" i="8"/>
  <c r="M599" i="8" s="1"/>
  <c r="Q598" i="8"/>
  <c r="I598" i="8"/>
  <c r="Q597" i="8"/>
  <c r="I597" i="8"/>
  <c r="Q596" i="8"/>
  <c r="I596" i="8"/>
  <c r="M596" i="8" s="1"/>
  <c r="M595" i="8"/>
  <c r="I595" i="8"/>
  <c r="K595" i="8" s="1"/>
  <c r="U594" i="8"/>
  <c r="Q594" i="8"/>
  <c r="S594" i="8" s="1"/>
  <c r="M594" i="8"/>
  <c r="K594" i="8"/>
  <c r="I594" i="8"/>
  <c r="U593" i="8"/>
  <c r="S593" i="8"/>
  <c r="Q593" i="8"/>
  <c r="M593" i="8"/>
  <c r="K593" i="8"/>
  <c r="I593" i="8"/>
  <c r="U592" i="8"/>
  <c r="M592" i="8"/>
  <c r="K592" i="8"/>
  <c r="I592" i="8"/>
  <c r="Q592" i="8" s="1"/>
  <c r="S592" i="8" s="1"/>
  <c r="I591" i="8"/>
  <c r="I590" i="8"/>
  <c r="I589" i="8"/>
  <c r="Q588" i="8"/>
  <c r="I588" i="8"/>
  <c r="I587" i="8"/>
  <c r="I586" i="8"/>
  <c r="I585" i="8"/>
  <c r="U584" i="8"/>
  <c r="M584" i="8"/>
  <c r="K584" i="8"/>
  <c r="I584" i="8"/>
  <c r="Q584" i="8" s="1"/>
  <c r="S584" i="8" s="1"/>
  <c r="U583" i="8"/>
  <c r="S583" i="8"/>
  <c r="M583" i="8"/>
  <c r="K583" i="8"/>
  <c r="I583" i="8"/>
  <c r="Q583" i="8" s="1"/>
  <c r="M582" i="8"/>
  <c r="I582" i="8"/>
  <c r="K582" i="8" s="1"/>
  <c r="M581" i="8"/>
  <c r="I581" i="8"/>
  <c r="K581" i="8" s="1"/>
  <c r="I580" i="8"/>
  <c r="I579" i="8"/>
  <c r="K578" i="8"/>
  <c r="I578" i="8"/>
  <c r="I577" i="8"/>
  <c r="M576" i="8"/>
  <c r="K576" i="8"/>
  <c r="I576" i="8"/>
  <c r="Q576" i="8" s="1"/>
  <c r="S576" i="8" s="1"/>
  <c r="S575" i="8"/>
  <c r="M575" i="8"/>
  <c r="K575" i="8"/>
  <c r="I575" i="8"/>
  <c r="Q575" i="8" s="1"/>
  <c r="U575" i="8" s="1"/>
  <c r="I574" i="8"/>
  <c r="I573" i="8"/>
  <c r="Q572" i="8"/>
  <c r="K572" i="8"/>
  <c r="I572" i="8"/>
  <c r="M572" i="8" s="1"/>
  <c r="I571" i="8"/>
  <c r="I570" i="8"/>
  <c r="K570" i="8" s="1"/>
  <c r="U569" i="8"/>
  <c r="Q569" i="8"/>
  <c r="S569" i="8" s="1"/>
  <c r="M569" i="8"/>
  <c r="K569" i="8"/>
  <c r="I569" i="8"/>
  <c r="S568" i="8"/>
  <c r="M568" i="8"/>
  <c r="K568" i="8"/>
  <c r="I568" i="8"/>
  <c r="Q568" i="8" s="1"/>
  <c r="U568" i="8" s="1"/>
  <c r="U567" i="8"/>
  <c r="S567" i="8"/>
  <c r="M567" i="8"/>
  <c r="K567" i="8"/>
  <c r="I567" i="8"/>
  <c r="Q567" i="8" s="1"/>
  <c r="I566" i="8"/>
  <c r="I565" i="8"/>
  <c r="Q564" i="8"/>
  <c r="K564" i="8"/>
  <c r="I564" i="8"/>
  <c r="M564" i="8" s="1"/>
  <c r="I563" i="8"/>
  <c r="I562" i="8"/>
  <c r="U561" i="8"/>
  <c r="Q561" i="8"/>
  <c r="S561" i="8" s="1"/>
  <c r="M561" i="8"/>
  <c r="K561" i="8"/>
  <c r="I561" i="8"/>
  <c r="S560" i="8"/>
  <c r="M560" i="8"/>
  <c r="K560" i="8"/>
  <c r="I560" i="8"/>
  <c r="Q560" i="8" s="1"/>
  <c r="U560" i="8" s="1"/>
  <c r="U559" i="8"/>
  <c r="S559" i="8"/>
  <c r="M559" i="8"/>
  <c r="K559" i="8"/>
  <c r="I559" i="8"/>
  <c r="Q559" i="8" s="1"/>
  <c r="M558" i="8"/>
  <c r="I558" i="8"/>
  <c r="K558" i="8" s="1"/>
  <c r="Q557" i="8"/>
  <c r="S557" i="8" s="1"/>
  <c r="I557" i="8"/>
  <c r="K557" i="8" s="1"/>
  <c r="I556" i="8"/>
  <c r="Q555" i="8"/>
  <c r="U555" i="8" s="1"/>
  <c r="K555" i="8"/>
  <c r="I555" i="8"/>
  <c r="M555" i="8" s="1"/>
  <c r="Q554" i="8"/>
  <c r="I554" i="8"/>
  <c r="M554" i="8" s="1"/>
  <c r="I553" i="8"/>
  <c r="S552" i="8"/>
  <c r="M552" i="8"/>
  <c r="K552" i="8"/>
  <c r="I552" i="8"/>
  <c r="Q552" i="8" s="1"/>
  <c r="U552" i="8" s="1"/>
  <c r="S551" i="8"/>
  <c r="M551" i="8"/>
  <c r="K551" i="8"/>
  <c r="I551" i="8"/>
  <c r="Q551" i="8" s="1"/>
  <c r="U551" i="8" s="1"/>
  <c r="M550" i="8"/>
  <c r="I550" i="8"/>
  <c r="K550" i="8" s="1"/>
  <c r="Q549" i="8"/>
  <c r="S549" i="8" s="1"/>
  <c r="I549" i="8"/>
  <c r="K549" i="8" s="1"/>
  <c r="I548" i="8"/>
  <c r="Q547" i="8"/>
  <c r="U547" i="8" s="1"/>
  <c r="K547" i="8"/>
  <c r="I547" i="8"/>
  <c r="M547" i="8" s="1"/>
  <c r="Q546" i="8"/>
  <c r="I546" i="8"/>
  <c r="M546" i="8" s="1"/>
  <c r="I545" i="8"/>
  <c r="S544" i="8"/>
  <c r="M544" i="8"/>
  <c r="K544" i="8"/>
  <c r="I544" i="8"/>
  <c r="Q544" i="8" s="1"/>
  <c r="U544" i="8" s="1"/>
  <c r="S543" i="8"/>
  <c r="M543" i="8"/>
  <c r="K543" i="8"/>
  <c r="I543" i="8"/>
  <c r="Q543" i="8" s="1"/>
  <c r="U543" i="8" s="1"/>
  <c r="M542" i="8"/>
  <c r="I542" i="8"/>
  <c r="K542" i="8" s="1"/>
  <c r="U541" i="8"/>
  <c r="S541" i="8"/>
  <c r="Q541" i="8"/>
  <c r="M541" i="8"/>
  <c r="K541" i="8"/>
  <c r="I541" i="8"/>
  <c r="I540" i="8"/>
  <c r="Q539" i="8"/>
  <c r="I539" i="8"/>
  <c r="Q538" i="8"/>
  <c r="I538" i="8"/>
  <c r="M538" i="8" s="1"/>
  <c r="Q537" i="8"/>
  <c r="U537" i="8" s="1"/>
  <c r="I537" i="8"/>
  <c r="M537" i="8" s="1"/>
  <c r="M536" i="8"/>
  <c r="K536" i="8"/>
  <c r="I536" i="8"/>
  <c r="Q536" i="8" s="1"/>
  <c r="U536" i="8" s="1"/>
  <c r="M535" i="8"/>
  <c r="I535" i="8"/>
  <c r="K535" i="8" s="1"/>
  <c r="U534" i="8"/>
  <c r="Q534" i="8"/>
  <c r="S534" i="8" s="1"/>
  <c r="M534" i="8"/>
  <c r="I534" i="8"/>
  <c r="K534" i="8" s="1"/>
  <c r="U533" i="8"/>
  <c r="S533" i="8"/>
  <c r="Q533" i="8"/>
  <c r="M533" i="8"/>
  <c r="K533" i="8"/>
  <c r="I533" i="8"/>
  <c r="K532" i="8"/>
  <c r="I532" i="8"/>
  <c r="I531" i="8"/>
  <c r="I530" i="8"/>
  <c r="Q529" i="8"/>
  <c r="I529" i="8"/>
  <c r="M529" i="8" s="1"/>
  <c r="S528" i="8"/>
  <c r="M528" i="8"/>
  <c r="K528" i="8"/>
  <c r="I528" i="8"/>
  <c r="Q528" i="8" s="1"/>
  <c r="U528" i="8" s="1"/>
  <c r="M527" i="8"/>
  <c r="I527" i="8"/>
  <c r="K527" i="8" s="1"/>
  <c r="U526" i="8"/>
  <c r="Q526" i="8"/>
  <c r="S526" i="8" s="1"/>
  <c r="M526" i="8"/>
  <c r="I526" i="8"/>
  <c r="K526" i="8" s="1"/>
  <c r="U525" i="8"/>
  <c r="S525" i="8"/>
  <c r="Q525" i="8"/>
  <c r="M525" i="8"/>
  <c r="K525" i="8"/>
  <c r="I525" i="8"/>
  <c r="I524" i="8"/>
  <c r="Q523" i="8"/>
  <c r="I523" i="8"/>
  <c r="M523" i="8" s="1"/>
  <c r="Q522" i="8"/>
  <c r="U522" i="8" s="1"/>
  <c r="I522" i="8"/>
  <c r="Q521" i="8"/>
  <c r="I521" i="8"/>
  <c r="S520" i="8"/>
  <c r="M520" i="8"/>
  <c r="K520" i="8"/>
  <c r="I520" i="8"/>
  <c r="Q520" i="8" s="1"/>
  <c r="U520" i="8" s="1"/>
  <c r="M519" i="8"/>
  <c r="I519" i="8"/>
  <c r="K519" i="8" s="1"/>
  <c r="U518" i="8"/>
  <c r="Q518" i="8"/>
  <c r="S518" i="8" s="1"/>
  <c r="M518" i="8"/>
  <c r="I518" i="8"/>
  <c r="K518" i="8" s="1"/>
  <c r="U517" i="8"/>
  <c r="S517" i="8"/>
  <c r="Q517" i="8"/>
  <c r="M517" i="8"/>
  <c r="K517" i="8"/>
  <c r="I517" i="8"/>
  <c r="I516" i="8"/>
  <c r="I515" i="8"/>
  <c r="M515" i="8" s="1"/>
  <c r="I514" i="8"/>
  <c r="I513" i="8"/>
  <c r="S512" i="8"/>
  <c r="M512" i="8"/>
  <c r="K512" i="8"/>
  <c r="I512" i="8"/>
  <c r="Q512" i="8" s="1"/>
  <c r="U512" i="8" s="1"/>
  <c r="M511" i="8"/>
  <c r="I511" i="8"/>
  <c r="K511" i="8" s="1"/>
  <c r="U510" i="8"/>
  <c r="Q510" i="8"/>
  <c r="S510" i="8" s="1"/>
  <c r="M510" i="8"/>
  <c r="I510" i="8"/>
  <c r="K510" i="8" s="1"/>
  <c r="U509" i="8"/>
  <c r="S509" i="8"/>
  <c r="Q509" i="8"/>
  <c r="M509" i="8"/>
  <c r="K509" i="8"/>
  <c r="I509" i="8"/>
  <c r="I508" i="8"/>
  <c r="Q507" i="8"/>
  <c r="I507" i="8"/>
  <c r="M507" i="8" s="1"/>
  <c r="Q506" i="8"/>
  <c r="U506" i="8" s="1"/>
  <c r="I506" i="8"/>
  <c r="Q505" i="8"/>
  <c r="I505" i="8"/>
  <c r="Q504" i="8"/>
  <c r="U504" i="8" s="1"/>
  <c r="I504" i="8"/>
  <c r="M504" i="8" s="1"/>
  <c r="Q503" i="8"/>
  <c r="I503" i="8"/>
  <c r="M503" i="8" s="1"/>
  <c r="S502" i="8"/>
  <c r="M502" i="8"/>
  <c r="K502" i="8"/>
  <c r="I502" i="8"/>
  <c r="Q502" i="8" s="1"/>
  <c r="U502" i="8" s="1"/>
  <c r="U501" i="8"/>
  <c r="M501" i="8"/>
  <c r="K501" i="8"/>
  <c r="I501" i="8"/>
  <c r="Q501" i="8" s="1"/>
  <c r="S501" i="8" s="1"/>
  <c r="M500" i="8"/>
  <c r="I500" i="8"/>
  <c r="K500" i="8" s="1"/>
  <c r="M499" i="8"/>
  <c r="I499" i="8"/>
  <c r="K499" i="8" s="1"/>
  <c r="Q498" i="8"/>
  <c r="I498" i="8"/>
  <c r="Q497" i="8"/>
  <c r="I497" i="8"/>
  <c r="Q496" i="8"/>
  <c r="U496" i="8" s="1"/>
  <c r="I496" i="8"/>
  <c r="M496" i="8" s="1"/>
  <c r="Q495" i="8"/>
  <c r="I495" i="8"/>
  <c r="M495" i="8" s="1"/>
  <c r="S494" i="8"/>
  <c r="M494" i="8"/>
  <c r="K494" i="8"/>
  <c r="I494" i="8"/>
  <c r="Q494" i="8" s="1"/>
  <c r="U494" i="8" s="1"/>
  <c r="S493" i="8"/>
  <c r="M493" i="8"/>
  <c r="K493" i="8"/>
  <c r="I493" i="8"/>
  <c r="Q493" i="8" s="1"/>
  <c r="U493" i="8" s="1"/>
  <c r="Q492" i="8"/>
  <c r="I492" i="8"/>
  <c r="K492" i="8" s="1"/>
  <c r="M491" i="8"/>
  <c r="I491" i="8"/>
  <c r="K491" i="8" s="1"/>
  <c r="Q490" i="8"/>
  <c r="U490" i="8" s="1"/>
  <c r="I490" i="8"/>
  <c r="M490" i="8" s="1"/>
  <c r="I489" i="8"/>
  <c r="Q488" i="8"/>
  <c r="U488" i="8" s="1"/>
  <c r="I488" i="8"/>
  <c r="M488" i="8" s="1"/>
  <c r="U487" i="8"/>
  <c r="Q487" i="8"/>
  <c r="S487" i="8" s="1"/>
  <c r="M487" i="8"/>
  <c r="K487" i="8"/>
  <c r="I487" i="8"/>
  <c r="M486" i="8"/>
  <c r="K486" i="8"/>
  <c r="I486" i="8"/>
  <c r="Q486" i="8" s="1"/>
  <c r="U486" i="8" s="1"/>
  <c r="M485" i="8"/>
  <c r="K485" i="8"/>
  <c r="I485" i="8"/>
  <c r="Q485" i="8" s="1"/>
  <c r="U485" i="8" s="1"/>
  <c r="Q484" i="8"/>
  <c r="S484" i="8" s="1"/>
  <c r="M484" i="8"/>
  <c r="I484" i="8"/>
  <c r="K484" i="8" s="1"/>
  <c r="Q483" i="8"/>
  <c r="I483" i="8"/>
  <c r="K483" i="8" s="1"/>
  <c r="Q482" i="8"/>
  <c r="U482" i="8" s="1"/>
  <c r="I482" i="8"/>
  <c r="M482" i="8" s="1"/>
  <c r="I481" i="8"/>
  <c r="Q480" i="8"/>
  <c r="U480" i="8" s="1"/>
  <c r="I480" i="8"/>
  <c r="M480" i="8" s="1"/>
  <c r="U479" i="8"/>
  <c r="Q479" i="8"/>
  <c r="S479" i="8" s="1"/>
  <c r="M479" i="8"/>
  <c r="K479" i="8"/>
  <c r="I479" i="8"/>
  <c r="M478" i="8"/>
  <c r="K478" i="8"/>
  <c r="I478" i="8"/>
  <c r="Q478" i="8" s="1"/>
  <c r="U478" i="8" s="1"/>
  <c r="M477" i="8"/>
  <c r="K477" i="8"/>
  <c r="I477" i="8"/>
  <c r="Q477" i="8" s="1"/>
  <c r="U477" i="8" s="1"/>
  <c r="Q476" i="8"/>
  <c r="S476" i="8" s="1"/>
  <c r="M476" i="8"/>
  <c r="I476" i="8"/>
  <c r="K476" i="8" s="1"/>
  <c r="I475" i="8"/>
  <c r="Q474" i="8"/>
  <c r="U474" i="8" s="1"/>
  <c r="I474" i="8"/>
  <c r="M474" i="8" s="1"/>
  <c r="U473" i="8"/>
  <c r="Q473" i="8"/>
  <c r="S473" i="8" s="1"/>
  <c r="M473" i="8"/>
  <c r="K473" i="8"/>
  <c r="I473" i="8"/>
  <c r="U472" i="8"/>
  <c r="S472" i="8"/>
  <c r="Q472" i="8"/>
  <c r="M472" i="8"/>
  <c r="K472" i="8"/>
  <c r="I472" i="8"/>
  <c r="I471" i="8"/>
  <c r="S470" i="8"/>
  <c r="M470" i="8"/>
  <c r="K470" i="8"/>
  <c r="I470" i="8"/>
  <c r="Q470" i="8" s="1"/>
  <c r="U470" i="8" s="1"/>
  <c r="Q469" i="8"/>
  <c r="U469" i="8" s="1"/>
  <c r="I469" i="8"/>
  <c r="Q468" i="8"/>
  <c r="I468" i="8"/>
  <c r="K468" i="8" s="1"/>
  <c r="I467" i="8"/>
  <c r="M467" i="8" s="1"/>
  <c r="Q466" i="8"/>
  <c r="U466" i="8" s="1"/>
  <c r="I466" i="8"/>
  <c r="M466" i="8" s="1"/>
  <c r="U465" i="8"/>
  <c r="Q465" i="8"/>
  <c r="S465" i="8" s="1"/>
  <c r="M465" i="8"/>
  <c r="K465" i="8"/>
  <c r="I465" i="8"/>
  <c r="U464" i="8"/>
  <c r="S464" i="8"/>
  <c r="Q464" i="8"/>
  <c r="M464" i="8"/>
  <c r="K464" i="8"/>
  <c r="I464" i="8"/>
  <c r="I463" i="8"/>
  <c r="S462" i="8"/>
  <c r="M462" i="8"/>
  <c r="K462" i="8"/>
  <c r="I462" i="8"/>
  <c r="Q462" i="8" s="1"/>
  <c r="U462" i="8" s="1"/>
  <c r="U461" i="8"/>
  <c r="S461" i="8"/>
  <c r="M461" i="8"/>
  <c r="K461" i="8"/>
  <c r="I461" i="8"/>
  <c r="Q461" i="8" s="1"/>
  <c r="M460" i="8"/>
  <c r="I460" i="8"/>
  <c r="K460" i="8" s="1"/>
  <c r="M459" i="8"/>
  <c r="I459" i="8"/>
  <c r="K459" i="8" s="1"/>
  <c r="I458" i="8"/>
  <c r="M458" i="8" s="1"/>
  <c r="I457" i="8"/>
  <c r="I456" i="8"/>
  <c r="I455" i="8"/>
  <c r="S454" i="8"/>
  <c r="M454" i="8"/>
  <c r="K454" i="8"/>
  <c r="I454" i="8"/>
  <c r="Q454" i="8" s="1"/>
  <c r="U454" i="8" s="1"/>
  <c r="U453" i="8"/>
  <c r="M453" i="8"/>
  <c r="K453" i="8"/>
  <c r="I453" i="8"/>
  <c r="Q453" i="8" s="1"/>
  <c r="S453" i="8" s="1"/>
  <c r="M452" i="8"/>
  <c r="I452" i="8"/>
  <c r="K452" i="8" s="1"/>
  <c r="M451" i="8"/>
  <c r="I451" i="8"/>
  <c r="K451" i="8" s="1"/>
  <c r="I450" i="8"/>
  <c r="M450" i="8" s="1"/>
  <c r="I449" i="8"/>
  <c r="Q448" i="8"/>
  <c r="U448" i="8" s="1"/>
  <c r="K448" i="8"/>
  <c r="I448" i="8"/>
  <c r="M448" i="8" s="1"/>
  <c r="S447" i="8"/>
  <c r="Q447" i="8"/>
  <c r="U447" i="8" s="1"/>
  <c r="I447" i="8"/>
  <c r="M447" i="8" s="1"/>
  <c r="U446" i="8"/>
  <c r="M446" i="8"/>
  <c r="K446" i="8"/>
  <c r="I446" i="8"/>
  <c r="Q446" i="8" s="1"/>
  <c r="S446" i="8" s="1"/>
  <c r="S445" i="8"/>
  <c r="M445" i="8"/>
  <c r="K445" i="8"/>
  <c r="I445" i="8"/>
  <c r="Q445" i="8" s="1"/>
  <c r="U445" i="8" s="1"/>
  <c r="M444" i="8"/>
  <c r="I444" i="8"/>
  <c r="K444" i="8" s="1"/>
  <c r="Q443" i="8"/>
  <c r="S443" i="8" s="1"/>
  <c r="M443" i="8"/>
  <c r="I443" i="8"/>
  <c r="K443" i="8" s="1"/>
  <c r="Q442" i="8"/>
  <c r="I442" i="8"/>
  <c r="I441" i="8"/>
  <c r="Q440" i="8"/>
  <c r="U440" i="8" s="1"/>
  <c r="K440" i="8"/>
  <c r="I440" i="8"/>
  <c r="M440" i="8" s="1"/>
  <c r="Q439" i="8"/>
  <c r="U439" i="8" s="1"/>
  <c r="I439" i="8"/>
  <c r="M439" i="8" s="1"/>
  <c r="M438" i="8"/>
  <c r="K438" i="8"/>
  <c r="I438" i="8"/>
  <c r="Q438" i="8" s="1"/>
  <c r="S438" i="8" s="1"/>
  <c r="S437" i="8"/>
  <c r="M437" i="8"/>
  <c r="K437" i="8"/>
  <c r="I437" i="8"/>
  <c r="Q437" i="8" s="1"/>
  <c r="U437" i="8" s="1"/>
  <c r="M436" i="8"/>
  <c r="I436" i="8"/>
  <c r="K436" i="8" s="1"/>
  <c r="Q435" i="8"/>
  <c r="S435" i="8" s="1"/>
  <c r="M435" i="8"/>
  <c r="I435" i="8"/>
  <c r="K435" i="8" s="1"/>
  <c r="Q434" i="8"/>
  <c r="I434" i="8"/>
  <c r="I433" i="8"/>
  <c r="Q432" i="8"/>
  <c r="K432" i="8"/>
  <c r="I432" i="8"/>
  <c r="M432" i="8" s="1"/>
  <c r="I431" i="8"/>
  <c r="U430" i="8"/>
  <c r="M430" i="8"/>
  <c r="K430" i="8"/>
  <c r="I430" i="8"/>
  <c r="Q430" i="8" s="1"/>
  <c r="S430" i="8" s="1"/>
  <c r="S429" i="8"/>
  <c r="M429" i="8"/>
  <c r="K429" i="8"/>
  <c r="I429" i="8"/>
  <c r="Q429" i="8" s="1"/>
  <c r="U429" i="8" s="1"/>
  <c r="M428" i="8"/>
  <c r="I428" i="8"/>
  <c r="K428" i="8" s="1"/>
  <c r="Q427" i="8"/>
  <c r="M427" i="8"/>
  <c r="I427" i="8"/>
  <c r="K427" i="8" s="1"/>
  <c r="Q426" i="8"/>
  <c r="I426" i="8"/>
  <c r="K425" i="8"/>
  <c r="I425" i="8"/>
  <c r="Q424" i="8"/>
  <c r="K424" i="8"/>
  <c r="I424" i="8"/>
  <c r="M424" i="8" s="1"/>
  <c r="I423" i="8"/>
  <c r="M422" i="8"/>
  <c r="K422" i="8"/>
  <c r="I422" i="8"/>
  <c r="Q422" i="8" s="1"/>
  <c r="S422" i="8" s="1"/>
  <c r="S421" i="8"/>
  <c r="M421" i="8"/>
  <c r="K421" i="8"/>
  <c r="I421" i="8"/>
  <c r="Q421" i="8" s="1"/>
  <c r="U421" i="8" s="1"/>
  <c r="M420" i="8"/>
  <c r="I420" i="8"/>
  <c r="K420" i="8" s="1"/>
  <c r="Q419" i="8"/>
  <c r="M419" i="8"/>
  <c r="I419" i="8"/>
  <c r="K419" i="8" s="1"/>
  <c r="I418" i="8"/>
  <c r="M418" i="8" s="1"/>
  <c r="I417" i="8"/>
  <c r="M417" i="8" s="1"/>
  <c r="Q416" i="8"/>
  <c r="U416" i="8" s="1"/>
  <c r="I416" i="8"/>
  <c r="Q415" i="8"/>
  <c r="I415" i="8"/>
  <c r="K415" i="8" s="1"/>
  <c r="U414" i="8"/>
  <c r="S414" i="8"/>
  <c r="M414" i="8"/>
  <c r="K414" i="8"/>
  <c r="I414" i="8"/>
  <c r="Q414" i="8" s="1"/>
  <c r="M413" i="8"/>
  <c r="I413" i="8"/>
  <c r="K413" i="8" s="1"/>
  <c r="U412" i="8"/>
  <c r="Q412" i="8"/>
  <c r="S412" i="8" s="1"/>
  <c r="M412" i="8"/>
  <c r="I412" i="8"/>
  <c r="K412" i="8" s="1"/>
  <c r="I411" i="8"/>
  <c r="Q411" i="8" s="1"/>
  <c r="S411" i="8" s="1"/>
  <c r="I410" i="8"/>
  <c r="M410" i="8" s="1"/>
  <c r="Q409" i="8"/>
  <c r="U409" i="8" s="1"/>
  <c r="K409" i="8"/>
  <c r="I409" i="8"/>
  <c r="M409" i="8" s="1"/>
  <c r="Q408" i="8"/>
  <c r="U408" i="8" s="1"/>
  <c r="I408" i="8"/>
  <c r="Q407" i="8"/>
  <c r="M407" i="8"/>
  <c r="I407" i="8"/>
  <c r="K407" i="8" s="1"/>
  <c r="U406" i="8"/>
  <c r="S406" i="8"/>
  <c r="M406" i="8"/>
  <c r="K406" i="8"/>
  <c r="I406" i="8"/>
  <c r="Q406" i="8" s="1"/>
  <c r="M405" i="8"/>
  <c r="I405" i="8"/>
  <c r="K405" i="8" s="1"/>
  <c r="U404" i="8"/>
  <c r="Q404" i="8"/>
  <c r="S404" i="8" s="1"/>
  <c r="M404" i="8"/>
  <c r="I404" i="8"/>
  <c r="K404" i="8" s="1"/>
  <c r="I403" i="8"/>
  <c r="Q402" i="8"/>
  <c r="U402" i="8" s="1"/>
  <c r="K402" i="8"/>
  <c r="I402" i="8"/>
  <c r="M402" i="8" s="1"/>
  <c r="Q401" i="8"/>
  <c r="U401" i="8" s="1"/>
  <c r="K401" i="8"/>
  <c r="I401" i="8"/>
  <c r="M401" i="8" s="1"/>
  <c r="Q400" i="8"/>
  <c r="I400" i="8"/>
  <c r="Q399" i="8"/>
  <c r="M399" i="8"/>
  <c r="I399" i="8"/>
  <c r="K399" i="8" s="1"/>
  <c r="U398" i="8"/>
  <c r="S398" i="8"/>
  <c r="M398" i="8"/>
  <c r="K398" i="8"/>
  <c r="I398" i="8"/>
  <c r="Q398" i="8" s="1"/>
  <c r="P397" i="8"/>
  <c r="R397" i="8" s="1"/>
  <c r="T397" i="8" s="1"/>
  <c r="O397" i="8"/>
  <c r="N397" i="8"/>
  <c r="M397" i="8"/>
  <c r="L397" i="8"/>
  <c r="I397" i="8"/>
  <c r="K397" i="8" s="1"/>
  <c r="G397" i="8"/>
  <c r="H397" i="8" s="1"/>
  <c r="J397" i="8" s="1"/>
  <c r="U396" i="8"/>
  <c r="Q396" i="8"/>
  <c r="S396" i="8" s="1"/>
  <c r="M396" i="8"/>
  <c r="I396" i="8"/>
  <c r="K396" i="8" s="1"/>
  <c r="U395" i="8"/>
  <c r="M395" i="8"/>
  <c r="K395" i="8"/>
  <c r="I395" i="8"/>
  <c r="Q395" i="8" s="1"/>
  <c r="S395" i="8" s="1"/>
  <c r="Q394" i="8"/>
  <c r="U394" i="8" s="1"/>
  <c r="K394" i="8"/>
  <c r="I394" i="8"/>
  <c r="M394" i="8" s="1"/>
  <c r="Q393" i="8"/>
  <c r="I393" i="8"/>
  <c r="M393" i="8" s="1"/>
  <c r="Q392" i="8"/>
  <c r="I392" i="8"/>
  <c r="I391" i="8"/>
  <c r="K391" i="8" s="1"/>
  <c r="U390" i="8"/>
  <c r="S390" i="8"/>
  <c r="M390" i="8"/>
  <c r="K390" i="8"/>
  <c r="I390" i="8"/>
  <c r="Q390" i="8" s="1"/>
  <c r="P389" i="8"/>
  <c r="R389" i="8" s="1"/>
  <c r="T389" i="8" s="1"/>
  <c r="M389" i="8"/>
  <c r="I389" i="8"/>
  <c r="K389" i="8" s="1"/>
  <c r="G389" i="8"/>
  <c r="H389" i="8" s="1"/>
  <c r="J389" i="8" s="1"/>
  <c r="L389" i="8" s="1"/>
  <c r="N389" i="8" s="1"/>
  <c r="U388" i="8"/>
  <c r="Q388" i="8"/>
  <c r="S388" i="8" s="1"/>
  <c r="M388" i="8"/>
  <c r="I388" i="8"/>
  <c r="K388" i="8" s="1"/>
  <c r="M387" i="8"/>
  <c r="K387" i="8"/>
  <c r="I387" i="8"/>
  <c r="Q387" i="8" s="1"/>
  <c r="U387" i="8" s="1"/>
  <c r="Q386" i="8"/>
  <c r="I386" i="8"/>
  <c r="M386" i="8" s="1"/>
  <c r="Q385" i="8"/>
  <c r="K385" i="8"/>
  <c r="I385" i="8"/>
  <c r="M385" i="8" s="1"/>
  <c r="I384" i="8"/>
  <c r="M383" i="8"/>
  <c r="I383" i="8"/>
  <c r="K383" i="8" s="1"/>
  <c r="G383" i="8"/>
  <c r="U382" i="8"/>
  <c r="S382" i="8"/>
  <c r="M382" i="8"/>
  <c r="K382" i="8"/>
  <c r="I382" i="8"/>
  <c r="Q382" i="8" s="1"/>
  <c r="M381" i="8"/>
  <c r="I381" i="8"/>
  <c r="K381" i="8" s="1"/>
  <c r="G381" i="8"/>
  <c r="U380" i="8"/>
  <c r="Q380" i="8"/>
  <c r="S380" i="8" s="1"/>
  <c r="M380" i="8"/>
  <c r="I380" i="8"/>
  <c r="K380" i="8" s="1"/>
  <c r="S379" i="8"/>
  <c r="M379" i="8"/>
  <c r="I379" i="8"/>
  <c r="Q379" i="8" s="1"/>
  <c r="U379" i="8" s="1"/>
  <c r="Q378" i="8"/>
  <c r="K378" i="8"/>
  <c r="I378" i="8"/>
  <c r="M378" i="8" s="1"/>
  <c r="I377" i="8"/>
  <c r="M377" i="8" s="1"/>
  <c r="G377" i="8"/>
  <c r="I376" i="8"/>
  <c r="Q375" i="8"/>
  <c r="U375" i="8" s="1"/>
  <c r="M375" i="8"/>
  <c r="I375" i="8"/>
  <c r="K375" i="8" s="1"/>
  <c r="U374" i="8"/>
  <c r="S374" i="8"/>
  <c r="M374" i="8"/>
  <c r="K374" i="8"/>
  <c r="I374" i="8"/>
  <c r="Q374" i="8" s="1"/>
  <c r="S373" i="8"/>
  <c r="M373" i="8"/>
  <c r="K373" i="8"/>
  <c r="I373" i="8"/>
  <c r="Q373" i="8" s="1"/>
  <c r="U373" i="8" s="1"/>
  <c r="G373" i="8"/>
  <c r="M372" i="8"/>
  <c r="I372" i="8"/>
  <c r="K372" i="8" s="1"/>
  <c r="S371" i="8"/>
  <c r="Q371" i="8"/>
  <c r="U371" i="8" s="1"/>
  <c r="M371" i="8"/>
  <c r="K371" i="8"/>
  <c r="I371" i="8"/>
  <c r="Q370" i="8"/>
  <c r="I370" i="8"/>
  <c r="Q369" i="8"/>
  <c r="U369" i="8" s="1"/>
  <c r="M369" i="8"/>
  <c r="I369" i="8"/>
  <c r="K369" i="8" s="1"/>
  <c r="I368" i="8"/>
  <c r="Q367" i="8"/>
  <c r="I367" i="8"/>
  <c r="M367" i="8" s="1"/>
  <c r="U366" i="8"/>
  <c r="M366" i="8"/>
  <c r="K366" i="8"/>
  <c r="I366" i="8"/>
  <c r="Q366" i="8" s="1"/>
  <c r="S366" i="8" s="1"/>
  <c r="I365" i="8"/>
  <c r="M364" i="8"/>
  <c r="I364" i="8"/>
  <c r="K364" i="8" s="1"/>
  <c r="S363" i="8"/>
  <c r="Q363" i="8"/>
  <c r="U363" i="8" s="1"/>
  <c r="M363" i="8"/>
  <c r="K363" i="8"/>
  <c r="I363" i="8"/>
  <c r="Q362" i="8"/>
  <c r="I362" i="8"/>
  <c r="G362" i="8"/>
  <c r="G399" i="8" s="1"/>
  <c r="Q361" i="8"/>
  <c r="U361" i="8" s="1"/>
  <c r="M361" i="8"/>
  <c r="I361" i="8"/>
  <c r="K361" i="8" s="1"/>
  <c r="G361" i="8"/>
  <c r="G398" i="8" s="1"/>
  <c r="P360" i="8"/>
  <c r="R360" i="8" s="1"/>
  <c r="T360" i="8" s="1"/>
  <c r="J360" i="8"/>
  <c r="L360" i="8" s="1"/>
  <c r="I360" i="8"/>
  <c r="H360" i="8"/>
  <c r="G360" i="8"/>
  <c r="Q359" i="8"/>
  <c r="I359" i="8"/>
  <c r="M359" i="8" s="1"/>
  <c r="G359" i="8"/>
  <c r="M358" i="8"/>
  <c r="K358" i="8"/>
  <c r="I358" i="8"/>
  <c r="Q358" i="8" s="1"/>
  <c r="U358" i="8" s="1"/>
  <c r="G358" i="8"/>
  <c r="Q357" i="8"/>
  <c r="U357" i="8" s="1"/>
  <c r="K357" i="8"/>
  <c r="I357" i="8"/>
  <c r="M357" i="8" s="1"/>
  <c r="H357" i="8"/>
  <c r="J357" i="8" s="1"/>
  <c r="L357" i="8" s="1"/>
  <c r="O357" i="8" s="1"/>
  <c r="G357" i="8"/>
  <c r="G394" i="8" s="1"/>
  <c r="G431" i="8" s="1"/>
  <c r="M356" i="8"/>
  <c r="I356" i="8"/>
  <c r="K356" i="8" s="1"/>
  <c r="G356" i="8"/>
  <c r="U355" i="8"/>
  <c r="Q355" i="8"/>
  <c r="S355" i="8" s="1"/>
  <c r="M355" i="8"/>
  <c r="O355" i="8" s="1"/>
  <c r="K355" i="8"/>
  <c r="I355" i="8"/>
  <c r="H355" i="8"/>
  <c r="J355" i="8" s="1"/>
  <c r="L355" i="8" s="1"/>
  <c r="G355" i="8"/>
  <c r="G392" i="8" s="1"/>
  <c r="G429" i="8" s="1"/>
  <c r="S354" i="8"/>
  <c r="Q354" i="8"/>
  <c r="U354" i="8" s="1"/>
  <c r="K354" i="8"/>
  <c r="I354" i="8"/>
  <c r="M354" i="8" s="1"/>
  <c r="G354" i="8"/>
  <c r="H354" i="8" s="1"/>
  <c r="P354" i="8" s="1"/>
  <c r="R354" i="8" s="1"/>
  <c r="T354" i="8" s="1"/>
  <c r="T353" i="8"/>
  <c r="I353" i="8"/>
  <c r="G353" i="8"/>
  <c r="H353" i="8" s="1"/>
  <c r="P353" i="8" s="1"/>
  <c r="R353" i="8" s="1"/>
  <c r="I352" i="8"/>
  <c r="H352" i="8"/>
  <c r="G352" i="8"/>
  <c r="Q351" i="8"/>
  <c r="U351" i="8" s="1"/>
  <c r="M351" i="8"/>
  <c r="K351" i="8"/>
  <c r="I351" i="8"/>
  <c r="G351" i="8"/>
  <c r="M350" i="8"/>
  <c r="K350" i="8"/>
  <c r="I350" i="8"/>
  <c r="Q350" i="8" s="1"/>
  <c r="U350" i="8" s="1"/>
  <c r="G350" i="8"/>
  <c r="I349" i="8"/>
  <c r="G349" i="8"/>
  <c r="G386" i="8" s="1"/>
  <c r="Q348" i="8"/>
  <c r="I348" i="8"/>
  <c r="K348" i="8" s="1"/>
  <c r="G348" i="8"/>
  <c r="G385" i="8" s="1"/>
  <c r="I347" i="8"/>
  <c r="G347" i="8"/>
  <c r="I346" i="8"/>
  <c r="M346" i="8" s="1"/>
  <c r="H346" i="8"/>
  <c r="G346" i="8"/>
  <c r="Q345" i="8"/>
  <c r="U345" i="8" s="1"/>
  <c r="M345" i="8"/>
  <c r="K345" i="8"/>
  <c r="I345" i="8"/>
  <c r="G345" i="8"/>
  <c r="G382" i="8" s="1"/>
  <c r="P344" i="8"/>
  <c r="R344" i="8" s="1"/>
  <c r="T344" i="8" s="1"/>
  <c r="J344" i="8"/>
  <c r="L344" i="8" s="1"/>
  <c r="I344" i="8"/>
  <c r="H344" i="8"/>
  <c r="G344" i="8"/>
  <c r="I343" i="8"/>
  <c r="G343" i="8"/>
  <c r="P342" i="8"/>
  <c r="R342" i="8" s="1"/>
  <c r="T342" i="8" s="1"/>
  <c r="N342" i="8"/>
  <c r="M342" i="8"/>
  <c r="K342" i="8"/>
  <c r="I342" i="8"/>
  <c r="Q342" i="8" s="1"/>
  <c r="U342" i="8" s="1"/>
  <c r="H342" i="8"/>
  <c r="J342" i="8" s="1"/>
  <c r="L342" i="8" s="1"/>
  <c r="O342" i="8" s="1"/>
  <c r="G342" i="8"/>
  <c r="G379" i="8" s="1"/>
  <c r="Q341" i="8"/>
  <c r="U341" i="8" s="1"/>
  <c r="M341" i="8"/>
  <c r="I341" i="8"/>
  <c r="K341" i="8" s="1"/>
  <c r="G341" i="8"/>
  <c r="G378" i="8" s="1"/>
  <c r="I340" i="8"/>
  <c r="G340" i="8"/>
  <c r="H340" i="8" s="1"/>
  <c r="P340" i="8" s="1"/>
  <c r="R340" i="8" s="1"/>
  <c r="T340" i="8" s="1"/>
  <c r="Q339" i="8"/>
  <c r="I339" i="8"/>
  <c r="M339" i="8" s="1"/>
  <c r="G339" i="8"/>
  <c r="Q338" i="8"/>
  <c r="U338" i="8" s="1"/>
  <c r="I338" i="8"/>
  <c r="M338" i="8" s="1"/>
  <c r="G338" i="8"/>
  <c r="G375" i="8" s="1"/>
  <c r="U337" i="8"/>
  <c r="Q337" i="8"/>
  <c r="S337" i="8" s="1"/>
  <c r="M337" i="8"/>
  <c r="K337" i="8"/>
  <c r="I337" i="8"/>
  <c r="G337" i="8"/>
  <c r="G374" i="8" s="1"/>
  <c r="U336" i="8"/>
  <c r="S336" i="8"/>
  <c r="Q336" i="8"/>
  <c r="M336" i="8"/>
  <c r="K336" i="8"/>
  <c r="J336" i="8"/>
  <c r="L336" i="8" s="1"/>
  <c r="I336" i="8"/>
  <c r="H336" i="8"/>
  <c r="P336" i="8" s="1"/>
  <c r="R336" i="8" s="1"/>
  <c r="T336" i="8" s="1"/>
  <c r="G336" i="8"/>
  <c r="U335" i="8"/>
  <c r="S335" i="8"/>
  <c r="Q335" i="8"/>
  <c r="M335" i="8"/>
  <c r="K335" i="8"/>
  <c r="I335" i="8"/>
  <c r="G335" i="8"/>
  <c r="I334" i="8"/>
  <c r="G334" i="8"/>
  <c r="G371" i="8" s="1"/>
  <c r="S333" i="8"/>
  <c r="M333" i="8"/>
  <c r="K333" i="8"/>
  <c r="J333" i="8"/>
  <c r="L333" i="8" s="1"/>
  <c r="I333" i="8"/>
  <c r="Q333" i="8" s="1"/>
  <c r="U333" i="8" s="1"/>
  <c r="H333" i="8"/>
  <c r="P333" i="8" s="1"/>
  <c r="R333" i="8" s="1"/>
  <c r="T333" i="8" s="1"/>
  <c r="G333" i="8"/>
  <c r="G370" i="8" s="1"/>
  <c r="M332" i="8"/>
  <c r="K332" i="8"/>
  <c r="I332" i="8"/>
  <c r="Q332" i="8" s="1"/>
  <c r="U332" i="8" s="1"/>
  <c r="G332" i="8"/>
  <c r="G369" i="8" s="1"/>
  <c r="M331" i="8"/>
  <c r="I331" i="8"/>
  <c r="K331" i="8" s="1"/>
  <c r="G331" i="8"/>
  <c r="G368" i="8" s="1"/>
  <c r="M330" i="8"/>
  <c r="I330" i="8"/>
  <c r="K330" i="8" s="1"/>
  <c r="G330" i="8"/>
  <c r="I329" i="8"/>
  <c r="M329" i="8" s="1"/>
  <c r="G329" i="8"/>
  <c r="G366" i="8" s="1"/>
  <c r="Q328" i="8"/>
  <c r="P328" i="8"/>
  <c r="R328" i="8" s="1"/>
  <c r="T328" i="8" s="1"/>
  <c r="I328" i="8"/>
  <c r="H328" i="8"/>
  <c r="J328" i="8" s="1"/>
  <c r="L328" i="8" s="1"/>
  <c r="G328" i="8"/>
  <c r="G365" i="8" s="1"/>
  <c r="P327" i="8"/>
  <c r="R327" i="8" s="1"/>
  <c r="T327" i="8" s="1"/>
  <c r="J327" i="8"/>
  <c r="L327" i="8" s="1"/>
  <c r="I327" i="8"/>
  <c r="H327" i="8"/>
  <c r="G327" i="8"/>
  <c r="G364" i="8" s="1"/>
  <c r="I326" i="8"/>
  <c r="G326" i="8"/>
  <c r="G363" i="8" s="1"/>
  <c r="S325" i="8"/>
  <c r="R325" i="8"/>
  <c r="T325" i="8" s="1"/>
  <c r="M325" i="8"/>
  <c r="K325" i="8"/>
  <c r="J325" i="8"/>
  <c r="L325" i="8" s="1"/>
  <c r="I325" i="8"/>
  <c r="Q325" i="8" s="1"/>
  <c r="U325" i="8" s="1"/>
  <c r="H325" i="8"/>
  <c r="P325" i="8" s="1"/>
  <c r="S324" i="8"/>
  <c r="R324" i="8"/>
  <c r="T324" i="8" s="1"/>
  <c r="M324" i="8"/>
  <c r="L324" i="8"/>
  <c r="K324" i="8"/>
  <c r="J324" i="8"/>
  <c r="I324" i="8"/>
  <c r="Q324" i="8" s="1"/>
  <c r="U324" i="8" s="1"/>
  <c r="H324" i="8"/>
  <c r="P324" i="8" s="1"/>
  <c r="S323" i="8"/>
  <c r="R323" i="8"/>
  <c r="T323" i="8" s="1"/>
  <c r="M323" i="8"/>
  <c r="L323" i="8"/>
  <c r="K323" i="8"/>
  <c r="J323" i="8"/>
  <c r="I323" i="8"/>
  <c r="Q323" i="8" s="1"/>
  <c r="U323" i="8" s="1"/>
  <c r="H323" i="8"/>
  <c r="P323" i="8" s="1"/>
  <c r="S322" i="8"/>
  <c r="R322" i="8"/>
  <c r="T322" i="8" s="1"/>
  <c r="M322" i="8"/>
  <c r="K322" i="8"/>
  <c r="J322" i="8"/>
  <c r="L322" i="8" s="1"/>
  <c r="I322" i="8"/>
  <c r="Q322" i="8" s="1"/>
  <c r="U322" i="8" s="1"/>
  <c r="H322" i="8"/>
  <c r="P322" i="8" s="1"/>
  <c r="S321" i="8"/>
  <c r="R321" i="8"/>
  <c r="T321" i="8" s="1"/>
  <c r="M321" i="8"/>
  <c r="K321" i="8"/>
  <c r="J321" i="8"/>
  <c r="L321" i="8" s="1"/>
  <c r="I321" i="8"/>
  <c r="Q321" i="8" s="1"/>
  <c r="U321" i="8" s="1"/>
  <c r="H321" i="8"/>
  <c r="P321" i="8" s="1"/>
  <c r="T320" i="8"/>
  <c r="S320" i="8"/>
  <c r="M320" i="8"/>
  <c r="K320" i="8"/>
  <c r="J320" i="8"/>
  <c r="L320" i="8" s="1"/>
  <c r="I320" i="8"/>
  <c r="Q320" i="8" s="1"/>
  <c r="U320" i="8" s="1"/>
  <c r="H320" i="8"/>
  <c r="P320" i="8" s="1"/>
  <c r="R320" i="8" s="1"/>
  <c r="T319" i="8"/>
  <c r="M319" i="8"/>
  <c r="K319" i="8"/>
  <c r="J319" i="8"/>
  <c r="L319" i="8" s="1"/>
  <c r="I319" i="8"/>
  <c r="Q319" i="8" s="1"/>
  <c r="H319" i="8"/>
  <c r="P319" i="8" s="1"/>
  <c r="R319" i="8" s="1"/>
  <c r="R318" i="8"/>
  <c r="T318" i="8" s="1"/>
  <c r="M318" i="8"/>
  <c r="K318" i="8"/>
  <c r="J318" i="8"/>
  <c r="L318" i="8" s="1"/>
  <c r="I318" i="8"/>
  <c r="Q318" i="8" s="1"/>
  <c r="H318" i="8"/>
  <c r="P318" i="8" s="1"/>
  <c r="S317" i="8"/>
  <c r="R317" i="8"/>
  <c r="T317" i="8" s="1"/>
  <c r="M317" i="8"/>
  <c r="K317" i="8"/>
  <c r="J317" i="8"/>
  <c r="L317" i="8" s="1"/>
  <c r="I317" i="8"/>
  <c r="Q317" i="8" s="1"/>
  <c r="U317" i="8" s="1"/>
  <c r="H317" i="8"/>
  <c r="P317" i="8" s="1"/>
  <c r="S316" i="8"/>
  <c r="R316" i="8"/>
  <c r="T316" i="8" s="1"/>
  <c r="M316" i="8"/>
  <c r="L316" i="8"/>
  <c r="K316" i="8"/>
  <c r="J316" i="8"/>
  <c r="I316" i="8"/>
  <c r="Q316" i="8" s="1"/>
  <c r="U316" i="8" s="1"/>
  <c r="H316" i="8"/>
  <c r="P316" i="8" s="1"/>
  <c r="S315" i="8"/>
  <c r="R315" i="8"/>
  <c r="T315" i="8" s="1"/>
  <c r="M315" i="8"/>
  <c r="L315" i="8"/>
  <c r="K315" i="8"/>
  <c r="J315" i="8"/>
  <c r="I315" i="8"/>
  <c r="Q315" i="8" s="1"/>
  <c r="U315" i="8" s="1"/>
  <c r="H315" i="8"/>
  <c r="P315" i="8" s="1"/>
  <c r="S314" i="8"/>
  <c r="R314" i="8"/>
  <c r="T314" i="8" s="1"/>
  <c r="M314" i="8"/>
  <c r="K314" i="8"/>
  <c r="J314" i="8"/>
  <c r="L314" i="8" s="1"/>
  <c r="I314" i="8"/>
  <c r="Q314" i="8" s="1"/>
  <c r="U314" i="8" s="1"/>
  <c r="H314" i="8"/>
  <c r="P314" i="8" s="1"/>
  <c r="S313" i="8"/>
  <c r="R313" i="8"/>
  <c r="T313" i="8" s="1"/>
  <c r="M313" i="8"/>
  <c r="K313" i="8"/>
  <c r="J313" i="8"/>
  <c r="L313" i="8" s="1"/>
  <c r="I313" i="8"/>
  <c r="Q313" i="8" s="1"/>
  <c r="U313" i="8" s="1"/>
  <c r="H313" i="8"/>
  <c r="P313" i="8" s="1"/>
  <c r="T312" i="8"/>
  <c r="S312" i="8"/>
  <c r="M312" i="8"/>
  <c r="K312" i="8"/>
  <c r="J312" i="8"/>
  <c r="L312" i="8" s="1"/>
  <c r="I312" i="8"/>
  <c r="Q312" i="8" s="1"/>
  <c r="U312" i="8" s="1"/>
  <c r="H312" i="8"/>
  <c r="P312" i="8" s="1"/>
  <c r="R312" i="8" s="1"/>
  <c r="T311" i="8"/>
  <c r="M311" i="8"/>
  <c r="K311" i="8"/>
  <c r="J311" i="8"/>
  <c r="L311" i="8" s="1"/>
  <c r="I311" i="8"/>
  <c r="Q311" i="8" s="1"/>
  <c r="H311" i="8"/>
  <c r="P311" i="8" s="1"/>
  <c r="R311" i="8" s="1"/>
  <c r="R310" i="8"/>
  <c r="T310" i="8" s="1"/>
  <c r="M310" i="8"/>
  <c r="K310" i="8"/>
  <c r="J310" i="8"/>
  <c r="L310" i="8" s="1"/>
  <c r="I310" i="8"/>
  <c r="Q310" i="8" s="1"/>
  <c r="H310" i="8"/>
  <c r="P310" i="8" s="1"/>
  <c r="S309" i="8"/>
  <c r="R309" i="8"/>
  <c r="T309" i="8" s="1"/>
  <c r="M309" i="8"/>
  <c r="K309" i="8"/>
  <c r="J309" i="8"/>
  <c r="L309" i="8" s="1"/>
  <c r="I309" i="8"/>
  <c r="Q309" i="8" s="1"/>
  <c r="U309" i="8" s="1"/>
  <c r="H309" i="8"/>
  <c r="P309" i="8" s="1"/>
  <c r="S308" i="8"/>
  <c r="R308" i="8"/>
  <c r="T308" i="8" s="1"/>
  <c r="M308" i="8"/>
  <c r="L308" i="8"/>
  <c r="K308" i="8"/>
  <c r="J308" i="8"/>
  <c r="I308" i="8"/>
  <c r="Q308" i="8" s="1"/>
  <c r="U308" i="8" s="1"/>
  <c r="H308" i="8"/>
  <c r="P308" i="8" s="1"/>
  <c r="S307" i="8"/>
  <c r="M307" i="8"/>
  <c r="L307" i="8"/>
  <c r="K307" i="8"/>
  <c r="J307" i="8"/>
  <c r="I307" i="8"/>
  <c r="Q307" i="8" s="1"/>
  <c r="U307" i="8" s="1"/>
  <c r="H307" i="8"/>
  <c r="P307" i="8" s="1"/>
  <c r="R307" i="8" s="1"/>
  <c r="T307" i="8" s="1"/>
  <c r="R306" i="8"/>
  <c r="T306" i="8" s="1"/>
  <c r="M306" i="8"/>
  <c r="K306" i="8"/>
  <c r="J306" i="8"/>
  <c r="L306" i="8" s="1"/>
  <c r="I306" i="8"/>
  <c r="Q306" i="8" s="1"/>
  <c r="U306" i="8" s="1"/>
  <c r="H306" i="8"/>
  <c r="P306" i="8" s="1"/>
  <c r="S305" i="8"/>
  <c r="R305" i="8"/>
  <c r="T305" i="8" s="1"/>
  <c r="M305" i="8"/>
  <c r="K305" i="8"/>
  <c r="J305" i="8"/>
  <c r="L305" i="8" s="1"/>
  <c r="I305" i="8"/>
  <c r="Q305" i="8" s="1"/>
  <c r="U305" i="8" s="1"/>
  <c r="H305" i="8"/>
  <c r="P305" i="8" s="1"/>
  <c r="T304" i="8"/>
  <c r="S304" i="8"/>
  <c r="M304" i="8"/>
  <c r="K304" i="8"/>
  <c r="J304" i="8"/>
  <c r="L304" i="8" s="1"/>
  <c r="I304" i="8"/>
  <c r="Q304" i="8" s="1"/>
  <c r="U304" i="8" s="1"/>
  <c r="H304" i="8"/>
  <c r="P304" i="8" s="1"/>
  <c r="R304" i="8" s="1"/>
  <c r="T303" i="8"/>
  <c r="M303" i="8"/>
  <c r="L303" i="8"/>
  <c r="K303" i="8"/>
  <c r="J303" i="8"/>
  <c r="I303" i="8"/>
  <c r="Q303" i="8" s="1"/>
  <c r="H303" i="8"/>
  <c r="P303" i="8" s="1"/>
  <c r="R303" i="8" s="1"/>
  <c r="R302" i="8"/>
  <c r="T302" i="8" s="1"/>
  <c r="M302" i="8"/>
  <c r="K302" i="8"/>
  <c r="J302" i="8"/>
  <c r="L302" i="8" s="1"/>
  <c r="I302" i="8"/>
  <c r="Q302" i="8" s="1"/>
  <c r="H302" i="8"/>
  <c r="P302" i="8" s="1"/>
  <c r="S301" i="8"/>
  <c r="R301" i="8"/>
  <c r="T301" i="8" s="1"/>
  <c r="M301" i="8"/>
  <c r="K301" i="8"/>
  <c r="J301" i="8"/>
  <c r="L301" i="8" s="1"/>
  <c r="I301" i="8"/>
  <c r="Q301" i="8" s="1"/>
  <c r="U301" i="8" s="1"/>
  <c r="H301" i="8"/>
  <c r="P301" i="8" s="1"/>
  <c r="S300" i="8"/>
  <c r="R300" i="8"/>
  <c r="T300" i="8" s="1"/>
  <c r="M300" i="8"/>
  <c r="L300" i="8"/>
  <c r="K300" i="8"/>
  <c r="J300" i="8"/>
  <c r="I300" i="8"/>
  <c r="Q300" i="8" s="1"/>
  <c r="U300" i="8" s="1"/>
  <c r="H300" i="8"/>
  <c r="P300" i="8" s="1"/>
  <c r="S299" i="8"/>
  <c r="M299" i="8"/>
  <c r="L299" i="8"/>
  <c r="K299" i="8"/>
  <c r="J299" i="8"/>
  <c r="I299" i="8"/>
  <c r="Q299" i="8" s="1"/>
  <c r="U299" i="8" s="1"/>
  <c r="H299" i="8"/>
  <c r="P299" i="8" s="1"/>
  <c r="R299" i="8" s="1"/>
  <c r="T299" i="8" s="1"/>
  <c r="R298" i="8"/>
  <c r="T298" i="8" s="1"/>
  <c r="M298" i="8"/>
  <c r="K298" i="8"/>
  <c r="J298" i="8"/>
  <c r="L298" i="8" s="1"/>
  <c r="I298" i="8"/>
  <c r="Q298" i="8" s="1"/>
  <c r="U298" i="8" s="1"/>
  <c r="H298" i="8"/>
  <c r="P298" i="8" s="1"/>
  <c r="S297" i="8"/>
  <c r="R297" i="8"/>
  <c r="T297" i="8" s="1"/>
  <c r="M297" i="8"/>
  <c r="K297" i="8"/>
  <c r="J297" i="8"/>
  <c r="L297" i="8" s="1"/>
  <c r="I297" i="8"/>
  <c r="Q297" i="8" s="1"/>
  <c r="U297" i="8" s="1"/>
  <c r="H297" i="8"/>
  <c r="P297" i="8" s="1"/>
  <c r="T296" i="8"/>
  <c r="S296" i="8"/>
  <c r="M296" i="8"/>
  <c r="K296" i="8"/>
  <c r="J296" i="8"/>
  <c r="L296" i="8" s="1"/>
  <c r="I296" i="8"/>
  <c r="Q296" i="8" s="1"/>
  <c r="U296" i="8" s="1"/>
  <c r="H296" i="8"/>
  <c r="P296" i="8" s="1"/>
  <c r="R296" i="8" s="1"/>
  <c r="M295" i="8"/>
  <c r="L295" i="8"/>
  <c r="K295" i="8"/>
  <c r="J295" i="8"/>
  <c r="I295" i="8"/>
  <c r="Q295" i="8" s="1"/>
  <c r="H295" i="8"/>
  <c r="P295" i="8" s="1"/>
  <c r="R295" i="8" s="1"/>
  <c r="T295" i="8" s="1"/>
  <c r="R294" i="8"/>
  <c r="T294" i="8" s="1"/>
  <c r="M294" i="8"/>
  <c r="K294" i="8"/>
  <c r="J294" i="8"/>
  <c r="L294" i="8" s="1"/>
  <c r="I294" i="8"/>
  <c r="Q294" i="8" s="1"/>
  <c r="H294" i="8"/>
  <c r="P294" i="8" s="1"/>
  <c r="S293" i="8"/>
  <c r="R293" i="8"/>
  <c r="T293" i="8" s="1"/>
  <c r="M293" i="8"/>
  <c r="K293" i="8"/>
  <c r="J293" i="8"/>
  <c r="L293" i="8" s="1"/>
  <c r="I293" i="8"/>
  <c r="Q293" i="8" s="1"/>
  <c r="U293" i="8" s="1"/>
  <c r="H293" i="8"/>
  <c r="P293" i="8" s="1"/>
  <c r="S292" i="8"/>
  <c r="R292" i="8"/>
  <c r="T292" i="8" s="1"/>
  <c r="M292" i="8"/>
  <c r="L292" i="8"/>
  <c r="K292" i="8"/>
  <c r="J292" i="8"/>
  <c r="I292" i="8"/>
  <c r="Q292" i="8" s="1"/>
  <c r="U292" i="8" s="1"/>
  <c r="H292" i="8"/>
  <c r="P292" i="8" s="1"/>
  <c r="S291" i="8"/>
  <c r="M291" i="8"/>
  <c r="L291" i="8"/>
  <c r="K291" i="8"/>
  <c r="J291" i="8"/>
  <c r="I291" i="8"/>
  <c r="Q291" i="8" s="1"/>
  <c r="U291" i="8" s="1"/>
  <c r="H291" i="8"/>
  <c r="P291" i="8" s="1"/>
  <c r="R291" i="8" s="1"/>
  <c r="T291" i="8" s="1"/>
  <c r="R290" i="8"/>
  <c r="T290" i="8" s="1"/>
  <c r="M290" i="8"/>
  <c r="K290" i="8"/>
  <c r="J290" i="8"/>
  <c r="L290" i="8" s="1"/>
  <c r="I290" i="8"/>
  <c r="Q290" i="8" s="1"/>
  <c r="U290" i="8" s="1"/>
  <c r="H290" i="8"/>
  <c r="P290" i="8" s="1"/>
  <c r="S289" i="8"/>
  <c r="R289" i="8"/>
  <c r="T289" i="8" s="1"/>
  <c r="M289" i="8"/>
  <c r="K289" i="8"/>
  <c r="J289" i="8"/>
  <c r="L289" i="8" s="1"/>
  <c r="I289" i="8"/>
  <c r="Q289" i="8" s="1"/>
  <c r="U289" i="8" s="1"/>
  <c r="H289" i="8"/>
  <c r="P289" i="8" s="1"/>
  <c r="S288" i="8"/>
  <c r="M288" i="8"/>
  <c r="K288" i="8"/>
  <c r="J288" i="8"/>
  <c r="L288" i="8" s="1"/>
  <c r="I288" i="8"/>
  <c r="Q288" i="8" s="1"/>
  <c r="U288" i="8" s="1"/>
  <c r="H288" i="8"/>
  <c r="P288" i="8" s="1"/>
  <c r="R288" i="8" s="1"/>
  <c r="T288" i="8" s="1"/>
  <c r="T287" i="8"/>
  <c r="R287" i="8"/>
  <c r="P287" i="8"/>
  <c r="M287" i="8"/>
  <c r="K287" i="8"/>
  <c r="J287" i="8"/>
  <c r="L287" i="8" s="1"/>
  <c r="I287" i="8"/>
  <c r="Q287" i="8" s="1"/>
  <c r="H287" i="8"/>
  <c r="R286" i="8"/>
  <c r="T286" i="8" s="1"/>
  <c r="P286" i="8"/>
  <c r="M286" i="8"/>
  <c r="K286" i="8"/>
  <c r="I286" i="8"/>
  <c r="Q286" i="8" s="1"/>
  <c r="U286" i="8" s="1"/>
  <c r="H286" i="8"/>
  <c r="J286" i="8" s="1"/>
  <c r="L286" i="8" s="1"/>
  <c r="P285" i="8"/>
  <c r="R285" i="8" s="1"/>
  <c r="T285" i="8" s="1"/>
  <c r="M285" i="8"/>
  <c r="K285" i="8"/>
  <c r="I285" i="8"/>
  <c r="Q285" i="8" s="1"/>
  <c r="U285" i="8" s="1"/>
  <c r="H285" i="8"/>
  <c r="J285" i="8" s="1"/>
  <c r="L285" i="8" s="1"/>
  <c r="S284" i="8"/>
  <c r="M284" i="8"/>
  <c r="K284" i="8"/>
  <c r="I284" i="8"/>
  <c r="Q284" i="8" s="1"/>
  <c r="U284" i="8" s="1"/>
  <c r="H284" i="8"/>
  <c r="T283" i="8"/>
  <c r="P283" i="8"/>
  <c r="R283" i="8" s="1"/>
  <c r="M283" i="8"/>
  <c r="K283" i="8"/>
  <c r="J283" i="8"/>
  <c r="L283" i="8" s="1"/>
  <c r="I283" i="8"/>
  <c r="Q283" i="8" s="1"/>
  <c r="H283" i="8"/>
  <c r="S282" i="8"/>
  <c r="P282" i="8"/>
  <c r="R282" i="8" s="1"/>
  <c r="T282" i="8" s="1"/>
  <c r="M282" i="8"/>
  <c r="K282" i="8"/>
  <c r="I282" i="8"/>
  <c r="Q282" i="8" s="1"/>
  <c r="U282" i="8" s="1"/>
  <c r="H282" i="8"/>
  <c r="J282" i="8" s="1"/>
  <c r="L282" i="8" s="1"/>
  <c r="S281" i="8"/>
  <c r="P281" i="8"/>
  <c r="R281" i="8" s="1"/>
  <c r="T281" i="8" s="1"/>
  <c r="M281" i="8"/>
  <c r="K281" i="8"/>
  <c r="I281" i="8"/>
  <c r="Q281" i="8" s="1"/>
  <c r="U281" i="8" s="1"/>
  <c r="H281" i="8"/>
  <c r="J281" i="8" s="1"/>
  <c r="L281" i="8" s="1"/>
  <c r="S280" i="8"/>
  <c r="M280" i="8"/>
  <c r="K280" i="8"/>
  <c r="I280" i="8"/>
  <c r="Q280" i="8" s="1"/>
  <c r="U280" i="8" s="1"/>
  <c r="H280" i="8"/>
  <c r="Q279" i="8"/>
  <c r="U279" i="8" s="1"/>
  <c r="M279" i="8"/>
  <c r="I279" i="8"/>
  <c r="K279" i="8" s="1"/>
  <c r="H279" i="8"/>
  <c r="J279" i="8" s="1"/>
  <c r="L279" i="8" s="1"/>
  <c r="I278" i="8"/>
  <c r="M278" i="8" s="1"/>
  <c r="H278" i="8"/>
  <c r="I277" i="8"/>
  <c r="Q277" i="8" s="1"/>
  <c r="S277" i="8" s="1"/>
  <c r="H277" i="8"/>
  <c r="Q276" i="8"/>
  <c r="S276" i="8" s="1"/>
  <c r="I276" i="8"/>
  <c r="M276" i="8" s="1"/>
  <c r="H276" i="8"/>
  <c r="Q275" i="8"/>
  <c r="U275" i="8" s="1"/>
  <c r="P275" i="8"/>
  <c r="M275" i="8"/>
  <c r="K275" i="8"/>
  <c r="I275" i="8"/>
  <c r="H275" i="8"/>
  <c r="J275" i="8" s="1"/>
  <c r="L275" i="8" s="1"/>
  <c r="I274" i="8"/>
  <c r="M274" i="8" s="1"/>
  <c r="H274" i="8"/>
  <c r="Q273" i="8"/>
  <c r="S273" i="8" s="1"/>
  <c r="P273" i="8"/>
  <c r="T273" i="8" s="1"/>
  <c r="L273" i="8"/>
  <c r="J273" i="8"/>
  <c r="I273" i="8"/>
  <c r="M273" i="8" s="1"/>
  <c r="Q272" i="8"/>
  <c r="S272" i="8" s="1"/>
  <c r="P272" i="8"/>
  <c r="I272" i="8"/>
  <c r="M272" i="8" s="1"/>
  <c r="H272" i="8"/>
  <c r="J272" i="8" s="1"/>
  <c r="L272" i="8" s="1"/>
  <c r="P271" i="8"/>
  <c r="J271" i="8"/>
  <c r="L271" i="8" s="1"/>
  <c r="I271" i="8"/>
  <c r="H271" i="8"/>
  <c r="Q270" i="8"/>
  <c r="S270" i="8" s="1"/>
  <c r="I270" i="8"/>
  <c r="M270" i="8" s="1"/>
  <c r="H270" i="8"/>
  <c r="J270" i="8" s="1"/>
  <c r="L270" i="8" s="1"/>
  <c r="Q269" i="8"/>
  <c r="U269" i="8" s="1"/>
  <c r="P269" i="8"/>
  <c r="K269" i="8"/>
  <c r="I269" i="8"/>
  <c r="M269" i="8" s="1"/>
  <c r="H269" i="8"/>
  <c r="J269" i="8" s="1"/>
  <c r="L269" i="8" s="1"/>
  <c r="I268" i="8"/>
  <c r="Q268" i="8" s="1"/>
  <c r="S268" i="8" s="1"/>
  <c r="H268" i="8"/>
  <c r="P267" i="8"/>
  <c r="I267" i="8"/>
  <c r="M267" i="8" s="1"/>
  <c r="H267" i="8"/>
  <c r="J267" i="8" s="1"/>
  <c r="L267" i="8" s="1"/>
  <c r="I266" i="8"/>
  <c r="K266" i="8" s="1"/>
  <c r="H266" i="8"/>
  <c r="I265" i="8"/>
  <c r="H265" i="8"/>
  <c r="I264" i="8"/>
  <c r="H264" i="8"/>
  <c r="P263" i="8"/>
  <c r="R263" i="8" s="1"/>
  <c r="I263" i="8"/>
  <c r="M263" i="8" s="1"/>
  <c r="O263" i="8" s="1"/>
  <c r="H263" i="8"/>
  <c r="J263" i="8" s="1"/>
  <c r="L263" i="8" s="1"/>
  <c r="Q262" i="8"/>
  <c r="P262" i="8"/>
  <c r="M262" i="8"/>
  <c r="I262" i="8"/>
  <c r="K262" i="8" s="1"/>
  <c r="H262" i="8"/>
  <c r="J262" i="8" s="1"/>
  <c r="L262" i="8" s="1"/>
  <c r="T261" i="8"/>
  <c r="Q261" i="8"/>
  <c r="P261" i="8"/>
  <c r="M261" i="8"/>
  <c r="J261" i="8"/>
  <c r="L261" i="8" s="1"/>
  <c r="I261" i="8"/>
  <c r="K261" i="8" s="1"/>
  <c r="I260" i="8"/>
  <c r="H260" i="8"/>
  <c r="Q259" i="8"/>
  <c r="U259" i="8" s="1"/>
  <c r="I259" i="8"/>
  <c r="M259" i="8" s="1"/>
  <c r="H259" i="8"/>
  <c r="J259" i="8" s="1"/>
  <c r="L259" i="8" s="1"/>
  <c r="O259" i="8" s="1"/>
  <c r="P258" i="8"/>
  <c r="R258" i="8" s="1"/>
  <c r="T258" i="8" s="1"/>
  <c r="K258" i="8"/>
  <c r="I258" i="8"/>
  <c r="M258" i="8" s="1"/>
  <c r="H258" i="8"/>
  <c r="J258" i="8" s="1"/>
  <c r="L258" i="8" s="1"/>
  <c r="I257" i="8"/>
  <c r="H257" i="8"/>
  <c r="Q256" i="8"/>
  <c r="S256" i="8" s="1"/>
  <c r="P256" i="8"/>
  <c r="I256" i="8"/>
  <c r="M256" i="8" s="1"/>
  <c r="H256" i="8"/>
  <c r="J256" i="8" s="1"/>
  <c r="L256" i="8" s="1"/>
  <c r="I255" i="8"/>
  <c r="M255" i="8" s="1"/>
  <c r="O255" i="8" s="1"/>
  <c r="H255" i="8"/>
  <c r="J255" i="8" s="1"/>
  <c r="L255" i="8" s="1"/>
  <c r="I254" i="8"/>
  <c r="H254" i="8"/>
  <c r="T253" i="8"/>
  <c r="P253" i="8"/>
  <c r="J253" i="8"/>
  <c r="L253" i="8" s="1"/>
  <c r="I253" i="8"/>
  <c r="I252" i="8"/>
  <c r="M252" i="8" s="1"/>
  <c r="H252" i="8"/>
  <c r="P252" i="8" s="1"/>
  <c r="Q251" i="8"/>
  <c r="P251" i="8"/>
  <c r="R251" i="8" s="1"/>
  <c r="I251" i="8"/>
  <c r="K251" i="8" s="1"/>
  <c r="H251" i="8"/>
  <c r="J251" i="8" s="1"/>
  <c r="L251" i="8" s="1"/>
  <c r="Q250" i="8"/>
  <c r="S250" i="8" s="1"/>
  <c r="M250" i="8"/>
  <c r="K250" i="8"/>
  <c r="I250" i="8"/>
  <c r="H250" i="8"/>
  <c r="P250" i="8" s="1"/>
  <c r="I249" i="8"/>
  <c r="Q249" i="8" s="1"/>
  <c r="S249" i="8" s="1"/>
  <c r="H249" i="8"/>
  <c r="P248" i="8"/>
  <c r="I248" i="8"/>
  <c r="M248" i="8" s="1"/>
  <c r="H248" i="8"/>
  <c r="J248" i="8" s="1"/>
  <c r="L248" i="8" s="1"/>
  <c r="O248" i="8" s="1"/>
  <c r="P247" i="8"/>
  <c r="I247" i="8"/>
  <c r="H247" i="8"/>
  <c r="J247" i="8" s="1"/>
  <c r="L247" i="8" s="1"/>
  <c r="I246" i="8"/>
  <c r="K246" i="8" s="1"/>
  <c r="H246" i="8"/>
  <c r="I245" i="8"/>
  <c r="H245" i="8"/>
  <c r="I244" i="8"/>
  <c r="M244" i="8" s="1"/>
  <c r="H244" i="8"/>
  <c r="Q243" i="8"/>
  <c r="I243" i="8"/>
  <c r="K243" i="8" s="1"/>
  <c r="H243" i="8"/>
  <c r="J243" i="8" s="1"/>
  <c r="L243" i="8" s="1"/>
  <c r="P242" i="8"/>
  <c r="T242" i="8" s="1"/>
  <c r="L242" i="8"/>
  <c r="J242" i="8"/>
  <c r="I242" i="8"/>
  <c r="K242" i="8" s="1"/>
  <c r="M241" i="8"/>
  <c r="K241" i="8"/>
  <c r="I241" i="8"/>
  <c r="Q241" i="8" s="1"/>
  <c r="S241" i="8" s="1"/>
  <c r="H241" i="8"/>
  <c r="J241" i="8" s="1"/>
  <c r="L241" i="8" s="1"/>
  <c r="K240" i="8"/>
  <c r="I240" i="8"/>
  <c r="Q240" i="8" s="1"/>
  <c r="U240" i="8" s="1"/>
  <c r="H240" i="8"/>
  <c r="J240" i="8" s="1"/>
  <c r="L240" i="8" s="1"/>
  <c r="M239" i="8"/>
  <c r="K239" i="8"/>
  <c r="I239" i="8"/>
  <c r="Q239" i="8" s="1"/>
  <c r="U239" i="8" s="1"/>
  <c r="H239" i="8"/>
  <c r="J239" i="8" s="1"/>
  <c r="L239" i="8" s="1"/>
  <c r="I238" i="8"/>
  <c r="Q238" i="8" s="1"/>
  <c r="H238" i="8"/>
  <c r="J238" i="8" s="1"/>
  <c r="L238" i="8" s="1"/>
  <c r="M237" i="8"/>
  <c r="K237" i="8"/>
  <c r="I237" i="8"/>
  <c r="Q237" i="8" s="1"/>
  <c r="U237" i="8" s="1"/>
  <c r="H237" i="8"/>
  <c r="J237" i="8" s="1"/>
  <c r="L237" i="8" s="1"/>
  <c r="I236" i="8"/>
  <c r="Q236" i="8" s="1"/>
  <c r="U236" i="8" s="1"/>
  <c r="H236" i="8"/>
  <c r="J236" i="8" s="1"/>
  <c r="L236" i="8" s="1"/>
  <c r="I235" i="8"/>
  <c r="H235" i="8"/>
  <c r="J235" i="8" s="1"/>
  <c r="L235" i="8" s="1"/>
  <c r="M234" i="8"/>
  <c r="L234" i="8"/>
  <c r="I234" i="8"/>
  <c r="Q234" i="8" s="1"/>
  <c r="U234" i="8" s="1"/>
  <c r="H234" i="8"/>
  <c r="J234" i="8" s="1"/>
  <c r="K233" i="8"/>
  <c r="I233" i="8"/>
  <c r="H233" i="8"/>
  <c r="J233" i="8" s="1"/>
  <c r="L233" i="8" s="1"/>
  <c r="P232" i="8"/>
  <c r="T232" i="8" s="1"/>
  <c r="L232" i="8"/>
  <c r="J232" i="8"/>
  <c r="I232" i="8"/>
  <c r="M231" i="8"/>
  <c r="K231" i="8"/>
  <c r="I231" i="8"/>
  <c r="Q231" i="8" s="1"/>
  <c r="U231" i="8" s="1"/>
  <c r="H231" i="8"/>
  <c r="P231" i="8" s="1"/>
  <c r="R231" i="8" s="1"/>
  <c r="K230" i="8"/>
  <c r="I230" i="8"/>
  <c r="H230" i="8"/>
  <c r="P230" i="8" s="1"/>
  <c r="M229" i="8"/>
  <c r="K229" i="8"/>
  <c r="I229" i="8"/>
  <c r="Q229" i="8" s="1"/>
  <c r="U229" i="8" s="1"/>
  <c r="H229" i="8"/>
  <c r="T228" i="8"/>
  <c r="M228" i="8"/>
  <c r="K228" i="8"/>
  <c r="I228" i="8"/>
  <c r="Q228" i="8" s="1"/>
  <c r="U228" i="8" s="1"/>
  <c r="H228" i="8"/>
  <c r="P228" i="8" s="1"/>
  <c r="R228" i="8" s="1"/>
  <c r="J227" i="8"/>
  <c r="L227" i="8" s="1"/>
  <c r="I227" i="8"/>
  <c r="H227" i="8"/>
  <c r="P227" i="8" s="1"/>
  <c r="R227" i="8" s="1"/>
  <c r="T227" i="8" s="1"/>
  <c r="I226" i="8"/>
  <c r="H226" i="8"/>
  <c r="P226" i="8" s="1"/>
  <c r="R226" i="8" s="1"/>
  <c r="T226" i="8" s="1"/>
  <c r="M225" i="8"/>
  <c r="K225" i="8"/>
  <c r="I225" i="8"/>
  <c r="Q225" i="8" s="1"/>
  <c r="U225" i="8" s="1"/>
  <c r="H225" i="8"/>
  <c r="M224" i="8"/>
  <c r="K224" i="8"/>
  <c r="I224" i="8"/>
  <c r="Q224" i="8" s="1"/>
  <c r="H224" i="8"/>
  <c r="P224" i="8" s="1"/>
  <c r="R224" i="8" s="1"/>
  <c r="T224" i="8" s="1"/>
  <c r="T223" i="8"/>
  <c r="P223" i="8"/>
  <c r="M223" i="8"/>
  <c r="K223" i="8"/>
  <c r="J223" i="8"/>
  <c r="L223" i="8" s="1"/>
  <c r="I223" i="8"/>
  <c r="Q223" i="8" s="1"/>
  <c r="S223" i="8" s="1"/>
  <c r="J222" i="8"/>
  <c r="L222" i="8" s="1"/>
  <c r="I222" i="8"/>
  <c r="H222" i="8"/>
  <c r="P222" i="8" s="1"/>
  <c r="T221" i="8"/>
  <c r="J221" i="8"/>
  <c r="L221" i="8" s="1"/>
  <c r="I221" i="8"/>
  <c r="Q221" i="8" s="1"/>
  <c r="S221" i="8" s="1"/>
  <c r="H221" i="8"/>
  <c r="P221" i="8" s="1"/>
  <c r="R221" i="8" s="1"/>
  <c r="J220" i="8"/>
  <c r="L220" i="8" s="1"/>
  <c r="I220" i="8"/>
  <c r="H220" i="8"/>
  <c r="P220" i="8" s="1"/>
  <c r="T219" i="8"/>
  <c r="I219" i="8"/>
  <c r="H219" i="8"/>
  <c r="P219" i="8" s="1"/>
  <c r="R219" i="8" s="1"/>
  <c r="J218" i="8"/>
  <c r="L218" i="8" s="1"/>
  <c r="I218" i="8"/>
  <c r="H218" i="8"/>
  <c r="P218" i="8" s="1"/>
  <c r="R218" i="8" s="1"/>
  <c r="T218" i="8" s="1"/>
  <c r="Q217" i="8"/>
  <c r="S217" i="8" s="1"/>
  <c r="J217" i="8"/>
  <c r="L217" i="8" s="1"/>
  <c r="I217" i="8"/>
  <c r="H217" i="8"/>
  <c r="P217" i="8" s="1"/>
  <c r="Q216" i="8"/>
  <c r="I216" i="8"/>
  <c r="H216" i="8"/>
  <c r="I215" i="8"/>
  <c r="H215" i="8"/>
  <c r="I214" i="8"/>
  <c r="H214" i="8"/>
  <c r="P214" i="8" s="1"/>
  <c r="T213" i="8"/>
  <c r="P213" i="8"/>
  <c r="J213" i="8"/>
  <c r="L213" i="8" s="1"/>
  <c r="I213" i="8"/>
  <c r="Q213" i="8" s="1"/>
  <c r="S213" i="8" s="1"/>
  <c r="I212" i="8"/>
  <c r="Q212" i="8" s="1"/>
  <c r="S212" i="8" s="1"/>
  <c r="H212" i="8"/>
  <c r="J212" i="8" s="1"/>
  <c r="L212" i="8" s="1"/>
  <c r="I211" i="8"/>
  <c r="Q211" i="8" s="1"/>
  <c r="S211" i="8" s="1"/>
  <c r="H211" i="8"/>
  <c r="J211" i="8" s="1"/>
  <c r="L211" i="8" s="1"/>
  <c r="Q210" i="8"/>
  <c r="S210" i="8" s="1"/>
  <c r="I210" i="8"/>
  <c r="H210" i="8"/>
  <c r="J210" i="8" s="1"/>
  <c r="L210" i="8" s="1"/>
  <c r="Q209" i="8"/>
  <c r="S209" i="8" s="1"/>
  <c r="I209" i="8"/>
  <c r="H209" i="8"/>
  <c r="I208" i="8"/>
  <c r="Q208" i="8" s="1"/>
  <c r="S208" i="8" s="1"/>
  <c r="H208" i="8"/>
  <c r="J208" i="8" s="1"/>
  <c r="L208" i="8" s="1"/>
  <c r="I207" i="8"/>
  <c r="M207" i="8" s="1"/>
  <c r="H207" i="8"/>
  <c r="J207" i="8" s="1"/>
  <c r="L207" i="8" s="1"/>
  <c r="I206" i="8"/>
  <c r="M206" i="8" s="1"/>
  <c r="H206" i="8"/>
  <c r="J206" i="8" s="1"/>
  <c r="L206" i="8" s="1"/>
  <c r="I205" i="8"/>
  <c r="M205" i="8" s="1"/>
  <c r="H205" i="8"/>
  <c r="J205" i="8" s="1"/>
  <c r="L205" i="8" s="1"/>
  <c r="I204" i="8"/>
  <c r="M204" i="8" s="1"/>
  <c r="H204" i="8"/>
  <c r="J204" i="8" s="1"/>
  <c r="L204" i="8" s="1"/>
  <c r="I203" i="8"/>
  <c r="M203" i="8" s="1"/>
  <c r="H203" i="8"/>
  <c r="J203" i="8" s="1"/>
  <c r="L203" i="8" s="1"/>
  <c r="I202" i="8"/>
  <c r="H202" i="8"/>
  <c r="P201" i="8"/>
  <c r="T201" i="8" s="1"/>
  <c r="L201" i="8"/>
  <c r="J201" i="8"/>
  <c r="I201" i="8"/>
  <c r="M201" i="8" s="1"/>
  <c r="N201" i="8" s="1"/>
  <c r="T200" i="8"/>
  <c r="P200" i="8"/>
  <c r="R200" i="8" s="1"/>
  <c r="I200" i="8"/>
  <c r="H200" i="8"/>
  <c r="J200" i="8" s="1"/>
  <c r="L200" i="8" s="1"/>
  <c r="I199" i="8"/>
  <c r="H199" i="8"/>
  <c r="M198" i="8"/>
  <c r="K198" i="8"/>
  <c r="I198" i="8"/>
  <c r="Q198" i="8" s="1"/>
  <c r="U198" i="8" s="1"/>
  <c r="H198" i="8"/>
  <c r="P197" i="8"/>
  <c r="M197" i="8"/>
  <c r="K197" i="8"/>
  <c r="I197" i="8"/>
  <c r="Q197" i="8" s="1"/>
  <c r="U197" i="8" s="1"/>
  <c r="H197" i="8"/>
  <c r="J197" i="8" s="1"/>
  <c r="L197" i="8" s="1"/>
  <c r="J196" i="8"/>
  <c r="L196" i="8" s="1"/>
  <c r="I196" i="8"/>
  <c r="Q196" i="8" s="1"/>
  <c r="S196" i="8" s="1"/>
  <c r="H196" i="8"/>
  <c r="P196" i="8" s="1"/>
  <c r="I195" i="8"/>
  <c r="Q195" i="8" s="1"/>
  <c r="H195" i="8"/>
  <c r="J195" i="8" s="1"/>
  <c r="L195" i="8" s="1"/>
  <c r="I194" i="8"/>
  <c r="Q194" i="8" s="1"/>
  <c r="S194" i="8" s="1"/>
  <c r="H194" i="8"/>
  <c r="Q193" i="8"/>
  <c r="I193" i="8"/>
  <c r="K193" i="8" s="1"/>
  <c r="H193" i="8"/>
  <c r="J193" i="8" s="1"/>
  <c r="L193" i="8" s="1"/>
  <c r="I192" i="8"/>
  <c r="Q192" i="8" s="1"/>
  <c r="H192" i="8"/>
  <c r="Q191" i="8"/>
  <c r="P191" i="8"/>
  <c r="I191" i="8"/>
  <c r="K191" i="8" s="1"/>
  <c r="H191" i="8"/>
  <c r="J191" i="8" s="1"/>
  <c r="L191" i="8" s="1"/>
  <c r="I190" i="8"/>
  <c r="Q190" i="8" s="1"/>
  <c r="S190" i="8" s="1"/>
  <c r="H190" i="8"/>
  <c r="Q189" i="8"/>
  <c r="P189" i="8"/>
  <c r="M189" i="8"/>
  <c r="I189" i="8"/>
  <c r="K189" i="8" s="1"/>
  <c r="H189" i="8"/>
  <c r="J189" i="8" s="1"/>
  <c r="L189" i="8" s="1"/>
  <c r="I188" i="8"/>
  <c r="Q188" i="8" s="1"/>
  <c r="H188" i="8"/>
  <c r="P187" i="8"/>
  <c r="I187" i="8"/>
  <c r="H187" i="8"/>
  <c r="J187" i="8" s="1"/>
  <c r="L187" i="8" s="1"/>
  <c r="I186" i="8"/>
  <c r="Q186" i="8" s="1"/>
  <c r="S186" i="8" s="1"/>
  <c r="H186" i="8"/>
  <c r="M185" i="8"/>
  <c r="I185" i="8"/>
  <c r="K185" i="8" s="1"/>
  <c r="H185" i="8"/>
  <c r="J185" i="8" s="1"/>
  <c r="L185" i="8" s="1"/>
  <c r="I184" i="8"/>
  <c r="Q184" i="8" s="1"/>
  <c r="S184" i="8" s="1"/>
  <c r="H184" i="8"/>
  <c r="I183" i="8"/>
  <c r="K183" i="8" s="1"/>
  <c r="H183" i="8"/>
  <c r="J183" i="8" s="1"/>
  <c r="L183" i="8" s="1"/>
  <c r="Q182" i="8"/>
  <c r="S182" i="8" s="1"/>
  <c r="P182" i="8"/>
  <c r="J182" i="8"/>
  <c r="L182" i="8" s="1"/>
  <c r="I182" i="8"/>
  <c r="M182" i="8" s="1"/>
  <c r="H182" i="8"/>
  <c r="I181" i="8"/>
  <c r="M181" i="8" s="1"/>
  <c r="H181" i="8"/>
  <c r="I180" i="8"/>
  <c r="M180" i="8" s="1"/>
  <c r="H180" i="8"/>
  <c r="J180" i="8" s="1"/>
  <c r="L180" i="8" s="1"/>
  <c r="N180" i="8" s="1"/>
  <c r="T179" i="8"/>
  <c r="P179" i="8"/>
  <c r="R179" i="8" s="1"/>
  <c r="I179" i="8"/>
  <c r="H179" i="8"/>
  <c r="J179" i="8" s="1"/>
  <c r="L179" i="8" s="1"/>
  <c r="P178" i="8"/>
  <c r="J178" i="8"/>
  <c r="L178" i="8" s="1"/>
  <c r="I178" i="8"/>
  <c r="H178" i="8"/>
  <c r="I177" i="8"/>
  <c r="M177" i="8" s="1"/>
  <c r="H177" i="8"/>
  <c r="I176" i="8"/>
  <c r="M176" i="8" s="1"/>
  <c r="H176" i="8"/>
  <c r="J176" i="8" s="1"/>
  <c r="L176" i="8" s="1"/>
  <c r="N176" i="8" s="1"/>
  <c r="I175" i="8"/>
  <c r="K175" i="8" s="1"/>
  <c r="H175" i="8"/>
  <c r="J175" i="8" s="1"/>
  <c r="L175" i="8" s="1"/>
  <c r="Q174" i="8"/>
  <c r="S174" i="8" s="1"/>
  <c r="P174" i="8"/>
  <c r="J174" i="8"/>
  <c r="L174" i="8" s="1"/>
  <c r="I174" i="8"/>
  <c r="M174" i="8" s="1"/>
  <c r="H174" i="8"/>
  <c r="I173" i="8"/>
  <c r="M173" i="8" s="1"/>
  <c r="H173" i="8"/>
  <c r="I172" i="8"/>
  <c r="M172" i="8" s="1"/>
  <c r="H172" i="8"/>
  <c r="J172" i="8" s="1"/>
  <c r="L172" i="8" s="1"/>
  <c r="N172" i="8" s="1"/>
  <c r="T171" i="8"/>
  <c r="P171" i="8"/>
  <c r="R171" i="8" s="1"/>
  <c r="I171" i="8"/>
  <c r="H171" i="8"/>
  <c r="J171" i="8" s="1"/>
  <c r="L171" i="8" s="1"/>
  <c r="P170" i="8"/>
  <c r="J170" i="8"/>
  <c r="L170" i="8" s="1"/>
  <c r="I170" i="8"/>
  <c r="H170" i="8"/>
  <c r="I169" i="8"/>
  <c r="M169" i="8" s="1"/>
  <c r="H169" i="8"/>
  <c r="I168" i="8"/>
  <c r="M168" i="8" s="1"/>
  <c r="H168" i="8"/>
  <c r="J168" i="8" s="1"/>
  <c r="L168" i="8" s="1"/>
  <c r="N168" i="8" s="1"/>
  <c r="I167" i="8"/>
  <c r="K167" i="8" s="1"/>
  <c r="H167" i="8"/>
  <c r="J167" i="8" s="1"/>
  <c r="L167" i="8" s="1"/>
  <c r="Q166" i="8"/>
  <c r="S166" i="8" s="1"/>
  <c r="P166" i="8"/>
  <c r="J166" i="8"/>
  <c r="L166" i="8" s="1"/>
  <c r="I166" i="8"/>
  <c r="M166" i="8" s="1"/>
  <c r="H166" i="8"/>
  <c r="I165" i="8"/>
  <c r="M165" i="8" s="1"/>
  <c r="H165" i="8"/>
  <c r="I164" i="8"/>
  <c r="M164" i="8" s="1"/>
  <c r="H164" i="8"/>
  <c r="J164" i="8" s="1"/>
  <c r="L164" i="8" s="1"/>
  <c r="N164" i="8" s="1"/>
  <c r="T163" i="8"/>
  <c r="P163" i="8"/>
  <c r="R163" i="8" s="1"/>
  <c r="I163" i="8"/>
  <c r="H163" i="8"/>
  <c r="J163" i="8" s="1"/>
  <c r="L163" i="8" s="1"/>
  <c r="P162" i="8"/>
  <c r="J162" i="8"/>
  <c r="L162" i="8" s="1"/>
  <c r="I162" i="8"/>
  <c r="H162" i="8"/>
  <c r="I161" i="8"/>
  <c r="M161" i="8" s="1"/>
  <c r="H161" i="8"/>
  <c r="I160" i="8"/>
  <c r="M160" i="8" s="1"/>
  <c r="H160" i="8"/>
  <c r="J160" i="8" s="1"/>
  <c r="L160" i="8" s="1"/>
  <c r="N160" i="8" s="1"/>
  <c r="I159" i="8"/>
  <c r="K159" i="8" s="1"/>
  <c r="H159" i="8"/>
  <c r="J159" i="8" s="1"/>
  <c r="L159" i="8" s="1"/>
  <c r="Q158" i="8"/>
  <c r="S158" i="8" s="1"/>
  <c r="P158" i="8"/>
  <c r="J158" i="8"/>
  <c r="L158" i="8" s="1"/>
  <c r="I158" i="8"/>
  <c r="M158" i="8" s="1"/>
  <c r="H158" i="8"/>
  <c r="I157" i="8"/>
  <c r="M157" i="8" s="1"/>
  <c r="H157" i="8"/>
  <c r="I156" i="8"/>
  <c r="M156" i="8" s="1"/>
  <c r="H156" i="8"/>
  <c r="J156" i="8" s="1"/>
  <c r="L156" i="8" s="1"/>
  <c r="N156" i="8" s="1"/>
  <c r="T155" i="8"/>
  <c r="P155" i="8"/>
  <c r="R155" i="8" s="1"/>
  <c r="I155" i="8"/>
  <c r="H155" i="8"/>
  <c r="J155" i="8" s="1"/>
  <c r="L155" i="8" s="1"/>
  <c r="P154" i="8"/>
  <c r="J154" i="8"/>
  <c r="L154" i="8" s="1"/>
  <c r="I154" i="8"/>
  <c r="H154" i="8"/>
  <c r="I153" i="8"/>
  <c r="M153" i="8" s="1"/>
  <c r="H153" i="8"/>
  <c r="I152" i="8"/>
  <c r="M152" i="8" s="1"/>
  <c r="H152" i="8"/>
  <c r="J152" i="8" s="1"/>
  <c r="L152" i="8" s="1"/>
  <c r="N152" i="8" s="1"/>
  <c r="I151" i="8"/>
  <c r="K151" i="8" s="1"/>
  <c r="H151" i="8"/>
  <c r="J151" i="8" s="1"/>
  <c r="L151" i="8" s="1"/>
  <c r="Q150" i="8"/>
  <c r="S150" i="8" s="1"/>
  <c r="P150" i="8"/>
  <c r="J150" i="8"/>
  <c r="L150" i="8" s="1"/>
  <c r="I150" i="8"/>
  <c r="M150" i="8" s="1"/>
  <c r="H150" i="8"/>
  <c r="I149" i="8"/>
  <c r="M149" i="8" s="1"/>
  <c r="H149" i="8"/>
  <c r="I148" i="8"/>
  <c r="M148" i="8" s="1"/>
  <c r="H148" i="8"/>
  <c r="J148" i="8" s="1"/>
  <c r="L148" i="8" s="1"/>
  <c r="N148" i="8" s="1"/>
  <c r="T147" i="8"/>
  <c r="P147" i="8"/>
  <c r="R147" i="8" s="1"/>
  <c r="I147" i="8"/>
  <c r="H147" i="8"/>
  <c r="J147" i="8" s="1"/>
  <c r="L147" i="8" s="1"/>
  <c r="P146" i="8"/>
  <c r="J146" i="8"/>
  <c r="L146" i="8" s="1"/>
  <c r="I146" i="8"/>
  <c r="H146" i="8"/>
  <c r="I145" i="8"/>
  <c r="M145" i="8" s="1"/>
  <c r="H145" i="8"/>
  <c r="I144" i="8"/>
  <c r="M144" i="8" s="1"/>
  <c r="H144" i="8"/>
  <c r="J144" i="8" s="1"/>
  <c r="L144" i="8" s="1"/>
  <c r="N144" i="8" s="1"/>
  <c r="I143" i="8"/>
  <c r="K143" i="8" s="1"/>
  <c r="H143" i="8"/>
  <c r="J143" i="8" s="1"/>
  <c r="L143" i="8" s="1"/>
  <c r="Q142" i="8"/>
  <c r="S142" i="8" s="1"/>
  <c r="P142" i="8"/>
  <c r="J142" i="8"/>
  <c r="L142" i="8" s="1"/>
  <c r="I142" i="8"/>
  <c r="M142" i="8" s="1"/>
  <c r="H142" i="8"/>
  <c r="I141" i="8"/>
  <c r="M141" i="8" s="1"/>
  <c r="H141" i="8"/>
  <c r="P141" i="8" s="1"/>
  <c r="I140" i="8"/>
  <c r="M140" i="8" s="1"/>
  <c r="H140" i="8"/>
  <c r="T139" i="8"/>
  <c r="P139" i="8"/>
  <c r="R139" i="8" s="1"/>
  <c r="M139" i="8"/>
  <c r="L139" i="8"/>
  <c r="N139" i="8" s="1"/>
  <c r="I139" i="8"/>
  <c r="K139" i="8" s="1"/>
  <c r="H139" i="8"/>
  <c r="J139" i="8" s="1"/>
  <c r="Q138" i="8"/>
  <c r="S138" i="8" s="1"/>
  <c r="M138" i="8"/>
  <c r="K138" i="8"/>
  <c r="I138" i="8"/>
  <c r="H138" i="8"/>
  <c r="J138" i="8" s="1"/>
  <c r="L138" i="8" s="1"/>
  <c r="Q137" i="8"/>
  <c r="I137" i="8"/>
  <c r="M137" i="8" s="1"/>
  <c r="H137" i="8"/>
  <c r="P137" i="8" s="1"/>
  <c r="Q136" i="8"/>
  <c r="S136" i="8" s="1"/>
  <c r="K136" i="8"/>
  <c r="I136" i="8"/>
  <c r="M136" i="8" s="1"/>
  <c r="H136" i="8"/>
  <c r="I135" i="8"/>
  <c r="K135" i="8" s="1"/>
  <c r="H135" i="8"/>
  <c r="P134" i="8"/>
  <c r="R134" i="8" s="1"/>
  <c r="T134" i="8" s="1"/>
  <c r="J134" i="8"/>
  <c r="L134" i="8" s="1"/>
  <c r="I134" i="8"/>
  <c r="H134" i="8"/>
  <c r="I133" i="8"/>
  <c r="H133" i="8"/>
  <c r="P133" i="8" s="1"/>
  <c r="Q132" i="8"/>
  <c r="S132" i="8" s="1"/>
  <c r="K132" i="8"/>
  <c r="I132" i="8"/>
  <c r="M132" i="8" s="1"/>
  <c r="H132" i="8"/>
  <c r="J132" i="8" s="1"/>
  <c r="L132" i="8" s="1"/>
  <c r="N132" i="8" s="1"/>
  <c r="I131" i="8"/>
  <c r="K131" i="8" s="1"/>
  <c r="H131" i="8"/>
  <c r="J131" i="8" s="1"/>
  <c r="L131" i="8" s="1"/>
  <c r="Q130" i="8"/>
  <c r="S130" i="8" s="1"/>
  <c r="P130" i="8"/>
  <c r="R130" i="8" s="1"/>
  <c r="T130" i="8" s="1"/>
  <c r="J130" i="8"/>
  <c r="L130" i="8" s="1"/>
  <c r="I130" i="8"/>
  <c r="M130" i="8" s="1"/>
  <c r="H130" i="8"/>
  <c r="I129" i="8"/>
  <c r="H129" i="8"/>
  <c r="P129" i="8" s="1"/>
  <c r="Q128" i="8"/>
  <c r="S128" i="8" s="1"/>
  <c r="K128" i="8"/>
  <c r="I128" i="8"/>
  <c r="M128" i="8" s="1"/>
  <c r="H128" i="8"/>
  <c r="J128" i="8" s="1"/>
  <c r="L128" i="8" s="1"/>
  <c r="N128" i="8" s="1"/>
  <c r="I127" i="8"/>
  <c r="K127" i="8" s="1"/>
  <c r="H127" i="8"/>
  <c r="P126" i="8"/>
  <c r="R126" i="8" s="1"/>
  <c r="T126" i="8" s="1"/>
  <c r="J126" i="8"/>
  <c r="L126" i="8" s="1"/>
  <c r="I126" i="8"/>
  <c r="H126" i="8"/>
  <c r="I125" i="8"/>
  <c r="H125" i="8"/>
  <c r="P125" i="8" s="1"/>
  <c r="Q124" i="8"/>
  <c r="K124" i="8"/>
  <c r="I124" i="8"/>
  <c r="M124" i="8" s="1"/>
  <c r="H124" i="8"/>
  <c r="J124" i="8" s="1"/>
  <c r="L124" i="8" s="1"/>
  <c r="N124" i="8" s="1"/>
  <c r="I123" i="8"/>
  <c r="K123" i="8" s="1"/>
  <c r="H123" i="8"/>
  <c r="J123" i="8" s="1"/>
  <c r="L123" i="8" s="1"/>
  <c r="Q122" i="8"/>
  <c r="S122" i="8" s="1"/>
  <c r="P122" i="8"/>
  <c r="R122" i="8" s="1"/>
  <c r="T122" i="8" s="1"/>
  <c r="J122" i="8"/>
  <c r="L122" i="8" s="1"/>
  <c r="I122" i="8"/>
  <c r="M122" i="8" s="1"/>
  <c r="H122" i="8"/>
  <c r="I121" i="8"/>
  <c r="H121" i="8"/>
  <c r="P121" i="8" s="1"/>
  <c r="Q120" i="8"/>
  <c r="S120" i="8" s="1"/>
  <c r="K120" i="8"/>
  <c r="I120" i="8"/>
  <c r="M120" i="8" s="1"/>
  <c r="H120" i="8"/>
  <c r="J120" i="8" s="1"/>
  <c r="L120" i="8" s="1"/>
  <c r="N120" i="8" s="1"/>
  <c r="I119" i="8"/>
  <c r="H119" i="8"/>
  <c r="J119" i="8" s="1"/>
  <c r="L119" i="8" s="1"/>
  <c r="P118" i="8"/>
  <c r="R118" i="8" s="1"/>
  <c r="T118" i="8" s="1"/>
  <c r="J118" i="8"/>
  <c r="L118" i="8" s="1"/>
  <c r="I118" i="8"/>
  <c r="H118" i="8"/>
  <c r="Q117" i="8"/>
  <c r="M117" i="8"/>
  <c r="I117" i="8"/>
  <c r="K117" i="8" s="1"/>
  <c r="H117" i="8"/>
  <c r="P117" i="8" s="1"/>
  <c r="R117" i="8" s="1"/>
  <c r="T117" i="8" s="1"/>
  <c r="Q116" i="8"/>
  <c r="S116" i="8" s="1"/>
  <c r="I116" i="8"/>
  <c r="M116" i="8" s="1"/>
  <c r="H116" i="8"/>
  <c r="J116" i="8" s="1"/>
  <c r="L116" i="8" s="1"/>
  <c r="O116" i="8" s="1"/>
  <c r="P115" i="8"/>
  <c r="R115" i="8" s="1"/>
  <c r="T115" i="8" s="1"/>
  <c r="O115" i="8"/>
  <c r="I115" i="8"/>
  <c r="M115" i="8" s="1"/>
  <c r="H115" i="8"/>
  <c r="J115" i="8" s="1"/>
  <c r="L115" i="8" s="1"/>
  <c r="P114" i="8"/>
  <c r="M114" i="8"/>
  <c r="J114" i="8"/>
  <c r="L114" i="8" s="1"/>
  <c r="I114" i="8"/>
  <c r="K114" i="8" s="1"/>
  <c r="H114" i="8"/>
  <c r="I113" i="8"/>
  <c r="K113" i="8" s="1"/>
  <c r="H113" i="8"/>
  <c r="P113" i="8" s="1"/>
  <c r="K112" i="8"/>
  <c r="I112" i="8"/>
  <c r="M112" i="8" s="1"/>
  <c r="H112" i="8"/>
  <c r="J112" i="8" s="1"/>
  <c r="L112" i="8" s="1"/>
  <c r="O112" i="8" s="1"/>
  <c r="I111" i="8"/>
  <c r="H111" i="8"/>
  <c r="J111" i="8" s="1"/>
  <c r="L111" i="8" s="1"/>
  <c r="P110" i="8"/>
  <c r="R110" i="8" s="1"/>
  <c r="T110" i="8" s="1"/>
  <c r="M110" i="8"/>
  <c r="I110" i="8"/>
  <c r="K110" i="8" s="1"/>
  <c r="H110" i="8"/>
  <c r="J110" i="8" s="1"/>
  <c r="L110" i="8" s="1"/>
  <c r="J109" i="8"/>
  <c r="L109" i="8" s="1"/>
  <c r="I109" i="8"/>
  <c r="H109" i="8"/>
  <c r="P109" i="8" s="1"/>
  <c r="J108" i="8"/>
  <c r="L108" i="8" s="1"/>
  <c r="I108" i="8"/>
  <c r="H108" i="8"/>
  <c r="P108" i="8" s="1"/>
  <c r="I107" i="8"/>
  <c r="Q107" i="8" s="1"/>
  <c r="S107" i="8" s="1"/>
  <c r="H107" i="8"/>
  <c r="J106" i="8"/>
  <c r="L106" i="8" s="1"/>
  <c r="I106" i="8"/>
  <c r="Q106" i="8" s="1"/>
  <c r="H106" i="8"/>
  <c r="P106" i="8" s="1"/>
  <c r="M105" i="8"/>
  <c r="K105" i="8"/>
  <c r="J105" i="8"/>
  <c r="L105" i="8" s="1"/>
  <c r="I105" i="8"/>
  <c r="Q105" i="8" s="1"/>
  <c r="H105" i="8"/>
  <c r="P105" i="8" s="1"/>
  <c r="U104" i="8"/>
  <c r="M104" i="8"/>
  <c r="K104" i="8"/>
  <c r="J104" i="8"/>
  <c r="L104" i="8" s="1"/>
  <c r="N104" i="8" s="1"/>
  <c r="I104" i="8"/>
  <c r="Q104" i="8" s="1"/>
  <c r="S104" i="8" s="1"/>
  <c r="H104" i="8"/>
  <c r="P104" i="8" s="1"/>
  <c r="U103" i="8"/>
  <c r="M103" i="8"/>
  <c r="K103" i="8"/>
  <c r="I103" i="8"/>
  <c r="Q103" i="8" s="1"/>
  <c r="S103" i="8" s="1"/>
  <c r="H103" i="8"/>
  <c r="J103" i="8" s="1"/>
  <c r="L103" i="8" s="1"/>
  <c r="U102" i="8"/>
  <c r="K102" i="8"/>
  <c r="J102" i="8"/>
  <c r="L102" i="8" s="1"/>
  <c r="I102" i="8"/>
  <c r="Q102" i="8" s="1"/>
  <c r="S102" i="8" s="1"/>
  <c r="H102" i="8"/>
  <c r="P102" i="8" s="1"/>
  <c r="U101" i="8"/>
  <c r="M101" i="8"/>
  <c r="I101" i="8"/>
  <c r="Q101" i="8" s="1"/>
  <c r="S101" i="8" s="1"/>
  <c r="H101" i="8"/>
  <c r="P101" i="8" s="1"/>
  <c r="J100" i="8"/>
  <c r="L100" i="8" s="1"/>
  <c r="I100" i="8"/>
  <c r="H100" i="8"/>
  <c r="P100" i="8" s="1"/>
  <c r="I99" i="8"/>
  <c r="Q99" i="8" s="1"/>
  <c r="H99" i="8"/>
  <c r="J99" i="8" s="1"/>
  <c r="L99" i="8" s="1"/>
  <c r="I98" i="8"/>
  <c r="H98" i="8"/>
  <c r="J98" i="8" s="1"/>
  <c r="L98" i="8" s="1"/>
  <c r="M97" i="8"/>
  <c r="K97" i="8"/>
  <c r="I97" i="8"/>
  <c r="Q97" i="8" s="1"/>
  <c r="S97" i="8" s="1"/>
  <c r="H97" i="8"/>
  <c r="J97" i="8" s="1"/>
  <c r="L97" i="8" s="1"/>
  <c r="U96" i="8"/>
  <c r="M96" i="8"/>
  <c r="K96" i="8"/>
  <c r="I96" i="8"/>
  <c r="Q96" i="8" s="1"/>
  <c r="H96" i="8"/>
  <c r="J96" i="8" s="1"/>
  <c r="L96" i="8" s="1"/>
  <c r="I95" i="8"/>
  <c r="Q95" i="8" s="1"/>
  <c r="H95" i="8"/>
  <c r="J95" i="8" s="1"/>
  <c r="L95" i="8" s="1"/>
  <c r="K94" i="8"/>
  <c r="I94" i="8"/>
  <c r="Q94" i="8" s="1"/>
  <c r="S94" i="8" s="1"/>
  <c r="H94" i="8"/>
  <c r="U93" i="8"/>
  <c r="J93" i="8"/>
  <c r="L93" i="8" s="1"/>
  <c r="I93" i="8"/>
  <c r="Q93" i="8" s="1"/>
  <c r="S93" i="8" s="1"/>
  <c r="H93" i="8"/>
  <c r="P93" i="8" s="1"/>
  <c r="M92" i="8"/>
  <c r="K92" i="8"/>
  <c r="J92" i="8"/>
  <c r="L92" i="8" s="1"/>
  <c r="I92" i="8"/>
  <c r="Q92" i="8" s="1"/>
  <c r="U92" i="8" s="1"/>
  <c r="H92" i="8"/>
  <c r="P92" i="8" s="1"/>
  <c r="M91" i="8"/>
  <c r="K91" i="8"/>
  <c r="I91" i="8"/>
  <c r="Q91" i="8" s="1"/>
  <c r="H91" i="8"/>
  <c r="J91" i="8" s="1"/>
  <c r="L91" i="8" s="1"/>
  <c r="M90" i="8"/>
  <c r="K90" i="8"/>
  <c r="I90" i="8"/>
  <c r="Q90" i="8" s="1"/>
  <c r="H90" i="8"/>
  <c r="J90" i="8" s="1"/>
  <c r="L90" i="8" s="1"/>
  <c r="U89" i="8"/>
  <c r="M89" i="8"/>
  <c r="K89" i="8"/>
  <c r="I89" i="8"/>
  <c r="Q89" i="8" s="1"/>
  <c r="S89" i="8" s="1"/>
  <c r="H89" i="8"/>
  <c r="J89" i="8" s="1"/>
  <c r="L89" i="8" s="1"/>
  <c r="U88" i="8"/>
  <c r="I88" i="8"/>
  <c r="Q88" i="8" s="1"/>
  <c r="S88" i="8" s="1"/>
  <c r="H88" i="8"/>
  <c r="J88" i="8" s="1"/>
  <c r="L88" i="8" s="1"/>
  <c r="I87" i="8"/>
  <c r="K87" i="8" s="1"/>
  <c r="H87" i="8"/>
  <c r="J87" i="8" s="1"/>
  <c r="L87" i="8" s="1"/>
  <c r="I86" i="8"/>
  <c r="H86" i="8"/>
  <c r="K85" i="8"/>
  <c r="J85" i="8"/>
  <c r="L85" i="8" s="1"/>
  <c r="I85" i="8"/>
  <c r="Q85" i="8" s="1"/>
  <c r="S85" i="8" s="1"/>
  <c r="H85" i="8"/>
  <c r="P85" i="8" s="1"/>
  <c r="M84" i="8"/>
  <c r="K84" i="8"/>
  <c r="I84" i="8"/>
  <c r="Q84" i="8" s="1"/>
  <c r="U84" i="8" s="1"/>
  <c r="H84" i="8"/>
  <c r="P84" i="8" s="1"/>
  <c r="M83" i="8"/>
  <c r="K83" i="8"/>
  <c r="I83" i="8"/>
  <c r="Q83" i="8" s="1"/>
  <c r="H83" i="8"/>
  <c r="J83" i="8" s="1"/>
  <c r="L83" i="8" s="1"/>
  <c r="M82" i="8"/>
  <c r="I82" i="8"/>
  <c r="Q82" i="8" s="1"/>
  <c r="H82" i="8"/>
  <c r="J82" i="8" s="1"/>
  <c r="L82" i="8" s="1"/>
  <c r="I81" i="8"/>
  <c r="H81" i="8"/>
  <c r="J81" i="8" s="1"/>
  <c r="L81" i="8" s="1"/>
  <c r="I80" i="8"/>
  <c r="Q80" i="8" s="1"/>
  <c r="U80" i="8" s="1"/>
  <c r="H80" i="8"/>
  <c r="J80" i="8" s="1"/>
  <c r="L80" i="8" s="1"/>
  <c r="U79" i="8"/>
  <c r="M79" i="8"/>
  <c r="K79" i="8"/>
  <c r="I79" i="8"/>
  <c r="Q79" i="8" s="1"/>
  <c r="S79" i="8" s="1"/>
  <c r="H79" i="8"/>
  <c r="J79" i="8" s="1"/>
  <c r="L79" i="8" s="1"/>
  <c r="J78" i="8"/>
  <c r="L78" i="8" s="1"/>
  <c r="I78" i="8"/>
  <c r="H78" i="8"/>
  <c r="P78" i="8" s="1"/>
  <c r="M77" i="8"/>
  <c r="K77" i="8"/>
  <c r="I77" i="8"/>
  <c r="Q77" i="8" s="1"/>
  <c r="S77" i="8" s="1"/>
  <c r="H77" i="8"/>
  <c r="M76" i="8"/>
  <c r="I76" i="8"/>
  <c r="Q76" i="8" s="1"/>
  <c r="U76" i="8" s="1"/>
  <c r="H76" i="8"/>
  <c r="P76" i="8" s="1"/>
  <c r="I75" i="8"/>
  <c r="H75" i="8"/>
  <c r="J75" i="8" s="1"/>
  <c r="L75" i="8" s="1"/>
  <c r="I74" i="8"/>
  <c r="Q74" i="8" s="1"/>
  <c r="H74" i="8"/>
  <c r="J74" i="8" s="1"/>
  <c r="L74" i="8" s="1"/>
  <c r="K73" i="8"/>
  <c r="I73" i="8"/>
  <c r="H73" i="8"/>
  <c r="J73" i="8" s="1"/>
  <c r="L73" i="8" s="1"/>
  <c r="M72" i="8"/>
  <c r="K72" i="8"/>
  <c r="I72" i="8"/>
  <c r="Q72" i="8" s="1"/>
  <c r="S72" i="8" s="1"/>
  <c r="H72" i="8"/>
  <c r="J72" i="8" s="1"/>
  <c r="L72" i="8" s="1"/>
  <c r="U71" i="8"/>
  <c r="M71" i="8"/>
  <c r="K71" i="8"/>
  <c r="I71" i="8"/>
  <c r="Q71" i="8" s="1"/>
  <c r="S71" i="8" s="1"/>
  <c r="H71" i="8"/>
  <c r="J71" i="8" s="1"/>
  <c r="L71" i="8" s="1"/>
  <c r="U70" i="8"/>
  <c r="M70" i="8"/>
  <c r="K70" i="8"/>
  <c r="J70" i="8"/>
  <c r="L70" i="8" s="1"/>
  <c r="O70" i="8" s="1"/>
  <c r="I70" i="8"/>
  <c r="Q70" i="8" s="1"/>
  <c r="S70" i="8" s="1"/>
  <c r="H70" i="8"/>
  <c r="P70" i="8" s="1"/>
  <c r="I69" i="8"/>
  <c r="H69" i="8"/>
  <c r="J68" i="8"/>
  <c r="L68" i="8" s="1"/>
  <c r="I68" i="8"/>
  <c r="Q68" i="8" s="1"/>
  <c r="U68" i="8" s="1"/>
  <c r="H68" i="8"/>
  <c r="P68" i="8" s="1"/>
  <c r="K67" i="8"/>
  <c r="I67" i="8"/>
  <c r="H67" i="8"/>
  <c r="J67" i="8" s="1"/>
  <c r="L67" i="8" s="1"/>
  <c r="I66" i="8"/>
  <c r="Q66" i="8" s="1"/>
  <c r="H66" i="8"/>
  <c r="J66" i="8" s="1"/>
  <c r="L66" i="8" s="1"/>
  <c r="U65" i="8"/>
  <c r="M65" i="8"/>
  <c r="K65" i="8"/>
  <c r="I65" i="8"/>
  <c r="Q65" i="8" s="1"/>
  <c r="S65" i="8" s="1"/>
  <c r="H65" i="8"/>
  <c r="J65" i="8" s="1"/>
  <c r="L65" i="8" s="1"/>
  <c r="K64" i="8"/>
  <c r="J64" i="8"/>
  <c r="L64" i="8" s="1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H605" i="6"/>
  <c r="J605" i="6" s="1"/>
  <c r="L605" i="6" s="1"/>
  <c r="N605" i="6" s="1"/>
  <c r="I605" i="6"/>
  <c r="K605" i="6" s="1"/>
  <c r="M605" i="6"/>
  <c r="O605" i="6"/>
  <c r="P605" i="6"/>
  <c r="R605" i="6" s="1"/>
  <c r="T605" i="6" s="1"/>
  <c r="V605" i="6" s="1"/>
  <c r="Q605" i="6"/>
  <c r="S605" i="6" s="1"/>
  <c r="U605" i="6"/>
  <c r="W605" i="6"/>
  <c r="H606" i="6"/>
  <c r="J606" i="6" s="1"/>
  <c r="L606" i="6" s="1"/>
  <c r="N606" i="6" s="1"/>
  <c r="I606" i="6"/>
  <c r="K606" i="6" s="1"/>
  <c r="M606" i="6"/>
  <c r="O606" i="6"/>
  <c r="P606" i="6"/>
  <c r="R606" i="6" s="1"/>
  <c r="T606" i="6" s="1"/>
  <c r="V606" i="6" s="1"/>
  <c r="Q606" i="6"/>
  <c r="S606" i="6" s="1"/>
  <c r="U606" i="6"/>
  <c r="W606" i="6"/>
  <c r="H607" i="6"/>
  <c r="J607" i="6" s="1"/>
  <c r="L607" i="6" s="1"/>
  <c r="N607" i="6" s="1"/>
  <c r="I607" i="6"/>
  <c r="K607" i="6" s="1"/>
  <c r="M607" i="6"/>
  <c r="O607" i="6"/>
  <c r="P607" i="6"/>
  <c r="R607" i="6" s="1"/>
  <c r="T607" i="6" s="1"/>
  <c r="V607" i="6" s="1"/>
  <c r="Q607" i="6"/>
  <c r="S607" i="6" s="1"/>
  <c r="U607" i="6"/>
  <c r="W607" i="6"/>
  <c r="H608" i="6"/>
  <c r="J608" i="6" s="1"/>
  <c r="L608" i="6" s="1"/>
  <c r="N608" i="6" s="1"/>
  <c r="I608" i="6"/>
  <c r="K608" i="6" s="1"/>
  <c r="M608" i="6"/>
  <c r="O608" i="6"/>
  <c r="P608" i="6"/>
  <c r="R608" i="6" s="1"/>
  <c r="T608" i="6" s="1"/>
  <c r="V608" i="6" s="1"/>
  <c r="Q608" i="6"/>
  <c r="S608" i="6" s="1"/>
  <c r="U608" i="6"/>
  <c r="W608" i="6"/>
  <c r="H609" i="6"/>
  <c r="J609" i="6" s="1"/>
  <c r="L609" i="6" s="1"/>
  <c r="N609" i="6" s="1"/>
  <c r="I609" i="6"/>
  <c r="K609" i="6" s="1"/>
  <c r="M609" i="6"/>
  <c r="O609" i="6"/>
  <c r="P609" i="6"/>
  <c r="R609" i="6" s="1"/>
  <c r="T609" i="6" s="1"/>
  <c r="V609" i="6" s="1"/>
  <c r="Q609" i="6"/>
  <c r="S609" i="6" s="1"/>
  <c r="U609" i="6"/>
  <c r="W609" i="6"/>
  <c r="H610" i="6"/>
  <c r="J610" i="6" s="1"/>
  <c r="L610" i="6" s="1"/>
  <c r="N610" i="6" s="1"/>
  <c r="I610" i="6"/>
  <c r="K610" i="6" s="1"/>
  <c r="M610" i="6"/>
  <c r="O610" i="6"/>
  <c r="P610" i="6"/>
  <c r="R610" i="6" s="1"/>
  <c r="T610" i="6" s="1"/>
  <c r="V610" i="6" s="1"/>
  <c r="Q610" i="6"/>
  <c r="S610" i="6" s="1"/>
  <c r="U610" i="6"/>
  <c r="W610" i="6"/>
  <c r="H611" i="6"/>
  <c r="J611" i="6" s="1"/>
  <c r="L611" i="6" s="1"/>
  <c r="I611" i="6"/>
  <c r="K611" i="6" s="1"/>
  <c r="P611" i="6"/>
  <c r="R611" i="6" s="1"/>
  <c r="T611" i="6" s="1"/>
  <c r="V611" i="6" s="1"/>
  <c r="Q611" i="6"/>
  <c r="S611" i="6" s="1"/>
  <c r="U611" i="6"/>
  <c r="W611" i="6"/>
  <c r="H612" i="6"/>
  <c r="J612" i="6" s="1"/>
  <c r="L612" i="6" s="1"/>
  <c r="I612" i="6"/>
  <c r="K612" i="6" s="1"/>
  <c r="P612" i="6"/>
  <c r="R612" i="6" s="1"/>
  <c r="T612" i="6" s="1"/>
  <c r="Q612" i="6"/>
  <c r="S612" i="6" s="1"/>
  <c r="H613" i="6"/>
  <c r="J613" i="6" s="1"/>
  <c r="L613" i="6" s="1"/>
  <c r="I613" i="6"/>
  <c r="K613" i="6" s="1"/>
  <c r="P613" i="6"/>
  <c r="R613" i="6" s="1"/>
  <c r="T613" i="6" s="1"/>
  <c r="Q613" i="6"/>
  <c r="H614" i="6"/>
  <c r="J614" i="6" s="1"/>
  <c r="L614" i="6" s="1"/>
  <c r="I614" i="6"/>
  <c r="P614" i="6"/>
  <c r="R614" i="6" s="1"/>
  <c r="T614" i="6" s="1"/>
  <c r="Q614" i="6"/>
  <c r="H615" i="6"/>
  <c r="J615" i="6" s="1"/>
  <c r="L615" i="6" s="1"/>
  <c r="I615" i="6"/>
  <c r="P615" i="6"/>
  <c r="R615" i="6" s="1"/>
  <c r="T615" i="6" s="1"/>
  <c r="Q615" i="6"/>
  <c r="H616" i="6"/>
  <c r="J616" i="6" s="1"/>
  <c r="L616" i="6" s="1"/>
  <c r="I616" i="6"/>
  <c r="Q616" i="6"/>
  <c r="H617" i="6"/>
  <c r="J617" i="6" s="1"/>
  <c r="L617" i="6" s="1"/>
  <c r="I617" i="6"/>
  <c r="H618" i="6"/>
  <c r="J618" i="6" s="1"/>
  <c r="L618" i="6" s="1"/>
  <c r="I618" i="6"/>
  <c r="P618" i="6"/>
  <c r="R618" i="6" s="1"/>
  <c r="T618" i="6" s="1"/>
  <c r="Q618" i="6"/>
  <c r="S618" i="6" s="1"/>
  <c r="H619" i="6"/>
  <c r="J619" i="6" s="1"/>
  <c r="L619" i="6" s="1"/>
  <c r="I619" i="6"/>
  <c r="K619" i="6" s="1"/>
  <c r="M619" i="6"/>
  <c r="O619" i="6" s="1"/>
  <c r="P619" i="6"/>
  <c r="R619" i="6" s="1"/>
  <c r="T619" i="6" s="1"/>
  <c r="Q619" i="6"/>
  <c r="S619" i="6" s="1"/>
  <c r="H620" i="6"/>
  <c r="J620" i="6" s="1"/>
  <c r="L620" i="6" s="1"/>
  <c r="I620" i="6"/>
  <c r="K620" i="6" s="1"/>
  <c r="M620" i="6"/>
  <c r="O620" i="6" s="1"/>
  <c r="P620" i="6"/>
  <c r="R620" i="6" s="1"/>
  <c r="T620" i="6" s="1"/>
  <c r="Q620" i="6"/>
  <c r="S620" i="6" s="1"/>
  <c r="H621" i="6"/>
  <c r="J621" i="6" s="1"/>
  <c r="L621" i="6" s="1"/>
  <c r="I621" i="6"/>
  <c r="K621" i="6" s="1"/>
  <c r="M621" i="6"/>
  <c r="O621" i="6" s="1"/>
  <c r="P621" i="6"/>
  <c r="R621" i="6" s="1"/>
  <c r="T621" i="6" s="1"/>
  <c r="Q621" i="6"/>
  <c r="S621" i="6" s="1"/>
  <c r="H622" i="6"/>
  <c r="J622" i="6" s="1"/>
  <c r="L622" i="6" s="1"/>
  <c r="I622" i="6"/>
  <c r="K622" i="6" s="1"/>
  <c r="M622" i="6"/>
  <c r="O622" i="6" s="1"/>
  <c r="P622" i="6"/>
  <c r="R622" i="6" s="1"/>
  <c r="T622" i="6" s="1"/>
  <c r="Q622" i="6"/>
  <c r="S622" i="6" s="1"/>
  <c r="H623" i="6"/>
  <c r="J623" i="6" s="1"/>
  <c r="L623" i="6" s="1"/>
  <c r="I623" i="6"/>
  <c r="K623" i="6" s="1"/>
  <c r="P623" i="6"/>
  <c r="R623" i="6" s="1"/>
  <c r="T623" i="6" s="1"/>
  <c r="Q623" i="6"/>
  <c r="S623" i="6" s="1"/>
  <c r="H624" i="6"/>
  <c r="J624" i="6" s="1"/>
  <c r="L624" i="6" s="1"/>
  <c r="I624" i="6"/>
  <c r="K624" i="6" s="1"/>
  <c r="P624" i="6"/>
  <c r="R624" i="6" s="1"/>
  <c r="T624" i="6" s="1"/>
  <c r="Q624" i="6"/>
  <c r="S624" i="6" s="1"/>
  <c r="H625" i="6"/>
  <c r="J625" i="6" s="1"/>
  <c r="L625" i="6" s="1"/>
  <c r="I625" i="6"/>
  <c r="K625" i="6" s="1"/>
  <c r="P625" i="6"/>
  <c r="R625" i="6" s="1"/>
  <c r="T625" i="6" s="1"/>
  <c r="Q625" i="6"/>
  <c r="S625" i="6" s="1"/>
  <c r="H626" i="6"/>
  <c r="J626" i="6" s="1"/>
  <c r="L626" i="6" s="1"/>
  <c r="I626" i="6"/>
  <c r="K626" i="6" s="1"/>
  <c r="P626" i="6"/>
  <c r="R626" i="6" s="1"/>
  <c r="T626" i="6" s="1"/>
  <c r="Q626" i="6"/>
  <c r="S626" i="6" s="1"/>
  <c r="H627" i="6"/>
  <c r="J627" i="6" s="1"/>
  <c r="L627" i="6" s="1"/>
  <c r="I627" i="6"/>
  <c r="K627" i="6" s="1"/>
  <c r="P627" i="6"/>
  <c r="R627" i="6" s="1"/>
  <c r="T627" i="6" s="1"/>
  <c r="Q627" i="6"/>
  <c r="S627" i="6" s="1"/>
  <c r="H628" i="6"/>
  <c r="J628" i="6" s="1"/>
  <c r="L628" i="6" s="1"/>
  <c r="I628" i="6"/>
  <c r="K628" i="6" s="1"/>
  <c r="P628" i="6"/>
  <c r="R628" i="6" s="1"/>
  <c r="T628" i="6" s="1"/>
  <c r="Q628" i="6"/>
  <c r="S628" i="6" s="1"/>
  <c r="H629" i="6"/>
  <c r="J629" i="6" s="1"/>
  <c r="L629" i="6" s="1"/>
  <c r="I629" i="6"/>
  <c r="K629" i="6" s="1"/>
  <c r="P629" i="6"/>
  <c r="R629" i="6" s="1"/>
  <c r="T629" i="6" s="1"/>
  <c r="Q629" i="6"/>
  <c r="S629" i="6" s="1"/>
  <c r="H630" i="6"/>
  <c r="J630" i="6" s="1"/>
  <c r="L630" i="6" s="1"/>
  <c r="I630" i="6"/>
  <c r="K630" i="6" s="1"/>
  <c r="H631" i="6"/>
  <c r="J631" i="6" s="1"/>
  <c r="L631" i="6" s="1"/>
  <c r="N631" i="6" s="1"/>
  <c r="I631" i="6"/>
  <c r="K631" i="6" s="1"/>
  <c r="M631" i="6"/>
  <c r="P631" i="6"/>
  <c r="R631" i="6" s="1"/>
  <c r="T631" i="6" s="1"/>
  <c r="H632" i="6"/>
  <c r="J632" i="6" s="1"/>
  <c r="L632" i="6" s="1"/>
  <c r="I632" i="6"/>
  <c r="K632" i="6" s="1"/>
  <c r="Q632" i="6"/>
  <c r="S632" i="6" s="1"/>
  <c r="U632" i="6"/>
  <c r="H633" i="6"/>
  <c r="J633" i="6" s="1"/>
  <c r="L633" i="6" s="1"/>
  <c r="I633" i="6"/>
  <c r="K633" i="6" s="1"/>
  <c r="P633" i="6"/>
  <c r="R633" i="6" s="1"/>
  <c r="T633" i="6" s="1"/>
  <c r="Q633" i="6"/>
  <c r="S633" i="6" s="1"/>
  <c r="H634" i="6"/>
  <c r="J634" i="6" s="1"/>
  <c r="L634" i="6" s="1"/>
  <c r="I634" i="6"/>
  <c r="K634" i="6" s="1"/>
  <c r="H635" i="6"/>
  <c r="J635" i="6" s="1"/>
  <c r="L635" i="6" s="1"/>
  <c r="N635" i="6" s="1"/>
  <c r="I635" i="6"/>
  <c r="K635" i="6" s="1"/>
  <c r="M635" i="6"/>
  <c r="P635" i="6"/>
  <c r="R635" i="6" s="1"/>
  <c r="T635" i="6" s="1"/>
  <c r="H636" i="6"/>
  <c r="J636" i="6" s="1"/>
  <c r="L636" i="6" s="1"/>
  <c r="I636" i="6"/>
  <c r="K636" i="6" s="1"/>
  <c r="Q636" i="6"/>
  <c r="S636" i="6" s="1"/>
  <c r="U636" i="6"/>
  <c r="H637" i="6"/>
  <c r="J637" i="6" s="1"/>
  <c r="L637" i="6" s="1"/>
  <c r="I637" i="6"/>
  <c r="K637" i="6" s="1"/>
  <c r="P637" i="6"/>
  <c r="R637" i="6" s="1"/>
  <c r="T637" i="6" s="1"/>
  <c r="Q637" i="6"/>
  <c r="S637" i="6" s="1"/>
  <c r="H638" i="6"/>
  <c r="J638" i="6" s="1"/>
  <c r="L638" i="6" s="1"/>
  <c r="I638" i="6"/>
  <c r="K638" i="6" s="1"/>
  <c r="H639" i="6"/>
  <c r="J639" i="6" s="1"/>
  <c r="L639" i="6" s="1"/>
  <c r="N639" i="6" s="1"/>
  <c r="I639" i="6"/>
  <c r="K639" i="6" s="1"/>
  <c r="M639" i="6"/>
  <c r="P639" i="6"/>
  <c r="R639" i="6" s="1"/>
  <c r="T639" i="6" s="1"/>
  <c r="H640" i="6"/>
  <c r="J640" i="6" s="1"/>
  <c r="L640" i="6" s="1"/>
  <c r="I640" i="6"/>
  <c r="K640" i="6" s="1"/>
  <c r="Q640" i="6"/>
  <c r="S640" i="6" s="1"/>
  <c r="U640" i="6"/>
  <c r="H641" i="6"/>
  <c r="J641" i="6" s="1"/>
  <c r="L641" i="6" s="1"/>
  <c r="I641" i="6"/>
  <c r="K641" i="6" s="1"/>
  <c r="P641" i="6"/>
  <c r="R641" i="6" s="1"/>
  <c r="T641" i="6" s="1"/>
  <c r="Q641" i="6"/>
  <c r="S641" i="6" s="1"/>
  <c r="H642" i="6"/>
  <c r="J642" i="6" s="1"/>
  <c r="L642" i="6" s="1"/>
  <c r="I642" i="6"/>
  <c r="K642" i="6" s="1"/>
  <c r="H643" i="6"/>
  <c r="J643" i="6" s="1"/>
  <c r="L643" i="6" s="1"/>
  <c r="N643" i="6" s="1"/>
  <c r="I643" i="6"/>
  <c r="K643" i="6" s="1"/>
  <c r="M643" i="6"/>
  <c r="P643" i="6"/>
  <c r="R643" i="6" s="1"/>
  <c r="T643" i="6" s="1"/>
  <c r="H644" i="6"/>
  <c r="J644" i="6" s="1"/>
  <c r="L644" i="6" s="1"/>
  <c r="I644" i="6"/>
  <c r="K644" i="6" s="1"/>
  <c r="Q644" i="6"/>
  <c r="S644" i="6" s="1"/>
  <c r="U644" i="6"/>
  <c r="H645" i="6"/>
  <c r="J645" i="6" s="1"/>
  <c r="I645" i="6"/>
  <c r="K645" i="6" s="1"/>
  <c r="L645" i="6"/>
  <c r="P645" i="6"/>
  <c r="R645" i="6" s="1"/>
  <c r="T645" i="6" s="1"/>
  <c r="H646" i="6"/>
  <c r="J646" i="6" s="1"/>
  <c r="I646" i="6"/>
  <c r="K646" i="6" s="1"/>
  <c r="L646" i="6"/>
  <c r="P646" i="6"/>
  <c r="R646" i="6" s="1"/>
  <c r="T646" i="6" s="1"/>
  <c r="H647" i="6"/>
  <c r="J647" i="6" s="1"/>
  <c r="I647" i="6"/>
  <c r="K647" i="6" s="1"/>
  <c r="L647" i="6"/>
  <c r="P647" i="6"/>
  <c r="R647" i="6" s="1"/>
  <c r="T647" i="6" s="1"/>
  <c r="H648" i="6"/>
  <c r="J648" i="6" s="1"/>
  <c r="L648" i="6" s="1"/>
  <c r="I648" i="6"/>
  <c r="K648" i="6"/>
  <c r="M648" i="6"/>
  <c r="Q648" i="6"/>
  <c r="S648" i="6"/>
  <c r="U648" i="6"/>
  <c r="H649" i="6"/>
  <c r="J649" i="6" s="1"/>
  <c r="L649" i="6" s="1"/>
  <c r="I649" i="6"/>
  <c r="K649" i="6"/>
  <c r="M649" i="6"/>
  <c r="Q649" i="6"/>
  <c r="S649" i="6"/>
  <c r="U649" i="6"/>
  <c r="H650" i="6"/>
  <c r="J650" i="6" s="1"/>
  <c r="L650" i="6" s="1"/>
  <c r="I650" i="6"/>
  <c r="K650" i="6"/>
  <c r="M650" i="6"/>
  <c r="Q650" i="6"/>
  <c r="S650" i="6"/>
  <c r="U650" i="6"/>
  <c r="H651" i="6"/>
  <c r="J651" i="6" s="1"/>
  <c r="L651" i="6" s="1"/>
  <c r="I651" i="6"/>
  <c r="K651" i="6"/>
  <c r="M651" i="6"/>
  <c r="Q651" i="6"/>
  <c r="S651" i="6"/>
  <c r="U651" i="6"/>
  <c r="H652" i="6"/>
  <c r="J652" i="6" s="1"/>
  <c r="L652" i="6" s="1"/>
  <c r="I652" i="6"/>
  <c r="K652" i="6"/>
  <c r="M652" i="6"/>
  <c r="Q652" i="6"/>
  <c r="S652" i="6"/>
  <c r="U652" i="6"/>
  <c r="H653" i="6"/>
  <c r="J653" i="6" s="1"/>
  <c r="L653" i="6" s="1"/>
  <c r="I653" i="6"/>
  <c r="K653" i="6"/>
  <c r="M653" i="6"/>
  <c r="Q653" i="6"/>
  <c r="S653" i="6"/>
  <c r="U653" i="6"/>
  <c r="H654" i="6"/>
  <c r="J654" i="6" s="1"/>
  <c r="L654" i="6" s="1"/>
  <c r="I654" i="6"/>
  <c r="K654" i="6"/>
  <c r="M654" i="6"/>
  <c r="Q654" i="6"/>
  <c r="S654" i="6"/>
  <c r="U654" i="6"/>
  <c r="H655" i="6"/>
  <c r="J655" i="6" s="1"/>
  <c r="L655" i="6" s="1"/>
  <c r="I655" i="6"/>
  <c r="K655" i="6"/>
  <c r="M655" i="6"/>
  <c r="Q655" i="6"/>
  <c r="S655" i="6"/>
  <c r="U655" i="6"/>
  <c r="H656" i="6"/>
  <c r="J656" i="6" s="1"/>
  <c r="L656" i="6" s="1"/>
  <c r="I656" i="6"/>
  <c r="K656" i="6"/>
  <c r="M656" i="6"/>
  <c r="Q656" i="6"/>
  <c r="S656" i="6"/>
  <c r="U656" i="6"/>
  <c r="H657" i="6"/>
  <c r="P657" i="6" s="1"/>
  <c r="R657" i="6" s="1"/>
  <c r="T657" i="6" s="1"/>
  <c r="I657" i="6"/>
  <c r="K657" i="6"/>
  <c r="M657" i="6"/>
  <c r="Q657" i="6"/>
  <c r="S657" i="6"/>
  <c r="U657" i="6"/>
  <c r="H658" i="6"/>
  <c r="P658" i="6" s="1"/>
  <c r="R658" i="6" s="1"/>
  <c r="T658" i="6" s="1"/>
  <c r="I658" i="6"/>
  <c r="K658" i="6"/>
  <c r="M658" i="6"/>
  <c r="Q658" i="6"/>
  <c r="S658" i="6"/>
  <c r="U658" i="6"/>
  <c r="G548" i="6"/>
  <c r="G549" i="6"/>
  <c r="G550" i="6"/>
  <c r="G551" i="6"/>
  <c r="G588" i="6" s="1"/>
  <c r="G552" i="6"/>
  <c r="G589" i="6" s="1"/>
  <c r="G553" i="6"/>
  <c r="G590" i="6" s="1"/>
  <c r="G554" i="6"/>
  <c r="G591" i="6" s="1"/>
  <c r="G555" i="6"/>
  <c r="H555" i="6" s="1"/>
  <c r="G556" i="6"/>
  <c r="G557" i="6"/>
  <c r="G558" i="6"/>
  <c r="G559" i="6"/>
  <c r="G596" i="6" s="1"/>
  <c r="G560" i="6"/>
  <c r="G597" i="6" s="1"/>
  <c r="G561" i="6"/>
  <c r="G598" i="6" s="1"/>
  <c r="G562" i="6"/>
  <c r="G599" i="6" s="1"/>
  <c r="G563" i="6"/>
  <c r="G600" i="6" s="1"/>
  <c r="G564" i="6"/>
  <c r="G565" i="6"/>
  <c r="G566" i="6"/>
  <c r="G567" i="6"/>
  <c r="G604" i="6" s="1"/>
  <c r="G568" i="6"/>
  <c r="G605" i="6" s="1"/>
  <c r="G642" i="6" s="1"/>
  <c r="G569" i="6"/>
  <c r="G606" i="6" s="1"/>
  <c r="G643" i="6" s="1"/>
  <c r="G570" i="6"/>
  <c r="G607" i="6" s="1"/>
  <c r="G644" i="6" s="1"/>
  <c r="G571" i="6"/>
  <c r="H571" i="6" s="1"/>
  <c r="G572" i="6"/>
  <c r="G573" i="6"/>
  <c r="G574" i="6"/>
  <c r="G575" i="6"/>
  <c r="G612" i="6" s="1"/>
  <c r="G649" i="6" s="1"/>
  <c r="G576" i="6"/>
  <c r="G613" i="6" s="1"/>
  <c r="G650" i="6" s="1"/>
  <c r="G577" i="6"/>
  <c r="G614" i="6" s="1"/>
  <c r="G651" i="6" s="1"/>
  <c r="G578" i="6"/>
  <c r="H578" i="6" s="1"/>
  <c r="G579" i="6"/>
  <c r="G616" i="6" s="1"/>
  <c r="G653" i="6" s="1"/>
  <c r="G580" i="6"/>
  <c r="G581" i="6"/>
  <c r="G582" i="6"/>
  <c r="G583" i="6"/>
  <c r="G620" i="6" s="1"/>
  <c r="G657" i="6" s="1"/>
  <c r="G584" i="6"/>
  <c r="G621" i="6" s="1"/>
  <c r="G658" i="6" s="1"/>
  <c r="G585" i="6"/>
  <c r="G622" i="6" s="1"/>
  <c r="G586" i="6"/>
  <c r="G623" i="6" s="1"/>
  <c r="G587" i="6"/>
  <c r="G624" i="6" s="1"/>
  <c r="G593" i="6"/>
  <c r="G630" i="6" s="1"/>
  <c r="G594" i="6"/>
  <c r="G631" i="6" s="1"/>
  <c r="G595" i="6"/>
  <c r="H595" i="6" s="1"/>
  <c r="G601" i="6"/>
  <c r="G638" i="6" s="1"/>
  <c r="G602" i="6"/>
  <c r="G639" i="6" s="1"/>
  <c r="G603" i="6"/>
  <c r="H603" i="6" s="1"/>
  <c r="G609" i="6"/>
  <c r="G646" i="6" s="1"/>
  <c r="G610" i="6"/>
  <c r="G647" i="6" s="1"/>
  <c r="G611" i="6"/>
  <c r="G648" i="6" s="1"/>
  <c r="G617" i="6"/>
  <c r="G654" i="6" s="1"/>
  <c r="G618" i="6"/>
  <c r="G655" i="6" s="1"/>
  <c r="G619" i="6"/>
  <c r="G656" i="6" s="1"/>
  <c r="G426" i="6"/>
  <c r="G427" i="6"/>
  <c r="G428" i="6"/>
  <c r="G429" i="6"/>
  <c r="G430" i="6"/>
  <c r="G467" i="6" s="1"/>
  <c r="G431" i="6"/>
  <c r="G468" i="6" s="1"/>
  <c r="G432" i="6"/>
  <c r="G469" i="6" s="1"/>
  <c r="G433" i="6"/>
  <c r="G470" i="6" s="1"/>
  <c r="G434" i="6"/>
  <c r="G435" i="6"/>
  <c r="G436" i="6"/>
  <c r="G437" i="6"/>
  <c r="G438" i="6"/>
  <c r="G475" i="6" s="1"/>
  <c r="G439" i="6"/>
  <c r="G476" i="6" s="1"/>
  <c r="G440" i="6"/>
  <c r="G477" i="6" s="1"/>
  <c r="G441" i="6"/>
  <c r="G478" i="6" s="1"/>
  <c r="G442" i="6"/>
  <c r="G443" i="6"/>
  <c r="G444" i="6"/>
  <c r="G445" i="6"/>
  <c r="G446" i="6"/>
  <c r="G483" i="6" s="1"/>
  <c r="G447" i="6"/>
  <c r="G484" i="6" s="1"/>
  <c r="G448" i="6"/>
  <c r="G485" i="6" s="1"/>
  <c r="G449" i="6"/>
  <c r="G486" i="6" s="1"/>
  <c r="G450" i="6"/>
  <c r="G451" i="6"/>
  <c r="G452" i="6"/>
  <c r="G453" i="6"/>
  <c r="G454" i="6"/>
  <c r="G491" i="6" s="1"/>
  <c r="G455" i="6"/>
  <c r="G492" i="6" s="1"/>
  <c r="G456" i="6"/>
  <c r="G493" i="6" s="1"/>
  <c r="G457" i="6"/>
  <c r="G494" i="6" s="1"/>
  <c r="G458" i="6"/>
  <c r="G459" i="6"/>
  <c r="G460" i="6"/>
  <c r="G461" i="6"/>
  <c r="G462" i="6"/>
  <c r="G499" i="6" s="1"/>
  <c r="G463" i="6"/>
  <c r="G500" i="6" s="1"/>
  <c r="G464" i="6"/>
  <c r="G501" i="6" s="1"/>
  <c r="G465" i="6"/>
  <c r="G502" i="6" s="1"/>
  <c r="G466" i="6"/>
  <c r="G471" i="6"/>
  <c r="G508" i="6" s="1"/>
  <c r="G472" i="6"/>
  <c r="G509" i="6" s="1"/>
  <c r="G473" i="6"/>
  <c r="G510" i="6" s="1"/>
  <c r="G474" i="6"/>
  <c r="G479" i="6"/>
  <c r="G516" i="6" s="1"/>
  <c r="H516" i="6" s="1"/>
  <c r="G480" i="6"/>
  <c r="G517" i="6" s="1"/>
  <c r="H517" i="6" s="1"/>
  <c r="G481" i="6"/>
  <c r="G518" i="6" s="1"/>
  <c r="H518" i="6" s="1"/>
  <c r="G482" i="6"/>
  <c r="G487" i="6"/>
  <c r="G524" i="6" s="1"/>
  <c r="H524" i="6" s="1"/>
  <c r="G488" i="6"/>
  <c r="G525" i="6" s="1"/>
  <c r="H525" i="6" s="1"/>
  <c r="G489" i="6"/>
  <c r="G526" i="6" s="1"/>
  <c r="H526" i="6" s="1"/>
  <c r="G490" i="6"/>
  <c r="G495" i="6"/>
  <c r="G532" i="6" s="1"/>
  <c r="H532" i="6" s="1"/>
  <c r="G496" i="6"/>
  <c r="G533" i="6" s="1"/>
  <c r="H533" i="6" s="1"/>
  <c r="G497" i="6"/>
  <c r="G534" i="6" s="1"/>
  <c r="H534" i="6" s="1"/>
  <c r="G498" i="6"/>
  <c r="G503" i="6"/>
  <c r="G540" i="6" s="1"/>
  <c r="H540" i="6" s="1"/>
  <c r="G511" i="6"/>
  <c r="G519" i="6"/>
  <c r="G527" i="6"/>
  <c r="G535" i="6"/>
  <c r="G363" i="6"/>
  <c r="G364" i="6"/>
  <c r="G365" i="6"/>
  <c r="G366" i="6"/>
  <c r="G367" i="6"/>
  <c r="G404" i="6" s="1"/>
  <c r="H404" i="6" s="1"/>
  <c r="G368" i="6"/>
  <c r="G405" i="6" s="1"/>
  <c r="H405" i="6" s="1"/>
  <c r="G369" i="6"/>
  <c r="G406" i="6" s="1"/>
  <c r="H406" i="6" s="1"/>
  <c r="G370" i="6"/>
  <c r="G407" i="6" s="1"/>
  <c r="H407" i="6" s="1"/>
  <c r="G371" i="6"/>
  <c r="G372" i="6"/>
  <c r="G373" i="6"/>
  <c r="G374" i="6"/>
  <c r="G375" i="6"/>
  <c r="G412" i="6" s="1"/>
  <c r="H412" i="6" s="1"/>
  <c r="G376" i="6"/>
  <c r="G413" i="6" s="1"/>
  <c r="H413" i="6" s="1"/>
  <c r="G377" i="6"/>
  <c r="G414" i="6" s="1"/>
  <c r="H414" i="6" s="1"/>
  <c r="G378" i="6"/>
  <c r="G415" i="6" s="1"/>
  <c r="H415" i="6" s="1"/>
  <c r="G379" i="6"/>
  <c r="G380" i="6"/>
  <c r="G381" i="6"/>
  <c r="G382" i="6"/>
  <c r="G383" i="6"/>
  <c r="G420" i="6" s="1"/>
  <c r="H420" i="6" s="1"/>
  <c r="G384" i="6"/>
  <c r="G421" i="6" s="1"/>
  <c r="H421" i="6" s="1"/>
  <c r="G385" i="6"/>
  <c r="G422" i="6" s="1"/>
  <c r="H422" i="6" s="1"/>
  <c r="G386" i="6"/>
  <c r="G423" i="6" s="1"/>
  <c r="H423" i="6" s="1"/>
  <c r="G387" i="6"/>
  <c r="G388" i="6"/>
  <c r="G389" i="6"/>
  <c r="G390" i="6"/>
  <c r="G391" i="6"/>
  <c r="H428" i="6" s="1"/>
  <c r="G392" i="6"/>
  <c r="H429" i="6" s="1"/>
  <c r="G393" i="6"/>
  <c r="H430" i="6" s="1"/>
  <c r="G394" i="6"/>
  <c r="G395" i="6"/>
  <c r="G396" i="6"/>
  <c r="G397" i="6"/>
  <c r="G398" i="6"/>
  <c r="G399" i="6"/>
  <c r="H436" i="6" s="1"/>
  <c r="G400" i="6"/>
  <c r="G401" i="6"/>
  <c r="G402" i="6"/>
  <c r="G403" i="6"/>
  <c r="G408" i="6"/>
  <c r="G409" i="6"/>
  <c r="G410" i="6"/>
  <c r="G411" i="6"/>
  <c r="G416" i="6"/>
  <c r="G417" i="6"/>
  <c r="G418" i="6"/>
  <c r="G419" i="6"/>
  <c r="G424" i="6"/>
  <c r="G425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26" i="6"/>
  <c r="V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395" i="6"/>
  <c r="U64" i="6"/>
  <c r="W64" i="6" s="1"/>
  <c r="R65" i="6"/>
  <c r="S65" i="6"/>
  <c r="R66" i="6"/>
  <c r="S66" i="6"/>
  <c r="R67" i="6"/>
  <c r="S67" i="6"/>
  <c r="R68" i="6"/>
  <c r="S68" i="6"/>
  <c r="R69" i="6"/>
  <c r="S69" i="6"/>
  <c r="R70" i="6"/>
  <c r="S70" i="6"/>
  <c r="R71" i="6"/>
  <c r="S71" i="6"/>
  <c r="R72" i="6"/>
  <c r="S72" i="6"/>
  <c r="R73" i="6"/>
  <c r="S73" i="6"/>
  <c r="R74" i="6"/>
  <c r="S74" i="6"/>
  <c r="R75" i="6"/>
  <c r="S75" i="6"/>
  <c r="R76" i="6"/>
  <c r="S76" i="6"/>
  <c r="R77" i="6"/>
  <c r="S77" i="6"/>
  <c r="R78" i="6"/>
  <c r="S78" i="6"/>
  <c r="R79" i="6"/>
  <c r="S79" i="6"/>
  <c r="R80" i="6"/>
  <c r="S80" i="6"/>
  <c r="R81" i="6"/>
  <c r="S81" i="6"/>
  <c r="R82" i="6"/>
  <c r="S82" i="6"/>
  <c r="R83" i="6"/>
  <c r="S83" i="6"/>
  <c r="R84" i="6"/>
  <c r="S84" i="6"/>
  <c r="R85" i="6"/>
  <c r="S85" i="6"/>
  <c r="R86" i="6"/>
  <c r="S86" i="6"/>
  <c r="R87" i="6"/>
  <c r="S87" i="6"/>
  <c r="R88" i="6"/>
  <c r="S88" i="6"/>
  <c r="R89" i="6"/>
  <c r="S89" i="6"/>
  <c r="R90" i="6"/>
  <c r="S90" i="6"/>
  <c r="R91" i="6"/>
  <c r="S91" i="6"/>
  <c r="R92" i="6"/>
  <c r="S92" i="6"/>
  <c r="R93" i="6"/>
  <c r="S93" i="6"/>
  <c r="R94" i="6"/>
  <c r="S94" i="6"/>
  <c r="R95" i="6"/>
  <c r="S95" i="6"/>
  <c r="R96" i="6"/>
  <c r="S96" i="6"/>
  <c r="R97" i="6"/>
  <c r="S97" i="6"/>
  <c r="R98" i="6"/>
  <c r="S98" i="6"/>
  <c r="R99" i="6"/>
  <c r="S99" i="6"/>
  <c r="R100" i="6"/>
  <c r="S100" i="6"/>
  <c r="R101" i="6"/>
  <c r="S101" i="6"/>
  <c r="R102" i="6"/>
  <c r="S102" i="6"/>
  <c r="R103" i="6"/>
  <c r="S103" i="6"/>
  <c r="R104" i="6"/>
  <c r="S104" i="6"/>
  <c r="R105" i="6"/>
  <c r="S105" i="6"/>
  <c r="R106" i="6"/>
  <c r="S106" i="6"/>
  <c r="R107" i="6"/>
  <c r="S107" i="6"/>
  <c r="R108" i="6"/>
  <c r="S108" i="6"/>
  <c r="R109" i="6"/>
  <c r="S109" i="6"/>
  <c r="R110" i="6"/>
  <c r="S110" i="6"/>
  <c r="R111" i="6"/>
  <c r="S111" i="6"/>
  <c r="R112" i="6"/>
  <c r="S112" i="6"/>
  <c r="R113" i="6"/>
  <c r="S113" i="6"/>
  <c r="R114" i="6"/>
  <c r="S114" i="6"/>
  <c r="R115" i="6"/>
  <c r="S115" i="6"/>
  <c r="R116" i="6"/>
  <c r="S116" i="6"/>
  <c r="R117" i="6"/>
  <c r="S117" i="6"/>
  <c r="R118" i="6"/>
  <c r="S118" i="6"/>
  <c r="R119" i="6"/>
  <c r="S119" i="6"/>
  <c r="R120" i="6"/>
  <c r="S120" i="6"/>
  <c r="R121" i="6"/>
  <c r="S121" i="6"/>
  <c r="R122" i="6"/>
  <c r="S122" i="6"/>
  <c r="R123" i="6"/>
  <c r="S123" i="6"/>
  <c r="R124" i="6"/>
  <c r="S124" i="6"/>
  <c r="R125" i="6"/>
  <c r="S125" i="6"/>
  <c r="R126" i="6"/>
  <c r="S126" i="6"/>
  <c r="R127" i="6"/>
  <c r="S127" i="6"/>
  <c r="R128" i="6"/>
  <c r="S128" i="6"/>
  <c r="R129" i="6"/>
  <c r="S129" i="6"/>
  <c r="R130" i="6"/>
  <c r="S130" i="6"/>
  <c r="R131" i="6"/>
  <c r="S131" i="6"/>
  <c r="R132" i="6"/>
  <c r="S132" i="6"/>
  <c r="R133" i="6"/>
  <c r="S133" i="6"/>
  <c r="R134" i="6"/>
  <c r="S134" i="6"/>
  <c r="R135" i="6"/>
  <c r="S135" i="6"/>
  <c r="R136" i="6"/>
  <c r="S136" i="6"/>
  <c r="R137" i="6"/>
  <c r="S137" i="6"/>
  <c r="R138" i="6"/>
  <c r="S138" i="6"/>
  <c r="R139" i="6"/>
  <c r="S139" i="6"/>
  <c r="R140" i="6"/>
  <c r="S140" i="6"/>
  <c r="R141" i="6"/>
  <c r="S141" i="6"/>
  <c r="R142" i="6"/>
  <c r="S142" i="6"/>
  <c r="R143" i="6"/>
  <c r="S143" i="6"/>
  <c r="R144" i="6"/>
  <c r="S144" i="6"/>
  <c r="R145" i="6"/>
  <c r="S145" i="6"/>
  <c r="R146" i="6"/>
  <c r="S146" i="6"/>
  <c r="R147" i="6"/>
  <c r="S147" i="6"/>
  <c r="R148" i="6"/>
  <c r="S148" i="6"/>
  <c r="R149" i="6"/>
  <c r="S149" i="6"/>
  <c r="R150" i="6"/>
  <c r="S150" i="6"/>
  <c r="R151" i="6"/>
  <c r="S151" i="6"/>
  <c r="R152" i="6"/>
  <c r="S152" i="6"/>
  <c r="R153" i="6"/>
  <c r="S153" i="6"/>
  <c r="R154" i="6"/>
  <c r="S154" i="6"/>
  <c r="R155" i="6"/>
  <c r="S155" i="6"/>
  <c r="R156" i="6"/>
  <c r="S156" i="6"/>
  <c r="R157" i="6"/>
  <c r="S157" i="6"/>
  <c r="R158" i="6"/>
  <c r="S158" i="6"/>
  <c r="R159" i="6"/>
  <c r="S159" i="6"/>
  <c r="R160" i="6"/>
  <c r="S160" i="6"/>
  <c r="R161" i="6"/>
  <c r="S161" i="6"/>
  <c r="R162" i="6"/>
  <c r="S162" i="6"/>
  <c r="R163" i="6"/>
  <c r="S163" i="6"/>
  <c r="R164" i="6"/>
  <c r="S164" i="6"/>
  <c r="R165" i="6"/>
  <c r="S165" i="6"/>
  <c r="R166" i="6"/>
  <c r="S166" i="6"/>
  <c r="R167" i="6"/>
  <c r="S167" i="6"/>
  <c r="R168" i="6"/>
  <c r="S168" i="6"/>
  <c r="R169" i="6"/>
  <c r="S169" i="6"/>
  <c r="R170" i="6"/>
  <c r="S170" i="6"/>
  <c r="R171" i="6"/>
  <c r="S171" i="6"/>
  <c r="R172" i="6"/>
  <c r="S172" i="6"/>
  <c r="R173" i="6"/>
  <c r="S173" i="6"/>
  <c r="R174" i="6"/>
  <c r="S174" i="6"/>
  <c r="R175" i="6"/>
  <c r="S175" i="6"/>
  <c r="R176" i="6"/>
  <c r="S176" i="6"/>
  <c r="R177" i="6"/>
  <c r="S177" i="6"/>
  <c r="R178" i="6"/>
  <c r="S178" i="6"/>
  <c r="R179" i="6"/>
  <c r="S179" i="6"/>
  <c r="R180" i="6"/>
  <c r="S180" i="6"/>
  <c r="R181" i="6"/>
  <c r="S181" i="6"/>
  <c r="R182" i="6"/>
  <c r="S182" i="6"/>
  <c r="R183" i="6"/>
  <c r="S183" i="6"/>
  <c r="R184" i="6"/>
  <c r="S184" i="6"/>
  <c r="R185" i="6"/>
  <c r="S185" i="6"/>
  <c r="R186" i="6"/>
  <c r="S186" i="6"/>
  <c r="R187" i="6"/>
  <c r="S187" i="6"/>
  <c r="R188" i="6"/>
  <c r="S188" i="6"/>
  <c r="R189" i="6"/>
  <c r="S189" i="6"/>
  <c r="R190" i="6"/>
  <c r="S190" i="6"/>
  <c r="R191" i="6"/>
  <c r="S191" i="6"/>
  <c r="R192" i="6"/>
  <c r="S192" i="6"/>
  <c r="R193" i="6"/>
  <c r="S193" i="6"/>
  <c r="R194" i="6"/>
  <c r="S194" i="6"/>
  <c r="R195" i="6"/>
  <c r="S195" i="6"/>
  <c r="R196" i="6"/>
  <c r="S196" i="6"/>
  <c r="R197" i="6"/>
  <c r="S197" i="6"/>
  <c r="R198" i="6"/>
  <c r="S198" i="6"/>
  <c r="R199" i="6"/>
  <c r="S199" i="6"/>
  <c r="R200" i="6"/>
  <c r="S200" i="6"/>
  <c r="R201" i="6"/>
  <c r="S201" i="6"/>
  <c r="R202" i="6"/>
  <c r="S202" i="6"/>
  <c r="R203" i="6"/>
  <c r="S203" i="6"/>
  <c r="R204" i="6"/>
  <c r="S204" i="6"/>
  <c r="R205" i="6"/>
  <c r="S205" i="6"/>
  <c r="R206" i="6"/>
  <c r="S206" i="6"/>
  <c r="R207" i="6"/>
  <c r="S207" i="6"/>
  <c r="R208" i="6"/>
  <c r="S208" i="6"/>
  <c r="R209" i="6"/>
  <c r="S209" i="6"/>
  <c r="R210" i="6"/>
  <c r="S210" i="6"/>
  <c r="R211" i="6"/>
  <c r="S211" i="6"/>
  <c r="R212" i="6"/>
  <c r="S212" i="6"/>
  <c r="R213" i="6"/>
  <c r="S213" i="6"/>
  <c r="R214" i="6"/>
  <c r="S214" i="6"/>
  <c r="R215" i="6"/>
  <c r="S215" i="6"/>
  <c r="R216" i="6"/>
  <c r="S216" i="6"/>
  <c r="R217" i="6"/>
  <c r="S217" i="6"/>
  <c r="R218" i="6"/>
  <c r="S218" i="6"/>
  <c r="R219" i="6"/>
  <c r="S219" i="6"/>
  <c r="R220" i="6"/>
  <c r="S220" i="6"/>
  <c r="R221" i="6"/>
  <c r="S221" i="6"/>
  <c r="R222" i="6"/>
  <c r="S222" i="6"/>
  <c r="R223" i="6"/>
  <c r="S223" i="6"/>
  <c r="R224" i="6"/>
  <c r="S224" i="6"/>
  <c r="R225" i="6"/>
  <c r="S225" i="6"/>
  <c r="R226" i="6"/>
  <c r="S226" i="6"/>
  <c r="R227" i="6"/>
  <c r="S227" i="6"/>
  <c r="R228" i="6"/>
  <c r="S228" i="6"/>
  <c r="R229" i="6"/>
  <c r="S229" i="6"/>
  <c r="R230" i="6"/>
  <c r="S230" i="6"/>
  <c r="R231" i="6"/>
  <c r="S231" i="6"/>
  <c r="R232" i="6"/>
  <c r="S232" i="6"/>
  <c r="R233" i="6"/>
  <c r="S233" i="6"/>
  <c r="R234" i="6"/>
  <c r="S234" i="6"/>
  <c r="R235" i="6"/>
  <c r="S235" i="6"/>
  <c r="R236" i="6"/>
  <c r="S236" i="6"/>
  <c r="R237" i="6"/>
  <c r="S237" i="6"/>
  <c r="R238" i="6"/>
  <c r="S238" i="6"/>
  <c r="R239" i="6"/>
  <c r="S239" i="6"/>
  <c r="R240" i="6"/>
  <c r="S240" i="6"/>
  <c r="R241" i="6"/>
  <c r="S241" i="6"/>
  <c r="R242" i="6"/>
  <c r="S242" i="6"/>
  <c r="R243" i="6"/>
  <c r="S243" i="6"/>
  <c r="R244" i="6"/>
  <c r="S244" i="6"/>
  <c r="R245" i="6"/>
  <c r="S245" i="6"/>
  <c r="R246" i="6"/>
  <c r="S246" i="6"/>
  <c r="R247" i="6"/>
  <c r="S247" i="6"/>
  <c r="R248" i="6"/>
  <c r="S248" i="6"/>
  <c r="R249" i="6"/>
  <c r="S249" i="6"/>
  <c r="R250" i="6"/>
  <c r="S250" i="6"/>
  <c r="R251" i="6"/>
  <c r="S251" i="6"/>
  <c r="R252" i="6"/>
  <c r="S252" i="6"/>
  <c r="R253" i="6"/>
  <c r="S253" i="6"/>
  <c r="R254" i="6"/>
  <c r="S254" i="6"/>
  <c r="R255" i="6"/>
  <c r="S255" i="6"/>
  <c r="R256" i="6"/>
  <c r="S256" i="6"/>
  <c r="R257" i="6"/>
  <c r="S257" i="6"/>
  <c r="R258" i="6"/>
  <c r="S258" i="6"/>
  <c r="R259" i="6"/>
  <c r="S259" i="6"/>
  <c r="R260" i="6"/>
  <c r="S260" i="6"/>
  <c r="R261" i="6"/>
  <c r="S261" i="6"/>
  <c r="R262" i="6"/>
  <c r="S262" i="6"/>
  <c r="R263" i="6"/>
  <c r="S263" i="6"/>
  <c r="R264" i="6"/>
  <c r="S264" i="6"/>
  <c r="R265" i="6"/>
  <c r="S265" i="6"/>
  <c r="R266" i="6"/>
  <c r="S266" i="6"/>
  <c r="R267" i="6"/>
  <c r="S267" i="6"/>
  <c r="R268" i="6"/>
  <c r="S268" i="6"/>
  <c r="R269" i="6"/>
  <c r="S269" i="6"/>
  <c r="R270" i="6"/>
  <c r="S270" i="6"/>
  <c r="R271" i="6"/>
  <c r="S271" i="6"/>
  <c r="R272" i="6"/>
  <c r="S272" i="6"/>
  <c r="R273" i="6"/>
  <c r="S273" i="6"/>
  <c r="R274" i="6"/>
  <c r="S274" i="6"/>
  <c r="R275" i="6"/>
  <c r="S275" i="6"/>
  <c r="R276" i="6"/>
  <c r="S276" i="6"/>
  <c r="R277" i="6"/>
  <c r="S277" i="6"/>
  <c r="R278" i="6"/>
  <c r="S278" i="6"/>
  <c r="R279" i="6"/>
  <c r="S279" i="6"/>
  <c r="R280" i="6"/>
  <c r="S280" i="6"/>
  <c r="R281" i="6"/>
  <c r="S281" i="6"/>
  <c r="R282" i="6"/>
  <c r="S282" i="6"/>
  <c r="R283" i="6"/>
  <c r="S283" i="6"/>
  <c r="R284" i="6"/>
  <c r="S284" i="6"/>
  <c r="R285" i="6"/>
  <c r="S285" i="6"/>
  <c r="R286" i="6"/>
  <c r="S286" i="6"/>
  <c r="R287" i="6"/>
  <c r="S287" i="6"/>
  <c r="R288" i="6"/>
  <c r="S288" i="6"/>
  <c r="R289" i="6"/>
  <c r="R290" i="6"/>
  <c r="R291" i="6"/>
  <c r="R292" i="6"/>
  <c r="R293" i="6"/>
  <c r="R294" i="6"/>
  <c r="R295" i="6"/>
  <c r="R296" i="6"/>
  <c r="R297" i="6"/>
  <c r="R298" i="6"/>
  <c r="R561" i="6"/>
  <c r="S64" i="6"/>
  <c r="R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79" i="6"/>
  <c r="Q79" i="6"/>
  <c r="P80" i="6"/>
  <c r="Q80" i="6"/>
  <c r="P81" i="6"/>
  <c r="Q81" i="6"/>
  <c r="P82" i="6"/>
  <c r="Q82" i="6"/>
  <c r="P83" i="6"/>
  <c r="Q83" i="6"/>
  <c r="P84" i="6"/>
  <c r="Q84" i="6"/>
  <c r="P85" i="6"/>
  <c r="Q85" i="6"/>
  <c r="P86" i="6"/>
  <c r="Q86" i="6"/>
  <c r="P87" i="6"/>
  <c r="Q87" i="6"/>
  <c r="P88" i="6"/>
  <c r="Q88" i="6"/>
  <c r="P89" i="6"/>
  <c r="Q89" i="6"/>
  <c r="P90" i="6"/>
  <c r="Q90" i="6"/>
  <c r="P91" i="6"/>
  <c r="Q91" i="6"/>
  <c r="P92" i="6"/>
  <c r="Q92" i="6"/>
  <c r="P93" i="6"/>
  <c r="Q93" i="6"/>
  <c r="P94" i="6"/>
  <c r="Q94" i="6"/>
  <c r="P95" i="6"/>
  <c r="Q95" i="6"/>
  <c r="P96" i="6"/>
  <c r="Q96" i="6"/>
  <c r="P97" i="6"/>
  <c r="Q97" i="6"/>
  <c r="P98" i="6"/>
  <c r="Q98" i="6"/>
  <c r="P99" i="6"/>
  <c r="Q99" i="6"/>
  <c r="P100" i="6"/>
  <c r="Q100" i="6"/>
  <c r="P101" i="6"/>
  <c r="Q101" i="6"/>
  <c r="P102" i="6"/>
  <c r="Q102" i="6"/>
  <c r="P103" i="6"/>
  <c r="Q103" i="6"/>
  <c r="P104" i="6"/>
  <c r="Q104" i="6"/>
  <c r="P105" i="6"/>
  <c r="Q105" i="6"/>
  <c r="P106" i="6"/>
  <c r="Q106" i="6"/>
  <c r="P107" i="6"/>
  <c r="Q107" i="6"/>
  <c r="P108" i="6"/>
  <c r="Q108" i="6"/>
  <c r="P109" i="6"/>
  <c r="Q109" i="6"/>
  <c r="P110" i="6"/>
  <c r="Q110" i="6"/>
  <c r="P111" i="6"/>
  <c r="Q111" i="6"/>
  <c r="P112" i="6"/>
  <c r="Q112" i="6"/>
  <c r="P113" i="6"/>
  <c r="Q113" i="6"/>
  <c r="P114" i="6"/>
  <c r="Q114" i="6"/>
  <c r="P115" i="6"/>
  <c r="Q115" i="6"/>
  <c r="P116" i="6"/>
  <c r="Q116" i="6"/>
  <c r="P117" i="6"/>
  <c r="Q117" i="6"/>
  <c r="P118" i="6"/>
  <c r="Q118" i="6"/>
  <c r="P119" i="6"/>
  <c r="Q119" i="6"/>
  <c r="P120" i="6"/>
  <c r="Q120" i="6"/>
  <c r="P121" i="6"/>
  <c r="Q121" i="6"/>
  <c r="P122" i="6"/>
  <c r="Q122" i="6"/>
  <c r="P123" i="6"/>
  <c r="Q123" i="6"/>
  <c r="P124" i="6"/>
  <c r="Q124" i="6"/>
  <c r="P125" i="6"/>
  <c r="Q125" i="6"/>
  <c r="P126" i="6"/>
  <c r="Q126" i="6"/>
  <c r="P127" i="6"/>
  <c r="Q127" i="6"/>
  <c r="P128" i="6"/>
  <c r="Q128" i="6"/>
  <c r="P129" i="6"/>
  <c r="Q129" i="6"/>
  <c r="P130" i="6"/>
  <c r="Q130" i="6"/>
  <c r="P131" i="6"/>
  <c r="Q131" i="6"/>
  <c r="P132" i="6"/>
  <c r="Q132" i="6"/>
  <c r="P133" i="6"/>
  <c r="Q133" i="6"/>
  <c r="P134" i="6"/>
  <c r="Q134" i="6"/>
  <c r="P135" i="6"/>
  <c r="Q135" i="6"/>
  <c r="P136" i="6"/>
  <c r="Q136" i="6"/>
  <c r="P137" i="6"/>
  <c r="Q137" i="6"/>
  <c r="P138" i="6"/>
  <c r="Q138" i="6"/>
  <c r="P139" i="6"/>
  <c r="Q139" i="6"/>
  <c r="P140" i="6"/>
  <c r="Q140" i="6"/>
  <c r="P141" i="6"/>
  <c r="Q141" i="6"/>
  <c r="P142" i="6"/>
  <c r="Q142" i="6"/>
  <c r="P143" i="6"/>
  <c r="Q143" i="6"/>
  <c r="P144" i="6"/>
  <c r="Q144" i="6"/>
  <c r="P145" i="6"/>
  <c r="Q145" i="6"/>
  <c r="P146" i="6"/>
  <c r="Q146" i="6"/>
  <c r="P147" i="6"/>
  <c r="Q147" i="6"/>
  <c r="P148" i="6"/>
  <c r="Q148" i="6"/>
  <c r="P149" i="6"/>
  <c r="Q149" i="6"/>
  <c r="P150" i="6"/>
  <c r="Q150" i="6"/>
  <c r="P151" i="6"/>
  <c r="Q151" i="6"/>
  <c r="P152" i="6"/>
  <c r="Q152" i="6"/>
  <c r="P153" i="6"/>
  <c r="Q153" i="6"/>
  <c r="P154" i="6"/>
  <c r="Q154" i="6"/>
  <c r="P155" i="6"/>
  <c r="Q155" i="6"/>
  <c r="P156" i="6"/>
  <c r="Q156" i="6"/>
  <c r="P157" i="6"/>
  <c r="Q157" i="6"/>
  <c r="P158" i="6"/>
  <c r="Q158" i="6"/>
  <c r="P159" i="6"/>
  <c r="Q159" i="6"/>
  <c r="P160" i="6"/>
  <c r="Q160" i="6"/>
  <c r="P161" i="6"/>
  <c r="Q161" i="6"/>
  <c r="P162" i="6"/>
  <c r="Q162" i="6"/>
  <c r="P163" i="6"/>
  <c r="Q163" i="6"/>
  <c r="P164" i="6"/>
  <c r="Q164" i="6"/>
  <c r="P165" i="6"/>
  <c r="Q165" i="6"/>
  <c r="P166" i="6"/>
  <c r="Q166" i="6"/>
  <c r="P167" i="6"/>
  <c r="Q167" i="6"/>
  <c r="P168" i="6"/>
  <c r="Q168" i="6"/>
  <c r="P169" i="6"/>
  <c r="Q169" i="6"/>
  <c r="P170" i="6"/>
  <c r="Q170" i="6"/>
  <c r="P171" i="6"/>
  <c r="Q171" i="6"/>
  <c r="P172" i="6"/>
  <c r="Q172" i="6"/>
  <c r="P173" i="6"/>
  <c r="Q173" i="6"/>
  <c r="P174" i="6"/>
  <c r="Q174" i="6"/>
  <c r="P175" i="6"/>
  <c r="Q175" i="6"/>
  <c r="P176" i="6"/>
  <c r="Q176" i="6"/>
  <c r="P177" i="6"/>
  <c r="Q177" i="6"/>
  <c r="P178" i="6"/>
  <c r="Q178" i="6"/>
  <c r="P179" i="6"/>
  <c r="Q179" i="6"/>
  <c r="P180" i="6"/>
  <c r="Q180" i="6"/>
  <c r="P181" i="6"/>
  <c r="Q181" i="6"/>
  <c r="P182" i="6"/>
  <c r="Q182" i="6"/>
  <c r="P183" i="6"/>
  <c r="Q183" i="6"/>
  <c r="P184" i="6"/>
  <c r="Q184" i="6"/>
  <c r="P185" i="6"/>
  <c r="Q185" i="6"/>
  <c r="P186" i="6"/>
  <c r="Q186" i="6"/>
  <c r="P187" i="6"/>
  <c r="Q187" i="6"/>
  <c r="P188" i="6"/>
  <c r="Q188" i="6"/>
  <c r="P189" i="6"/>
  <c r="Q189" i="6"/>
  <c r="P190" i="6"/>
  <c r="Q190" i="6"/>
  <c r="P191" i="6"/>
  <c r="Q191" i="6"/>
  <c r="P192" i="6"/>
  <c r="Q192" i="6"/>
  <c r="P193" i="6"/>
  <c r="Q193" i="6"/>
  <c r="P194" i="6"/>
  <c r="Q194" i="6"/>
  <c r="P195" i="6"/>
  <c r="Q195" i="6"/>
  <c r="P196" i="6"/>
  <c r="Q196" i="6"/>
  <c r="P197" i="6"/>
  <c r="Q197" i="6"/>
  <c r="P198" i="6"/>
  <c r="Q198" i="6"/>
  <c r="P199" i="6"/>
  <c r="Q199" i="6"/>
  <c r="P200" i="6"/>
  <c r="Q200" i="6"/>
  <c r="P201" i="6"/>
  <c r="Q201" i="6"/>
  <c r="P202" i="6"/>
  <c r="Q202" i="6"/>
  <c r="P203" i="6"/>
  <c r="Q203" i="6"/>
  <c r="P204" i="6"/>
  <c r="Q204" i="6"/>
  <c r="P205" i="6"/>
  <c r="Q205" i="6"/>
  <c r="P206" i="6"/>
  <c r="Q206" i="6"/>
  <c r="P207" i="6"/>
  <c r="Q207" i="6"/>
  <c r="P208" i="6"/>
  <c r="Q208" i="6"/>
  <c r="P209" i="6"/>
  <c r="Q209" i="6"/>
  <c r="P210" i="6"/>
  <c r="Q210" i="6"/>
  <c r="P211" i="6"/>
  <c r="Q211" i="6"/>
  <c r="P212" i="6"/>
  <c r="Q212" i="6"/>
  <c r="P213" i="6"/>
  <c r="Q213" i="6"/>
  <c r="P214" i="6"/>
  <c r="Q214" i="6"/>
  <c r="P215" i="6"/>
  <c r="Q215" i="6"/>
  <c r="P216" i="6"/>
  <c r="Q216" i="6"/>
  <c r="P217" i="6"/>
  <c r="Q217" i="6"/>
  <c r="P218" i="6"/>
  <c r="Q218" i="6"/>
  <c r="P219" i="6"/>
  <c r="Q219" i="6"/>
  <c r="P220" i="6"/>
  <c r="Q220" i="6"/>
  <c r="P221" i="6"/>
  <c r="Q221" i="6"/>
  <c r="P222" i="6"/>
  <c r="Q222" i="6"/>
  <c r="P223" i="6"/>
  <c r="Q223" i="6"/>
  <c r="P224" i="6"/>
  <c r="Q224" i="6"/>
  <c r="P225" i="6"/>
  <c r="Q225" i="6"/>
  <c r="P226" i="6"/>
  <c r="Q226" i="6"/>
  <c r="P227" i="6"/>
  <c r="Q227" i="6"/>
  <c r="P228" i="6"/>
  <c r="Q228" i="6"/>
  <c r="P229" i="6"/>
  <c r="Q229" i="6"/>
  <c r="P230" i="6"/>
  <c r="Q230" i="6"/>
  <c r="P231" i="6"/>
  <c r="Q231" i="6"/>
  <c r="P232" i="6"/>
  <c r="Q232" i="6"/>
  <c r="P233" i="6"/>
  <c r="Q233" i="6"/>
  <c r="P234" i="6"/>
  <c r="Q234" i="6"/>
  <c r="P235" i="6"/>
  <c r="Q235" i="6"/>
  <c r="P236" i="6"/>
  <c r="Q236" i="6"/>
  <c r="P237" i="6"/>
  <c r="Q237" i="6"/>
  <c r="P238" i="6"/>
  <c r="Q238" i="6"/>
  <c r="P239" i="6"/>
  <c r="Q239" i="6"/>
  <c r="P240" i="6"/>
  <c r="Q240" i="6"/>
  <c r="P241" i="6"/>
  <c r="Q241" i="6"/>
  <c r="P242" i="6"/>
  <c r="Q242" i="6"/>
  <c r="P243" i="6"/>
  <c r="Q243" i="6"/>
  <c r="P244" i="6"/>
  <c r="Q244" i="6"/>
  <c r="P245" i="6"/>
  <c r="Q245" i="6"/>
  <c r="P246" i="6"/>
  <c r="Q246" i="6"/>
  <c r="P247" i="6"/>
  <c r="Q247" i="6"/>
  <c r="P248" i="6"/>
  <c r="Q248" i="6"/>
  <c r="P249" i="6"/>
  <c r="Q249" i="6"/>
  <c r="P250" i="6"/>
  <c r="Q250" i="6"/>
  <c r="P251" i="6"/>
  <c r="Q251" i="6"/>
  <c r="P252" i="6"/>
  <c r="Q252" i="6"/>
  <c r="P253" i="6"/>
  <c r="Q253" i="6"/>
  <c r="P254" i="6"/>
  <c r="Q254" i="6"/>
  <c r="P255" i="6"/>
  <c r="Q255" i="6"/>
  <c r="P256" i="6"/>
  <c r="Q256" i="6"/>
  <c r="P257" i="6"/>
  <c r="Q257" i="6"/>
  <c r="P258" i="6"/>
  <c r="Q258" i="6"/>
  <c r="P259" i="6"/>
  <c r="Q259" i="6"/>
  <c r="P260" i="6"/>
  <c r="Q260" i="6"/>
  <c r="P261" i="6"/>
  <c r="Q261" i="6"/>
  <c r="P262" i="6"/>
  <c r="Q262" i="6"/>
  <c r="P263" i="6"/>
  <c r="Q263" i="6"/>
  <c r="P264" i="6"/>
  <c r="Q264" i="6"/>
  <c r="P265" i="6"/>
  <c r="Q265" i="6"/>
  <c r="P266" i="6"/>
  <c r="Q266" i="6"/>
  <c r="P267" i="6"/>
  <c r="Q267" i="6"/>
  <c r="P268" i="6"/>
  <c r="Q268" i="6"/>
  <c r="P269" i="6"/>
  <c r="Q269" i="6"/>
  <c r="P270" i="6"/>
  <c r="Q270" i="6"/>
  <c r="P271" i="6"/>
  <c r="Q271" i="6"/>
  <c r="P272" i="6"/>
  <c r="Q272" i="6"/>
  <c r="P273" i="6"/>
  <c r="Q273" i="6"/>
  <c r="P274" i="6"/>
  <c r="Q274" i="6"/>
  <c r="P275" i="6"/>
  <c r="Q275" i="6"/>
  <c r="P276" i="6"/>
  <c r="Q276" i="6"/>
  <c r="P277" i="6"/>
  <c r="Q277" i="6"/>
  <c r="P278" i="6"/>
  <c r="Q278" i="6"/>
  <c r="P279" i="6"/>
  <c r="Q279" i="6"/>
  <c r="P280" i="6"/>
  <c r="Q280" i="6"/>
  <c r="P281" i="6"/>
  <c r="Q281" i="6"/>
  <c r="P282" i="6"/>
  <c r="Q282" i="6"/>
  <c r="P283" i="6"/>
  <c r="Q283" i="6"/>
  <c r="P284" i="6"/>
  <c r="Q284" i="6"/>
  <c r="P285" i="6"/>
  <c r="Q285" i="6"/>
  <c r="P286" i="6"/>
  <c r="Q286" i="6"/>
  <c r="P287" i="6"/>
  <c r="Q287" i="6"/>
  <c r="P288" i="6"/>
  <c r="Q288" i="6"/>
  <c r="P289" i="6"/>
  <c r="P290" i="6"/>
  <c r="P291" i="6"/>
  <c r="Q291" i="6"/>
  <c r="U291" i="6" s="1"/>
  <c r="P292" i="6"/>
  <c r="P293" i="6"/>
  <c r="P294" i="6"/>
  <c r="P295" i="6"/>
  <c r="Q295" i="6"/>
  <c r="S295" i="6" s="1"/>
  <c r="P296" i="6"/>
  <c r="P297" i="6"/>
  <c r="P298" i="6"/>
  <c r="Q299" i="6"/>
  <c r="U299" i="6" s="1"/>
  <c r="P300" i="6"/>
  <c r="R300" i="6" s="1"/>
  <c r="Q303" i="6"/>
  <c r="S303" i="6" s="1"/>
  <c r="P306" i="6"/>
  <c r="R306" i="6" s="1"/>
  <c r="P307" i="6"/>
  <c r="R307" i="6" s="1"/>
  <c r="Q307" i="6"/>
  <c r="U307" i="6" s="1"/>
  <c r="Q391" i="6"/>
  <c r="U391" i="6" s="1"/>
  <c r="Q395" i="6"/>
  <c r="S395" i="6" s="1"/>
  <c r="Q402" i="6"/>
  <c r="U402" i="6" s="1"/>
  <c r="Q410" i="6"/>
  <c r="U410" i="6" s="1"/>
  <c r="Q414" i="6"/>
  <c r="U414" i="6" s="1"/>
  <c r="Q422" i="6"/>
  <c r="U422" i="6" s="1"/>
  <c r="Q426" i="6"/>
  <c r="U426" i="6" s="1"/>
  <c r="Q434" i="6"/>
  <c r="U434" i="6" s="1"/>
  <c r="P548" i="6"/>
  <c r="R548" i="6" s="1"/>
  <c r="Q550" i="6"/>
  <c r="S550" i="6" s="1"/>
  <c r="Q558" i="6"/>
  <c r="S558" i="6" s="1"/>
  <c r="P561" i="6"/>
  <c r="Q562" i="6"/>
  <c r="S562" i="6" s="1"/>
  <c r="Q566" i="6"/>
  <c r="S566" i="6" s="1"/>
  <c r="P567" i="6"/>
  <c r="R567" i="6" s="1"/>
  <c r="P568" i="6"/>
  <c r="R568" i="6" s="1"/>
  <c r="Q570" i="6"/>
  <c r="S570" i="6" s="1"/>
  <c r="P574" i="6"/>
  <c r="R574" i="6" s="1"/>
  <c r="Q574" i="6"/>
  <c r="S574" i="6" s="1"/>
  <c r="Q578" i="6"/>
  <c r="S578" i="6" s="1"/>
  <c r="P580" i="6"/>
  <c r="R580" i="6" s="1"/>
  <c r="P581" i="6"/>
  <c r="R581" i="6" s="1"/>
  <c r="Q582" i="6"/>
  <c r="S582" i="6" s="1"/>
  <c r="Q64" i="6"/>
  <c r="P64" i="6"/>
  <c r="I603" i="7"/>
  <c r="M603" i="7" s="1"/>
  <c r="H603" i="7"/>
  <c r="J603" i="7" s="1"/>
  <c r="L603" i="7" s="1"/>
  <c r="I602" i="7"/>
  <c r="K602" i="7" s="1"/>
  <c r="H602" i="7"/>
  <c r="J602" i="7" s="1"/>
  <c r="L602" i="7" s="1"/>
  <c r="I601" i="7"/>
  <c r="M601" i="7" s="1"/>
  <c r="H601" i="7"/>
  <c r="J601" i="7" s="1"/>
  <c r="L601" i="7" s="1"/>
  <c r="I600" i="7"/>
  <c r="M600" i="7" s="1"/>
  <c r="H600" i="7"/>
  <c r="J600" i="7" s="1"/>
  <c r="L600" i="7" s="1"/>
  <c r="I599" i="7"/>
  <c r="M599" i="7" s="1"/>
  <c r="H599" i="7"/>
  <c r="J599" i="7" s="1"/>
  <c r="L599" i="7" s="1"/>
  <c r="I598" i="7"/>
  <c r="H598" i="7"/>
  <c r="J598" i="7" s="1"/>
  <c r="L598" i="7" s="1"/>
  <c r="I597" i="7"/>
  <c r="K597" i="7" s="1"/>
  <c r="H597" i="7"/>
  <c r="J597" i="7" s="1"/>
  <c r="L597" i="7" s="1"/>
  <c r="I596" i="7"/>
  <c r="M596" i="7" s="1"/>
  <c r="H596" i="7"/>
  <c r="J596" i="7" s="1"/>
  <c r="L596" i="7" s="1"/>
  <c r="I595" i="7"/>
  <c r="M595" i="7" s="1"/>
  <c r="H595" i="7"/>
  <c r="J595" i="7" s="1"/>
  <c r="L595" i="7" s="1"/>
  <c r="I594" i="7"/>
  <c r="K594" i="7" s="1"/>
  <c r="H594" i="7"/>
  <c r="J594" i="7" s="1"/>
  <c r="L594" i="7" s="1"/>
  <c r="I593" i="7"/>
  <c r="M593" i="7" s="1"/>
  <c r="H593" i="7"/>
  <c r="J593" i="7" s="1"/>
  <c r="L593" i="7" s="1"/>
  <c r="I592" i="7"/>
  <c r="M592" i="7" s="1"/>
  <c r="H592" i="7"/>
  <c r="J592" i="7" s="1"/>
  <c r="L592" i="7" s="1"/>
  <c r="I591" i="7"/>
  <c r="M591" i="7" s="1"/>
  <c r="H591" i="7"/>
  <c r="J591" i="7" s="1"/>
  <c r="L591" i="7" s="1"/>
  <c r="I590" i="7"/>
  <c r="K590" i="7" s="1"/>
  <c r="H590" i="7"/>
  <c r="J590" i="7" s="1"/>
  <c r="L590" i="7" s="1"/>
  <c r="I589" i="7"/>
  <c r="H589" i="7"/>
  <c r="J589" i="7" s="1"/>
  <c r="L589" i="7" s="1"/>
  <c r="I588" i="7"/>
  <c r="M588" i="7" s="1"/>
  <c r="H588" i="7"/>
  <c r="J588" i="7" s="1"/>
  <c r="L588" i="7" s="1"/>
  <c r="I587" i="7"/>
  <c r="M587" i="7" s="1"/>
  <c r="H587" i="7"/>
  <c r="J587" i="7" s="1"/>
  <c r="L587" i="7" s="1"/>
  <c r="I586" i="7"/>
  <c r="K586" i="7" s="1"/>
  <c r="H586" i="7"/>
  <c r="J586" i="7" s="1"/>
  <c r="L586" i="7" s="1"/>
  <c r="I585" i="7"/>
  <c r="M585" i="7" s="1"/>
  <c r="H585" i="7"/>
  <c r="J585" i="7" s="1"/>
  <c r="L585" i="7" s="1"/>
  <c r="I584" i="7"/>
  <c r="M584" i="7" s="1"/>
  <c r="H584" i="7"/>
  <c r="J584" i="7" s="1"/>
  <c r="L584" i="7" s="1"/>
  <c r="I583" i="7"/>
  <c r="M583" i="7" s="1"/>
  <c r="H583" i="7"/>
  <c r="J583" i="7" s="1"/>
  <c r="L583" i="7" s="1"/>
  <c r="I582" i="7"/>
  <c r="H582" i="7"/>
  <c r="J582" i="7" s="1"/>
  <c r="L582" i="7" s="1"/>
  <c r="I581" i="7"/>
  <c r="M581" i="7" s="1"/>
  <c r="H581" i="7"/>
  <c r="J581" i="7" s="1"/>
  <c r="L581" i="7" s="1"/>
  <c r="I580" i="7"/>
  <c r="M580" i="7" s="1"/>
  <c r="H580" i="7"/>
  <c r="J580" i="7" s="1"/>
  <c r="L580" i="7" s="1"/>
  <c r="I579" i="7"/>
  <c r="M579" i="7" s="1"/>
  <c r="H579" i="7"/>
  <c r="J579" i="7" s="1"/>
  <c r="L579" i="7" s="1"/>
  <c r="I578" i="7"/>
  <c r="K578" i="7" s="1"/>
  <c r="H578" i="7"/>
  <c r="J578" i="7" s="1"/>
  <c r="L578" i="7" s="1"/>
  <c r="I577" i="7"/>
  <c r="M577" i="7" s="1"/>
  <c r="H577" i="7"/>
  <c r="J577" i="7" s="1"/>
  <c r="L577" i="7" s="1"/>
  <c r="I576" i="7"/>
  <c r="M576" i="7" s="1"/>
  <c r="H576" i="7"/>
  <c r="J576" i="7" s="1"/>
  <c r="L576" i="7" s="1"/>
  <c r="I575" i="7"/>
  <c r="M575" i="7" s="1"/>
  <c r="H575" i="7"/>
  <c r="J575" i="7" s="1"/>
  <c r="L575" i="7" s="1"/>
  <c r="I574" i="7"/>
  <c r="K574" i="7" s="1"/>
  <c r="H574" i="7"/>
  <c r="J574" i="7" s="1"/>
  <c r="L574" i="7" s="1"/>
  <c r="I573" i="7"/>
  <c r="M573" i="7" s="1"/>
  <c r="H573" i="7"/>
  <c r="J573" i="7" s="1"/>
  <c r="L573" i="7" s="1"/>
  <c r="I572" i="7"/>
  <c r="H572" i="7"/>
  <c r="J572" i="7" s="1"/>
  <c r="L572" i="7" s="1"/>
  <c r="I571" i="7"/>
  <c r="M571" i="7" s="1"/>
  <c r="H571" i="7"/>
  <c r="J571" i="7" s="1"/>
  <c r="L571" i="7" s="1"/>
  <c r="I570" i="7"/>
  <c r="K570" i="7" s="1"/>
  <c r="H570" i="7"/>
  <c r="J570" i="7" s="1"/>
  <c r="L570" i="7" s="1"/>
  <c r="I569" i="7"/>
  <c r="H569" i="7"/>
  <c r="J569" i="7" s="1"/>
  <c r="L569" i="7" s="1"/>
  <c r="I568" i="7"/>
  <c r="H568" i="7"/>
  <c r="J568" i="7" s="1"/>
  <c r="L568" i="7" s="1"/>
  <c r="I567" i="7"/>
  <c r="M567" i="7" s="1"/>
  <c r="H567" i="7"/>
  <c r="J567" i="7" s="1"/>
  <c r="L567" i="7" s="1"/>
  <c r="O567" i="7" s="1"/>
  <c r="Q567" i="7" s="1"/>
  <c r="I566" i="7"/>
  <c r="H566" i="7"/>
  <c r="J566" i="7" s="1"/>
  <c r="L566" i="7" s="1"/>
  <c r="I565" i="7"/>
  <c r="K565" i="7" s="1"/>
  <c r="H565" i="7"/>
  <c r="J565" i="7" s="1"/>
  <c r="L565" i="7" s="1"/>
  <c r="I564" i="7"/>
  <c r="H564" i="7"/>
  <c r="J564" i="7" s="1"/>
  <c r="L564" i="7" s="1"/>
  <c r="I563" i="7"/>
  <c r="M563" i="7" s="1"/>
  <c r="H563" i="7"/>
  <c r="J563" i="7" s="1"/>
  <c r="L563" i="7" s="1"/>
  <c r="O563" i="7" s="1"/>
  <c r="Q563" i="7" s="1"/>
  <c r="I562" i="7"/>
  <c r="K562" i="7" s="1"/>
  <c r="H562" i="7"/>
  <c r="J562" i="7" s="1"/>
  <c r="L562" i="7" s="1"/>
  <c r="I561" i="7"/>
  <c r="M561" i="7" s="1"/>
  <c r="H561" i="7"/>
  <c r="J561" i="7" s="1"/>
  <c r="L561" i="7" s="1"/>
  <c r="I560" i="7"/>
  <c r="H560" i="7"/>
  <c r="J560" i="7" s="1"/>
  <c r="L560" i="7" s="1"/>
  <c r="I559" i="7"/>
  <c r="M559" i="7" s="1"/>
  <c r="H559" i="7"/>
  <c r="J559" i="7" s="1"/>
  <c r="L559" i="7" s="1"/>
  <c r="I558" i="7"/>
  <c r="H558" i="7"/>
  <c r="J558" i="7" s="1"/>
  <c r="L558" i="7" s="1"/>
  <c r="I557" i="7"/>
  <c r="M557" i="7" s="1"/>
  <c r="H557" i="7"/>
  <c r="J557" i="7" s="1"/>
  <c r="L557" i="7" s="1"/>
  <c r="I556" i="7"/>
  <c r="H556" i="7"/>
  <c r="J556" i="7" s="1"/>
  <c r="L556" i="7" s="1"/>
  <c r="I555" i="7"/>
  <c r="M555" i="7" s="1"/>
  <c r="H555" i="7"/>
  <c r="J555" i="7" s="1"/>
  <c r="L555" i="7" s="1"/>
  <c r="O555" i="7" s="1"/>
  <c r="Q555" i="7" s="1"/>
  <c r="I554" i="7"/>
  <c r="M554" i="7" s="1"/>
  <c r="H554" i="7"/>
  <c r="J554" i="7" s="1"/>
  <c r="L554" i="7" s="1"/>
  <c r="I553" i="7"/>
  <c r="K553" i="7" s="1"/>
  <c r="H553" i="7"/>
  <c r="J553" i="7" s="1"/>
  <c r="L553" i="7" s="1"/>
  <c r="I552" i="7"/>
  <c r="H552" i="7"/>
  <c r="J552" i="7" s="1"/>
  <c r="L552" i="7" s="1"/>
  <c r="I551" i="7"/>
  <c r="M551" i="7" s="1"/>
  <c r="H551" i="7"/>
  <c r="J551" i="7" s="1"/>
  <c r="L551" i="7" s="1"/>
  <c r="I550" i="7"/>
  <c r="K550" i="7" s="1"/>
  <c r="H550" i="7"/>
  <c r="J550" i="7" s="1"/>
  <c r="L550" i="7" s="1"/>
  <c r="I549" i="7"/>
  <c r="M549" i="7" s="1"/>
  <c r="H549" i="7"/>
  <c r="J549" i="7" s="1"/>
  <c r="L549" i="7" s="1"/>
  <c r="I548" i="7"/>
  <c r="H548" i="7"/>
  <c r="J548" i="7" s="1"/>
  <c r="L548" i="7" s="1"/>
  <c r="I547" i="7"/>
  <c r="M547" i="7" s="1"/>
  <c r="H547" i="7"/>
  <c r="J547" i="7" s="1"/>
  <c r="L547" i="7" s="1"/>
  <c r="I546" i="7"/>
  <c r="M546" i="7" s="1"/>
  <c r="H546" i="7"/>
  <c r="J546" i="7" s="1"/>
  <c r="L546" i="7" s="1"/>
  <c r="I545" i="7"/>
  <c r="H545" i="7"/>
  <c r="J545" i="7" s="1"/>
  <c r="L545" i="7" s="1"/>
  <c r="I544" i="7"/>
  <c r="K544" i="7" s="1"/>
  <c r="H544" i="7"/>
  <c r="J544" i="7" s="1"/>
  <c r="L544" i="7" s="1"/>
  <c r="I543" i="7"/>
  <c r="M543" i="7" s="1"/>
  <c r="H543" i="7"/>
  <c r="J543" i="7" s="1"/>
  <c r="L543" i="7" s="1"/>
  <c r="I542" i="7"/>
  <c r="M542" i="7" s="1"/>
  <c r="H542" i="7"/>
  <c r="J542" i="7" s="1"/>
  <c r="L542" i="7" s="1"/>
  <c r="I541" i="7"/>
  <c r="K541" i="7" s="1"/>
  <c r="H541" i="7"/>
  <c r="J541" i="7" s="1"/>
  <c r="L541" i="7" s="1"/>
  <c r="I540" i="7"/>
  <c r="M540" i="7" s="1"/>
  <c r="H540" i="7"/>
  <c r="J540" i="7" s="1"/>
  <c r="L540" i="7" s="1"/>
  <c r="I539" i="7"/>
  <c r="M539" i="7" s="1"/>
  <c r="H539" i="7"/>
  <c r="J539" i="7" s="1"/>
  <c r="L539" i="7" s="1"/>
  <c r="I538" i="7"/>
  <c r="M538" i="7" s="1"/>
  <c r="H538" i="7"/>
  <c r="J538" i="7" s="1"/>
  <c r="L538" i="7" s="1"/>
  <c r="I537" i="7"/>
  <c r="K537" i="7" s="1"/>
  <c r="H537" i="7"/>
  <c r="J537" i="7" s="1"/>
  <c r="L537" i="7" s="1"/>
  <c r="I536" i="7"/>
  <c r="M536" i="7" s="1"/>
  <c r="H536" i="7"/>
  <c r="J536" i="7" s="1"/>
  <c r="L536" i="7" s="1"/>
  <c r="I535" i="7"/>
  <c r="H535" i="7"/>
  <c r="J535" i="7" s="1"/>
  <c r="L535" i="7" s="1"/>
  <c r="I534" i="7"/>
  <c r="M534" i="7" s="1"/>
  <c r="H534" i="7"/>
  <c r="J534" i="7" s="1"/>
  <c r="L534" i="7" s="1"/>
  <c r="I533" i="7"/>
  <c r="K533" i="7" s="1"/>
  <c r="H533" i="7"/>
  <c r="J533" i="7" s="1"/>
  <c r="L533" i="7" s="1"/>
  <c r="I532" i="7"/>
  <c r="H532" i="7"/>
  <c r="J532" i="7" s="1"/>
  <c r="L532" i="7" s="1"/>
  <c r="I531" i="7"/>
  <c r="M531" i="7" s="1"/>
  <c r="H531" i="7"/>
  <c r="J531" i="7" s="1"/>
  <c r="L531" i="7" s="1"/>
  <c r="I530" i="7"/>
  <c r="H530" i="7"/>
  <c r="J530" i="7" s="1"/>
  <c r="L530" i="7" s="1"/>
  <c r="I529" i="7"/>
  <c r="K529" i="7" s="1"/>
  <c r="H529" i="7"/>
  <c r="J529" i="7" s="1"/>
  <c r="L529" i="7" s="1"/>
  <c r="I528" i="7"/>
  <c r="M528" i="7" s="1"/>
  <c r="H528" i="7"/>
  <c r="J528" i="7" s="1"/>
  <c r="L528" i="7" s="1"/>
  <c r="I527" i="7"/>
  <c r="M527" i="7" s="1"/>
  <c r="H527" i="7"/>
  <c r="J527" i="7" s="1"/>
  <c r="L527" i="7" s="1"/>
  <c r="I526" i="7"/>
  <c r="H526" i="7"/>
  <c r="J526" i="7" s="1"/>
  <c r="L526" i="7" s="1"/>
  <c r="I525" i="7"/>
  <c r="K525" i="7" s="1"/>
  <c r="H525" i="7"/>
  <c r="J525" i="7" s="1"/>
  <c r="L525" i="7" s="1"/>
  <c r="I524" i="7"/>
  <c r="M524" i="7" s="1"/>
  <c r="H524" i="7"/>
  <c r="J524" i="7" s="1"/>
  <c r="L524" i="7" s="1"/>
  <c r="I523" i="7"/>
  <c r="M523" i="7" s="1"/>
  <c r="H523" i="7"/>
  <c r="J523" i="7" s="1"/>
  <c r="L523" i="7" s="1"/>
  <c r="I522" i="7"/>
  <c r="H522" i="7"/>
  <c r="J522" i="7" s="1"/>
  <c r="L522" i="7" s="1"/>
  <c r="I521" i="7"/>
  <c r="K521" i="7" s="1"/>
  <c r="H521" i="7"/>
  <c r="J521" i="7" s="1"/>
  <c r="L521" i="7" s="1"/>
  <c r="I520" i="7"/>
  <c r="M520" i="7" s="1"/>
  <c r="H520" i="7"/>
  <c r="J520" i="7" s="1"/>
  <c r="L520" i="7" s="1"/>
  <c r="I519" i="7"/>
  <c r="M519" i="7" s="1"/>
  <c r="H519" i="7"/>
  <c r="J519" i="7" s="1"/>
  <c r="L519" i="7" s="1"/>
  <c r="I518" i="7"/>
  <c r="H518" i="7"/>
  <c r="J518" i="7" s="1"/>
  <c r="L518" i="7" s="1"/>
  <c r="I517" i="7"/>
  <c r="K517" i="7" s="1"/>
  <c r="H517" i="7"/>
  <c r="J517" i="7" s="1"/>
  <c r="L517" i="7" s="1"/>
  <c r="I516" i="7"/>
  <c r="M516" i="7" s="1"/>
  <c r="H516" i="7"/>
  <c r="J516" i="7" s="1"/>
  <c r="L516" i="7" s="1"/>
  <c r="I515" i="7"/>
  <c r="M515" i="7" s="1"/>
  <c r="H515" i="7"/>
  <c r="J515" i="7" s="1"/>
  <c r="L515" i="7" s="1"/>
  <c r="I514" i="7"/>
  <c r="H514" i="7"/>
  <c r="J514" i="7" s="1"/>
  <c r="L514" i="7" s="1"/>
  <c r="I513" i="7"/>
  <c r="K513" i="7" s="1"/>
  <c r="H513" i="7"/>
  <c r="J513" i="7" s="1"/>
  <c r="L513" i="7" s="1"/>
  <c r="I512" i="7"/>
  <c r="M512" i="7" s="1"/>
  <c r="H512" i="7"/>
  <c r="J512" i="7" s="1"/>
  <c r="L512" i="7" s="1"/>
  <c r="I511" i="7"/>
  <c r="M511" i="7" s="1"/>
  <c r="H511" i="7"/>
  <c r="J511" i="7" s="1"/>
  <c r="L511" i="7" s="1"/>
  <c r="I510" i="7"/>
  <c r="H510" i="7"/>
  <c r="J510" i="7" s="1"/>
  <c r="L510" i="7" s="1"/>
  <c r="I509" i="7"/>
  <c r="K509" i="7" s="1"/>
  <c r="H509" i="7"/>
  <c r="J509" i="7" s="1"/>
  <c r="L509" i="7" s="1"/>
  <c r="I508" i="7"/>
  <c r="M508" i="7" s="1"/>
  <c r="H508" i="7"/>
  <c r="J508" i="7" s="1"/>
  <c r="L508" i="7" s="1"/>
  <c r="I507" i="7"/>
  <c r="M507" i="7" s="1"/>
  <c r="H507" i="7"/>
  <c r="J507" i="7" s="1"/>
  <c r="L507" i="7" s="1"/>
  <c r="I506" i="7"/>
  <c r="H506" i="7"/>
  <c r="J506" i="7" s="1"/>
  <c r="L506" i="7" s="1"/>
  <c r="I505" i="7"/>
  <c r="K505" i="7" s="1"/>
  <c r="H505" i="7"/>
  <c r="J505" i="7" s="1"/>
  <c r="L505" i="7" s="1"/>
  <c r="I504" i="7"/>
  <c r="M504" i="7" s="1"/>
  <c r="H504" i="7"/>
  <c r="J504" i="7" s="1"/>
  <c r="L504" i="7" s="1"/>
  <c r="I503" i="7"/>
  <c r="H503" i="7"/>
  <c r="J503" i="7" s="1"/>
  <c r="L503" i="7" s="1"/>
  <c r="I502" i="7"/>
  <c r="M502" i="7" s="1"/>
  <c r="H502" i="7"/>
  <c r="J502" i="7" s="1"/>
  <c r="L502" i="7" s="1"/>
  <c r="I501" i="7"/>
  <c r="M501" i="7" s="1"/>
  <c r="H501" i="7"/>
  <c r="J501" i="7" s="1"/>
  <c r="L501" i="7" s="1"/>
  <c r="I500" i="7"/>
  <c r="M500" i="7" s="1"/>
  <c r="H500" i="7"/>
  <c r="J500" i="7" s="1"/>
  <c r="L500" i="7" s="1"/>
  <c r="I499" i="7"/>
  <c r="K499" i="7" s="1"/>
  <c r="H499" i="7"/>
  <c r="J499" i="7" s="1"/>
  <c r="L499" i="7" s="1"/>
  <c r="I498" i="7"/>
  <c r="M498" i="7" s="1"/>
  <c r="H498" i="7"/>
  <c r="J498" i="7" s="1"/>
  <c r="L498" i="7" s="1"/>
  <c r="I497" i="7"/>
  <c r="M497" i="7" s="1"/>
  <c r="H497" i="7"/>
  <c r="J497" i="7" s="1"/>
  <c r="L497" i="7" s="1"/>
  <c r="I496" i="7"/>
  <c r="M496" i="7" s="1"/>
  <c r="H496" i="7"/>
  <c r="J496" i="7" s="1"/>
  <c r="L496" i="7" s="1"/>
  <c r="I495" i="7"/>
  <c r="K495" i="7" s="1"/>
  <c r="H495" i="7"/>
  <c r="J495" i="7" s="1"/>
  <c r="L495" i="7" s="1"/>
  <c r="I494" i="7"/>
  <c r="M494" i="7" s="1"/>
  <c r="H494" i="7"/>
  <c r="J494" i="7" s="1"/>
  <c r="L494" i="7" s="1"/>
  <c r="I493" i="7"/>
  <c r="M493" i="7" s="1"/>
  <c r="H493" i="7"/>
  <c r="J493" i="7" s="1"/>
  <c r="L493" i="7" s="1"/>
  <c r="I492" i="7"/>
  <c r="M492" i="7" s="1"/>
  <c r="H492" i="7"/>
  <c r="J492" i="7" s="1"/>
  <c r="L492" i="7" s="1"/>
  <c r="I491" i="7"/>
  <c r="K491" i="7" s="1"/>
  <c r="H491" i="7"/>
  <c r="J491" i="7" s="1"/>
  <c r="L491" i="7" s="1"/>
  <c r="I490" i="7"/>
  <c r="M490" i="7" s="1"/>
  <c r="H490" i="7"/>
  <c r="J490" i="7" s="1"/>
  <c r="L490" i="7" s="1"/>
  <c r="I489" i="7"/>
  <c r="M489" i="7" s="1"/>
  <c r="H489" i="7"/>
  <c r="J489" i="7" s="1"/>
  <c r="L489" i="7" s="1"/>
  <c r="I488" i="7"/>
  <c r="M488" i="7" s="1"/>
  <c r="H488" i="7"/>
  <c r="J488" i="7" s="1"/>
  <c r="L488" i="7" s="1"/>
  <c r="N488" i="7" s="1"/>
  <c r="I487" i="7"/>
  <c r="H487" i="7"/>
  <c r="J487" i="7" s="1"/>
  <c r="L487" i="7" s="1"/>
  <c r="I486" i="7"/>
  <c r="M486" i="7" s="1"/>
  <c r="H486" i="7"/>
  <c r="J486" i="7" s="1"/>
  <c r="L486" i="7" s="1"/>
  <c r="I485" i="7"/>
  <c r="H485" i="7"/>
  <c r="J485" i="7" s="1"/>
  <c r="L485" i="7" s="1"/>
  <c r="I484" i="7"/>
  <c r="M484" i="7" s="1"/>
  <c r="H484" i="7"/>
  <c r="J484" i="7" s="1"/>
  <c r="L484" i="7" s="1"/>
  <c r="I483" i="7"/>
  <c r="K483" i="7" s="1"/>
  <c r="H483" i="7"/>
  <c r="J483" i="7" s="1"/>
  <c r="L483" i="7" s="1"/>
  <c r="I482" i="7"/>
  <c r="M482" i="7" s="1"/>
  <c r="H482" i="7"/>
  <c r="J482" i="7" s="1"/>
  <c r="L482" i="7" s="1"/>
  <c r="I481" i="7"/>
  <c r="M481" i="7" s="1"/>
  <c r="H481" i="7"/>
  <c r="J481" i="7" s="1"/>
  <c r="L481" i="7" s="1"/>
  <c r="I480" i="7"/>
  <c r="M480" i="7" s="1"/>
  <c r="H480" i="7"/>
  <c r="J480" i="7" s="1"/>
  <c r="L480" i="7" s="1"/>
  <c r="I479" i="7"/>
  <c r="K479" i="7" s="1"/>
  <c r="H479" i="7"/>
  <c r="J479" i="7" s="1"/>
  <c r="L479" i="7" s="1"/>
  <c r="I478" i="7"/>
  <c r="M478" i="7" s="1"/>
  <c r="H478" i="7"/>
  <c r="J478" i="7" s="1"/>
  <c r="L478" i="7" s="1"/>
  <c r="I477" i="7"/>
  <c r="K477" i="7" s="1"/>
  <c r="H477" i="7"/>
  <c r="J477" i="7" s="1"/>
  <c r="L477" i="7" s="1"/>
  <c r="I476" i="7"/>
  <c r="M476" i="7" s="1"/>
  <c r="H476" i="7"/>
  <c r="J476" i="7" s="1"/>
  <c r="L476" i="7" s="1"/>
  <c r="I475" i="7"/>
  <c r="K475" i="7" s="1"/>
  <c r="H475" i="7"/>
  <c r="J475" i="7" s="1"/>
  <c r="L475" i="7" s="1"/>
  <c r="I474" i="7"/>
  <c r="M474" i="7" s="1"/>
  <c r="H474" i="7"/>
  <c r="J474" i="7" s="1"/>
  <c r="L474" i="7" s="1"/>
  <c r="I473" i="7"/>
  <c r="M473" i="7" s="1"/>
  <c r="H473" i="7"/>
  <c r="J473" i="7" s="1"/>
  <c r="L473" i="7" s="1"/>
  <c r="I472" i="7"/>
  <c r="M472" i="7" s="1"/>
  <c r="H472" i="7"/>
  <c r="J472" i="7" s="1"/>
  <c r="L472" i="7" s="1"/>
  <c r="I471" i="7"/>
  <c r="K471" i="7" s="1"/>
  <c r="H471" i="7"/>
  <c r="J471" i="7" s="1"/>
  <c r="L471" i="7" s="1"/>
  <c r="I470" i="7"/>
  <c r="M470" i="7" s="1"/>
  <c r="H470" i="7"/>
  <c r="J470" i="7" s="1"/>
  <c r="L470" i="7" s="1"/>
  <c r="I469" i="7"/>
  <c r="M469" i="7" s="1"/>
  <c r="H469" i="7"/>
  <c r="J469" i="7" s="1"/>
  <c r="L469" i="7" s="1"/>
  <c r="I468" i="7"/>
  <c r="H468" i="7"/>
  <c r="J468" i="7" s="1"/>
  <c r="L468" i="7" s="1"/>
  <c r="I467" i="7"/>
  <c r="K467" i="7" s="1"/>
  <c r="H467" i="7"/>
  <c r="J467" i="7" s="1"/>
  <c r="L467" i="7" s="1"/>
  <c r="I466" i="7"/>
  <c r="H466" i="7"/>
  <c r="J466" i="7" s="1"/>
  <c r="L466" i="7" s="1"/>
  <c r="I465" i="7"/>
  <c r="K465" i="7" s="1"/>
  <c r="H465" i="7"/>
  <c r="J465" i="7" s="1"/>
  <c r="L465" i="7" s="1"/>
  <c r="I464" i="7"/>
  <c r="H464" i="7"/>
  <c r="J464" i="7" s="1"/>
  <c r="L464" i="7" s="1"/>
  <c r="I463" i="7"/>
  <c r="K463" i="7" s="1"/>
  <c r="H463" i="7"/>
  <c r="J463" i="7" s="1"/>
  <c r="L463" i="7" s="1"/>
  <c r="I462" i="7"/>
  <c r="K462" i="7" s="1"/>
  <c r="H462" i="7"/>
  <c r="J462" i="7" s="1"/>
  <c r="L462" i="7" s="1"/>
  <c r="I461" i="7"/>
  <c r="K461" i="7" s="1"/>
  <c r="H461" i="7"/>
  <c r="J461" i="7" s="1"/>
  <c r="L461" i="7" s="1"/>
  <c r="I460" i="7"/>
  <c r="H460" i="7"/>
  <c r="J460" i="7" s="1"/>
  <c r="L460" i="7" s="1"/>
  <c r="I459" i="7"/>
  <c r="H459" i="7"/>
  <c r="J459" i="7" s="1"/>
  <c r="L459" i="7" s="1"/>
  <c r="I458" i="7"/>
  <c r="H458" i="7"/>
  <c r="J458" i="7" s="1"/>
  <c r="L458" i="7" s="1"/>
  <c r="I457" i="7"/>
  <c r="H457" i="7"/>
  <c r="J457" i="7" s="1"/>
  <c r="L457" i="7" s="1"/>
  <c r="I456" i="7"/>
  <c r="K456" i="7" s="1"/>
  <c r="H456" i="7"/>
  <c r="J456" i="7" s="1"/>
  <c r="L456" i="7" s="1"/>
  <c r="I455" i="7"/>
  <c r="M455" i="7" s="1"/>
  <c r="H455" i="7"/>
  <c r="J455" i="7" s="1"/>
  <c r="L455" i="7" s="1"/>
  <c r="I454" i="7"/>
  <c r="H454" i="7"/>
  <c r="J454" i="7" s="1"/>
  <c r="L454" i="7" s="1"/>
  <c r="I453" i="7"/>
  <c r="H453" i="7"/>
  <c r="J453" i="7" s="1"/>
  <c r="L453" i="7" s="1"/>
  <c r="I452" i="7"/>
  <c r="K452" i="7" s="1"/>
  <c r="H452" i="7"/>
  <c r="J452" i="7" s="1"/>
  <c r="L452" i="7" s="1"/>
  <c r="I451" i="7"/>
  <c r="M451" i="7" s="1"/>
  <c r="H451" i="7"/>
  <c r="J451" i="7" s="1"/>
  <c r="L451" i="7" s="1"/>
  <c r="I450" i="7"/>
  <c r="M450" i="7" s="1"/>
  <c r="H450" i="7"/>
  <c r="J450" i="7" s="1"/>
  <c r="L450" i="7" s="1"/>
  <c r="I449" i="7"/>
  <c r="H449" i="7"/>
  <c r="J449" i="7" s="1"/>
  <c r="L449" i="7" s="1"/>
  <c r="I448" i="7"/>
  <c r="K448" i="7" s="1"/>
  <c r="H448" i="7"/>
  <c r="J448" i="7" s="1"/>
  <c r="L448" i="7" s="1"/>
  <c r="I447" i="7"/>
  <c r="M447" i="7" s="1"/>
  <c r="H447" i="7"/>
  <c r="J447" i="7" s="1"/>
  <c r="L447" i="7" s="1"/>
  <c r="I446" i="7"/>
  <c r="M446" i="7" s="1"/>
  <c r="H446" i="7"/>
  <c r="J446" i="7" s="1"/>
  <c r="L446" i="7" s="1"/>
  <c r="I445" i="7"/>
  <c r="H445" i="7"/>
  <c r="J445" i="7" s="1"/>
  <c r="L445" i="7" s="1"/>
  <c r="I444" i="7"/>
  <c r="K444" i="7" s="1"/>
  <c r="H444" i="7"/>
  <c r="J444" i="7" s="1"/>
  <c r="L444" i="7" s="1"/>
  <c r="I443" i="7"/>
  <c r="M443" i="7" s="1"/>
  <c r="H443" i="7"/>
  <c r="J443" i="7" s="1"/>
  <c r="L443" i="7" s="1"/>
  <c r="I442" i="7"/>
  <c r="H442" i="7"/>
  <c r="J442" i="7" s="1"/>
  <c r="L442" i="7" s="1"/>
  <c r="I441" i="7"/>
  <c r="H441" i="7"/>
  <c r="J441" i="7" s="1"/>
  <c r="L441" i="7" s="1"/>
  <c r="I440" i="7"/>
  <c r="K440" i="7" s="1"/>
  <c r="H440" i="7"/>
  <c r="J440" i="7" s="1"/>
  <c r="L440" i="7" s="1"/>
  <c r="I439" i="7"/>
  <c r="M439" i="7" s="1"/>
  <c r="H439" i="7"/>
  <c r="J439" i="7" s="1"/>
  <c r="L439" i="7" s="1"/>
  <c r="I438" i="7"/>
  <c r="H438" i="7"/>
  <c r="J438" i="7" s="1"/>
  <c r="L438" i="7" s="1"/>
  <c r="I437" i="7"/>
  <c r="H437" i="7"/>
  <c r="J437" i="7" s="1"/>
  <c r="L437" i="7" s="1"/>
  <c r="I436" i="7"/>
  <c r="K436" i="7" s="1"/>
  <c r="H436" i="7"/>
  <c r="J436" i="7" s="1"/>
  <c r="L436" i="7" s="1"/>
  <c r="I435" i="7"/>
  <c r="M435" i="7" s="1"/>
  <c r="H435" i="7"/>
  <c r="J435" i="7" s="1"/>
  <c r="L435" i="7" s="1"/>
  <c r="I434" i="7"/>
  <c r="H434" i="7"/>
  <c r="J434" i="7" s="1"/>
  <c r="L434" i="7" s="1"/>
  <c r="I433" i="7"/>
  <c r="H433" i="7"/>
  <c r="J433" i="7" s="1"/>
  <c r="L433" i="7" s="1"/>
  <c r="I432" i="7"/>
  <c r="K432" i="7" s="1"/>
  <c r="H432" i="7"/>
  <c r="J432" i="7" s="1"/>
  <c r="L432" i="7" s="1"/>
  <c r="I431" i="7"/>
  <c r="M431" i="7" s="1"/>
  <c r="H431" i="7"/>
  <c r="J431" i="7" s="1"/>
  <c r="L431" i="7" s="1"/>
  <c r="I430" i="7"/>
  <c r="M430" i="7" s="1"/>
  <c r="H430" i="7"/>
  <c r="J430" i="7" s="1"/>
  <c r="L430" i="7" s="1"/>
  <c r="I429" i="7"/>
  <c r="M429" i="7" s="1"/>
  <c r="H429" i="7"/>
  <c r="J429" i="7" s="1"/>
  <c r="L429" i="7" s="1"/>
  <c r="I428" i="7"/>
  <c r="K428" i="7" s="1"/>
  <c r="H428" i="7"/>
  <c r="J428" i="7" s="1"/>
  <c r="L428" i="7" s="1"/>
  <c r="I427" i="7"/>
  <c r="M427" i="7" s="1"/>
  <c r="H427" i="7"/>
  <c r="J427" i="7" s="1"/>
  <c r="L427" i="7" s="1"/>
  <c r="I426" i="7"/>
  <c r="M426" i="7" s="1"/>
  <c r="H426" i="7"/>
  <c r="J426" i="7" s="1"/>
  <c r="L426" i="7" s="1"/>
  <c r="I425" i="7"/>
  <c r="H425" i="7"/>
  <c r="J425" i="7" s="1"/>
  <c r="L425" i="7" s="1"/>
  <c r="I424" i="7"/>
  <c r="K424" i="7" s="1"/>
  <c r="H424" i="7"/>
  <c r="J424" i="7" s="1"/>
  <c r="L424" i="7" s="1"/>
  <c r="I423" i="7"/>
  <c r="M423" i="7" s="1"/>
  <c r="H423" i="7"/>
  <c r="J423" i="7" s="1"/>
  <c r="L423" i="7" s="1"/>
  <c r="I422" i="7"/>
  <c r="M422" i="7" s="1"/>
  <c r="H422" i="7"/>
  <c r="J422" i="7" s="1"/>
  <c r="L422" i="7" s="1"/>
  <c r="I421" i="7"/>
  <c r="M421" i="7" s="1"/>
  <c r="H421" i="7"/>
  <c r="J421" i="7" s="1"/>
  <c r="L421" i="7" s="1"/>
  <c r="I420" i="7"/>
  <c r="K420" i="7" s="1"/>
  <c r="H420" i="7"/>
  <c r="J420" i="7" s="1"/>
  <c r="L420" i="7" s="1"/>
  <c r="I419" i="7"/>
  <c r="M419" i="7" s="1"/>
  <c r="H419" i="7"/>
  <c r="J419" i="7" s="1"/>
  <c r="L419" i="7" s="1"/>
  <c r="I418" i="7"/>
  <c r="M418" i="7" s="1"/>
  <c r="H418" i="7"/>
  <c r="J418" i="7" s="1"/>
  <c r="L418" i="7" s="1"/>
  <c r="I417" i="7"/>
  <c r="H417" i="7"/>
  <c r="J417" i="7" s="1"/>
  <c r="L417" i="7" s="1"/>
  <c r="I416" i="7"/>
  <c r="K416" i="7" s="1"/>
  <c r="H416" i="7"/>
  <c r="J416" i="7" s="1"/>
  <c r="L416" i="7" s="1"/>
  <c r="I415" i="7"/>
  <c r="M415" i="7" s="1"/>
  <c r="H415" i="7"/>
  <c r="J415" i="7" s="1"/>
  <c r="L415" i="7" s="1"/>
  <c r="I414" i="7"/>
  <c r="K414" i="7" s="1"/>
  <c r="H414" i="7"/>
  <c r="J414" i="7" s="1"/>
  <c r="L414" i="7" s="1"/>
  <c r="I413" i="7"/>
  <c r="M413" i="7" s="1"/>
  <c r="H413" i="7"/>
  <c r="J413" i="7" s="1"/>
  <c r="L413" i="7" s="1"/>
  <c r="I412" i="7"/>
  <c r="H412" i="7"/>
  <c r="J412" i="7" s="1"/>
  <c r="L412" i="7" s="1"/>
  <c r="I411" i="7"/>
  <c r="M411" i="7" s="1"/>
  <c r="H411" i="7"/>
  <c r="J411" i="7" s="1"/>
  <c r="L411" i="7" s="1"/>
  <c r="I410" i="7"/>
  <c r="K410" i="7" s="1"/>
  <c r="H410" i="7"/>
  <c r="J410" i="7" s="1"/>
  <c r="L410" i="7" s="1"/>
  <c r="I409" i="7"/>
  <c r="M409" i="7" s="1"/>
  <c r="H409" i="7"/>
  <c r="J409" i="7" s="1"/>
  <c r="L409" i="7" s="1"/>
  <c r="I408" i="7"/>
  <c r="H408" i="7"/>
  <c r="J408" i="7" s="1"/>
  <c r="L408" i="7" s="1"/>
  <c r="I407" i="7"/>
  <c r="M407" i="7" s="1"/>
  <c r="H407" i="7"/>
  <c r="J407" i="7" s="1"/>
  <c r="L407" i="7" s="1"/>
  <c r="I406" i="7"/>
  <c r="K406" i="7" s="1"/>
  <c r="H406" i="7"/>
  <c r="J406" i="7" s="1"/>
  <c r="L406" i="7" s="1"/>
  <c r="I405" i="7"/>
  <c r="M405" i="7" s="1"/>
  <c r="H405" i="7"/>
  <c r="J405" i="7" s="1"/>
  <c r="L405" i="7" s="1"/>
  <c r="I404" i="7"/>
  <c r="H404" i="7"/>
  <c r="J404" i="7" s="1"/>
  <c r="L404" i="7" s="1"/>
  <c r="I403" i="7"/>
  <c r="M403" i="7" s="1"/>
  <c r="H403" i="7"/>
  <c r="J403" i="7" s="1"/>
  <c r="L403" i="7" s="1"/>
  <c r="I402" i="7"/>
  <c r="K402" i="7" s="1"/>
  <c r="H402" i="7"/>
  <c r="J402" i="7" s="1"/>
  <c r="L402" i="7" s="1"/>
  <c r="I401" i="7"/>
  <c r="M401" i="7" s="1"/>
  <c r="H401" i="7"/>
  <c r="J401" i="7" s="1"/>
  <c r="L401" i="7" s="1"/>
  <c r="I400" i="7"/>
  <c r="H400" i="7"/>
  <c r="J400" i="7" s="1"/>
  <c r="L400" i="7" s="1"/>
  <c r="I399" i="7"/>
  <c r="M399" i="7" s="1"/>
  <c r="H399" i="7"/>
  <c r="J399" i="7" s="1"/>
  <c r="L399" i="7" s="1"/>
  <c r="I398" i="7"/>
  <c r="K398" i="7" s="1"/>
  <c r="H398" i="7"/>
  <c r="J398" i="7" s="1"/>
  <c r="L398" i="7" s="1"/>
  <c r="I397" i="7"/>
  <c r="M397" i="7" s="1"/>
  <c r="H397" i="7"/>
  <c r="J397" i="7" s="1"/>
  <c r="L397" i="7" s="1"/>
  <c r="I396" i="7"/>
  <c r="K396" i="7" s="1"/>
  <c r="H396" i="7"/>
  <c r="J396" i="7" s="1"/>
  <c r="L396" i="7" s="1"/>
  <c r="I395" i="7"/>
  <c r="M395" i="7" s="1"/>
  <c r="H395" i="7"/>
  <c r="J395" i="7" s="1"/>
  <c r="L395" i="7" s="1"/>
  <c r="I394" i="7"/>
  <c r="K394" i="7" s="1"/>
  <c r="H394" i="7"/>
  <c r="J394" i="7" s="1"/>
  <c r="L394" i="7" s="1"/>
  <c r="I393" i="7"/>
  <c r="M393" i="7" s="1"/>
  <c r="H393" i="7"/>
  <c r="J393" i="7" s="1"/>
  <c r="L393" i="7" s="1"/>
  <c r="I392" i="7"/>
  <c r="M392" i="7" s="1"/>
  <c r="H392" i="7"/>
  <c r="J392" i="7" s="1"/>
  <c r="L392" i="7" s="1"/>
  <c r="I391" i="7"/>
  <c r="H391" i="7"/>
  <c r="J391" i="7" s="1"/>
  <c r="L391" i="7" s="1"/>
  <c r="I390" i="7"/>
  <c r="K390" i="7" s="1"/>
  <c r="H390" i="7"/>
  <c r="J390" i="7" s="1"/>
  <c r="L390" i="7" s="1"/>
  <c r="I389" i="7"/>
  <c r="M389" i="7" s="1"/>
  <c r="H389" i="7"/>
  <c r="J389" i="7" s="1"/>
  <c r="L389" i="7" s="1"/>
  <c r="I388" i="7"/>
  <c r="M388" i="7" s="1"/>
  <c r="H388" i="7"/>
  <c r="J388" i="7" s="1"/>
  <c r="L388" i="7" s="1"/>
  <c r="G317" i="7"/>
  <c r="G327" i="7" s="1"/>
  <c r="G337" i="7" s="1"/>
  <c r="H337" i="7" s="1"/>
  <c r="J337" i="7" s="1"/>
  <c r="L337" i="7" s="1"/>
  <c r="F317" i="7"/>
  <c r="F327" i="7" s="1"/>
  <c r="G316" i="7"/>
  <c r="G326" i="7" s="1"/>
  <c r="G336" i="7" s="1"/>
  <c r="G346" i="7" s="1"/>
  <c r="G356" i="7" s="1"/>
  <c r="G366" i="7" s="1"/>
  <c r="G376" i="7" s="1"/>
  <c r="G386" i="7" s="1"/>
  <c r="H386" i="7" s="1"/>
  <c r="J386" i="7" s="1"/>
  <c r="L386" i="7" s="1"/>
  <c r="F316" i="7"/>
  <c r="F326" i="7" s="1"/>
  <c r="F336" i="7" s="1"/>
  <c r="F346" i="7" s="1"/>
  <c r="G315" i="7"/>
  <c r="G325" i="7" s="1"/>
  <c r="G335" i="7" s="1"/>
  <c r="G345" i="7" s="1"/>
  <c r="H345" i="7" s="1"/>
  <c r="J345" i="7" s="1"/>
  <c r="L345" i="7" s="1"/>
  <c r="F315" i="7"/>
  <c r="F325" i="7" s="1"/>
  <c r="F335" i="7" s="1"/>
  <c r="F345" i="7" s="1"/>
  <c r="F355" i="7" s="1"/>
  <c r="G314" i="7"/>
  <c r="G324" i="7" s="1"/>
  <c r="F314" i="7"/>
  <c r="F324" i="7" s="1"/>
  <c r="F334" i="7" s="1"/>
  <c r="F344" i="7" s="1"/>
  <c r="F354" i="7" s="1"/>
  <c r="G313" i="7"/>
  <c r="G323" i="7" s="1"/>
  <c r="G333" i="7" s="1"/>
  <c r="H333" i="7" s="1"/>
  <c r="J333" i="7" s="1"/>
  <c r="L333" i="7" s="1"/>
  <c r="F313" i="7"/>
  <c r="F323" i="7" s="1"/>
  <c r="H312" i="7"/>
  <c r="J312" i="7" s="1"/>
  <c r="L312" i="7" s="1"/>
  <c r="G312" i="7"/>
  <c r="G322" i="7" s="1"/>
  <c r="G332" i="7" s="1"/>
  <c r="G342" i="7" s="1"/>
  <c r="F312" i="7"/>
  <c r="F322" i="7" s="1"/>
  <c r="F332" i="7" s="1"/>
  <c r="F342" i="7" s="1"/>
  <c r="G311" i="7"/>
  <c r="G321" i="7" s="1"/>
  <c r="G331" i="7" s="1"/>
  <c r="G341" i="7" s="1"/>
  <c r="H341" i="7" s="1"/>
  <c r="J341" i="7" s="1"/>
  <c r="L341" i="7" s="1"/>
  <c r="F311" i="7"/>
  <c r="F321" i="7" s="1"/>
  <c r="F331" i="7" s="1"/>
  <c r="F341" i="7" s="1"/>
  <c r="F351" i="7" s="1"/>
  <c r="G310" i="7"/>
  <c r="G320" i="7" s="1"/>
  <c r="F310" i="7"/>
  <c r="F320" i="7" s="1"/>
  <c r="F330" i="7" s="1"/>
  <c r="F340" i="7" s="1"/>
  <c r="F350" i="7" s="1"/>
  <c r="G309" i="7"/>
  <c r="G319" i="7" s="1"/>
  <c r="G329" i="7" s="1"/>
  <c r="G339" i="7" s="1"/>
  <c r="H339" i="7" s="1"/>
  <c r="J339" i="7" s="1"/>
  <c r="L339" i="7" s="1"/>
  <c r="F309" i="7"/>
  <c r="F319" i="7" s="1"/>
  <c r="G308" i="7"/>
  <c r="G318" i="7" s="1"/>
  <c r="G328" i="7" s="1"/>
  <c r="G338" i="7" s="1"/>
  <c r="G348" i="7" s="1"/>
  <c r="G358" i="7" s="1"/>
  <c r="G368" i="7" s="1"/>
  <c r="G378" i="7" s="1"/>
  <c r="H378" i="7" s="1"/>
  <c r="J378" i="7" s="1"/>
  <c r="L378" i="7" s="1"/>
  <c r="F308" i="7"/>
  <c r="F318" i="7" s="1"/>
  <c r="F328" i="7" s="1"/>
  <c r="F338" i="7" s="1"/>
  <c r="F348" i="7" s="1"/>
  <c r="I307" i="7"/>
  <c r="H307" i="7"/>
  <c r="J307" i="7" s="1"/>
  <c r="L307" i="7" s="1"/>
  <c r="I306" i="7"/>
  <c r="M306" i="7" s="1"/>
  <c r="H306" i="7"/>
  <c r="J306" i="7" s="1"/>
  <c r="L306" i="7" s="1"/>
  <c r="I305" i="7"/>
  <c r="H305" i="7"/>
  <c r="J305" i="7" s="1"/>
  <c r="L305" i="7" s="1"/>
  <c r="I304" i="7"/>
  <c r="M304" i="7" s="1"/>
  <c r="H304" i="7"/>
  <c r="J304" i="7" s="1"/>
  <c r="L304" i="7" s="1"/>
  <c r="I303" i="7"/>
  <c r="K303" i="7" s="1"/>
  <c r="H303" i="7"/>
  <c r="J303" i="7" s="1"/>
  <c r="L303" i="7" s="1"/>
  <c r="I302" i="7"/>
  <c r="M302" i="7" s="1"/>
  <c r="H302" i="7"/>
  <c r="J302" i="7" s="1"/>
  <c r="L302" i="7" s="1"/>
  <c r="I301" i="7"/>
  <c r="K301" i="7" s="1"/>
  <c r="H301" i="7"/>
  <c r="J301" i="7" s="1"/>
  <c r="L301" i="7" s="1"/>
  <c r="I300" i="7"/>
  <c r="M300" i="7" s="1"/>
  <c r="H300" i="7"/>
  <c r="J300" i="7" s="1"/>
  <c r="L300" i="7" s="1"/>
  <c r="I299" i="7"/>
  <c r="K299" i="7" s="1"/>
  <c r="H299" i="7"/>
  <c r="J299" i="7" s="1"/>
  <c r="L299" i="7" s="1"/>
  <c r="I298" i="7"/>
  <c r="M298" i="7" s="1"/>
  <c r="H298" i="7"/>
  <c r="J298" i="7" s="1"/>
  <c r="L298" i="7" s="1"/>
  <c r="O298" i="7" s="1"/>
  <c r="Q298" i="7" s="1"/>
  <c r="I297" i="7"/>
  <c r="K297" i="7" s="1"/>
  <c r="H297" i="7"/>
  <c r="J297" i="7" s="1"/>
  <c r="L297" i="7" s="1"/>
  <c r="I296" i="7"/>
  <c r="M296" i="7" s="1"/>
  <c r="H296" i="7"/>
  <c r="J296" i="7" s="1"/>
  <c r="L296" i="7" s="1"/>
  <c r="I295" i="7"/>
  <c r="K295" i="7" s="1"/>
  <c r="H295" i="7"/>
  <c r="J295" i="7" s="1"/>
  <c r="L295" i="7" s="1"/>
  <c r="I294" i="7"/>
  <c r="M294" i="7" s="1"/>
  <c r="H294" i="7"/>
  <c r="J294" i="7" s="1"/>
  <c r="L294" i="7" s="1"/>
  <c r="O294" i="7" s="1"/>
  <c r="Q294" i="7" s="1"/>
  <c r="I293" i="7"/>
  <c r="M293" i="7" s="1"/>
  <c r="H293" i="7"/>
  <c r="J293" i="7" s="1"/>
  <c r="L293" i="7" s="1"/>
  <c r="I292" i="7"/>
  <c r="H292" i="7"/>
  <c r="J292" i="7" s="1"/>
  <c r="L292" i="7" s="1"/>
  <c r="I291" i="7"/>
  <c r="K291" i="7" s="1"/>
  <c r="H291" i="7"/>
  <c r="J291" i="7" s="1"/>
  <c r="L291" i="7" s="1"/>
  <c r="I290" i="7"/>
  <c r="M290" i="7" s="1"/>
  <c r="H290" i="7"/>
  <c r="J290" i="7" s="1"/>
  <c r="L290" i="7" s="1"/>
  <c r="I289" i="7"/>
  <c r="K289" i="7" s="1"/>
  <c r="H289" i="7"/>
  <c r="J289" i="7" s="1"/>
  <c r="L289" i="7" s="1"/>
  <c r="I288" i="7"/>
  <c r="M288" i="7" s="1"/>
  <c r="H288" i="7"/>
  <c r="J288" i="7" s="1"/>
  <c r="L288" i="7" s="1"/>
  <c r="I287" i="7"/>
  <c r="K287" i="7" s="1"/>
  <c r="H287" i="7"/>
  <c r="J287" i="7" s="1"/>
  <c r="L287" i="7" s="1"/>
  <c r="I286" i="7"/>
  <c r="K286" i="7" s="1"/>
  <c r="H286" i="7"/>
  <c r="J286" i="7" s="1"/>
  <c r="L286" i="7" s="1"/>
  <c r="I285" i="7"/>
  <c r="M285" i="7" s="1"/>
  <c r="H285" i="7"/>
  <c r="J285" i="7" s="1"/>
  <c r="L285" i="7" s="1"/>
  <c r="I284" i="7"/>
  <c r="H284" i="7"/>
  <c r="J284" i="7" s="1"/>
  <c r="L284" i="7" s="1"/>
  <c r="I283" i="7"/>
  <c r="K283" i="7" s="1"/>
  <c r="H283" i="7"/>
  <c r="J283" i="7" s="1"/>
  <c r="L283" i="7" s="1"/>
  <c r="I282" i="7"/>
  <c r="M282" i="7" s="1"/>
  <c r="H282" i="7"/>
  <c r="J282" i="7" s="1"/>
  <c r="L282" i="7" s="1"/>
  <c r="I281" i="7"/>
  <c r="M281" i="7" s="1"/>
  <c r="H281" i="7"/>
  <c r="J281" i="7" s="1"/>
  <c r="L281" i="7" s="1"/>
  <c r="I280" i="7"/>
  <c r="M280" i="7" s="1"/>
  <c r="H280" i="7"/>
  <c r="J280" i="7" s="1"/>
  <c r="L280" i="7" s="1"/>
  <c r="I279" i="7"/>
  <c r="K279" i="7" s="1"/>
  <c r="H279" i="7"/>
  <c r="J279" i="7" s="1"/>
  <c r="L279" i="7" s="1"/>
  <c r="I278" i="7"/>
  <c r="K278" i="7" s="1"/>
  <c r="H278" i="7"/>
  <c r="J278" i="7" s="1"/>
  <c r="L278" i="7" s="1"/>
  <c r="I277" i="7"/>
  <c r="M277" i="7" s="1"/>
  <c r="H277" i="7"/>
  <c r="J277" i="7" s="1"/>
  <c r="L277" i="7" s="1"/>
  <c r="I276" i="7"/>
  <c r="H276" i="7"/>
  <c r="J276" i="7" s="1"/>
  <c r="L276" i="7" s="1"/>
  <c r="I275" i="7"/>
  <c r="K275" i="7" s="1"/>
  <c r="H275" i="7"/>
  <c r="J275" i="7" s="1"/>
  <c r="L275" i="7" s="1"/>
  <c r="I274" i="7"/>
  <c r="M274" i="7" s="1"/>
  <c r="H274" i="7"/>
  <c r="J274" i="7" s="1"/>
  <c r="L274" i="7" s="1"/>
  <c r="I273" i="7"/>
  <c r="M273" i="7" s="1"/>
  <c r="H273" i="7"/>
  <c r="J273" i="7" s="1"/>
  <c r="L273" i="7" s="1"/>
  <c r="J272" i="7"/>
  <c r="L272" i="7" s="1"/>
  <c r="I272" i="7"/>
  <c r="M272" i="7" s="1"/>
  <c r="I271" i="7"/>
  <c r="K271" i="7" s="1"/>
  <c r="H271" i="7"/>
  <c r="J271" i="7" s="1"/>
  <c r="L271" i="7" s="1"/>
  <c r="I270" i="7"/>
  <c r="M270" i="7" s="1"/>
  <c r="H270" i="7"/>
  <c r="J270" i="7" s="1"/>
  <c r="L270" i="7" s="1"/>
  <c r="I269" i="7"/>
  <c r="M269" i="7" s="1"/>
  <c r="H269" i="7"/>
  <c r="J269" i="7" s="1"/>
  <c r="L269" i="7" s="1"/>
  <c r="I268" i="7"/>
  <c r="M268" i="7" s="1"/>
  <c r="H268" i="7"/>
  <c r="J268" i="7" s="1"/>
  <c r="L268" i="7" s="1"/>
  <c r="I267" i="7"/>
  <c r="K267" i="7" s="1"/>
  <c r="H267" i="7"/>
  <c r="J267" i="7" s="1"/>
  <c r="L267" i="7" s="1"/>
  <c r="I266" i="7"/>
  <c r="M266" i="7" s="1"/>
  <c r="H266" i="7"/>
  <c r="J266" i="7" s="1"/>
  <c r="L266" i="7" s="1"/>
  <c r="I265" i="7"/>
  <c r="K265" i="7" s="1"/>
  <c r="H265" i="7"/>
  <c r="J265" i="7" s="1"/>
  <c r="L265" i="7" s="1"/>
  <c r="I264" i="7"/>
  <c r="M264" i="7" s="1"/>
  <c r="H264" i="7"/>
  <c r="J264" i="7" s="1"/>
  <c r="L264" i="7" s="1"/>
  <c r="I263" i="7"/>
  <c r="M263" i="7" s="1"/>
  <c r="H263" i="7"/>
  <c r="J263" i="7" s="1"/>
  <c r="L263" i="7" s="1"/>
  <c r="I262" i="7"/>
  <c r="M262" i="7" s="1"/>
  <c r="H262" i="7"/>
  <c r="J262" i="7" s="1"/>
  <c r="L262" i="7" s="1"/>
  <c r="I261" i="7"/>
  <c r="K261" i="7" s="1"/>
  <c r="H261" i="7"/>
  <c r="J261" i="7" s="1"/>
  <c r="L261" i="7" s="1"/>
  <c r="J260" i="7"/>
  <c r="L260" i="7" s="1"/>
  <c r="I260" i="7"/>
  <c r="M260" i="7" s="1"/>
  <c r="I259" i="7"/>
  <c r="M259" i="7" s="1"/>
  <c r="H259" i="7"/>
  <c r="J259" i="7" s="1"/>
  <c r="L259" i="7" s="1"/>
  <c r="I258" i="7"/>
  <c r="M258" i="7" s="1"/>
  <c r="H258" i="7"/>
  <c r="J258" i="7" s="1"/>
  <c r="L258" i="7" s="1"/>
  <c r="I257" i="7"/>
  <c r="M257" i="7" s="1"/>
  <c r="H257" i="7"/>
  <c r="J257" i="7" s="1"/>
  <c r="L257" i="7" s="1"/>
  <c r="I256" i="7"/>
  <c r="H256" i="7"/>
  <c r="J256" i="7" s="1"/>
  <c r="L256" i="7" s="1"/>
  <c r="I255" i="7"/>
  <c r="M255" i="7" s="1"/>
  <c r="H255" i="7"/>
  <c r="J255" i="7" s="1"/>
  <c r="L255" i="7" s="1"/>
  <c r="I254" i="7"/>
  <c r="M254" i="7" s="1"/>
  <c r="H254" i="7"/>
  <c r="J254" i="7" s="1"/>
  <c r="L254" i="7" s="1"/>
  <c r="I253" i="7"/>
  <c r="M253" i="7" s="1"/>
  <c r="H253" i="7"/>
  <c r="J253" i="7" s="1"/>
  <c r="L253" i="7" s="1"/>
  <c r="J252" i="7"/>
  <c r="L252" i="7" s="1"/>
  <c r="I252" i="7"/>
  <c r="I251" i="7"/>
  <c r="M251" i="7" s="1"/>
  <c r="H251" i="7"/>
  <c r="J251" i="7" s="1"/>
  <c r="L251" i="7" s="1"/>
  <c r="I250" i="7"/>
  <c r="K250" i="7" s="1"/>
  <c r="H250" i="7"/>
  <c r="J250" i="7" s="1"/>
  <c r="L250" i="7" s="1"/>
  <c r="I249" i="7"/>
  <c r="M249" i="7" s="1"/>
  <c r="H249" i="7"/>
  <c r="J249" i="7" s="1"/>
  <c r="L249" i="7" s="1"/>
  <c r="I248" i="7"/>
  <c r="M248" i="7" s="1"/>
  <c r="H248" i="7"/>
  <c r="J248" i="7" s="1"/>
  <c r="L248" i="7" s="1"/>
  <c r="I247" i="7"/>
  <c r="M247" i="7" s="1"/>
  <c r="H247" i="7"/>
  <c r="J247" i="7" s="1"/>
  <c r="L247" i="7" s="1"/>
  <c r="I246" i="7"/>
  <c r="K246" i="7" s="1"/>
  <c r="H246" i="7"/>
  <c r="J246" i="7" s="1"/>
  <c r="L246" i="7" s="1"/>
  <c r="I245" i="7"/>
  <c r="K245" i="7" s="1"/>
  <c r="H245" i="7"/>
  <c r="J245" i="7" s="1"/>
  <c r="L245" i="7" s="1"/>
  <c r="I244" i="7"/>
  <c r="M244" i="7" s="1"/>
  <c r="H244" i="7"/>
  <c r="J244" i="7" s="1"/>
  <c r="L244" i="7" s="1"/>
  <c r="I243" i="7"/>
  <c r="M243" i="7" s="1"/>
  <c r="H243" i="7"/>
  <c r="J243" i="7" s="1"/>
  <c r="L243" i="7" s="1"/>
  <c r="O243" i="7" s="1"/>
  <c r="Q243" i="7" s="1"/>
  <c r="I242" i="7"/>
  <c r="K242" i="7" s="1"/>
  <c r="H242" i="7"/>
  <c r="J242" i="7" s="1"/>
  <c r="L242" i="7" s="1"/>
  <c r="J241" i="7"/>
  <c r="L241" i="7" s="1"/>
  <c r="I241" i="7"/>
  <c r="M241" i="7" s="1"/>
  <c r="I240" i="7"/>
  <c r="M240" i="7" s="1"/>
  <c r="H240" i="7"/>
  <c r="J240" i="7" s="1"/>
  <c r="L240" i="7" s="1"/>
  <c r="O240" i="7" s="1"/>
  <c r="Q240" i="7" s="1"/>
  <c r="I239" i="7"/>
  <c r="M239" i="7" s="1"/>
  <c r="H239" i="7"/>
  <c r="J239" i="7" s="1"/>
  <c r="L239" i="7" s="1"/>
  <c r="I238" i="7"/>
  <c r="M238" i="7" s="1"/>
  <c r="H238" i="7"/>
  <c r="J238" i="7" s="1"/>
  <c r="L238" i="7" s="1"/>
  <c r="I237" i="7"/>
  <c r="H237" i="7"/>
  <c r="J237" i="7" s="1"/>
  <c r="L237" i="7" s="1"/>
  <c r="I236" i="7"/>
  <c r="M236" i="7" s="1"/>
  <c r="H236" i="7"/>
  <c r="J236" i="7" s="1"/>
  <c r="L236" i="7" s="1"/>
  <c r="I235" i="7"/>
  <c r="M235" i="7" s="1"/>
  <c r="H235" i="7"/>
  <c r="J235" i="7" s="1"/>
  <c r="L235" i="7" s="1"/>
  <c r="I234" i="7"/>
  <c r="M234" i="7" s="1"/>
  <c r="H234" i="7"/>
  <c r="J234" i="7" s="1"/>
  <c r="L234" i="7" s="1"/>
  <c r="I233" i="7"/>
  <c r="H233" i="7"/>
  <c r="J233" i="7" s="1"/>
  <c r="L233" i="7" s="1"/>
  <c r="I232" i="7"/>
  <c r="M232" i="7" s="1"/>
  <c r="H232" i="7"/>
  <c r="J232" i="7" s="1"/>
  <c r="L232" i="7" s="1"/>
  <c r="N232" i="7" s="1"/>
  <c r="J231" i="7"/>
  <c r="L231" i="7" s="1"/>
  <c r="I231" i="7"/>
  <c r="K231" i="7" s="1"/>
  <c r="I230" i="7"/>
  <c r="M230" i="7" s="1"/>
  <c r="H230" i="7"/>
  <c r="J230" i="7" s="1"/>
  <c r="L230" i="7" s="1"/>
  <c r="I229" i="7"/>
  <c r="M229" i="7" s="1"/>
  <c r="H229" i="7"/>
  <c r="J229" i="7" s="1"/>
  <c r="L229" i="7" s="1"/>
  <c r="I228" i="7"/>
  <c r="M228" i="7" s="1"/>
  <c r="H228" i="7"/>
  <c r="J228" i="7" s="1"/>
  <c r="L228" i="7" s="1"/>
  <c r="I227" i="7"/>
  <c r="K227" i="7" s="1"/>
  <c r="H227" i="7"/>
  <c r="J227" i="7" s="1"/>
  <c r="L227" i="7" s="1"/>
  <c r="I226" i="7"/>
  <c r="M226" i="7" s="1"/>
  <c r="H226" i="7"/>
  <c r="J226" i="7" s="1"/>
  <c r="L226" i="7" s="1"/>
  <c r="I225" i="7"/>
  <c r="M225" i="7" s="1"/>
  <c r="H225" i="7"/>
  <c r="J225" i="7" s="1"/>
  <c r="L225" i="7" s="1"/>
  <c r="I224" i="7"/>
  <c r="M224" i="7" s="1"/>
  <c r="H224" i="7"/>
  <c r="J224" i="7" s="1"/>
  <c r="L224" i="7" s="1"/>
  <c r="I223" i="7"/>
  <c r="K223" i="7" s="1"/>
  <c r="H223" i="7"/>
  <c r="J223" i="7" s="1"/>
  <c r="L223" i="7" s="1"/>
  <c r="J222" i="7"/>
  <c r="L222" i="7" s="1"/>
  <c r="I222" i="7"/>
  <c r="M222" i="7" s="1"/>
  <c r="I221" i="7"/>
  <c r="M221" i="7" s="1"/>
  <c r="H221" i="7"/>
  <c r="J221" i="7" s="1"/>
  <c r="L221" i="7" s="1"/>
  <c r="I220" i="7"/>
  <c r="K220" i="7" s="1"/>
  <c r="H220" i="7"/>
  <c r="J220" i="7" s="1"/>
  <c r="L220" i="7" s="1"/>
  <c r="I219" i="7"/>
  <c r="M219" i="7" s="1"/>
  <c r="H219" i="7"/>
  <c r="J219" i="7" s="1"/>
  <c r="L219" i="7" s="1"/>
  <c r="I218" i="7"/>
  <c r="M218" i="7" s="1"/>
  <c r="H218" i="7"/>
  <c r="J218" i="7" s="1"/>
  <c r="L218" i="7" s="1"/>
  <c r="I217" i="7"/>
  <c r="H217" i="7"/>
  <c r="J217" i="7" s="1"/>
  <c r="L217" i="7" s="1"/>
  <c r="I216" i="7"/>
  <c r="K216" i="7" s="1"/>
  <c r="H216" i="7"/>
  <c r="J216" i="7" s="1"/>
  <c r="L216" i="7" s="1"/>
  <c r="I215" i="7"/>
  <c r="M215" i="7" s="1"/>
  <c r="H215" i="7"/>
  <c r="J215" i="7" s="1"/>
  <c r="L215" i="7" s="1"/>
  <c r="I214" i="7"/>
  <c r="M214" i="7" s="1"/>
  <c r="H214" i="7"/>
  <c r="J214" i="7" s="1"/>
  <c r="L214" i="7" s="1"/>
  <c r="I213" i="7"/>
  <c r="H213" i="7"/>
  <c r="J213" i="7" s="1"/>
  <c r="L213" i="7" s="1"/>
  <c r="J212" i="7"/>
  <c r="L212" i="7" s="1"/>
  <c r="I212" i="7"/>
  <c r="K212" i="7" s="1"/>
  <c r="I211" i="7"/>
  <c r="M211" i="7" s="1"/>
  <c r="H211" i="7"/>
  <c r="J211" i="7" s="1"/>
  <c r="L211" i="7" s="1"/>
  <c r="I210" i="7"/>
  <c r="H210" i="7"/>
  <c r="J210" i="7" s="1"/>
  <c r="L210" i="7" s="1"/>
  <c r="I209" i="7"/>
  <c r="K209" i="7" s="1"/>
  <c r="H209" i="7"/>
  <c r="J209" i="7" s="1"/>
  <c r="L209" i="7" s="1"/>
  <c r="I208" i="7"/>
  <c r="K208" i="7" s="1"/>
  <c r="H208" i="7"/>
  <c r="J208" i="7" s="1"/>
  <c r="L208" i="7" s="1"/>
  <c r="I207" i="7"/>
  <c r="M207" i="7" s="1"/>
  <c r="H207" i="7"/>
  <c r="J207" i="7" s="1"/>
  <c r="L207" i="7" s="1"/>
  <c r="I206" i="7"/>
  <c r="H206" i="7"/>
  <c r="J206" i="7" s="1"/>
  <c r="L206" i="7" s="1"/>
  <c r="I205" i="7"/>
  <c r="K205" i="7" s="1"/>
  <c r="H205" i="7"/>
  <c r="J205" i="7" s="1"/>
  <c r="L205" i="7" s="1"/>
  <c r="I204" i="7"/>
  <c r="K204" i="7" s="1"/>
  <c r="H204" i="7"/>
  <c r="J204" i="7" s="1"/>
  <c r="L204" i="7" s="1"/>
  <c r="I203" i="7"/>
  <c r="M203" i="7" s="1"/>
  <c r="H203" i="7"/>
  <c r="J203" i="7" s="1"/>
  <c r="L203" i="7" s="1"/>
  <c r="I202" i="7"/>
  <c r="H202" i="7"/>
  <c r="J202" i="7" s="1"/>
  <c r="L202" i="7" s="1"/>
  <c r="I201" i="7"/>
  <c r="M201" i="7" s="1"/>
  <c r="H201" i="7"/>
  <c r="J201" i="7" s="1"/>
  <c r="L201" i="7" s="1"/>
  <c r="J200" i="7"/>
  <c r="L200" i="7" s="1"/>
  <c r="I200" i="7"/>
  <c r="K200" i="7" s="1"/>
  <c r="I199" i="7"/>
  <c r="H199" i="7"/>
  <c r="J199" i="7" s="1"/>
  <c r="L199" i="7" s="1"/>
  <c r="I198" i="7"/>
  <c r="H198" i="7"/>
  <c r="J198" i="7" s="1"/>
  <c r="L198" i="7" s="1"/>
  <c r="I197" i="7"/>
  <c r="K197" i="7" s="1"/>
  <c r="H197" i="7"/>
  <c r="J197" i="7" s="1"/>
  <c r="L197" i="7" s="1"/>
  <c r="I196" i="7"/>
  <c r="M196" i="7" s="1"/>
  <c r="H196" i="7"/>
  <c r="J196" i="7" s="1"/>
  <c r="L196" i="7" s="1"/>
  <c r="I195" i="7"/>
  <c r="M195" i="7" s="1"/>
  <c r="H195" i="7"/>
  <c r="J195" i="7" s="1"/>
  <c r="L195" i="7" s="1"/>
  <c r="I194" i="7"/>
  <c r="H194" i="7"/>
  <c r="J194" i="7" s="1"/>
  <c r="L194" i="7" s="1"/>
  <c r="I193" i="7"/>
  <c r="K193" i="7" s="1"/>
  <c r="H193" i="7"/>
  <c r="J193" i="7" s="1"/>
  <c r="L193" i="7" s="1"/>
  <c r="I192" i="7"/>
  <c r="M192" i="7" s="1"/>
  <c r="H192" i="7"/>
  <c r="J192" i="7" s="1"/>
  <c r="L192" i="7" s="1"/>
  <c r="I191" i="7"/>
  <c r="M191" i="7" s="1"/>
  <c r="H191" i="7"/>
  <c r="J191" i="7" s="1"/>
  <c r="L191" i="7" s="1"/>
  <c r="I190" i="7"/>
  <c r="M190" i="7" s="1"/>
  <c r="H190" i="7"/>
  <c r="J190" i="7" s="1"/>
  <c r="L190" i="7" s="1"/>
  <c r="I189" i="7"/>
  <c r="M189" i="7" s="1"/>
  <c r="H189" i="7"/>
  <c r="J189" i="7" s="1"/>
  <c r="L189" i="7" s="1"/>
  <c r="I188" i="7"/>
  <c r="H188" i="7"/>
  <c r="J188" i="7" s="1"/>
  <c r="L188" i="7" s="1"/>
  <c r="I187" i="7"/>
  <c r="M187" i="7" s="1"/>
  <c r="H187" i="7"/>
  <c r="J187" i="7" s="1"/>
  <c r="L187" i="7" s="1"/>
  <c r="I186" i="7"/>
  <c r="K186" i="7" s="1"/>
  <c r="H186" i="7"/>
  <c r="J186" i="7" s="1"/>
  <c r="L186" i="7" s="1"/>
  <c r="I185" i="7"/>
  <c r="K185" i="7" s="1"/>
  <c r="H185" i="7"/>
  <c r="J185" i="7" s="1"/>
  <c r="L185" i="7" s="1"/>
  <c r="I184" i="7"/>
  <c r="H184" i="7"/>
  <c r="J184" i="7" s="1"/>
  <c r="L184" i="7" s="1"/>
  <c r="I183" i="7"/>
  <c r="M183" i="7" s="1"/>
  <c r="H183" i="7"/>
  <c r="J183" i="7" s="1"/>
  <c r="L183" i="7" s="1"/>
  <c r="I182" i="7"/>
  <c r="K182" i="7" s="1"/>
  <c r="H182" i="7"/>
  <c r="J182" i="7" s="1"/>
  <c r="L182" i="7" s="1"/>
  <c r="I181" i="7"/>
  <c r="M181" i="7" s="1"/>
  <c r="H181" i="7"/>
  <c r="J181" i="7" s="1"/>
  <c r="L181" i="7" s="1"/>
  <c r="I180" i="7"/>
  <c r="H180" i="7"/>
  <c r="J180" i="7" s="1"/>
  <c r="L180" i="7" s="1"/>
  <c r="I179" i="7"/>
  <c r="M179" i="7" s="1"/>
  <c r="H179" i="7"/>
  <c r="J179" i="7" s="1"/>
  <c r="L179" i="7" s="1"/>
  <c r="I178" i="7"/>
  <c r="K178" i="7" s="1"/>
  <c r="H178" i="7"/>
  <c r="J178" i="7" s="1"/>
  <c r="L178" i="7" s="1"/>
  <c r="I177" i="7"/>
  <c r="K177" i="7" s="1"/>
  <c r="H177" i="7"/>
  <c r="J177" i="7" s="1"/>
  <c r="L177" i="7" s="1"/>
  <c r="I176" i="7"/>
  <c r="H176" i="7"/>
  <c r="J176" i="7" s="1"/>
  <c r="L176" i="7" s="1"/>
  <c r="I175" i="7"/>
  <c r="M175" i="7" s="1"/>
  <c r="H175" i="7"/>
  <c r="J175" i="7" s="1"/>
  <c r="L175" i="7" s="1"/>
  <c r="I174" i="7"/>
  <c r="K174" i="7" s="1"/>
  <c r="H174" i="7"/>
  <c r="J174" i="7" s="1"/>
  <c r="L174" i="7" s="1"/>
  <c r="I173" i="7"/>
  <c r="M173" i="7" s="1"/>
  <c r="H173" i="7"/>
  <c r="J173" i="7" s="1"/>
  <c r="L173" i="7" s="1"/>
  <c r="I172" i="7"/>
  <c r="H172" i="7"/>
  <c r="J172" i="7" s="1"/>
  <c r="L172" i="7" s="1"/>
  <c r="I171" i="7"/>
  <c r="M171" i="7" s="1"/>
  <c r="H171" i="7"/>
  <c r="J171" i="7" s="1"/>
  <c r="L171" i="7" s="1"/>
  <c r="I170" i="7"/>
  <c r="K170" i="7" s="1"/>
  <c r="H170" i="7"/>
  <c r="J170" i="7" s="1"/>
  <c r="L170" i="7" s="1"/>
  <c r="I169" i="7"/>
  <c r="K169" i="7" s="1"/>
  <c r="H169" i="7"/>
  <c r="J169" i="7" s="1"/>
  <c r="L169" i="7" s="1"/>
  <c r="I168" i="7"/>
  <c r="H168" i="7"/>
  <c r="J168" i="7" s="1"/>
  <c r="L168" i="7" s="1"/>
  <c r="I167" i="7"/>
  <c r="M167" i="7" s="1"/>
  <c r="H167" i="7"/>
  <c r="J167" i="7" s="1"/>
  <c r="L167" i="7" s="1"/>
  <c r="I166" i="7"/>
  <c r="K166" i="7" s="1"/>
  <c r="H166" i="7"/>
  <c r="J166" i="7" s="1"/>
  <c r="L166" i="7" s="1"/>
  <c r="I165" i="7"/>
  <c r="M165" i="7" s="1"/>
  <c r="H165" i="7"/>
  <c r="J165" i="7" s="1"/>
  <c r="L165" i="7" s="1"/>
  <c r="I164" i="7"/>
  <c r="H164" i="7"/>
  <c r="J164" i="7" s="1"/>
  <c r="L164" i="7" s="1"/>
  <c r="I163" i="7"/>
  <c r="M163" i="7" s="1"/>
  <c r="H163" i="7"/>
  <c r="J163" i="7" s="1"/>
  <c r="L163" i="7" s="1"/>
  <c r="I162" i="7"/>
  <c r="K162" i="7" s="1"/>
  <c r="H162" i="7"/>
  <c r="J162" i="7" s="1"/>
  <c r="L162" i="7" s="1"/>
  <c r="I161" i="7"/>
  <c r="M161" i="7" s="1"/>
  <c r="H161" i="7"/>
  <c r="J161" i="7" s="1"/>
  <c r="L161" i="7" s="1"/>
  <c r="I160" i="7"/>
  <c r="H160" i="7"/>
  <c r="J160" i="7" s="1"/>
  <c r="L160" i="7" s="1"/>
  <c r="I159" i="7"/>
  <c r="M159" i="7" s="1"/>
  <c r="H159" i="7"/>
  <c r="J159" i="7" s="1"/>
  <c r="L159" i="7" s="1"/>
  <c r="O159" i="7" s="1"/>
  <c r="Q159" i="7" s="1"/>
  <c r="I158" i="7"/>
  <c r="K158" i="7" s="1"/>
  <c r="H158" i="7"/>
  <c r="J158" i="7" s="1"/>
  <c r="L158" i="7" s="1"/>
  <c r="I157" i="7"/>
  <c r="M157" i="7" s="1"/>
  <c r="H157" i="7"/>
  <c r="J157" i="7" s="1"/>
  <c r="L157" i="7" s="1"/>
  <c r="I156" i="7"/>
  <c r="H156" i="7"/>
  <c r="J156" i="7" s="1"/>
  <c r="L156" i="7" s="1"/>
  <c r="I155" i="7"/>
  <c r="M155" i="7" s="1"/>
  <c r="H155" i="7"/>
  <c r="J155" i="7" s="1"/>
  <c r="L155" i="7" s="1"/>
  <c r="I154" i="7"/>
  <c r="K154" i="7" s="1"/>
  <c r="H154" i="7"/>
  <c r="J154" i="7" s="1"/>
  <c r="L154" i="7" s="1"/>
  <c r="I153" i="7"/>
  <c r="M153" i="7" s="1"/>
  <c r="H153" i="7"/>
  <c r="J153" i="7" s="1"/>
  <c r="L153" i="7" s="1"/>
  <c r="I152" i="7"/>
  <c r="H152" i="7"/>
  <c r="J152" i="7" s="1"/>
  <c r="L152" i="7" s="1"/>
  <c r="I151" i="7"/>
  <c r="M151" i="7" s="1"/>
  <c r="H151" i="7"/>
  <c r="J151" i="7" s="1"/>
  <c r="L151" i="7" s="1"/>
  <c r="I150" i="7"/>
  <c r="K150" i="7" s="1"/>
  <c r="H150" i="7"/>
  <c r="J150" i="7" s="1"/>
  <c r="L150" i="7" s="1"/>
  <c r="I149" i="7"/>
  <c r="M149" i="7" s="1"/>
  <c r="H149" i="7"/>
  <c r="J149" i="7" s="1"/>
  <c r="L149" i="7" s="1"/>
  <c r="I148" i="7"/>
  <c r="H148" i="7"/>
  <c r="J148" i="7" s="1"/>
  <c r="L148" i="7" s="1"/>
  <c r="I147" i="7"/>
  <c r="M147" i="7" s="1"/>
  <c r="H147" i="7"/>
  <c r="J147" i="7" s="1"/>
  <c r="L147" i="7" s="1"/>
  <c r="I146" i="7"/>
  <c r="K146" i="7" s="1"/>
  <c r="H146" i="7"/>
  <c r="J146" i="7" s="1"/>
  <c r="L146" i="7" s="1"/>
  <c r="I145" i="7"/>
  <c r="M145" i="7" s="1"/>
  <c r="H145" i="7"/>
  <c r="J145" i="7" s="1"/>
  <c r="L145" i="7" s="1"/>
  <c r="I144" i="7"/>
  <c r="H144" i="7"/>
  <c r="J144" i="7" s="1"/>
  <c r="L144" i="7" s="1"/>
  <c r="I143" i="7"/>
  <c r="M143" i="7" s="1"/>
  <c r="H143" i="7"/>
  <c r="J143" i="7" s="1"/>
  <c r="L143" i="7" s="1"/>
  <c r="I142" i="7"/>
  <c r="K142" i="7" s="1"/>
  <c r="H142" i="7"/>
  <c r="J142" i="7" s="1"/>
  <c r="L142" i="7" s="1"/>
  <c r="I141" i="7"/>
  <c r="M141" i="7" s="1"/>
  <c r="H141" i="7"/>
  <c r="J141" i="7" s="1"/>
  <c r="L141" i="7" s="1"/>
  <c r="I140" i="7"/>
  <c r="H140" i="7"/>
  <c r="J140" i="7" s="1"/>
  <c r="L140" i="7" s="1"/>
  <c r="I139" i="7"/>
  <c r="M139" i="7" s="1"/>
  <c r="H139" i="7"/>
  <c r="J139" i="7" s="1"/>
  <c r="L139" i="7" s="1"/>
  <c r="I138" i="7"/>
  <c r="K138" i="7" s="1"/>
  <c r="H138" i="7"/>
  <c r="J138" i="7" s="1"/>
  <c r="L138" i="7" s="1"/>
  <c r="I137" i="7"/>
  <c r="M137" i="7" s="1"/>
  <c r="H137" i="7"/>
  <c r="J137" i="7" s="1"/>
  <c r="L137" i="7" s="1"/>
  <c r="I136" i="7"/>
  <c r="H136" i="7"/>
  <c r="J136" i="7" s="1"/>
  <c r="L136" i="7" s="1"/>
  <c r="I135" i="7"/>
  <c r="M135" i="7" s="1"/>
  <c r="H135" i="7"/>
  <c r="J135" i="7" s="1"/>
  <c r="L135" i="7" s="1"/>
  <c r="I134" i="7"/>
  <c r="K134" i="7" s="1"/>
  <c r="H134" i="7"/>
  <c r="J134" i="7" s="1"/>
  <c r="L134" i="7" s="1"/>
  <c r="I133" i="7"/>
  <c r="M133" i="7" s="1"/>
  <c r="H133" i="7"/>
  <c r="J133" i="7" s="1"/>
  <c r="L133" i="7" s="1"/>
  <c r="I132" i="7"/>
  <c r="H132" i="7"/>
  <c r="J132" i="7" s="1"/>
  <c r="L132" i="7" s="1"/>
  <c r="I131" i="7"/>
  <c r="M131" i="7" s="1"/>
  <c r="H131" i="7"/>
  <c r="J131" i="7" s="1"/>
  <c r="L131" i="7" s="1"/>
  <c r="I130" i="7"/>
  <c r="K130" i="7" s="1"/>
  <c r="H130" i="7"/>
  <c r="J130" i="7" s="1"/>
  <c r="L130" i="7" s="1"/>
  <c r="I129" i="7"/>
  <c r="M129" i="7" s="1"/>
  <c r="H129" i="7"/>
  <c r="J129" i="7" s="1"/>
  <c r="L129" i="7" s="1"/>
  <c r="I128" i="7"/>
  <c r="H128" i="7"/>
  <c r="J128" i="7" s="1"/>
  <c r="L128" i="7" s="1"/>
  <c r="I127" i="7"/>
  <c r="M127" i="7" s="1"/>
  <c r="H127" i="7"/>
  <c r="J127" i="7" s="1"/>
  <c r="L127" i="7" s="1"/>
  <c r="I126" i="7"/>
  <c r="K126" i="7" s="1"/>
  <c r="H126" i="7"/>
  <c r="J126" i="7" s="1"/>
  <c r="L126" i="7" s="1"/>
  <c r="I125" i="7"/>
  <c r="M125" i="7" s="1"/>
  <c r="H125" i="7"/>
  <c r="J125" i="7" s="1"/>
  <c r="L125" i="7" s="1"/>
  <c r="I124" i="7"/>
  <c r="H124" i="7"/>
  <c r="J124" i="7" s="1"/>
  <c r="L124" i="7" s="1"/>
  <c r="I123" i="7"/>
  <c r="M123" i="7" s="1"/>
  <c r="H123" i="7"/>
  <c r="J123" i="7" s="1"/>
  <c r="L123" i="7" s="1"/>
  <c r="I122" i="7"/>
  <c r="K122" i="7" s="1"/>
  <c r="H122" i="7"/>
  <c r="J122" i="7" s="1"/>
  <c r="L122" i="7" s="1"/>
  <c r="I121" i="7"/>
  <c r="M121" i="7" s="1"/>
  <c r="H121" i="7"/>
  <c r="J121" i="7" s="1"/>
  <c r="L121" i="7" s="1"/>
  <c r="I120" i="7"/>
  <c r="H120" i="7"/>
  <c r="J120" i="7" s="1"/>
  <c r="L120" i="7" s="1"/>
  <c r="I119" i="7"/>
  <c r="M119" i="7" s="1"/>
  <c r="H119" i="7"/>
  <c r="J119" i="7" s="1"/>
  <c r="L119" i="7" s="1"/>
  <c r="I118" i="7"/>
  <c r="K118" i="7" s="1"/>
  <c r="H118" i="7"/>
  <c r="J118" i="7" s="1"/>
  <c r="L118" i="7" s="1"/>
  <c r="I117" i="7"/>
  <c r="K117" i="7" s="1"/>
  <c r="H117" i="7"/>
  <c r="J117" i="7" s="1"/>
  <c r="L117" i="7" s="1"/>
  <c r="I116" i="7"/>
  <c r="H116" i="7"/>
  <c r="J116" i="7" s="1"/>
  <c r="L116" i="7" s="1"/>
  <c r="I115" i="7"/>
  <c r="M115" i="7" s="1"/>
  <c r="H115" i="7"/>
  <c r="J115" i="7" s="1"/>
  <c r="L115" i="7" s="1"/>
  <c r="I114" i="7"/>
  <c r="K114" i="7" s="1"/>
  <c r="H114" i="7"/>
  <c r="J114" i="7" s="1"/>
  <c r="L114" i="7" s="1"/>
  <c r="I113" i="7"/>
  <c r="M113" i="7" s="1"/>
  <c r="H113" i="7"/>
  <c r="J113" i="7" s="1"/>
  <c r="L113" i="7" s="1"/>
  <c r="I112" i="7"/>
  <c r="H112" i="7"/>
  <c r="J112" i="7" s="1"/>
  <c r="L112" i="7" s="1"/>
  <c r="I111" i="7"/>
  <c r="M111" i="7" s="1"/>
  <c r="H111" i="7"/>
  <c r="J111" i="7" s="1"/>
  <c r="L111" i="7" s="1"/>
  <c r="I110" i="7"/>
  <c r="K110" i="7" s="1"/>
  <c r="H110" i="7"/>
  <c r="J110" i="7" s="1"/>
  <c r="L110" i="7" s="1"/>
  <c r="I109" i="7"/>
  <c r="M109" i="7" s="1"/>
  <c r="H109" i="7"/>
  <c r="J109" i="7" s="1"/>
  <c r="L109" i="7" s="1"/>
  <c r="I108" i="7"/>
  <c r="H108" i="7"/>
  <c r="J108" i="7" s="1"/>
  <c r="L108" i="7" s="1"/>
  <c r="I107" i="7"/>
  <c r="M107" i="7" s="1"/>
  <c r="H107" i="7"/>
  <c r="J107" i="7" s="1"/>
  <c r="L107" i="7" s="1"/>
  <c r="I106" i="7"/>
  <c r="K106" i="7" s="1"/>
  <c r="H106" i="7"/>
  <c r="J106" i="7" s="1"/>
  <c r="L106" i="7" s="1"/>
  <c r="I105" i="7"/>
  <c r="K105" i="7" s="1"/>
  <c r="H105" i="7"/>
  <c r="J105" i="7" s="1"/>
  <c r="L105" i="7" s="1"/>
  <c r="I104" i="7"/>
  <c r="H104" i="7"/>
  <c r="J104" i="7" s="1"/>
  <c r="L104" i="7" s="1"/>
  <c r="I103" i="7"/>
  <c r="M103" i="7" s="1"/>
  <c r="H103" i="7"/>
  <c r="J103" i="7" s="1"/>
  <c r="L103" i="7" s="1"/>
  <c r="I102" i="7"/>
  <c r="K102" i="7" s="1"/>
  <c r="H102" i="7"/>
  <c r="J102" i="7" s="1"/>
  <c r="L102" i="7" s="1"/>
  <c r="I101" i="7"/>
  <c r="M101" i="7" s="1"/>
  <c r="H101" i="7"/>
  <c r="J101" i="7" s="1"/>
  <c r="L101" i="7" s="1"/>
  <c r="I100" i="7"/>
  <c r="H100" i="7"/>
  <c r="J100" i="7" s="1"/>
  <c r="L100" i="7" s="1"/>
  <c r="I99" i="7"/>
  <c r="M99" i="7" s="1"/>
  <c r="H99" i="7"/>
  <c r="J99" i="7" s="1"/>
  <c r="L99" i="7" s="1"/>
  <c r="I98" i="7"/>
  <c r="K98" i="7" s="1"/>
  <c r="H98" i="7"/>
  <c r="J98" i="7" s="1"/>
  <c r="L98" i="7" s="1"/>
  <c r="I97" i="7"/>
  <c r="M97" i="7" s="1"/>
  <c r="H97" i="7"/>
  <c r="J97" i="7" s="1"/>
  <c r="L97" i="7" s="1"/>
  <c r="I96" i="7"/>
  <c r="H96" i="7"/>
  <c r="J96" i="7" s="1"/>
  <c r="L96" i="7" s="1"/>
  <c r="I95" i="7"/>
  <c r="K95" i="7" s="1"/>
  <c r="H95" i="7"/>
  <c r="J95" i="7" s="1"/>
  <c r="L95" i="7" s="1"/>
  <c r="I94" i="7"/>
  <c r="M94" i="7" s="1"/>
  <c r="H94" i="7"/>
  <c r="J94" i="7" s="1"/>
  <c r="L94" i="7" s="1"/>
  <c r="I93" i="7"/>
  <c r="M93" i="7" s="1"/>
  <c r="H93" i="7"/>
  <c r="J93" i="7" s="1"/>
  <c r="L93" i="7" s="1"/>
  <c r="I92" i="7"/>
  <c r="M92" i="7" s="1"/>
  <c r="H92" i="7"/>
  <c r="J92" i="7" s="1"/>
  <c r="L92" i="7" s="1"/>
  <c r="I91" i="7"/>
  <c r="K91" i="7" s="1"/>
  <c r="H91" i="7"/>
  <c r="J91" i="7" s="1"/>
  <c r="L91" i="7" s="1"/>
  <c r="I90" i="7"/>
  <c r="M90" i="7" s="1"/>
  <c r="H90" i="7"/>
  <c r="J90" i="7" s="1"/>
  <c r="L90" i="7" s="1"/>
  <c r="I89" i="7"/>
  <c r="M89" i="7" s="1"/>
  <c r="H89" i="7"/>
  <c r="J89" i="7" s="1"/>
  <c r="L89" i="7" s="1"/>
  <c r="I88" i="7"/>
  <c r="M88" i="7" s="1"/>
  <c r="H88" i="7"/>
  <c r="J88" i="7" s="1"/>
  <c r="L88" i="7" s="1"/>
  <c r="I87" i="7"/>
  <c r="K87" i="7" s="1"/>
  <c r="H87" i="7"/>
  <c r="J87" i="7" s="1"/>
  <c r="L87" i="7" s="1"/>
  <c r="I86" i="7"/>
  <c r="M86" i="7" s="1"/>
  <c r="H86" i="7"/>
  <c r="J86" i="7" s="1"/>
  <c r="L86" i="7" s="1"/>
  <c r="I85" i="7"/>
  <c r="M85" i="7" s="1"/>
  <c r="H85" i="7"/>
  <c r="J85" i="7" s="1"/>
  <c r="L85" i="7" s="1"/>
  <c r="I84" i="7"/>
  <c r="K84" i="7" s="1"/>
  <c r="H84" i="7"/>
  <c r="J84" i="7" s="1"/>
  <c r="L84" i="7" s="1"/>
  <c r="I83" i="7"/>
  <c r="K83" i="7" s="1"/>
  <c r="H83" i="7"/>
  <c r="J83" i="7" s="1"/>
  <c r="L83" i="7" s="1"/>
  <c r="I82" i="7"/>
  <c r="M82" i="7" s="1"/>
  <c r="H82" i="7"/>
  <c r="J82" i="7" s="1"/>
  <c r="L82" i="7" s="1"/>
  <c r="I81" i="7"/>
  <c r="M81" i="7" s="1"/>
  <c r="H81" i="7"/>
  <c r="J81" i="7" s="1"/>
  <c r="L81" i="7" s="1"/>
  <c r="I80" i="7"/>
  <c r="M80" i="7" s="1"/>
  <c r="H80" i="7"/>
  <c r="J80" i="7" s="1"/>
  <c r="L80" i="7" s="1"/>
  <c r="I79" i="7"/>
  <c r="K79" i="7" s="1"/>
  <c r="H79" i="7"/>
  <c r="J79" i="7" s="1"/>
  <c r="L79" i="7" s="1"/>
  <c r="I78" i="7"/>
  <c r="M78" i="7" s="1"/>
  <c r="H78" i="7"/>
  <c r="J78" i="7" s="1"/>
  <c r="L78" i="7" s="1"/>
  <c r="I77" i="7"/>
  <c r="M77" i="7" s="1"/>
  <c r="H77" i="7"/>
  <c r="J77" i="7" s="1"/>
  <c r="L77" i="7" s="1"/>
  <c r="I76" i="7"/>
  <c r="M76" i="7" s="1"/>
  <c r="H76" i="7"/>
  <c r="J76" i="7" s="1"/>
  <c r="L76" i="7" s="1"/>
  <c r="I75" i="7"/>
  <c r="K75" i="7" s="1"/>
  <c r="H75" i="7"/>
  <c r="J75" i="7" s="1"/>
  <c r="L75" i="7" s="1"/>
  <c r="I74" i="7"/>
  <c r="M74" i="7" s="1"/>
  <c r="H74" i="7"/>
  <c r="J74" i="7" s="1"/>
  <c r="L74" i="7" s="1"/>
  <c r="I73" i="7"/>
  <c r="M73" i="7" s="1"/>
  <c r="H73" i="7"/>
  <c r="J73" i="7" s="1"/>
  <c r="L73" i="7" s="1"/>
  <c r="I72" i="7"/>
  <c r="K72" i="7" s="1"/>
  <c r="H72" i="7"/>
  <c r="J72" i="7" s="1"/>
  <c r="L72" i="7" s="1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604" i="6"/>
  <c r="M604" i="6" s="1"/>
  <c r="I603" i="6"/>
  <c r="K603" i="6" s="1"/>
  <c r="I602" i="6"/>
  <c r="K602" i="6" s="1"/>
  <c r="I601" i="6"/>
  <c r="M601" i="6" s="1"/>
  <c r="H601" i="6"/>
  <c r="J601" i="6" s="1"/>
  <c r="L601" i="6" s="1"/>
  <c r="I600" i="6"/>
  <c r="Q600" i="6" s="1"/>
  <c r="I599" i="6"/>
  <c r="K599" i="6" s="1"/>
  <c r="I598" i="6"/>
  <c r="K598" i="6" s="1"/>
  <c r="I597" i="6"/>
  <c r="M597" i="6" s="1"/>
  <c r="I596" i="6"/>
  <c r="Q596" i="6" s="1"/>
  <c r="I595" i="6"/>
  <c r="K595" i="6" s="1"/>
  <c r="I594" i="6"/>
  <c r="K594" i="6" s="1"/>
  <c r="M593" i="6"/>
  <c r="I593" i="6"/>
  <c r="K593" i="6" s="1"/>
  <c r="H593" i="6"/>
  <c r="P593" i="6" s="1"/>
  <c r="R593" i="6" s="1"/>
  <c r="I592" i="6"/>
  <c r="Q592" i="6" s="1"/>
  <c r="I591" i="6"/>
  <c r="K591" i="6" s="1"/>
  <c r="I590" i="6"/>
  <c r="K590" i="6" s="1"/>
  <c r="I589" i="6"/>
  <c r="M589" i="6" s="1"/>
  <c r="I588" i="6"/>
  <c r="Q588" i="6" s="1"/>
  <c r="I587" i="6"/>
  <c r="K587" i="6" s="1"/>
  <c r="I586" i="6"/>
  <c r="K586" i="6" s="1"/>
  <c r="H586" i="6"/>
  <c r="J586" i="6" s="1"/>
  <c r="L586" i="6" s="1"/>
  <c r="J585" i="6"/>
  <c r="L585" i="6" s="1"/>
  <c r="I585" i="6"/>
  <c r="M585" i="6" s="1"/>
  <c r="H585" i="6"/>
  <c r="P585" i="6" s="1"/>
  <c r="R585" i="6" s="1"/>
  <c r="I584" i="6"/>
  <c r="Q584" i="6" s="1"/>
  <c r="H584" i="6"/>
  <c r="J584" i="6" s="1"/>
  <c r="L584" i="6" s="1"/>
  <c r="I583" i="6"/>
  <c r="K583" i="6" s="1"/>
  <c r="H583" i="6"/>
  <c r="J583" i="6" s="1"/>
  <c r="L583" i="6" s="1"/>
  <c r="M582" i="6"/>
  <c r="L582" i="6"/>
  <c r="I582" i="6"/>
  <c r="K582" i="6" s="1"/>
  <c r="H582" i="6"/>
  <c r="J582" i="6" s="1"/>
  <c r="I581" i="6"/>
  <c r="M581" i="6" s="1"/>
  <c r="H581" i="6"/>
  <c r="J581" i="6" s="1"/>
  <c r="L581" i="6" s="1"/>
  <c r="I580" i="6"/>
  <c r="Q580" i="6" s="1"/>
  <c r="H580" i="6"/>
  <c r="J580" i="6" s="1"/>
  <c r="L580" i="6" s="1"/>
  <c r="I579" i="6"/>
  <c r="K579" i="6" s="1"/>
  <c r="H579" i="6"/>
  <c r="J579" i="6" s="1"/>
  <c r="L579" i="6" s="1"/>
  <c r="I578" i="6"/>
  <c r="K578" i="6" s="1"/>
  <c r="I577" i="6"/>
  <c r="M577" i="6" s="1"/>
  <c r="H577" i="6"/>
  <c r="P577" i="6" s="1"/>
  <c r="R577" i="6" s="1"/>
  <c r="I576" i="6"/>
  <c r="Q576" i="6" s="1"/>
  <c r="H576" i="6"/>
  <c r="J576" i="6" s="1"/>
  <c r="L576" i="6" s="1"/>
  <c r="I575" i="6"/>
  <c r="K575" i="6" s="1"/>
  <c r="H575" i="6"/>
  <c r="J575" i="6" s="1"/>
  <c r="L575" i="6" s="1"/>
  <c r="I574" i="6"/>
  <c r="K574" i="6" s="1"/>
  <c r="H574" i="6"/>
  <c r="J574" i="6" s="1"/>
  <c r="L574" i="6" s="1"/>
  <c r="I573" i="6"/>
  <c r="M573" i="6" s="1"/>
  <c r="H573" i="6"/>
  <c r="J573" i="6" s="1"/>
  <c r="L573" i="6" s="1"/>
  <c r="I572" i="6"/>
  <c r="Q572" i="6" s="1"/>
  <c r="H572" i="6"/>
  <c r="J572" i="6" s="1"/>
  <c r="L572" i="6" s="1"/>
  <c r="I571" i="6"/>
  <c r="K571" i="6" s="1"/>
  <c r="I570" i="6"/>
  <c r="K570" i="6" s="1"/>
  <c r="K569" i="6"/>
  <c r="I569" i="6"/>
  <c r="M569" i="6" s="1"/>
  <c r="H569" i="6"/>
  <c r="P569" i="6" s="1"/>
  <c r="R569" i="6" s="1"/>
  <c r="I568" i="6"/>
  <c r="Q568" i="6" s="1"/>
  <c r="H568" i="6"/>
  <c r="J568" i="6" s="1"/>
  <c r="L568" i="6" s="1"/>
  <c r="I567" i="6"/>
  <c r="K567" i="6" s="1"/>
  <c r="H567" i="6"/>
  <c r="J567" i="6" s="1"/>
  <c r="L567" i="6" s="1"/>
  <c r="M566" i="6"/>
  <c r="I566" i="6"/>
  <c r="K566" i="6" s="1"/>
  <c r="H566" i="6"/>
  <c r="J566" i="6" s="1"/>
  <c r="L566" i="6" s="1"/>
  <c r="I565" i="6"/>
  <c r="M565" i="6" s="1"/>
  <c r="H565" i="6"/>
  <c r="J565" i="6" s="1"/>
  <c r="L565" i="6" s="1"/>
  <c r="I564" i="6"/>
  <c r="Q564" i="6" s="1"/>
  <c r="H564" i="6"/>
  <c r="J564" i="6" s="1"/>
  <c r="L564" i="6" s="1"/>
  <c r="I563" i="6"/>
  <c r="K563" i="6" s="1"/>
  <c r="I562" i="6"/>
  <c r="K562" i="6" s="1"/>
  <c r="H562" i="6"/>
  <c r="J562" i="6" s="1"/>
  <c r="L562" i="6" s="1"/>
  <c r="I561" i="6"/>
  <c r="M561" i="6" s="1"/>
  <c r="H561" i="6"/>
  <c r="J561" i="6" s="1"/>
  <c r="L561" i="6" s="1"/>
  <c r="I560" i="6"/>
  <c r="Q560" i="6" s="1"/>
  <c r="H560" i="6"/>
  <c r="J560" i="6" s="1"/>
  <c r="L560" i="6" s="1"/>
  <c r="I559" i="6"/>
  <c r="K559" i="6" s="1"/>
  <c r="H559" i="6"/>
  <c r="J559" i="6" s="1"/>
  <c r="L559" i="6" s="1"/>
  <c r="I558" i="6"/>
  <c r="K558" i="6" s="1"/>
  <c r="H558" i="6"/>
  <c r="J558" i="6" s="1"/>
  <c r="L558" i="6" s="1"/>
  <c r="I557" i="6"/>
  <c r="M557" i="6" s="1"/>
  <c r="H557" i="6"/>
  <c r="P557" i="6" s="1"/>
  <c r="R557" i="6" s="1"/>
  <c r="I556" i="6"/>
  <c r="Q556" i="6" s="1"/>
  <c r="H556" i="6"/>
  <c r="P556" i="6" s="1"/>
  <c r="R556" i="6" s="1"/>
  <c r="I555" i="6"/>
  <c r="K555" i="6" s="1"/>
  <c r="I554" i="6"/>
  <c r="K554" i="6" s="1"/>
  <c r="K553" i="6"/>
  <c r="I553" i="6"/>
  <c r="M553" i="6" s="1"/>
  <c r="H553" i="6"/>
  <c r="J553" i="6" s="1"/>
  <c r="L553" i="6" s="1"/>
  <c r="I552" i="6"/>
  <c r="Q552" i="6" s="1"/>
  <c r="H552" i="6"/>
  <c r="J552" i="6" s="1"/>
  <c r="L552" i="6" s="1"/>
  <c r="I551" i="6"/>
  <c r="K551" i="6" s="1"/>
  <c r="H551" i="6"/>
  <c r="J551" i="6" s="1"/>
  <c r="L551" i="6" s="1"/>
  <c r="I550" i="6"/>
  <c r="K550" i="6" s="1"/>
  <c r="H550" i="6"/>
  <c r="J550" i="6" s="1"/>
  <c r="L550" i="6" s="1"/>
  <c r="I549" i="6"/>
  <c r="M549" i="6" s="1"/>
  <c r="H549" i="6"/>
  <c r="P549" i="6" s="1"/>
  <c r="R549" i="6" s="1"/>
  <c r="I548" i="6"/>
  <c r="K548" i="6" s="1"/>
  <c r="H548" i="6"/>
  <c r="J548" i="6" s="1"/>
  <c r="L548" i="6" s="1"/>
  <c r="I547" i="6"/>
  <c r="M547" i="6" s="1"/>
  <c r="I546" i="6"/>
  <c r="K546" i="6" s="1"/>
  <c r="I545" i="6"/>
  <c r="M545" i="6" s="1"/>
  <c r="I544" i="6"/>
  <c r="Q544" i="6" s="1"/>
  <c r="I543" i="6"/>
  <c r="K543" i="6" s="1"/>
  <c r="I542" i="6"/>
  <c r="Q542" i="6" s="1"/>
  <c r="I541" i="6"/>
  <c r="M541" i="6" s="1"/>
  <c r="I540" i="6"/>
  <c r="Q540" i="6" s="1"/>
  <c r="I539" i="6"/>
  <c r="M539" i="6" s="1"/>
  <c r="I538" i="6"/>
  <c r="M538" i="6" s="1"/>
  <c r="K537" i="6"/>
  <c r="I537" i="6"/>
  <c r="M537" i="6" s="1"/>
  <c r="I536" i="6"/>
  <c r="Q536" i="6" s="1"/>
  <c r="K535" i="6"/>
  <c r="I535" i="6"/>
  <c r="M535" i="6" s="1"/>
  <c r="H535" i="6"/>
  <c r="P535" i="6" s="1"/>
  <c r="R535" i="6" s="1"/>
  <c r="I534" i="6"/>
  <c r="M534" i="6" s="1"/>
  <c r="I533" i="6"/>
  <c r="M533" i="6" s="1"/>
  <c r="I532" i="6"/>
  <c r="Q532" i="6" s="1"/>
  <c r="K531" i="6"/>
  <c r="I531" i="6"/>
  <c r="M531" i="6" s="1"/>
  <c r="I530" i="6"/>
  <c r="M530" i="6" s="1"/>
  <c r="K529" i="6"/>
  <c r="I529" i="6"/>
  <c r="M529" i="6" s="1"/>
  <c r="I528" i="6"/>
  <c r="Q528" i="6" s="1"/>
  <c r="K527" i="6"/>
  <c r="I527" i="6"/>
  <c r="M527" i="6" s="1"/>
  <c r="H527" i="6"/>
  <c r="J527" i="6" s="1"/>
  <c r="L527" i="6" s="1"/>
  <c r="I526" i="6"/>
  <c r="M526" i="6" s="1"/>
  <c r="I525" i="6"/>
  <c r="M525" i="6" s="1"/>
  <c r="I524" i="6"/>
  <c r="Q524" i="6" s="1"/>
  <c r="K523" i="6"/>
  <c r="I523" i="6"/>
  <c r="M523" i="6" s="1"/>
  <c r="I522" i="6"/>
  <c r="M522" i="6" s="1"/>
  <c r="K521" i="6"/>
  <c r="I521" i="6"/>
  <c r="M521" i="6" s="1"/>
  <c r="I520" i="6"/>
  <c r="Q520" i="6" s="1"/>
  <c r="K519" i="6"/>
  <c r="I519" i="6"/>
  <c r="M519" i="6" s="1"/>
  <c r="H519" i="6"/>
  <c r="J519" i="6" s="1"/>
  <c r="L519" i="6" s="1"/>
  <c r="I518" i="6"/>
  <c r="M518" i="6" s="1"/>
  <c r="I517" i="6"/>
  <c r="M517" i="6" s="1"/>
  <c r="I516" i="6"/>
  <c r="Q516" i="6" s="1"/>
  <c r="I515" i="6"/>
  <c r="K515" i="6" s="1"/>
  <c r="I514" i="6"/>
  <c r="M514" i="6" s="1"/>
  <c r="I513" i="6"/>
  <c r="M513" i="6" s="1"/>
  <c r="I512" i="6"/>
  <c r="Q512" i="6" s="1"/>
  <c r="I511" i="6"/>
  <c r="K511" i="6" s="1"/>
  <c r="H511" i="6"/>
  <c r="J511" i="6" s="1"/>
  <c r="L511" i="6" s="1"/>
  <c r="I510" i="6"/>
  <c r="M510" i="6" s="1"/>
  <c r="I509" i="6"/>
  <c r="M509" i="6" s="1"/>
  <c r="I508" i="6"/>
  <c r="Q508" i="6" s="1"/>
  <c r="I507" i="6"/>
  <c r="M507" i="6" s="1"/>
  <c r="I506" i="6"/>
  <c r="M506" i="6" s="1"/>
  <c r="I505" i="6"/>
  <c r="M505" i="6" s="1"/>
  <c r="I504" i="6"/>
  <c r="K504" i="6" s="1"/>
  <c r="I503" i="6"/>
  <c r="Q503" i="6" s="1"/>
  <c r="H503" i="6"/>
  <c r="J503" i="6" s="1"/>
  <c r="L503" i="6" s="1"/>
  <c r="I502" i="6"/>
  <c r="M502" i="6" s="1"/>
  <c r="I501" i="6"/>
  <c r="M501" i="6" s="1"/>
  <c r="I500" i="6"/>
  <c r="K500" i="6" s="1"/>
  <c r="I499" i="6"/>
  <c r="M499" i="6" s="1"/>
  <c r="I498" i="6"/>
  <c r="M498" i="6" s="1"/>
  <c r="H498" i="6"/>
  <c r="J498" i="6" s="1"/>
  <c r="L498" i="6" s="1"/>
  <c r="I497" i="6"/>
  <c r="M497" i="6" s="1"/>
  <c r="H497" i="6"/>
  <c r="J497" i="6" s="1"/>
  <c r="L497" i="6" s="1"/>
  <c r="J496" i="6"/>
  <c r="L496" i="6" s="1"/>
  <c r="I496" i="6"/>
  <c r="K496" i="6" s="1"/>
  <c r="H496" i="6"/>
  <c r="P496" i="6" s="1"/>
  <c r="R496" i="6" s="1"/>
  <c r="I495" i="6"/>
  <c r="K495" i="6" s="1"/>
  <c r="H495" i="6"/>
  <c r="J495" i="6" s="1"/>
  <c r="L495" i="6" s="1"/>
  <c r="I494" i="6"/>
  <c r="Q494" i="6" s="1"/>
  <c r="I493" i="6"/>
  <c r="M493" i="6" s="1"/>
  <c r="I492" i="6"/>
  <c r="K492" i="6" s="1"/>
  <c r="K491" i="6"/>
  <c r="I491" i="6"/>
  <c r="Q491" i="6" s="1"/>
  <c r="I490" i="6"/>
  <c r="Q490" i="6" s="1"/>
  <c r="H490" i="6"/>
  <c r="J490" i="6" s="1"/>
  <c r="L490" i="6" s="1"/>
  <c r="I489" i="6"/>
  <c r="M489" i="6" s="1"/>
  <c r="H489" i="6"/>
  <c r="J489" i="6" s="1"/>
  <c r="L489" i="6" s="1"/>
  <c r="I488" i="6"/>
  <c r="K488" i="6" s="1"/>
  <c r="H488" i="6"/>
  <c r="J488" i="6" s="1"/>
  <c r="L488" i="6" s="1"/>
  <c r="I487" i="6"/>
  <c r="K487" i="6" s="1"/>
  <c r="H487" i="6"/>
  <c r="J487" i="6" s="1"/>
  <c r="L487" i="6" s="1"/>
  <c r="I486" i="6"/>
  <c r="Q486" i="6" s="1"/>
  <c r="I485" i="6"/>
  <c r="M485" i="6" s="1"/>
  <c r="M484" i="6"/>
  <c r="I484" i="6"/>
  <c r="K484" i="6" s="1"/>
  <c r="M483" i="6"/>
  <c r="K483" i="6"/>
  <c r="I483" i="6"/>
  <c r="Q483" i="6" s="1"/>
  <c r="I482" i="6"/>
  <c r="Q482" i="6" s="1"/>
  <c r="H482" i="6"/>
  <c r="J482" i="6" s="1"/>
  <c r="L482" i="6" s="1"/>
  <c r="I481" i="6"/>
  <c r="M481" i="6" s="1"/>
  <c r="H481" i="6"/>
  <c r="J481" i="6" s="1"/>
  <c r="L481" i="6" s="1"/>
  <c r="O481" i="6" s="1"/>
  <c r="J480" i="6"/>
  <c r="L480" i="6" s="1"/>
  <c r="I480" i="6"/>
  <c r="K480" i="6" s="1"/>
  <c r="H480" i="6"/>
  <c r="P480" i="6" s="1"/>
  <c r="R480" i="6" s="1"/>
  <c r="I479" i="6"/>
  <c r="M479" i="6" s="1"/>
  <c r="H479" i="6"/>
  <c r="J479" i="6" s="1"/>
  <c r="L479" i="6" s="1"/>
  <c r="I478" i="6"/>
  <c r="Q478" i="6" s="1"/>
  <c r="I477" i="6"/>
  <c r="M477" i="6" s="1"/>
  <c r="I476" i="6"/>
  <c r="K476" i="6" s="1"/>
  <c r="I475" i="6"/>
  <c r="K475" i="6" s="1"/>
  <c r="I474" i="6"/>
  <c r="Q474" i="6" s="1"/>
  <c r="H474" i="6"/>
  <c r="J474" i="6" s="1"/>
  <c r="L474" i="6" s="1"/>
  <c r="I473" i="6"/>
  <c r="M473" i="6" s="1"/>
  <c r="H473" i="6"/>
  <c r="J473" i="6" s="1"/>
  <c r="L473" i="6" s="1"/>
  <c r="I472" i="6"/>
  <c r="K472" i="6" s="1"/>
  <c r="H472" i="6"/>
  <c r="J472" i="6" s="1"/>
  <c r="L472" i="6" s="1"/>
  <c r="I471" i="6"/>
  <c r="M471" i="6" s="1"/>
  <c r="H471" i="6"/>
  <c r="J471" i="6" s="1"/>
  <c r="L471" i="6" s="1"/>
  <c r="I470" i="6"/>
  <c r="Q470" i="6" s="1"/>
  <c r="I469" i="6"/>
  <c r="M469" i="6" s="1"/>
  <c r="I468" i="6"/>
  <c r="K468" i="6" s="1"/>
  <c r="K467" i="6"/>
  <c r="I467" i="6"/>
  <c r="Q467" i="6" s="1"/>
  <c r="J466" i="6"/>
  <c r="L466" i="6" s="1"/>
  <c r="I466" i="6"/>
  <c r="Q466" i="6" s="1"/>
  <c r="H466" i="6"/>
  <c r="P466" i="6" s="1"/>
  <c r="R466" i="6" s="1"/>
  <c r="I465" i="6"/>
  <c r="M465" i="6" s="1"/>
  <c r="H465" i="6"/>
  <c r="J465" i="6" s="1"/>
  <c r="L465" i="6" s="1"/>
  <c r="I464" i="6"/>
  <c r="K464" i="6" s="1"/>
  <c r="H464" i="6"/>
  <c r="J464" i="6" s="1"/>
  <c r="L464" i="6" s="1"/>
  <c r="I463" i="6"/>
  <c r="M463" i="6" s="1"/>
  <c r="H463" i="6"/>
  <c r="J463" i="6" s="1"/>
  <c r="L463" i="6" s="1"/>
  <c r="I462" i="6"/>
  <c r="M462" i="6" s="1"/>
  <c r="H462" i="6"/>
  <c r="J462" i="6" s="1"/>
  <c r="L462" i="6" s="1"/>
  <c r="I461" i="6"/>
  <c r="Q461" i="6" s="1"/>
  <c r="H461" i="6"/>
  <c r="J461" i="6" s="1"/>
  <c r="L461" i="6" s="1"/>
  <c r="I460" i="6"/>
  <c r="K460" i="6" s="1"/>
  <c r="H460" i="6"/>
  <c r="J460" i="6" s="1"/>
  <c r="L460" i="6" s="1"/>
  <c r="I459" i="6"/>
  <c r="Q459" i="6" s="1"/>
  <c r="H459" i="6"/>
  <c r="J459" i="6" s="1"/>
  <c r="L459" i="6" s="1"/>
  <c r="I458" i="6"/>
  <c r="M458" i="6" s="1"/>
  <c r="H458" i="6"/>
  <c r="J458" i="6" s="1"/>
  <c r="L458" i="6" s="1"/>
  <c r="I457" i="6"/>
  <c r="Q457" i="6" s="1"/>
  <c r="H457" i="6"/>
  <c r="J457" i="6" s="1"/>
  <c r="L457" i="6" s="1"/>
  <c r="K456" i="6"/>
  <c r="I456" i="6"/>
  <c r="M456" i="6" s="1"/>
  <c r="H456" i="6"/>
  <c r="J456" i="6" s="1"/>
  <c r="L456" i="6" s="1"/>
  <c r="I455" i="6"/>
  <c r="M455" i="6" s="1"/>
  <c r="H455" i="6"/>
  <c r="J455" i="6" s="1"/>
  <c r="L455" i="6" s="1"/>
  <c r="K454" i="6"/>
  <c r="I454" i="6"/>
  <c r="M454" i="6" s="1"/>
  <c r="H454" i="6"/>
  <c r="J454" i="6" s="1"/>
  <c r="L454" i="6" s="1"/>
  <c r="I453" i="6"/>
  <c r="Q453" i="6" s="1"/>
  <c r="H453" i="6"/>
  <c r="J453" i="6" s="1"/>
  <c r="L453" i="6" s="1"/>
  <c r="I452" i="6"/>
  <c r="M452" i="6" s="1"/>
  <c r="H452" i="6"/>
  <c r="J452" i="6" s="1"/>
  <c r="L452" i="6" s="1"/>
  <c r="I451" i="6"/>
  <c r="K451" i="6" s="1"/>
  <c r="H451" i="6"/>
  <c r="J451" i="6" s="1"/>
  <c r="L451" i="6" s="1"/>
  <c r="I450" i="6"/>
  <c r="M450" i="6" s="1"/>
  <c r="H450" i="6"/>
  <c r="J450" i="6" s="1"/>
  <c r="L450" i="6" s="1"/>
  <c r="J449" i="6"/>
  <c r="L449" i="6" s="1"/>
  <c r="I449" i="6"/>
  <c r="Q449" i="6" s="1"/>
  <c r="H449" i="6"/>
  <c r="P449" i="6" s="1"/>
  <c r="R449" i="6" s="1"/>
  <c r="I448" i="6"/>
  <c r="M448" i="6" s="1"/>
  <c r="H448" i="6"/>
  <c r="J448" i="6" s="1"/>
  <c r="L448" i="6" s="1"/>
  <c r="I447" i="6"/>
  <c r="K447" i="6" s="1"/>
  <c r="H447" i="6"/>
  <c r="J447" i="6" s="1"/>
  <c r="L447" i="6" s="1"/>
  <c r="K446" i="6"/>
  <c r="I446" i="6"/>
  <c r="M446" i="6" s="1"/>
  <c r="H446" i="6"/>
  <c r="J446" i="6" s="1"/>
  <c r="L446" i="6" s="1"/>
  <c r="O446" i="6" s="1"/>
  <c r="M445" i="6"/>
  <c r="I445" i="6"/>
  <c r="K445" i="6" s="1"/>
  <c r="H445" i="6"/>
  <c r="J445" i="6" s="1"/>
  <c r="L445" i="6" s="1"/>
  <c r="K444" i="6"/>
  <c r="I444" i="6"/>
  <c r="M444" i="6" s="1"/>
  <c r="H444" i="6"/>
  <c r="J444" i="6" s="1"/>
  <c r="L444" i="6" s="1"/>
  <c r="M443" i="6"/>
  <c r="I443" i="6"/>
  <c r="K443" i="6" s="1"/>
  <c r="H443" i="6"/>
  <c r="J443" i="6" s="1"/>
  <c r="L443" i="6" s="1"/>
  <c r="I442" i="6"/>
  <c r="M442" i="6" s="1"/>
  <c r="H442" i="6"/>
  <c r="J442" i="6" s="1"/>
  <c r="L442" i="6" s="1"/>
  <c r="I441" i="6"/>
  <c r="Q441" i="6" s="1"/>
  <c r="H441" i="6"/>
  <c r="J441" i="6" s="1"/>
  <c r="L441" i="6" s="1"/>
  <c r="I440" i="6"/>
  <c r="M440" i="6" s="1"/>
  <c r="H440" i="6"/>
  <c r="J440" i="6" s="1"/>
  <c r="L440" i="6" s="1"/>
  <c r="N440" i="6" s="1"/>
  <c r="I439" i="6"/>
  <c r="K439" i="6" s="1"/>
  <c r="H439" i="6"/>
  <c r="J439" i="6" s="1"/>
  <c r="L439" i="6" s="1"/>
  <c r="I438" i="6"/>
  <c r="M438" i="6" s="1"/>
  <c r="H438" i="6"/>
  <c r="J438" i="6" s="1"/>
  <c r="L438" i="6" s="1"/>
  <c r="J437" i="6"/>
  <c r="L437" i="6" s="1"/>
  <c r="I437" i="6"/>
  <c r="Q437" i="6" s="1"/>
  <c r="H437" i="6"/>
  <c r="P437" i="6" s="1"/>
  <c r="R437" i="6" s="1"/>
  <c r="I436" i="6"/>
  <c r="M436" i="6" s="1"/>
  <c r="I435" i="6"/>
  <c r="K435" i="6" s="1"/>
  <c r="H435" i="6"/>
  <c r="J435" i="6" s="1"/>
  <c r="L435" i="6" s="1"/>
  <c r="I434" i="6"/>
  <c r="K434" i="6" s="1"/>
  <c r="H434" i="6"/>
  <c r="J434" i="6" s="1"/>
  <c r="L434" i="6" s="1"/>
  <c r="I433" i="6"/>
  <c r="Q433" i="6" s="1"/>
  <c r="H433" i="6"/>
  <c r="J433" i="6" s="1"/>
  <c r="L433" i="6" s="1"/>
  <c r="I432" i="6"/>
  <c r="M432" i="6" s="1"/>
  <c r="H432" i="6"/>
  <c r="J432" i="6" s="1"/>
  <c r="L432" i="6" s="1"/>
  <c r="I431" i="6"/>
  <c r="K431" i="6" s="1"/>
  <c r="I430" i="6"/>
  <c r="M430" i="6" s="1"/>
  <c r="I429" i="6"/>
  <c r="Q429" i="6" s="1"/>
  <c r="I428" i="6"/>
  <c r="M428" i="6" s="1"/>
  <c r="I427" i="6"/>
  <c r="K427" i="6" s="1"/>
  <c r="H427" i="6"/>
  <c r="J427" i="6" s="1"/>
  <c r="L427" i="6" s="1"/>
  <c r="M426" i="6"/>
  <c r="I426" i="6"/>
  <c r="K426" i="6" s="1"/>
  <c r="H426" i="6"/>
  <c r="J426" i="6" s="1"/>
  <c r="L426" i="6" s="1"/>
  <c r="I425" i="6"/>
  <c r="Q425" i="6" s="1"/>
  <c r="H425" i="6"/>
  <c r="P425" i="6" s="1"/>
  <c r="R425" i="6" s="1"/>
  <c r="I424" i="6"/>
  <c r="M424" i="6" s="1"/>
  <c r="O424" i="6" s="1"/>
  <c r="H424" i="6"/>
  <c r="J424" i="6" s="1"/>
  <c r="L424" i="6" s="1"/>
  <c r="I423" i="6"/>
  <c r="K423" i="6" s="1"/>
  <c r="I422" i="6"/>
  <c r="K422" i="6" s="1"/>
  <c r="I421" i="6"/>
  <c r="Q421" i="6" s="1"/>
  <c r="I420" i="6"/>
  <c r="M420" i="6" s="1"/>
  <c r="I419" i="6"/>
  <c r="K419" i="6" s="1"/>
  <c r="H419" i="6"/>
  <c r="P419" i="6" s="1"/>
  <c r="R419" i="6" s="1"/>
  <c r="I418" i="6"/>
  <c r="M418" i="6" s="1"/>
  <c r="H418" i="6"/>
  <c r="J418" i="6" s="1"/>
  <c r="L418" i="6" s="1"/>
  <c r="I417" i="6"/>
  <c r="Q417" i="6" s="1"/>
  <c r="H417" i="6"/>
  <c r="J417" i="6" s="1"/>
  <c r="L417" i="6" s="1"/>
  <c r="I416" i="6"/>
  <c r="M416" i="6" s="1"/>
  <c r="H416" i="6"/>
  <c r="J416" i="6" s="1"/>
  <c r="L416" i="6" s="1"/>
  <c r="I415" i="6"/>
  <c r="K415" i="6" s="1"/>
  <c r="M414" i="6"/>
  <c r="K414" i="6"/>
  <c r="I414" i="6"/>
  <c r="I413" i="6"/>
  <c r="Q413" i="6" s="1"/>
  <c r="I412" i="6"/>
  <c r="M412" i="6" s="1"/>
  <c r="I411" i="6"/>
  <c r="K411" i="6" s="1"/>
  <c r="H411" i="6"/>
  <c r="J411" i="6" s="1"/>
  <c r="L411" i="6" s="1"/>
  <c r="I410" i="6"/>
  <c r="M410" i="6" s="1"/>
  <c r="H410" i="6"/>
  <c r="J410" i="6" s="1"/>
  <c r="L410" i="6" s="1"/>
  <c r="I409" i="6"/>
  <c r="Q409" i="6" s="1"/>
  <c r="H409" i="6"/>
  <c r="J409" i="6" s="1"/>
  <c r="L409" i="6" s="1"/>
  <c r="I408" i="6"/>
  <c r="M408" i="6" s="1"/>
  <c r="H408" i="6"/>
  <c r="J408" i="6" s="1"/>
  <c r="L408" i="6" s="1"/>
  <c r="I407" i="6"/>
  <c r="K407" i="6" s="1"/>
  <c r="I406" i="6"/>
  <c r="M406" i="6" s="1"/>
  <c r="I405" i="6"/>
  <c r="Q405" i="6" s="1"/>
  <c r="I404" i="6"/>
  <c r="M404" i="6" s="1"/>
  <c r="J403" i="6"/>
  <c r="L403" i="6" s="1"/>
  <c r="I403" i="6"/>
  <c r="K403" i="6" s="1"/>
  <c r="H403" i="6"/>
  <c r="P403" i="6" s="1"/>
  <c r="R403" i="6" s="1"/>
  <c r="K402" i="6"/>
  <c r="I402" i="6"/>
  <c r="M402" i="6" s="1"/>
  <c r="H402" i="6"/>
  <c r="J402" i="6" s="1"/>
  <c r="L402" i="6" s="1"/>
  <c r="I401" i="6"/>
  <c r="M401" i="6" s="1"/>
  <c r="H401" i="6"/>
  <c r="J401" i="6" s="1"/>
  <c r="L401" i="6" s="1"/>
  <c r="I400" i="6"/>
  <c r="Q400" i="6" s="1"/>
  <c r="H400" i="6"/>
  <c r="J400" i="6" s="1"/>
  <c r="L400" i="6" s="1"/>
  <c r="I399" i="6"/>
  <c r="K399" i="6" s="1"/>
  <c r="H399" i="6"/>
  <c r="J399" i="6" s="1"/>
  <c r="L399" i="6" s="1"/>
  <c r="I398" i="6"/>
  <c r="M398" i="6" s="1"/>
  <c r="H398" i="6"/>
  <c r="J398" i="6" s="1"/>
  <c r="L398" i="6" s="1"/>
  <c r="I397" i="6"/>
  <c r="Q397" i="6" s="1"/>
  <c r="H397" i="6"/>
  <c r="J397" i="6" s="1"/>
  <c r="L397" i="6" s="1"/>
  <c r="I396" i="6"/>
  <c r="M396" i="6" s="1"/>
  <c r="H396" i="6"/>
  <c r="J396" i="6" s="1"/>
  <c r="L396" i="6" s="1"/>
  <c r="I395" i="6"/>
  <c r="K395" i="6" s="1"/>
  <c r="H395" i="6"/>
  <c r="J395" i="6" s="1"/>
  <c r="L395" i="6" s="1"/>
  <c r="I394" i="6"/>
  <c r="M394" i="6" s="1"/>
  <c r="H394" i="6"/>
  <c r="J394" i="6" s="1"/>
  <c r="L394" i="6" s="1"/>
  <c r="M393" i="6"/>
  <c r="K393" i="6"/>
  <c r="J393" i="6"/>
  <c r="L393" i="6" s="1"/>
  <c r="I393" i="6"/>
  <c r="Q393" i="6" s="1"/>
  <c r="H393" i="6"/>
  <c r="P393" i="6" s="1"/>
  <c r="R393" i="6" s="1"/>
  <c r="I392" i="6"/>
  <c r="M392" i="6" s="1"/>
  <c r="H392" i="6"/>
  <c r="J392" i="6" s="1"/>
  <c r="L392" i="6" s="1"/>
  <c r="M391" i="6"/>
  <c r="I391" i="6"/>
  <c r="K391" i="6" s="1"/>
  <c r="H391" i="6"/>
  <c r="J391" i="6" s="1"/>
  <c r="L391" i="6" s="1"/>
  <c r="I390" i="6"/>
  <c r="M390" i="6" s="1"/>
  <c r="O390" i="6" s="1"/>
  <c r="H390" i="6"/>
  <c r="J390" i="6" s="1"/>
  <c r="L390" i="6" s="1"/>
  <c r="I389" i="6"/>
  <c r="M389" i="6" s="1"/>
  <c r="H389" i="6"/>
  <c r="J389" i="6" s="1"/>
  <c r="L389" i="6" s="1"/>
  <c r="H318" i="6"/>
  <c r="J318" i="6" s="1"/>
  <c r="L318" i="6" s="1"/>
  <c r="I318" i="6"/>
  <c r="M318" i="6" s="1"/>
  <c r="I309" i="6"/>
  <c r="Q309" i="6" s="1"/>
  <c r="I308" i="6"/>
  <c r="Q308" i="6" s="1"/>
  <c r="H308" i="6"/>
  <c r="J308" i="6" s="1"/>
  <c r="L308" i="6" s="1"/>
  <c r="I307" i="6"/>
  <c r="M307" i="6" s="1"/>
  <c r="H307" i="6"/>
  <c r="J307" i="6" s="1"/>
  <c r="L307" i="6" s="1"/>
  <c r="I306" i="6"/>
  <c r="K306" i="6" s="1"/>
  <c r="H306" i="6"/>
  <c r="J306" i="6" s="1"/>
  <c r="L306" i="6" s="1"/>
  <c r="I305" i="6"/>
  <c r="M305" i="6" s="1"/>
  <c r="H305" i="6"/>
  <c r="J305" i="6" s="1"/>
  <c r="L305" i="6" s="1"/>
  <c r="J304" i="6"/>
  <c r="L304" i="6" s="1"/>
  <c r="I304" i="6"/>
  <c r="Q304" i="6" s="1"/>
  <c r="H304" i="6"/>
  <c r="P304" i="6" s="1"/>
  <c r="R304" i="6" s="1"/>
  <c r="I303" i="6"/>
  <c r="M303" i="6" s="1"/>
  <c r="H303" i="6"/>
  <c r="J303" i="6" s="1"/>
  <c r="L303" i="6" s="1"/>
  <c r="I302" i="6"/>
  <c r="K302" i="6" s="1"/>
  <c r="H302" i="6"/>
  <c r="J302" i="6" s="1"/>
  <c r="L302" i="6" s="1"/>
  <c r="M301" i="6"/>
  <c r="K301" i="6"/>
  <c r="I301" i="6"/>
  <c r="Q301" i="6" s="1"/>
  <c r="H301" i="6"/>
  <c r="J301" i="6" s="1"/>
  <c r="L301" i="6" s="1"/>
  <c r="I300" i="6"/>
  <c r="Q300" i="6" s="1"/>
  <c r="H300" i="6"/>
  <c r="J300" i="6" s="1"/>
  <c r="L300" i="6" s="1"/>
  <c r="I299" i="6"/>
  <c r="M299" i="6" s="1"/>
  <c r="H299" i="6"/>
  <c r="J299" i="6" s="1"/>
  <c r="L299" i="6" s="1"/>
  <c r="I298" i="6"/>
  <c r="K298" i="6" s="1"/>
  <c r="H298" i="6"/>
  <c r="J298" i="6" s="1"/>
  <c r="L298" i="6" s="1"/>
  <c r="I297" i="6"/>
  <c r="M297" i="6" s="1"/>
  <c r="H297" i="6"/>
  <c r="J297" i="6" s="1"/>
  <c r="L297" i="6" s="1"/>
  <c r="J296" i="6"/>
  <c r="L296" i="6" s="1"/>
  <c r="I296" i="6"/>
  <c r="Q296" i="6" s="1"/>
  <c r="H296" i="6"/>
  <c r="I295" i="6"/>
  <c r="M295" i="6" s="1"/>
  <c r="H295" i="6"/>
  <c r="J295" i="6" s="1"/>
  <c r="L295" i="6" s="1"/>
  <c r="I294" i="6"/>
  <c r="K294" i="6" s="1"/>
  <c r="H294" i="6"/>
  <c r="J294" i="6" s="1"/>
  <c r="L294" i="6" s="1"/>
  <c r="I293" i="6"/>
  <c r="M293" i="6" s="1"/>
  <c r="H293" i="6"/>
  <c r="J293" i="6" s="1"/>
  <c r="L293" i="6" s="1"/>
  <c r="I292" i="6"/>
  <c r="Q292" i="6" s="1"/>
  <c r="H292" i="6"/>
  <c r="J292" i="6" s="1"/>
  <c r="L292" i="6" s="1"/>
  <c r="I291" i="6"/>
  <c r="M291" i="6" s="1"/>
  <c r="H291" i="6"/>
  <c r="J291" i="6" s="1"/>
  <c r="L291" i="6" s="1"/>
  <c r="I290" i="6"/>
  <c r="K290" i="6" s="1"/>
  <c r="H290" i="6"/>
  <c r="J290" i="6" s="1"/>
  <c r="L290" i="6" s="1"/>
  <c r="I289" i="6"/>
  <c r="M289" i="6" s="1"/>
  <c r="H289" i="6"/>
  <c r="J289" i="6" s="1"/>
  <c r="L289" i="6" s="1"/>
  <c r="J288" i="6"/>
  <c r="L288" i="6" s="1"/>
  <c r="I288" i="6"/>
  <c r="H288" i="6"/>
  <c r="I287" i="6"/>
  <c r="M287" i="6" s="1"/>
  <c r="H287" i="6"/>
  <c r="J287" i="6" s="1"/>
  <c r="L287" i="6" s="1"/>
  <c r="I286" i="6"/>
  <c r="K286" i="6" s="1"/>
  <c r="H286" i="6"/>
  <c r="J286" i="6" s="1"/>
  <c r="L286" i="6" s="1"/>
  <c r="M285" i="6"/>
  <c r="K285" i="6"/>
  <c r="I285" i="6"/>
  <c r="H285" i="6"/>
  <c r="J285" i="6" s="1"/>
  <c r="L285" i="6" s="1"/>
  <c r="I284" i="6"/>
  <c r="H284" i="6"/>
  <c r="J284" i="6" s="1"/>
  <c r="L284" i="6" s="1"/>
  <c r="I283" i="6"/>
  <c r="M283" i="6" s="1"/>
  <c r="H283" i="6"/>
  <c r="J283" i="6" s="1"/>
  <c r="L283" i="6" s="1"/>
  <c r="N283" i="6" s="1"/>
  <c r="T283" i="6" s="1"/>
  <c r="M282" i="6"/>
  <c r="I282" i="6"/>
  <c r="K282" i="6" s="1"/>
  <c r="H282" i="6"/>
  <c r="J282" i="6" s="1"/>
  <c r="L282" i="6" s="1"/>
  <c r="I281" i="6"/>
  <c r="M281" i="6" s="1"/>
  <c r="H281" i="6"/>
  <c r="J281" i="6" s="1"/>
  <c r="L281" i="6" s="1"/>
  <c r="J280" i="6"/>
  <c r="L280" i="6" s="1"/>
  <c r="I280" i="6"/>
  <c r="H280" i="6"/>
  <c r="I279" i="6"/>
  <c r="M279" i="6" s="1"/>
  <c r="H279" i="6"/>
  <c r="J279" i="6" s="1"/>
  <c r="L279" i="6" s="1"/>
  <c r="I278" i="6"/>
  <c r="K278" i="6" s="1"/>
  <c r="H278" i="6"/>
  <c r="J278" i="6" s="1"/>
  <c r="L278" i="6" s="1"/>
  <c r="M277" i="6"/>
  <c r="K277" i="6"/>
  <c r="I277" i="6"/>
  <c r="H277" i="6"/>
  <c r="J277" i="6" s="1"/>
  <c r="L277" i="6" s="1"/>
  <c r="I276" i="6"/>
  <c r="H276" i="6"/>
  <c r="J276" i="6" s="1"/>
  <c r="L276" i="6" s="1"/>
  <c r="I275" i="6"/>
  <c r="M275" i="6" s="1"/>
  <c r="H275" i="6"/>
  <c r="J275" i="6" s="1"/>
  <c r="L275" i="6" s="1"/>
  <c r="N275" i="6" s="1"/>
  <c r="T275" i="6" s="1"/>
  <c r="M274" i="6"/>
  <c r="I274" i="6"/>
  <c r="K274" i="6" s="1"/>
  <c r="H274" i="6"/>
  <c r="J274" i="6" s="1"/>
  <c r="L274" i="6" s="1"/>
  <c r="J273" i="6"/>
  <c r="L273" i="6" s="1"/>
  <c r="I273" i="6"/>
  <c r="I272" i="6"/>
  <c r="M272" i="6" s="1"/>
  <c r="H272" i="6"/>
  <c r="J272" i="6" s="1"/>
  <c r="L272" i="6" s="1"/>
  <c r="I271" i="6"/>
  <c r="M271" i="6" s="1"/>
  <c r="H271" i="6"/>
  <c r="J271" i="6" s="1"/>
  <c r="L271" i="6" s="1"/>
  <c r="I270" i="6"/>
  <c r="H270" i="6"/>
  <c r="J270" i="6" s="1"/>
  <c r="L270" i="6" s="1"/>
  <c r="M269" i="6"/>
  <c r="K269" i="6"/>
  <c r="J269" i="6"/>
  <c r="L269" i="6" s="1"/>
  <c r="I269" i="6"/>
  <c r="H269" i="6"/>
  <c r="I268" i="6"/>
  <c r="M268" i="6" s="1"/>
  <c r="H268" i="6"/>
  <c r="J268" i="6" s="1"/>
  <c r="L268" i="6" s="1"/>
  <c r="I267" i="6"/>
  <c r="M267" i="6" s="1"/>
  <c r="H267" i="6"/>
  <c r="J267" i="6" s="1"/>
  <c r="L267" i="6" s="1"/>
  <c r="M266" i="6"/>
  <c r="L266" i="6"/>
  <c r="I266" i="6"/>
  <c r="K266" i="6" s="1"/>
  <c r="H266" i="6"/>
  <c r="J266" i="6" s="1"/>
  <c r="M265" i="6"/>
  <c r="K265" i="6"/>
  <c r="J265" i="6"/>
  <c r="L265" i="6" s="1"/>
  <c r="I265" i="6"/>
  <c r="H265" i="6"/>
  <c r="I264" i="6"/>
  <c r="M264" i="6" s="1"/>
  <c r="H264" i="6"/>
  <c r="J264" i="6" s="1"/>
  <c r="L264" i="6" s="1"/>
  <c r="I263" i="6"/>
  <c r="M263" i="6" s="1"/>
  <c r="H263" i="6"/>
  <c r="J263" i="6" s="1"/>
  <c r="L263" i="6" s="1"/>
  <c r="N263" i="6" s="1"/>
  <c r="T263" i="6" s="1"/>
  <c r="M262" i="6"/>
  <c r="I262" i="6"/>
  <c r="K262" i="6" s="1"/>
  <c r="H262" i="6"/>
  <c r="J262" i="6" s="1"/>
  <c r="L262" i="6" s="1"/>
  <c r="M261" i="6"/>
  <c r="J261" i="6"/>
  <c r="L261" i="6" s="1"/>
  <c r="I261" i="6"/>
  <c r="K261" i="6" s="1"/>
  <c r="I260" i="6"/>
  <c r="M260" i="6" s="1"/>
  <c r="H260" i="6"/>
  <c r="J260" i="6" s="1"/>
  <c r="L260" i="6" s="1"/>
  <c r="M259" i="6"/>
  <c r="I259" i="6"/>
  <c r="K259" i="6" s="1"/>
  <c r="H259" i="6"/>
  <c r="J259" i="6" s="1"/>
  <c r="L259" i="6" s="1"/>
  <c r="I258" i="6"/>
  <c r="H258" i="6"/>
  <c r="J258" i="6" s="1"/>
  <c r="L258" i="6" s="1"/>
  <c r="I257" i="6"/>
  <c r="H257" i="6"/>
  <c r="J257" i="6" s="1"/>
  <c r="L257" i="6" s="1"/>
  <c r="I256" i="6"/>
  <c r="H256" i="6"/>
  <c r="J256" i="6" s="1"/>
  <c r="L256" i="6" s="1"/>
  <c r="I255" i="6"/>
  <c r="K255" i="6" s="1"/>
  <c r="H255" i="6"/>
  <c r="J255" i="6" s="1"/>
  <c r="L255" i="6" s="1"/>
  <c r="M254" i="6"/>
  <c r="K254" i="6"/>
  <c r="I254" i="6"/>
  <c r="H254" i="6"/>
  <c r="J254" i="6" s="1"/>
  <c r="L254" i="6" s="1"/>
  <c r="J253" i="6"/>
  <c r="L253" i="6" s="1"/>
  <c r="I253" i="6"/>
  <c r="I252" i="6"/>
  <c r="M252" i="6" s="1"/>
  <c r="N252" i="6" s="1"/>
  <c r="H252" i="6"/>
  <c r="J252" i="6" s="1"/>
  <c r="L252" i="6" s="1"/>
  <c r="I251" i="6"/>
  <c r="H251" i="6"/>
  <c r="J251" i="6" s="1"/>
  <c r="L251" i="6" s="1"/>
  <c r="M250" i="6"/>
  <c r="K250" i="6"/>
  <c r="J250" i="6"/>
  <c r="L250" i="6" s="1"/>
  <c r="I250" i="6"/>
  <c r="H250" i="6"/>
  <c r="I249" i="6"/>
  <c r="H249" i="6"/>
  <c r="J249" i="6" s="1"/>
  <c r="L249" i="6" s="1"/>
  <c r="N248" i="6"/>
  <c r="I248" i="6"/>
  <c r="M248" i="6" s="1"/>
  <c r="O248" i="6" s="1"/>
  <c r="H248" i="6"/>
  <c r="J248" i="6" s="1"/>
  <c r="L248" i="6" s="1"/>
  <c r="M247" i="6"/>
  <c r="I247" i="6"/>
  <c r="K247" i="6" s="1"/>
  <c r="H247" i="6"/>
  <c r="J247" i="6" s="1"/>
  <c r="L247" i="6" s="1"/>
  <c r="M246" i="6"/>
  <c r="L246" i="6"/>
  <c r="J246" i="6"/>
  <c r="I246" i="6"/>
  <c r="K246" i="6" s="1"/>
  <c r="H246" i="6"/>
  <c r="I245" i="6"/>
  <c r="M245" i="6" s="1"/>
  <c r="H245" i="6"/>
  <c r="J245" i="6" s="1"/>
  <c r="L245" i="6" s="1"/>
  <c r="I244" i="6"/>
  <c r="H244" i="6"/>
  <c r="J244" i="6" s="1"/>
  <c r="L244" i="6" s="1"/>
  <c r="M243" i="6"/>
  <c r="L243" i="6"/>
  <c r="I243" i="6"/>
  <c r="K243" i="6" s="1"/>
  <c r="H243" i="6"/>
  <c r="J243" i="6" s="1"/>
  <c r="M242" i="6"/>
  <c r="L242" i="6"/>
  <c r="N242" i="6" s="1"/>
  <c r="T242" i="6" s="1"/>
  <c r="K242" i="6"/>
  <c r="J242" i="6"/>
  <c r="I242" i="6"/>
  <c r="I241" i="6"/>
  <c r="M241" i="6" s="1"/>
  <c r="H241" i="6"/>
  <c r="J241" i="6" s="1"/>
  <c r="L241" i="6" s="1"/>
  <c r="I240" i="6"/>
  <c r="K240" i="6" s="1"/>
  <c r="H240" i="6"/>
  <c r="J240" i="6" s="1"/>
  <c r="L240" i="6" s="1"/>
  <c r="M239" i="6"/>
  <c r="L239" i="6"/>
  <c r="I239" i="6"/>
  <c r="K239" i="6" s="1"/>
  <c r="H239" i="6"/>
  <c r="J239" i="6" s="1"/>
  <c r="I238" i="6"/>
  <c r="H238" i="6"/>
  <c r="J238" i="6" s="1"/>
  <c r="L238" i="6" s="1"/>
  <c r="I237" i="6"/>
  <c r="M237" i="6" s="1"/>
  <c r="H237" i="6"/>
  <c r="J237" i="6" s="1"/>
  <c r="L237" i="6" s="1"/>
  <c r="N237" i="6" s="1"/>
  <c r="T237" i="6" s="1"/>
  <c r="I236" i="6"/>
  <c r="H236" i="6"/>
  <c r="J236" i="6" s="1"/>
  <c r="L236" i="6" s="1"/>
  <c r="I235" i="6"/>
  <c r="K235" i="6" s="1"/>
  <c r="H235" i="6"/>
  <c r="J235" i="6" s="1"/>
  <c r="L235" i="6" s="1"/>
  <c r="I234" i="6"/>
  <c r="H234" i="6"/>
  <c r="J234" i="6" s="1"/>
  <c r="L234" i="6" s="1"/>
  <c r="I233" i="6"/>
  <c r="K233" i="6" s="1"/>
  <c r="H233" i="6"/>
  <c r="J233" i="6" s="1"/>
  <c r="L233" i="6" s="1"/>
  <c r="J232" i="6"/>
  <c r="L232" i="6" s="1"/>
  <c r="I232" i="6"/>
  <c r="M231" i="6"/>
  <c r="I231" i="6"/>
  <c r="K231" i="6" s="1"/>
  <c r="H231" i="6"/>
  <c r="J231" i="6" s="1"/>
  <c r="L231" i="6" s="1"/>
  <c r="K230" i="6"/>
  <c r="I230" i="6"/>
  <c r="M230" i="6" s="1"/>
  <c r="H230" i="6"/>
  <c r="J230" i="6" s="1"/>
  <c r="L230" i="6" s="1"/>
  <c r="J229" i="6"/>
  <c r="L229" i="6" s="1"/>
  <c r="I229" i="6"/>
  <c r="M229" i="6" s="1"/>
  <c r="H229" i="6"/>
  <c r="I228" i="6"/>
  <c r="M228" i="6" s="1"/>
  <c r="H228" i="6"/>
  <c r="J228" i="6" s="1"/>
  <c r="L228" i="6" s="1"/>
  <c r="I227" i="6"/>
  <c r="H227" i="6"/>
  <c r="J227" i="6" s="1"/>
  <c r="L227" i="6" s="1"/>
  <c r="K226" i="6"/>
  <c r="I226" i="6"/>
  <c r="M226" i="6" s="1"/>
  <c r="H226" i="6"/>
  <c r="J226" i="6" s="1"/>
  <c r="L226" i="6" s="1"/>
  <c r="I225" i="6"/>
  <c r="M225" i="6" s="1"/>
  <c r="H225" i="6"/>
  <c r="J225" i="6" s="1"/>
  <c r="L225" i="6" s="1"/>
  <c r="K224" i="6"/>
  <c r="I224" i="6"/>
  <c r="M224" i="6" s="1"/>
  <c r="H224" i="6"/>
  <c r="J224" i="6" s="1"/>
  <c r="L224" i="6" s="1"/>
  <c r="M223" i="6"/>
  <c r="J223" i="6"/>
  <c r="L223" i="6" s="1"/>
  <c r="I223" i="6"/>
  <c r="K223" i="6" s="1"/>
  <c r="J222" i="6"/>
  <c r="L222" i="6" s="1"/>
  <c r="I222" i="6"/>
  <c r="H222" i="6"/>
  <c r="I221" i="6"/>
  <c r="K221" i="6" s="1"/>
  <c r="H221" i="6"/>
  <c r="J221" i="6" s="1"/>
  <c r="L221" i="6" s="1"/>
  <c r="J220" i="6"/>
  <c r="L220" i="6" s="1"/>
  <c r="I220" i="6"/>
  <c r="H220" i="6"/>
  <c r="I219" i="6"/>
  <c r="H219" i="6"/>
  <c r="J219" i="6" s="1"/>
  <c r="L219" i="6" s="1"/>
  <c r="I218" i="6"/>
  <c r="M218" i="6" s="1"/>
  <c r="H218" i="6"/>
  <c r="J218" i="6" s="1"/>
  <c r="L218" i="6" s="1"/>
  <c r="N218" i="6" s="1"/>
  <c r="T218" i="6" s="1"/>
  <c r="M217" i="6"/>
  <c r="I217" i="6"/>
  <c r="K217" i="6" s="1"/>
  <c r="H217" i="6"/>
  <c r="J217" i="6" s="1"/>
  <c r="L217" i="6" s="1"/>
  <c r="M216" i="6"/>
  <c r="I216" i="6"/>
  <c r="K216" i="6" s="1"/>
  <c r="H216" i="6"/>
  <c r="J216" i="6" s="1"/>
  <c r="L216" i="6" s="1"/>
  <c r="I215" i="6"/>
  <c r="H215" i="6"/>
  <c r="J215" i="6" s="1"/>
  <c r="L215" i="6" s="1"/>
  <c r="K214" i="6"/>
  <c r="I214" i="6"/>
  <c r="M214" i="6" s="1"/>
  <c r="H214" i="6"/>
  <c r="J214" i="6" s="1"/>
  <c r="L214" i="6" s="1"/>
  <c r="O214" i="6" s="1"/>
  <c r="M213" i="6"/>
  <c r="L213" i="6"/>
  <c r="O213" i="6" s="1"/>
  <c r="J213" i="6"/>
  <c r="I213" i="6"/>
  <c r="K213" i="6" s="1"/>
  <c r="M212" i="6"/>
  <c r="I212" i="6"/>
  <c r="K212" i="6" s="1"/>
  <c r="H212" i="6"/>
  <c r="J212" i="6" s="1"/>
  <c r="L212" i="6" s="1"/>
  <c r="K211" i="6"/>
  <c r="I211" i="6"/>
  <c r="M211" i="6" s="1"/>
  <c r="H211" i="6"/>
  <c r="J211" i="6" s="1"/>
  <c r="L211" i="6" s="1"/>
  <c r="J210" i="6"/>
  <c r="L210" i="6" s="1"/>
  <c r="O210" i="6" s="1"/>
  <c r="I210" i="6"/>
  <c r="M210" i="6" s="1"/>
  <c r="H210" i="6"/>
  <c r="I209" i="6"/>
  <c r="M209" i="6" s="1"/>
  <c r="H209" i="6"/>
  <c r="J209" i="6" s="1"/>
  <c r="L209" i="6" s="1"/>
  <c r="J208" i="6"/>
  <c r="L208" i="6" s="1"/>
  <c r="I208" i="6"/>
  <c r="K208" i="6" s="1"/>
  <c r="H208" i="6"/>
  <c r="I207" i="6"/>
  <c r="H207" i="6"/>
  <c r="J207" i="6" s="1"/>
  <c r="L207" i="6" s="1"/>
  <c r="I206" i="6"/>
  <c r="M206" i="6" s="1"/>
  <c r="H206" i="6"/>
  <c r="J206" i="6" s="1"/>
  <c r="L206" i="6" s="1"/>
  <c r="O206" i="6" s="1"/>
  <c r="I205" i="6"/>
  <c r="M205" i="6" s="1"/>
  <c r="H205" i="6"/>
  <c r="J205" i="6" s="1"/>
  <c r="L205" i="6" s="1"/>
  <c r="M204" i="6"/>
  <c r="I204" i="6"/>
  <c r="K204" i="6" s="1"/>
  <c r="H204" i="6"/>
  <c r="J204" i="6" s="1"/>
  <c r="L204" i="6" s="1"/>
  <c r="K203" i="6"/>
  <c r="I203" i="6"/>
  <c r="M203" i="6" s="1"/>
  <c r="H203" i="6"/>
  <c r="J203" i="6" s="1"/>
  <c r="L203" i="6" s="1"/>
  <c r="J202" i="6"/>
  <c r="L202" i="6" s="1"/>
  <c r="I202" i="6"/>
  <c r="M202" i="6" s="1"/>
  <c r="H202" i="6"/>
  <c r="L201" i="6"/>
  <c r="J201" i="6"/>
  <c r="I201" i="6"/>
  <c r="M201" i="6" s="1"/>
  <c r="I200" i="6"/>
  <c r="H200" i="6"/>
  <c r="J200" i="6" s="1"/>
  <c r="L200" i="6" s="1"/>
  <c r="I199" i="6"/>
  <c r="M199" i="6" s="1"/>
  <c r="H199" i="6"/>
  <c r="J199" i="6" s="1"/>
  <c r="L199" i="6" s="1"/>
  <c r="N199" i="6" s="1"/>
  <c r="T199" i="6" s="1"/>
  <c r="I198" i="6"/>
  <c r="K198" i="6" s="1"/>
  <c r="H198" i="6"/>
  <c r="J198" i="6" s="1"/>
  <c r="L198" i="6" s="1"/>
  <c r="M197" i="6"/>
  <c r="I197" i="6"/>
  <c r="K197" i="6" s="1"/>
  <c r="H197" i="6"/>
  <c r="J197" i="6" s="1"/>
  <c r="L197" i="6" s="1"/>
  <c r="I196" i="6"/>
  <c r="H196" i="6"/>
  <c r="J196" i="6" s="1"/>
  <c r="L196" i="6" s="1"/>
  <c r="K195" i="6"/>
  <c r="I195" i="6"/>
  <c r="M195" i="6" s="1"/>
  <c r="H195" i="6"/>
  <c r="J195" i="6" s="1"/>
  <c r="L195" i="6" s="1"/>
  <c r="O195" i="6" s="1"/>
  <c r="M194" i="6"/>
  <c r="I194" i="6"/>
  <c r="K194" i="6" s="1"/>
  <c r="H194" i="6"/>
  <c r="J194" i="6" s="1"/>
  <c r="L194" i="6" s="1"/>
  <c r="M193" i="6"/>
  <c r="K193" i="6"/>
  <c r="I193" i="6"/>
  <c r="H193" i="6"/>
  <c r="J193" i="6" s="1"/>
  <c r="L193" i="6" s="1"/>
  <c r="I192" i="6"/>
  <c r="H192" i="6"/>
  <c r="J192" i="6" s="1"/>
  <c r="L192" i="6" s="1"/>
  <c r="J191" i="6"/>
  <c r="L191" i="6" s="1"/>
  <c r="I191" i="6"/>
  <c r="H191" i="6"/>
  <c r="I190" i="6"/>
  <c r="H190" i="6"/>
  <c r="J190" i="6" s="1"/>
  <c r="L190" i="6" s="1"/>
  <c r="J189" i="6"/>
  <c r="L189" i="6" s="1"/>
  <c r="I189" i="6"/>
  <c r="H189" i="6"/>
  <c r="I188" i="6"/>
  <c r="H188" i="6"/>
  <c r="J188" i="6" s="1"/>
  <c r="L188" i="6" s="1"/>
  <c r="I187" i="6"/>
  <c r="M187" i="6" s="1"/>
  <c r="H187" i="6"/>
  <c r="J187" i="6" s="1"/>
  <c r="L187" i="6" s="1"/>
  <c r="M186" i="6"/>
  <c r="I186" i="6"/>
  <c r="K186" i="6" s="1"/>
  <c r="H186" i="6"/>
  <c r="J186" i="6" s="1"/>
  <c r="L186" i="6" s="1"/>
  <c r="K185" i="6"/>
  <c r="I185" i="6"/>
  <c r="M185" i="6" s="1"/>
  <c r="H185" i="6"/>
  <c r="J185" i="6" s="1"/>
  <c r="L185" i="6" s="1"/>
  <c r="I184" i="6"/>
  <c r="H184" i="6"/>
  <c r="J184" i="6" s="1"/>
  <c r="L184" i="6" s="1"/>
  <c r="M183" i="6"/>
  <c r="J183" i="6"/>
  <c r="L183" i="6" s="1"/>
  <c r="N183" i="6" s="1"/>
  <c r="T183" i="6" s="1"/>
  <c r="I183" i="6"/>
  <c r="K183" i="6" s="1"/>
  <c r="H183" i="6"/>
  <c r="I182" i="6"/>
  <c r="K182" i="6" s="1"/>
  <c r="H182" i="6"/>
  <c r="J182" i="6" s="1"/>
  <c r="L182" i="6" s="1"/>
  <c r="I181" i="6"/>
  <c r="H181" i="6"/>
  <c r="J181" i="6" s="1"/>
  <c r="L181" i="6" s="1"/>
  <c r="I180" i="6"/>
  <c r="H180" i="6"/>
  <c r="J180" i="6" s="1"/>
  <c r="L180" i="6" s="1"/>
  <c r="I179" i="6"/>
  <c r="K179" i="6" s="1"/>
  <c r="H179" i="6"/>
  <c r="J179" i="6" s="1"/>
  <c r="L179" i="6" s="1"/>
  <c r="I178" i="6"/>
  <c r="H178" i="6"/>
  <c r="J178" i="6" s="1"/>
  <c r="L178" i="6" s="1"/>
  <c r="K177" i="6"/>
  <c r="I177" i="6"/>
  <c r="M177" i="6" s="1"/>
  <c r="H177" i="6"/>
  <c r="J177" i="6" s="1"/>
  <c r="L177" i="6" s="1"/>
  <c r="I176" i="6"/>
  <c r="H176" i="6"/>
  <c r="J176" i="6" s="1"/>
  <c r="L176" i="6" s="1"/>
  <c r="M175" i="6"/>
  <c r="K175" i="6"/>
  <c r="J175" i="6"/>
  <c r="L175" i="6" s="1"/>
  <c r="N175" i="6" s="1"/>
  <c r="T175" i="6" s="1"/>
  <c r="I175" i="6"/>
  <c r="H175" i="6"/>
  <c r="M174" i="6"/>
  <c r="I174" i="6"/>
  <c r="K174" i="6" s="1"/>
  <c r="H174" i="6"/>
  <c r="J174" i="6" s="1"/>
  <c r="L174" i="6" s="1"/>
  <c r="J173" i="6"/>
  <c r="L173" i="6" s="1"/>
  <c r="I173" i="6"/>
  <c r="M173" i="6" s="1"/>
  <c r="H173" i="6"/>
  <c r="I172" i="6"/>
  <c r="H172" i="6"/>
  <c r="J172" i="6" s="1"/>
  <c r="L172" i="6" s="1"/>
  <c r="I171" i="6"/>
  <c r="H171" i="6"/>
  <c r="J171" i="6" s="1"/>
  <c r="L171" i="6" s="1"/>
  <c r="M170" i="6"/>
  <c r="I170" i="6"/>
  <c r="K170" i="6" s="1"/>
  <c r="H170" i="6"/>
  <c r="J170" i="6" s="1"/>
  <c r="L170" i="6" s="1"/>
  <c r="I169" i="6"/>
  <c r="H169" i="6"/>
  <c r="J169" i="6" s="1"/>
  <c r="L169" i="6" s="1"/>
  <c r="I168" i="6"/>
  <c r="H168" i="6"/>
  <c r="J168" i="6" s="1"/>
  <c r="L168" i="6" s="1"/>
  <c r="K167" i="6"/>
  <c r="I167" i="6"/>
  <c r="M167" i="6" s="1"/>
  <c r="H167" i="6"/>
  <c r="J167" i="6" s="1"/>
  <c r="L167" i="6" s="1"/>
  <c r="N167" i="6" s="1"/>
  <c r="T167" i="6" s="1"/>
  <c r="I166" i="6"/>
  <c r="K166" i="6" s="1"/>
  <c r="H166" i="6"/>
  <c r="J166" i="6" s="1"/>
  <c r="L166" i="6" s="1"/>
  <c r="K165" i="6"/>
  <c r="I165" i="6"/>
  <c r="M165" i="6" s="1"/>
  <c r="H165" i="6"/>
  <c r="J165" i="6" s="1"/>
  <c r="L165" i="6" s="1"/>
  <c r="N165" i="6" s="1"/>
  <c r="T165" i="6" s="1"/>
  <c r="I164" i="6"/>
  <c r="H164" i="6"/>
  <c r="J164" i="6" s="1"/>
  <c r="L164" i="6" s="1"/>
  <c r="K163" i="6"/>
  <c r="I163" i="6"/>
  <c r="M163" i="6" s="1"/>
  <c r="H163" i="6"/>
  <c r="J163" i="6" s="1"/>
  <c r="L163" i="6" s="1"/>
  <c r="I162" i="6"/>
  <c r="K162" i="6" s="1"/>
  <c r="H162" i="6"/>
  <c r="J162" i="6" s="1"/>
  <c r="L162" i="6" s="1"/>
  <c r="I161" i="6"/>
  <c r="H161" i="6"/>
  <c r="J161" i="6" s="1"/>
  <c r="L161" i="6" s="1"/>
  <c r="M160" i="6"/>
  <c r="I160" i="6"/>
  <c r="K160" i="6" s="1"/>
  <c r="H160" i="6"/>
  <c r="J160" i="6" s="1"/>
  <c r="L160" i="6" s="1"/>
  <c r="I159" i="6"/>
  <c r="M159" i="6" s="1"/>
  <c r="H159" i="6"/>
  <c r="J159" i="6" s="1"/>
  <c r="L159" i="6" s="1"/>
  <c r="I158" i="6"/>
  <c r="K158" i="6" s="1"/>
  <c r="H158" i="6"/>
  <c r="J158" i="6" s="1"/>
  <c r="L158" i="6" s="1"/>
  <c r="I157" i="6"/>
  <c r="M157" i="6" s="1"/>
  <c r="H157" i="6"/>
  <c r="J157" i="6" s="1"/>
  <c r="L157" i="6" s="1"/>
  <c r="O157" i="6" s="1"/>
  <c r="I156" i="6"/>
  <c r="K156" i="6" s="1"/>
  <c r="H156" i="6"/>
  <c r="J156" i="6" s="1"/>
  <c r="L156" i="6" s="1"/>
  <c r="M155" i="6"/>
  <c r="K155" i="6"/>
  <c r="I155" i="6"/>
  <c r="H155" i="6"/>
  <c r="J155" i="6" s="1"/>
  <c r="L155" i="6" s="1"/>
  <c r="N155" i="6" s="1"/>
  <c r="T155" i="6" s="1"/>
  <c r="I154" i="6"/>
  <c r="K154" i="6" s="1"/>
  <c r="H154" i="6"/>
  <c r="J154" i="6" s="1"/>
  <c r="L154" i="6" s="1"/>
  <c r="K153" i="6"/>
  <c r="I153" i="6"/>
  <c r="M153" i="6" s="1"/>
  <c r="H153" i="6"/>
  <c r="J153" i="6" s="1"/>
  <c r="L153" i="6" s="1"/>
  <c r="I152" i="6"/>
  <c r="K152" i="6" s="1"/>
  <c r="H152" i="6"/>
  <c r="J152" i="6" s="1"/>
  <c r="L152" i="6" s="1"/>
  <c r="M151" i="6"/>
  <c r="I151" i="6"/>
  <c r="K151" i="6" s="1"/>
  <c r="H151" i="6"/>
  <c r="J151" i="6" s="1"/>
  <c r="L151" i="6" s="1"/>
  <c r="I150" i="6"/>
  <c r="M150" i="6" s="1"/>
  <c r="H150" i="6"/>
  <c r="J150" i="6" s="1"/>
  <c r="L150" i="6" s="1"/>
  <c r="I149" i="6"/>
  <c r="M149" i="6" s="1"/>
  <c r="H149" i="6"/>
  <c r="J149" i="6" s="1"/>
  <c r="L149" i="6" s="1"/>
  <c r="I148" i="6"/>
  <c r="K148" i="6" s="1"/>
  <c r="H148" i="6"/>
  <c r="J148" i="6" s="1"/>
  <c r="L148" i="6" s="1"/>
  <c r="M147" i="6"/>
  <c r="K147" i="6"/>
  <c r="I147" i="6"/>
  <c r="H147" i="6"/>
  <c r="J147" i="6" s="1"/>
  <c r="L147" i="6" s="1"/>
  <c r="O147" i="6" s="1"/>
  <c r="L146" i="6"/>
  <c r="I146" i="6"/>
  <c r="M146" i="6" s="1"/>
  <c r="H146" i="6"/>
  <c r="J146" i="6" s="1"/>
  <c r="I145" i="6"/>
  <c r="M145" i="6" s="1"/>
  <c r="H145" i="6"/>
  <c r="J145" i="6" s="1"/>
  <c r="L145" i="6" s="1"/>
  <c r="I144" i="6"/>
  <c r="M144" i="6" s="1"/>
  <c r="H144" i="6"/>
  <c r="J144" i="6" s="1"/>
  <c r="L144" i="6" s="1"/>
  <c r="I143" i="6"/>
  <c r="M143" i="6" s="1"/>
  <c r="H143" i="6"/>
  <c r="J143" i="6" s="1"/>
  <c r="L143" i="6" s="1"/>
  <c r="I142" i="6"/>
  <c r="K142" i="6" s="1"/>
  <c r="H142" i="6"/>
  <c r="J142" i="6" s="1"/>
  <c r="L142" i="6" s="1"/>
  <c r="J141" i="6"/>
  <c r="L141" i="6" s="1"/>
  <c r="I141" i="6"/>
  <c r="M141" i="6" s="1"/>
  <c r="H141" i="6"/>
  <c r="I140" i="6"/>
  <c r="M140" i="6" s="1"/>
  <c r="H140" i="6"/>
  <c r="J140" i="6" s="1"/>
  <c r="L140" i="6" s="1"/>
  <c r="I139" i="6"/>
  <c r="K139" i="6" s="1"/>
  <c r="H139" i="6"/>
  <c r="J139" i="6" s="1"/>
  <c r="L139" i="6" s="1"/>
  <c r="M138" i="6"/>
  <c r="K138" i="6"/>
  <c r="I138" i="6"/>
  <c r="H138" i="6"/>
  <c r="J138" i="6" s="1"/>
  <c r="L138" i="6" s="1"/>
  <c r="I137" i="6"/>
  <c r="M137" i="6" s="1"/>
  <c r="H137" i="6"/>
  <c r="J137" i="6" s="1"/>
  <c r="L137" i="6" s="1"/>
  <c r="I136" i="6"/>
  <c r="M136" i="6" s="1"/>
  <c r="H136" i="6"/>
  <c r="J136" i="6" s="1"/>
  <c r="L136" i="6" s="1"/>
  <c r="M135" i="6"/>
  <c r="I135" i="6"/>
  <c r="K135" i="6" s="1"/>
  <c r="H135" i="6"/>
  <c r="J135" i="6" s="1"/>
  <c r="L135" i="6" s="1"/>
  <c r="I134" i="6"/>
  <c r="M134" i="6" s="1"/>
  <c r="H134" i="6"/>
  <c r="J134" i="6" s="1"/>
  <c r="L134" i="6" s="1"/>
  <c r="I133" i="6"/>
  <c r="M133" i="6" s="1"/>
  <c r="H133" i="6"/>
  <c r="J133" i="6" s="1"/>
  <c r="L133" i="6" s="1"/>
  <c r="I132" i="6"/>
  <c r="M132" i="6" s="1"/>
  <c r="H132" i="6"/>
  <c r="J132" i="6" s="1"/>
  <c r="L132" i="6" s="1"/>
  <c r="I131" i="6"/>
  <c r="K131" i="6" s="1"/>
  <c r="H131" i="6"/>
  <c r="J131" i="6" s="1"/>
  <c r="L131" i="6" s="1"/>
  <c r="I130" i="6"/>
  <c r="M130" i="6" s="1"/>
  <c r="H130" i="6"/>
  <c r="J130" i="6" s="1"/>
  <c r="L130" i="6" s="1"/>
  <c r="I129" i="6"/>
  <c r="M129" i="6" s="1"/>
  <c r="H129" i="6"/>
  <c r="J129" i="6" s="1"/>
  <c r="L129" i="6" s="1"/>
  <c r="I128" i="6"/>
  <c r="M128" i="6" s="1"/>
  <c r="H128" i="6"/>
  <c r="J128" i="6" s="1"/>
  <c r="L128" i="6" s="1"/>
  <c r="I127" i="6"/>
  <c r="K127" i="6" s="1"/>
  <c r="H127" i="6"/>
  <c r="J127" i="6" s="1"/>
  <c r="L127" i="6" s="1"/>
  <c r="I126" i="6"/>
  <c r="M126" i="6" s="1"/>
  <c r="H126" i="6"/>
  <c r="J126" i="6" s="1"/>
  <c r="L126" i="6" s="1"/>
  <c r="I125" i="6"/>
  <c r="M125" i="6" s="1"/>
  <c r="H125" i="6"/>
  <c r="J125" i="6" s="1"/>
  <c r="L125" i="6" s="1"/>
  <c r="I124" i="6"/>
  <c r="M124" i="6" s="1"/>
  <c r="H124" i="6"/>
  <c r="J124" i="6" s="1"/>
  <c r="L124" i="6" s="1"/>
  <c r="I123" i="6"/>
  <c r="K123" i="6" s="1"/>
  <c r="H123" i="6"/>
  <c r="J123" i="6" s="1"/>
  <c r="L123" i="6" s="1"/>
  <c r="I122" i="6"/>
  <c r="M122" i="6" s="1"/>
  <c r="H122" i="6"/>
  <c r="J122" i="6" s="1"/>
  <c r="L122" i="6" s="1"/>
  <c r="I121" i="6"/>
  <c r="M121" i="6" s="1"/>
  <c r="H121" i="6"/>
  <c r="J121" i="6" s="1"/>
  <c r="L121" i="6" s="1"/>
  <c r="I120" i="6"/>
  <c r="M120" i="6" s="1"/>
  <c r="H120" i="6"/>
  <c r="J120" i="6" s="1"/>
  <c r="L120" i="6" s="1"/>
  <c r="I119" i="6"/>
  <c r="K119" i="6" s="1"/>
  <c r="H119" i="6"/>
  <c r="J119" i="6" s="1"/>
  <c r="L119" i="6" s="1"/>
  <c r="I118" i="6"/>
  <c r="M118" i="6" s="1"/>
  <c r="H118" i="6"/>
  <c r="J118" i="6" s="1"/>
  <c r="L118" i="6" s="1"/>
  <c r="I117" i="6"/>
  <c r="M117" i="6" s="1"/>
  <c r="H117" i="6"/>
  <c r="J117" i="6" s="1"/>
  <c r="L117" i="6" s="1"/>
  <c r="I116" i="6"/>
  <c r="M116" i="6" s="1"/>
  <c r="H116" i="6"/>
  <c r="J116" i="6" s="1"/>
  <c r="L116" i="6" s="1"/>
  <c r="I115" i="6"/>
  <c r="K115" i="6" s="1"/>
  <c r="H115" i="6"/>
  <c r="J115" i="6" s="1"/>
  <c r="L115" i="6" s="1"/>
  <c r="I114" i="6"/>
  <c r="M114" i="6" s="1"/>
  <c r="H114" i="6"/>
  <c r="J114" i="6" s="1"/>
  <c r="L114" i="6" s="1"/>
  <c r="I113" i="6"/>
  <c r="M113" i="6" s="1"/>
  <c r="H113" i="6"/>
  <c r="J113" i="6" s="1"/>
  <c r="L113" i="6" s="1"/>
  <c r="I112" i="6"/>
  <c r="M112" i="6" s="1"/>
  <c r="H112" i="6"/>
  <c r="J112" i="6" s="1"/>
  <c r="L112" i="6" s="1"/>
  <c r="I111" i="6"/>
  <c r="K111" i="6" s="1"/>
  <c r="H111" i="6"/>
  <c r="J111" i="6" s="1"/>
  <c r="L111" i="6" s="1"/>
  <c r="I110" i="6"/>
  <c r="M110" i="6" s="1"/>
  <c r="H110" i="6"/>
  <c r="J110" i="6" s="1"/>
  <c r="L110" i="6" s="1"/>
  <c r="I109" i="6"/>
  <c r="M109" i="6" s="1"/>
  <c r="H109" i="6"/>
  <c r="J109" i="6" s="1"/>
  <c r="L109" i="6" s="1"/>
  <c r="I108" i="6"/>
  <c r="M108" i="6" s="1"/>
  <c r="H108" i="6"/>
  <c r="J108" i="6" s="1"/>
  <c r="L108" i="6" s="1"/>
  <c r="I107" i="6"/>
  <c r="K107" i="6" s="1"/>
  <c r="H107" i="6"/>
  <c r="J107" i="6" s="1"/>
  <c r="L107" i="6" s="1"/>
  <c r="I106" i="6"/>
  <c r="M106" i="6" s="1"/>
  <c r="H106" i="6"/>
  <c r="J106" i="6" s="1"/>
  <c r="L106" i="6" s="1"/>
  <c r="I105" i="6"/>
  <c r="M105" i="6" s="1"/>
  <c r="H105" i="6"/>
  <c r="J105" i="6" s="1"/>
  <c r="L105" i="6" s="1"/>
  <c r="I104" i="6"/>
  <c r="M104" i="6" s="1"/>
  <c r="H104" i="6"/>
  <c r="J104" i="6" s="1"/>
  <c r="L104" i="6" s="1"/>
  <c r="I103" i="6"/>
  <c r="K103" i="6" s="1"/>
  <c r="H103" i="6"/>
  <c r="J103" i="6" s="1"/>
  <c r="L103" i="6" s="1"/>
  <c r="I102" i="6"/>
  <c r="M102" i="6" s="1"/>
  <c r="H102" i="6"/>
  <c r="J102" i="6" s="1"/>
  <c r="L102" i="6" s="1"/>
  <c r="I101" i="6"/>
  <c r="M101" i="6" s="1"/>
  <c r="H101" i="6"/>
  <c r="J101" i="6" s="1"/>
  <c r="L101" i="6" s="1"/>
  <c r="I100" i="6"/>
  <c r="M100" i="6" s="1"/>
  <c r="H100" i="6"/>
  <c r="J100" i="6" s="1"/>
  <c r="L100" i="6" s="1"/>
  <c r="I99" i="6"/>
  <c r="K99" i="6" s="1"/>
  <c r="H99" i="6"/>
  <c r="J99" i="6" s="1"/>
  <c r="L99" i="6" s="1"/>
  <c r="I98" i="6"/>
  <c r="M98" i="6" s="1"/>
  <c r="H98" i="6"/>
  <c r="J98" i="6" s="1"/>
  <c r="L98" i="6" s="1"/>
  <c r="I97" i="6"/>
  <c r="M97" i="6" s="1"/>
  <c r="H97" i="6"/>
  <c r="J97" i="6" s="1"/>
  <c r="L97" i="6" s="1"/>
  <c r="I96" i="6"/>
  <c r="M96" i="6" s="1"/>
  <c r="H96" i="6"/>
  <c r="J96" i="6" s="1"/>
  <c r="L96" i="6" s="1"/>
  <c r="I95" i="6"/>
  <c r="K95" i="6" s="1"/>
  <c r="H95" i="6"/>
  <c r="J95" i="6" s="1"/>
  <c r="L95" i="6" s="1"/>
  <c r="I94" i="6"/>
  <c r="M94" i="6" s="1"/>
  <c r="H94" i="6"/>
  <c r="J94" i="6" s="1"/>
  <c r="L94" i="6" s="1"/>
  <c r="I93" i="6"/>
  <c r="M93" i="6" s="1"/>
  <c r="H93" i="6"/>
  <c r="J93" i="6" s="1"/>
  <c r="L93" i="6" s="1"/>
  <c r="I92" i="6"/>
  <c r="M92" i="6" s="1"/>
  <c r="H92" i="6"/>
  <c r="J92" i="6" s="1"/>
  <c r="L92" i="6" s="1"/>
  <c r="I91" i="6"/>
  <c r="K91" i="6" s="1"/>
  <c r="H91" i="6"/>
  <c r="J91" i="6" s="1"/>
  <c r="L91" i="6" s="1"/>
  <c r="I90" i="6"/>
  <c r="M90" i="6" s="1"/>
  <c r="H90" i="6"/>
  <c r="J90" i="6" s="1"/>
  <c r="L90" i="6" s="1"/>
  <c r="I89" i="6"/>
  <c r="M89" i="6" s="1"/>
  <c r="H89" i="6"/>
  <c r="J89" i="6" s="1"/>
  <c r="L89" i="6" s="1"/>
  <c r="I88" i="6"/>
  <c r="M88" i="6" s="1"/>
  <c r="H88" i="6"/>
  <c r="J88" i="6" s="1"/>
  <c r="L88" i="6" s="1"/>
  <c r="I87" i="6"/>
  <c r="K87" i="6" s="1"/>
  <c r="H87" i="6"/>
  <c r="J87" i="6" s="1"/>
  <c r="L87" i="6" s="1"/>
  <c r="I86" i="6"/>
  <c r="M86" i="6" s="1"/>
  <c r="H86" i="6"/>
  <c r="J86" i="6" s="1"/>
  <c r="L86" i="6" s="1"/>
  <c r="I85" i="6"/>
  <c r="M85" i="6" s="1"/>
  <c r="H85" i="6"/>
  <c r="J85" i="6" s="1"/>
  <c r="L85" i="6" s="1"/>
  <c r="I84" i="6"/>
  <c r="M84" i="6" s="1"/>
  <c r="H84" i="6"/>
  <c r="J84" i="6" s="1"/>
  <c r="L84" i="6" s="1"/>
  <c r="I83" i="6"/>
  <c r="K83" i="6" s="1"/>
  <c r="H83" i="6"/>
  <c r="J83" i="6" s="1"/>
  <c r="L83" i="6" s="1"/>
  <c r="I82" i="6"/>
  <c r="M82" i="6" s="1"/>
  <c r="H82" i="6"/>
  <c r="J82" i="6" s="1"/>
  <c r="L82" i="6" s="1"/>
  <c r="I81" i="6"/>
  <c r="M81" i="6" s="1"/>
  <c r="H81" i="6"/>
  <c r="J81" i="6" s="1"/>
  <c r="L81" i="6" s="1"/>
  <c r="I80" i="6"/>
  <c r="M80" i="6" s="1"/>
  <c r="H80" i="6"/>
  <c r="J80" i="6" s="1"/>
  <c r="L80" i="6" s="1"/>
  <c r="I79" i="6"/>
  <c r="K79" i="6" s="1"/>
  <c r="H79" i="6"/>
  <c r="J79" i="6" s="1"/>
  <c r="L79" i="6" s="1"/>
  <c r="I78" i="6"/>
  <c r="M78" i="6" s="1"/>
  <c r="H78" i="6"/>
  <c r="J78" i="6" s="1"/>
  <c r="L78" i="6" s="1"/>
  <c r="I77" i="6"/>
  <c r="M77" i="6" s="1"/>
  <c r="H77" i="6"/>
  <c r="J77" i="6" s="1"/>
  <c r="L77" i="6" s="1"/>
  <c r="I76" i="6"/>
  <c r="M76" i="6" s="1"/>
  <c r="H76" i="6"/>
  <c r="J76" i="6" s="1"/>
  <c r="L76" i="6" s="1"/>
  <c r="I75" i="6"/>
  <c r="K75" i="6" s="1"/>
  <c r="H75" i="6"/>
  <c r="J75" i="6" s="1"/>
  <c r="L75" i="6" s="1"/>
  <c r="M74" i="6"/>
  <c r="K74" i="6"/>
  <c r="I74" i="6"/>
  <c r="H74" i="6"/>
  <c r="J74" i="6" s="1"/>
  <c r="L74" i="6" s="1"/>
  <c r="I73" i="6"/>
  <c r="M73" i="6" s="1"/>
  <c r="H73" i="6"/>
  <c r="J73" i="6" s="1"/>
  <c r="L73" i="6" s="1"/>
  <c r="I72" i="6"/>
  <c r="M72" i="6" s="1"/>
  <c r="H72" i="6"/>
  <c r="J72" i="6" s="1"/>
  <c r="L72" i="6" s="1"/>
  <c r="M71" i="6"/>
  <c r="J71" i="6"/>
  <c r="L71" i="6" s="1"/>
  <c r="I71" i="6"/>
  <c r="K71" i="6" s="1"/>
  <c r="H71" i="6"/>
  <c r="I70" i="6"/>
  <c r="M70" i="6" s="1"/>
  <c r="H70" i="6"/>
  <c r="J70" i="6" s="1"/>
  <c r="L70" i="6" s="1"/>
  <c r="J69" i="6"/>
  <c r="L69" i="6" s="1"/>
  <c r="I69" i="6"/>
  <c r="M69" i="6" s="1"/>
  <c r="H69" i="6"/>
  <c r="I68" i="6"/>
  <c r="M68" i="6" s="1"/>
  <c r="H68" i="6"/>
  <c r="J68" i="6" s="1"/>
  <c r="L68" i="6" s="1"/>
  <c r="I67" i="6"/>
  <c r="K67" i="6" s="1"/>
  <c r="H67" i="6"/>
  <c r="J67" i="6" s="1"/>
  <c r="L67" i="6" s="1"/>
  <c r="M66" i="6"/>
  <c r="I66" i="6"/>
  <c r="K66" i="6" s="1"/>
  <c r="H66" i="6"/>
  <c r="J66" i="6" s="1"/>
  <c r="L66" i="6" s="1"/>
  <c r="I65" i="6"/>
  <c r="M65" i="6" s="1"/>
  <c r="H65" i="6"/>
  <c r="J65" i="6" s="1"/>
  <c r="L65" i="6" s="1"/>
  <c r="I64" i="6"/>
  <c r="M64" i="6" s="1"/>
  <c r="H64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O17" i="12" l="1"/>
  <c r="M65" i="12" s="1"/>
  <c r="M72" i="12"/>
  <c r="M144" i="12"/>
  <c r="M152" i="12"/>
  <c r="M184" i="12"/>
  <c r="M192" i="12"/>
  <c r="M248" i="12"/>
  <c r="M256" i="12"/>
  <c r="M264" i="12"/>
  <c r="M272" i="12"/>
  <c r="M280" i="12"/>
  <c r="M304" i="12"/>
  <c r="M320" i="12"/>
  <c r="M328" i="12"/>
  <c r="M336" i="12"/>
  <c r="M344" i="12"/>
  <c r="M352" i="12"/>
  <c r="M360" i="12"/>
  <c r="M368" i="12"/>
  <c r="M384" i="12"/>
  <c r="M392" i="12"/>
  <c r="M400" i="12"/>
  <c r="M408" i="12"/>
  <c r="M416" i="12"/>
  <c r="M424" i="12"/>
  <c r="M432" i="12"/>
  <c r="M440" i="12"/>
  <c r="M448" i="12"/>
  <c r="M456" i="12"/>
  <c r="M464" i="12"/>
  <c r="M472" i="12"/>
  <c r="M480" i="12"/>
  <c r="M488" i="12"/>
  <c r="M496" i="12"/>
  <c r="M504" i="12"/>
  <c r="M73" i="12"/>
  <c r="M81" i="12"/>
  <c r="M89" i="12"/>
  <c r="M97" i="12"/>
  <c r="M105" i="12"/>
  <c r="M113" i="12"/>
  <c r="M121" i="12"/>
  <c r="M129" i="12"/>
  <c r="M137" i="12"/>
  <c r="M145" i="12"/>
  <c r="M153" i="12"/>
  <c r="M161" i="12"/>
  <c r="M169" i="12"/>
  <c r="M177" i="12"/>
  <c r="M185" i="12"/>
  <c r="M193" i="12"/>
  <c r="M201" i="12"/>
  <c r="M209" i="12"/>
  <c r="M217" i="12"/>
  <c r="M225" i="12"/>
  <c r="M233" i="12"/>
  <c r="M241" i="12"/>
  <c r="M249" i="12"/>
  <c r="M257" i="12"/>
  <c r="M265" i="12"/>
  <c r="M273" i="12"/>
  <c r="M281" i="12"/>
  <c r="M289" i="12"/>
  <c r="M297" i="12"/>
  <c r="M305" i="12"/>
  <c r="M313" i="12"/>
  <c r="M321" i="12"/>
  <c r="M329" i="12"/>
  <c r="M337" i="12"/>
  <c r="M345" i="12"/>
  <c r="M353" i="12"/>
  <c r="M361" i="12"/>
  <c r="M369" i="12"/>
  <c r="M377" i="12"/>
  <c r="M385" i="12"/>
  <c r="M393" i="12"/>
  <c r="M401" i="12"/>
  <c r="M409" i="12"/>
  <c r="M417" i="12"/>
  <c r="M425" i="12"/>
  <c r="M433" i="12"/>
  <c r="M441" i="12"/>
  <c r="M449" i="12"/>
  <c r="M457" i="12"/>
  <c r="M465" i="12"/>
  <c r="M473" i="12"/>
  <c r="M481" i="12"/>
  <c r="M489" i="12"/>
  <c r="M497" i="12"/>
  <c r="M505" i="12"/>
  <c r="M66" i="12"/>
  <c r="M74" i="12"/>
  <c r="M82" i="12"/>
  <c r="M90" i="12"/>
  <c r="M98" i="12"/>
  <c r="M106" i="12"/>
  <c r="M114" i="12"/>
  <c r="M122" i="12"/>
  <c r="M130" i="12"/>
  <c r="M138" i="12"/>
  <c r="M146" i="12"/>
  <c r="M154" i="12"/>
  <c r="M162" i="12"/>
  <c r="M170" i="12"/>
  <c r="M178" i="12"/>
  <c r="M186" i="12"/>
  <c r="M194" i="12"/>
  <c r="M202" i="12"/>
  <c r="M210" i="12"/>
  <c r="M218" i="12"/>
  <c r="M226" i="12"/>
  <c r="M234" i="12"/>
  <c r="M242" i="12"/>
  <c r="M250" i="12"/>
  <c r="M258" i="12"/>
  <c r="M266" i="12"/>
  <c r="M274" i="12"/>
  <c r="M282" i="12"/>
  <c r="M290" i="12"/>
  <c r="M298" i="12"/>
  <c r="M306" i="12"/>
  <c r="M314" i="12"/>
  <c r="M322" i="12"/>
  <c r="M330" i="12"/>
  <c r="M338" i="12"/>
  <c r="M346" i="12"/>
  <c r="M354" i="12"/>
  <c r="M362" i="12"/>
  <c r="M370" i="12"/>
  <c r="M378" i="12"/>
  <c r="M386" i="12"/>
  <c r="M394" i="12"/>
  <c r="M402" i="12"/>
  <c r="M410" i="12"/>
  <c r="M418" i="12"/>
  <c r="M426" i="12"/>
  <c r="M434" i="12"/>
  <c r="M442" i="12"/>
  <c r="M450" i="12"/>
  <c r="M458" i="12"/>
  <c r="M466" i="12"/>
  <c r="M474" i="12"/>
  <c r="M482" i="12"/>
  <c r="M490" i="12"/>
  <c r="M498" i="12"/>
  <c r="M506" i="12"/>
  <c r="M67" i="12"/>
  <c r="M75" i="12"/>
  <c r="M83" i="12"/>
  <c r="M91" i="12"/>
  <c r="M99" i="12"/>
  <c r="M107" i="12"/>
  <c r="M115" i="12"/>
  <c r="M123" i="12"/>
  <c r="M131" i="12"/>
  <c r="M139" i="12"/>
  <c r="M147" i="12"/>
  <c r="M155" i="12"/>
  <c r="M163" i="12"/>
  <c r="M171" i="12"/>
  <c r="M179" i="12"/>
  <c r="M187" i="12"/>
  <c r="M195" i="12"/>
  <c r="M203" i="12"/>
  <c r="M211" i="12"/>
  <c r="M219" i="12"/>
  <c r="M227" i="12"/>
  <c r="M235" i="12"/>
  <c r="M243" i="12"/>
  <c r="M251" i="12"/>
  <c r="M259" i="12"/>
  <c r="M267" i="12"/>
  <c r="M275" i="12"/>
  <c r="M283" i="12"/>
  <c r="M291" i="12"/>
  <c r="M299" i="12"/>
  <c r="M307" i="12"/>
  <c r="M315" i="12"/>
  <c r="M323" i="12"/>
  <c r="M331" i="12"/>
  <c r="M339" i="12"/>
  <c r="M347" i="12"/>
  <c r="M355" i="12"/>
  <c r="M363" i="12"/>
  <c r="M371" i="12"/>
  <c r="M379" i="12"/>
  <c r="M387" i="12"/>
  <c r="M395" i="12"/>
  <c r="M403" i="12"/>
  <c r="M411" i="12"/>
  <c r="M419" i="12"/>
  <c r="M427" i="12"/>
  <c r="M435" i="12"/>
  <c r="M443" i="12"/>
  <c r="M451" i="12"/>
  <c r="M459" i="12"/>
  <c r="M467" i="12"/>
  <c r="M475" i="12"/>
  <c r="M483" i="12"/>
  <c r="M491" i="12"/>
  <c r="M499" i="12"/>
  <c r="M507" i="12"/>
  <c r="M68" i="12"/>
  <c r="M76" i="12"/>
  <c r="M84" i="12"/>
  <c r="M92" i="12"/>
  <c r="M100" i="12"/>
  <c r="M108" i="12"/>
  <c r="M116" i="12"/>
  <c r="M124" i="12"/>
  <c r="M132" i="12"/>
  <c r="M140" i="12"/>
  <c r="M148" i="12"/>
  <c r="M156" i="12"/>
  <c r="M164" i="12"/>
  <c r="M172" i="12"/>
  <c r="M180" i="12"/>
  <c r="M188" i="12"/>
  <c r="M196" i="12"/>
  <c r="M204" i="12"/>
  <c r="M212" i="12"/>
  <c r="M220" i="12"/>
  <c r="M228" i="12"/>
  <c r="M236" i="12"/>
  <c r="M244" i="12"/>
  <c r="M252" i="12"/>
  <c r="M260" i="12"/>
  <c r="M268" i="12"/>
  <c r="M276" i="12"/>
  <c r="M284" i="12"/>
  <c r="M292" i="12"/>
  <c r="M300" i="12"/>
  <c r="M308" i="12"/>
  <c r="M316" i="12"/>
  <c r="M324" i="12"/>
  <c r="M332" i="12"/>
  <c r="M340" i="12"/>
  <c r="M348" i="12"/>
  <c r="M356" i="12"/>
  <c r="M364" i="12"/>
  <c r="M372" i="12"/>
  <c r="M380" i="12"/>
  <c r="M388" i="12"/>
  <c r="M396" i="12"/>
  <c r="M404" i="12"/>
  <c r="M412" i="12"/>
  <c r="M420" i="12"/>
  <c r="M428" i="12"/>
  <c r="M436" i="12"/>
  <c r="M444" i="12"/>
  <c r="M452" i="12"/>
  <c r="M460" i="12"/>
  <c r="M468" i="12"/>
  <c r="M476" i="12"/>
  <c r="M484" i="12"/>
  <c r="M492" i="12"/>
  <c r="M500" i="12"/>
  <c r="M508" i="12"/>
  <c r="M69" i="12"/>
  <c r="M77" i="12"/>
  <c r="M85" i="12"/>
  <c r="M93" i="12"/>
  <c r="M101" i="12"/>
  <c r="M109" i="12"/>
  <c r="M117" i="12"/>
  <c r="M125" i="12"/>
  <c r="M133" i="12"/>
  <c r="M141" i="12"/>
  <c r="M149" i="12"/>
  <c r="M157" i="12"/>
  <c r="M165" i="12"/>
  <c r="M173" i="12"/>
  <c r="M181" i="12"/>
  <c r="M189" i="12"/>
  <c r="M197" i="12"/>
  <c r="M205" i="12"/>
  <c r="M213" i="12"/>
  <c r="M221" i="12"/>
  <c r="M229" i="12"/>
  <c r="M237" i="12"/>
  <c r="M245" i="12"/>
  <c r="M253" i="12"/>
  <c r="M261" i="12"/>
  <c r="M269" i="12"/>
  <c r="M277" i="12"/>
  <c r="M285" i="12"/>
  <c r="M293" i="12"/>
  <c r="M301" i="12"/>
  <c r="M309" i="12"/>
  <c r="M317" i="12"/>
  <c r="M325" i="12"/>
  <c r="M333" i="12"/>
  <c r="M341" i="12"/>
  <c r="M349" i="12"/>
  <c r="M357" i="12"/>
  <c r="M365" i="12"/>
  <c r="M373" i="12"/>
  <c r="M381" i="12"/>
  <c r="M389" i="12"/>
  <c r="M397" i="12"/>
  <c r="M405" i="12"/>
  <c r="M413" i="12"/>
  <c r="M421" i="12"/>
  <c r="M429" i="12"/>
  <c r="M437" i="12"/>
  <c r="M445" i="12"/>
  <c r="M453" i="12"/>
  <c r="M461" i="12"/>
  <c r="M469" i="12"/>
  <c r="M477" i="12"/>
  <c r="M485" i="12"/>
  <c r="M493" i="12"/>
  <c r="M501" i="12"/>
  <c r="M509" i="12"/>
  <c r="M94" i="12"/>
  <c r="M126" i="12"/>
  <c r="M158" i="12"/>
  <c r="M190" i="12"/>
  <c r="M222" i="12"/>
  <c r="M254" i="12"/>
  <c r="M286" i="12"/>
  <c r="M318" i="12"/>
  <c r="M350" i="12"/>
  <c r="M382" i="12"/>
  <c r="M414" i="12"/>
  <c r="M446" i="12"/>
  <c r="M478" i="12"/>
  <c r="M510" i="12"/>
  <c r="M95" i="12"/>
  <c r="M127" i="12"/>
  <c r="M159" i="12"/>
  <c r="M191" i="12"/>
  <c r="M223" i="12"/>
  <c r="M255" i="12"/>
  <c r="M287" i="12"/>
  <c r="M319" i="12"/>
  <c r="M351" i="12"/>
  <c r="M383" i="12"/>
  <c r="M415" i="12"/>
  <c r="M447" i="12"/>
  <c r="M479" i="12"/>
  <c r="M70" i="12"/>
  <c r="M102" i="12"/>
  <c r="M134" i="12"/>
  <c r="M166" i="12"/>
  <c r="M198" i="12"/>
  <c r="M230" i="12"/>
  <c r="M262" i="12"/>
  <c r="M294" i="12"/>
  <c r="M326" i="12"/>
  <c r="M358" i="12"/>
  <c r="M390" i="12"/>
  <c r="M422" i="12"/>
  <c r="M454" i="12"/>
  <c r="M486" i="12"/>
  <c r="M71" i="12"/>
  <c r="M103" i="12"/>
  <c r="M135" i="12"/>
  <c r="M167" i="12"/>
  <c r="M199" i="12"/>
  <c r="M231" i="12"/>
  <c r="M263" i="12"/>
  <c r="M295" i="12"/>
  <c r="M327" i="12"/>
  <c r="M359" i="12"/>
  <c r="M391" i="12"/>
  <c r="M423" i="12"/>
  <c r="M455" i="12"/>
  <c r="M487" i="12"/>
  <c r="M78" i="12"/>
  <c r="M110" i="12"/>
  <c r="M142" i="12"/>
  <c r="M174" i="12"/>
  <c r="M206" i="12"/>
  <c r="M238" i="12"/>
  <c r="M270" i="12"/>
  <c r="M302" i="12"/>
  <c r="M334" i="12"/>
  <c r="M366" i="12"/>
  <c r="M398" i="12"/>
  <c r="M430" i="12"/>
  <c r="M462" i="12"/>
  <c r="M494" i="12"/>
  <c r="M79" i="12"/>
  <c r="M111" i="12"/>
  <c r="M143" i="12"/>
  <c r="M175" i="12"/>
  <c r="M207" i="12"/>
  <c r="M239" i="12"/>
  <c r="M271" i="12"/>
  <c r="M303" i="12"/>
  <c r="M335" i="12"/>
  <c r="M367" i="12"/>
  <c r="M399" i="12"/>
  <c r="M431" i="12"/>
  <c r="M463" i="12"/>
  <c r="M495" i="12"/>
  <c r="M86" i="12"/>
  <c r="M118" i="12"/>
  <c r="M150" i="12"/>
  <c r="M182" i="12"/>
  <c r="M214" i="12"/>
  <c r="M246" i="12"/>
  <c r="M278" i="12"/>
  <c r="M310" i="12"/>
  <c r="M342" i="12"/>
  <c r="M374" i="12"/>
  <c r="M406" i="12"/>
  <c r="M438" i="12"/>
  <c r="M470" i="12"/>
  <c r="M502" i="12"/>
  <c r="M87" i="12"/>
  <c r="M343" i="12"/>
  <c r="M119" i="12"/>
  <c r="M375" i="12"/>
  <c r="M151" i="12"/>
  <c r="M407" i="12"/>
  <c r="M183" i="12"/>
  <c r="M439" i="12"/>
  <c r="M215" i="12"/>
  <c r="M471" i="12"/>
  <c r="M247" i="12"/>
  <c r="M503" i="12"/>
  <c r="M311" i="12"/>
  <c r="M279" i="12"/>
  <c r="J15" i="12"/>
  <c r="J14" i="12"/>
  <c r="J19" i="12" s="1"/>
  <c r="E15" i="12"/>
  <c r="G15" i="12" s="1"/>
  <c r="G18" i="12"/>
  <c r="E17" i="12"/>
  <c r="M67" i="9"/>
  <c r="M75" i="9"/>
  <c r="M83" i="9"/>
  <c r="M91" i="9"/>
  <c r="M99" i="9"/>
  <c r="M107" i="9"/>
  <c r="M115" i="9"/>
  <c r="M123" i="9"/>
  <c r="M131" i="9"/>
  <c r="M139" i="9"/>
  <c r="M147" i="9"/>
  <c r="M155" i="9"/>
  <c r="M163" i="9"/>
  <c r="M171" i="9"/>
  <c r="M179" i="9"/>
  <c r="M187" i="9"/>
  <c r="M195" i="9"/>
  <c r="M203" i="9"/>
  <c r="M211" i="9"/>
  <c r="M219" i="9"/>
  <c r="M227" i="9"/>
  <c r="M235" i="9"/>
  <c r="M243" i="9"/>
  <c r="M251" i="9"/>
  <c r="M259" i="9"/>
  <c r="M267" i="9"/>
  <c r="M275" i="9"/>
  <c r="M283" i="9"/>
  <c r="M291" i="9"/>
  <c r="M299" i="9"/>
  <c r="M307" i="9"/>
  <c r="M315" i="9"/>
  <c r="M323" i="9"/>
  <c r="M331" i="9"/>
  <c r="M339" i="9"/>
  <c r="M347" i="9"/>
  <c r="M355" i="9"/>
  <c r="M363" i="9"/>
  <c r="M371" i="9"/>
  <c r="M379" i="9"/>
  <c r="M387" i="9"/>
  <c r="M395" i="9"/>
  <c r="M403" i="9"/>
  <c r="M411" i="9"/>
  <c r="M419" i="9"/>
  <c r="M427" i="9"/>
  <c r="M435" i="9"/>
  <c r="M443" i="9"/>
  <c r="M451" i="9"/>
  <c r="M459" i="9"/>
  <c r="M467" i="9"/>
  <c r="M475" i="9"/>
  <c r="M483" i="9"/>
  <c r="M491" i="9"/>
  <c r="M499" i="9"/>
  <c r="M507" i="9"/>
  <c r="M515" i="9"/>
  <c r="M523" i="9"/>
  <c r="M531" i="9"/>
  <c r="M539" i="9"/>
  <c r="M547" i="9"/>
  <c r="M555" i="9"/>
  <c r="M563" i="9"/>
  <c r="M571" i="9"/>
  <c r="M579" i="9"/>
  <c r="M587" i="9"/>
  <c r="M595" i="9"/>
  <c r="M603" i="9"/>
  <c r="M611" i="9"/>
  <c r="M619" i="9"/>
  <c r="M627" i="9"/>
  <c r="M635" i="9"/>
  <c r="M643" i="9"/>
  <c r="M651" i="9"/>
  <c r="M68" i="9"/>
  <c r="M76" i="9"/>
  <c r="M84" i="9"/>
  <c r="M92" i="9"/>
  <c r="M100" i="9"/>
  <c r="M108" i="9"/>
  <c r="M116" i="9"/>
  <c r="M124" i="9"/>
  <c r="M132" i="9"/>
  <c r="M140" i="9"/>
  <c r="M148" i="9"/>
  <c r="M156" i="9"/>
  <c r="M164" i="9"/>
  <c r="M172" i="9"/>
  <c r="M180" i="9"/>
  <c r="M188" i="9"/>
  <c r="M196" i="9"/>
  <c r="M204" i="9"/>
  <c r="M212" i="9"/>
  <c r="M220" i="9"/>
  <c r="M228" i="9"/>
  <c r="M236" i="9"/>
  <c r="M244" i="9"/>
  <c r="M252" i="9"/>
  <c r="M260" i="9"/>
  <c r="M268" i="9"/>
  <c r="M276" i="9"/>
  <c r="M284" i="9"/>
  <c r="M292" i="9"/>
  <c r="M300" i="9"/>
  <c r="M308" i="9"/>
  <c r="M316" i="9"/>
  <c r="M324" i="9"/>
  <c r="M332" i="9"/>
  <c r="M340" i="9"/>
  <c r="M348" i="9"/>
  <c r="M356" i="9"/>
  <c r="M364" i="9"/>
  <c r="M372" i="9"/>
  <c r="M380" i="9"/>
  <c r="M388" i="9"/>
  <c r="M396" i="9"/>
  <c r="M404" i="9"/>
  <c r="M412" i="9"/>
  <c r="M420" i="9"/>
  <c r="M428" i="9"/>
  <c r="M436" i="9"/>
  <c r="M444" i="9"/>
  <c r="M452" i="9"/>
  <c r="M460" i="9"/>
  <c r="M468" i="9"/>
  <c r="M476" i="9"/>
  <c r="M484" i="9"/>
  <c r="M492" i="9"/>
  <c r="M500" i="9"/>
  <c r="M508" i="9"/>
  <c r="M516" i="9"/>
  <c r="M524" i="9"/>
  <c r="M532" i="9"/>
  <c r="M540" i="9"/>
  <c r="M548" i="9"/>
  <c r="M556" i="9"/>
  <c r="M564" i="9"/>
  <c r="M572" i="9"/>
  <c r="M580" i="9"/>
  <c r="M588" i="9"/>
  <c r="M596" i="9"/>
  <c r="M604" i="9"/>
  <c r="M612" i="9"/>
  <c r="M620" i="9"/>
  <c r="M628" i="9"/>
  <c r="M636" i="9"/>
  <c r="M644" i="9"/>
  <c r="M652" i="9"/>
  <c r="M69" i="9"/>
  <c r="M70" i="9"/>
  <c r="M64" i="9"/>
  <c r="M74" i="9"/>
  <c r="M86" i="9"/>
  <c r="M96" i="9"/>
  <c r="M106" i="9"/>
  <c r="M118" i="9"/>
  <c r="M128" i="9"/>
  <c r="M138" i="9"/>
  <c r="M150" i="9"/>
  <c r="M160" i="9"/>
  <c r="M170" i="9"/>
  <c r="M182" i="9"/>
  <c r="M192" i="9"/>
  <c r="M202" i="9"/>
  <c r="M214" i="9"/>
  <c r="M224" i="9"/>
  <c r="M234" i="9"/>
  <c r="M246" i="9"/>
  <c r="M256" i="9"/>
  <c r="M266" i="9"/>
  <c r="M278" i="9"/>
  <c r="M288" i="9"/>
  <c r="M298" i="9"/>
  <c r="M310" i="9"/>
  <c r="M320" i="9"/>
  <c r="M330" i="9"/>
  <c r="M342" i="9"/>
  <c r="M352" i="9"/>
  <c r="M362" i="9"/>
  <c r="M374" i="9"/>
  <c r="M384" i="9"/>
  <c r="M394" i="9"/>
  <c r="M406" i="9"/>
  <c r="M416" i="9"/>
  <c r="M426" i="9"/>
  <c r="M438" i="9"/>
  <c r="M448" i="9"/>
  <c r="M458" i="9"/>
  <c r="M470" i="9"/>
  <c r="M480" i="9"/>
  <c r="M490" i="9"/>
  <c r="M502" i="9"/>
  <c r="M512" i="9"/>
  <c r="M522" i="9"/>
  <c r="M534" i="9"/>
  <c r="M544" i="9"/>
  <c r="M554" i="9"/>
  <c r="M566" i="9"/>
  <c r="M576" i="9"/>
  <c r="M586" i="9"/>
  <c r="M598" i="9"/>
  <c r="M608" i="9"/>
  <c r="M618" i="9"/>
  <c r="M630" i="9"/>
  <c r="M640" i="9"/>
  <c r="M650" i="9"/>
  <c r="M77" i="9"/>
  <c r="M87" i="9"/>
  <c r="M97" i="9"/>
  <c r="M109" i="9"/>
  <c r="M119" i="9"/>
  <c r="M129" i="9"/>
  <c r="M141" i="9"/>
  <c r="M151" i="9"/>
  <c r="M161" i="9"/>
  <c r="M173" i="9"/>
  <c r="M183" i="9"/>
  <c r="M193" i="9"/>
  <c r="M205" i="9"/>
  <c r="M215" i="9"/>
  <c r="M225" i="9"/>
  <c r="M237" i="9"/>
  <c r="M247" i="9"/>
  <c r="M257" i="9"/>
  <c r="M269" i="9"/>
  <c r="M279" i="9"/>
  <c r="M289" i="9"/>
  <c r="M301" i="9"/>
  <c r="M311" i="9"/>
  <c r="M321" i="9"/>
  <c r="M333" i="9"/>
  <c r="M343" i="9"/>
  <c r="M353" i="9"/>
  <c r="M365" i="9"/>
  <c r="M375" i="9"/>
  <c r="M385" i="9"/>
  <c r="M397" i="9"/>
  <c r="M407" i="9"/>
  <c r="M417" i="9"/>
  <c r="M429" i="9"/>
  <c r="M439" i="9"/>
  <c r="M449" i="9"/>
  <c r="M461" i="9"/>
  <c r="M471" i="9"/>
  <c r="M481" i="9"/>
  <c r="M493" i="9"/>
  <c r="M503" i="9"/>
  <c r="M513" i="9"/>
  <c r="M525" i="9"/>
  <c r="M535" i="9"/>
  <c r="M545" i="9"/>
  <c r="M557" i="9"/>
  <c r="M567" i="9"/>
  <c r="M577" i="9"/>
  <c r="M589" i="9"/>
  <c r="M599" i="9"/>
  <c r="M609" i="9"/>
  <c r="M621" i="9"/>
  <c r="M631" i="9"/>
  <c r="M641" i="9"/>
  <c r="M653" i="9"/>
  <c r="M78" i="9"/>
  <c r="M88" i="9"/>
  <c r="M98" i="9"/>
  <c r="M110" i="9"/>
  <c r="M120" i="9"/>
  <c r="M130" i="9"/>
  <c r="M142" i="9"/>
  <c r="M152" i="9"/>
  <c r="M162" i="9"/>
  <c r="M174" i="9"/>
  <c r="M184" i="9"/>
  <c r="M194" i="9"/>
  <c r="M206" i="9"/>
  <c r="M216" i="9"/>
  <c r="M226" i="9"/>
  <c r="M238" i="9"/>
  <c r="M248" i="9"/>
  <c r="M258" i="9"/>
  <c r="M270" i="9"/>
  <c r="M280" i="9"/>
  <c r="M290" i="9"/>
  <c r="M302" i="9"/>
  <c r="M312" i="9"/>
  <c r="M322" i="9"/>
  <c r="M334" i="9"/>
  <c r="M344" i="9"/>
  <c r="M354" i="9"/>
  <c r="M366" i="9"/>
  <c r="M376" i="9"/>
  <c r="M386" i="9"/>
  <c r="M398" i="9"/>
  <c r="M408" i="9"/>
  <c r="M418" i="9"/>
  <c r="M430" i="9"/>
  <c r="M440" i="9"/>
  <c r="M450" i="9"/>
  <c r="M462" i="9"/>
  <c r="M472" i="9"/>
  <c r="M482" i="9"/>
  <c r="M494" i="9"/>
  <c r="M504" i="9"/>
  <c r="M514" i="9"/>
  <c r="M526" i="9"/>
  <c r="M536" i="9"/>
  <c r="M546" i="9"/>
  <c r="M558" i="9"/>
  <c r="M568" i="9"/>
  <c r="M578" i="9"/>
  <c r="M590" i="9"/>
  <c r="M600" i="9"/>
  <c r="M610" i="9"/>
  <c r="M622" i="9"/>
  <c r="M632" i="9"/>
  <c r="M642" i="9"/>
  <c r="M654" i="9"/>
  <c r="M66" i="9"/>
  <c r="M79" i="9"/>
  <c r="M89" i="9"/>
  <c r="M101" i="9"/>
  <c r="M111" i="9"/>
  <c r="M121" i="9"/>
  <c r="M133" i="9"/>
  <c r="M143" i="9"/>
  <c r="M153" i="9"/>
  <c r="M165" i="9"/>
  <c r="M175" i="9"/>
  <c r="M185" i="9"/>
  <c r="M197" i="9"/>
  <c r="M207" i="9"/>
  <c r="M217" i="9"/>
  <c r="M229" i="9"/>
  <c r="M239" i="9"/>
  <c r="M249" i="9"/>
  <c r="M261" i="9"/>
  <c r="M271" i="9"/>
  <c r="M281" i="9"/>
  <c r="M293" i="9"/>
  <c r="M303" i="9"/>
  <c r="M313" i="9"/>
  <c r="M325" i="9"/>
  <c r="M335" i="9"/>
  <c r="M345" i="9"/>
  <c r="M357" i="9"/>
  <c r="M367" i="9"/>
  <c r="M377" i="9"/>
  <c r="M389" i="9"/>
  <c r="M399" i="9"/>
  <c r="M409" i="9"/>
  <c r="M421" i="9"/>
  <c r="M431" i="9"/>
  <c r="M441" i="9"/>
  <c r="M453" i="9"/>
  <c r="M463" i="9"/>
  <c r="M473" i="9"/>
  <c r="M485" i="9"/>
  <c r="M495" i="9"/>
  <c r="M505" i="9"/>
  <c r="M517" i="9"/>
  <c r="M527" i="9"/>
  <c r="M537" i="9"/>
  <c r="M549" i="9"/>
  <c r="M559" i="9"/>
  <c r="M569" i="9"/>
  <c r="M581" i="9"/>
  <c r="M591" i="9"/>
  <c r="M601" i="9"/>
  <c r="M65" i="9"/>
  <c r="M80" i="9"/>
  <c r="M90" i="9"/>
  <c r="M102" i="9"/>
  <c r="M112" i="9"/>
  <c r="M122" i="9"/>
  <c r="M134" i="9"/>
  <c r="M144" i="9"/>
  <c r="M154" i="9"/>
  <c r="M166" i="9"/>
  <c r="M176" i="9"/>
  <c r="M186" i="9"/>
  <c r="M198" i="9"/>
  <c r="M208" i="9"/>
  <c r="M218" i="9"/>
  <c r="M230" i="9"/>
  <c r="M240" i="9"/>
  <c r="M250" i="9"/>
  <c r="M262" i="9"/>
  <c r="M272" i="9"/>
  <c r="M282" i="9"/>
  <c r="M294" i="9"/>
  <c r="M304" i="9"/>
  <c r="M314" i="9"/>
  <c r="M326" i="9"/>
  <c r="M336" i="9"/>
  <c r="M346" i="9"/>
  <c r="M358" i="9"/>
  <c r="M368" i="9"/>
  <c r="M378" i="9"/>
  <c r="M390" i="9"/>
  <c r="M400" i="9"/>
  <c r="M410" i="9"/>
  <c r="M422" i="9"/>
  <c r="M432" i="9"/>
  <c r="M442" i="9"/>
  <c r="M454" i="9"/>
  <c r="M464" i="9"/>
  <c r="M474" i="9"/>
  <c r="M486" i="9"/>
  <c r="M496" i="9"/>
  <c r="M506" i="9"/>
  <c r="M518" i="9"/>
  <c r="M528" i="9"/>
  <c r="M538" i="9"/>
  <c r="M550" i="9"/>
  <c r="M560" i="9"/>
  <c r="M570" i="9"/>
  <c r="M582" i="9"/>
  <c r="M592" i="9"/>
  <c r="M602" i="9"/>
  <c r="M614" i="9"/>
  <c r="M624" i="9"/>
  <c r="M634" i="9"/>
  <c r="M646" i="9"/>
  <c r="M656" i="9"/>
  <c r="M71" i="9"/>
  <c r="M81" i="9"/>
  <c r="M93" i="9"/>
  <c r="M103" i="9"/>
  <c r="M113" i="9"/>
  <c r="M125" i="9"/>
  <c r="M135" i="9"/>
  <c r="M145" i="9"/>
  <c r="M157" i="9"/>
  <c r="M167" i="9"/>
  <c r="M177" i="9"/>
  <c r="M189" i="9"/>
  <c r="M199" i="9"/>
  <c r="M209" i="9"/>
  <c r="M221" i="9"/>
  <c r="M231" i="9"/>
  <c r="M241" i="9"/>
  <c r="M253" i="9"/>
  <c r="M263" i="9"/>
  <c r="M273" i="9"/>
  <c r="M285" i="9"/>
  <c r="M295" i="9"/>
  <c r="M305" i="9"/>
  <c r="M317" i="9"/>
  <c r="M327" i="9"/>
  <c r="M337" i="9"/>
  <c r="M349" i="9"/>
  <c r="M359" i="9"/>
  <c r="M369" i="9"/>
  <c r="M381" i="9"/>
  <c r="M391" i="9"/>
  <c r="M401" i="9"/>
  <c r="M413" i="9"/>
  <c r="M423" i="9"/>
  <c r="M433" i="9"/>
  <c r="M445" i="9"/>
  <c r="M455" i="9"/>
  <c r="M465" i="9"/>
  <c r="M477" i="9"/>
  <c r="M487" i="9"/>
  <c r="M497" i="9"/>
  <c r="M509" i="9"/>
  <c r="M519" i="9"/>
  <c r="M529" i="9"/>
  <c r="M541" i="9"/>
  <c r="M551" i="9"/>
  <c r="M561" i="9"/>
  <c r="M573" i="9"/>
  <c r="M583" i="9"/>
  <c r="M593" i="9"/>
  <c r="M605" i="9"/>
  <c r="M615" i="9"/>
  <c r="M625" i="9"/>
  <c r="M637" i="9"/>
  <c r="M647" i="9"/>
  <c r="M657" i="9"/>
  <c r="M72" i="9"/>
  <c r="M82" i="9"/>
  <c r="M94" i="9"/>
  <c r="M104" i="9"/>
  <c r="M114" i="9"/>
  <c r="M126" i="9"/>
  <c r="M136" i="9"/>
  <c r="M146" i="9"/>
  <c r="M158" i="9"/>
  <c r="M168" i="9"/>
  <c r="M178" i="9"/>
  <c r="M190" i="9"/>
  <c r="M200" i="9"/>
  <c r="M210" i="9"/>
  <c r="M222" i="9"/>
  <c r="M232" i="9"/>
  <c r="M242" i="9"/>
  <c r="M254" i="9"/>
  <c r="M264" i="9"/>
  <c r="M274" i="9"/>
  <c r="M286" i="9"/>
  <c r="M296" i="9"/>
  <c r="M306" i="9"/>
  <c r="M318" i="9"/>
  <c r="M328" i="9"/>
  <c r="M338" i="9"/>
  <c r="M350" i="9"/>
  <c r="M360" i="9"/>
  <c r="M370" i="9"/>
  <c r="M382" i="9"/>
  <c r="M392" i="9"/>
  <c r="M402" i="9"/>
  <c r="M414" i="9"/>
  <c r="M424" i="9"/>
  <c r="M434" i="9"/>
  <c r="M446" i="9"/>
  <c r="M456" i="9"/>
  <c r="M466" i="9"/>
  <c r="M478" i="9"/>
  <c r="M488" i="9"/>
  <c r="M498" i="9"/>
  <c r="M510" i="9"/>
  <c r="M520" i="9"/>
  <c r="M530" i="9"/>
  <c r="M542" i="9"/>
  <c r="M552" i="9"/>
  <c r="M562" i="9"/>
  <c r="M574" i="9"/>
  <c r="M584" i="9"/>
  <c r="M594" i="9"/>
  <c r="M606" i="9"/>
  <c r="M616" i="9"/>
  <c r="M626" i="9"/>
  <c r="M638" i="9"/>
  <c r="M648" i="9"/>
  <c r="M658" i="9"/>
  <c r="M127" i="9"/>
  <c r="M213" i="9"/>
  <c r="M297" i="9"/>
  <c r="M383" i="9"/>
  <c r="M469" i="9"/>
  <c r="M553" i="9"/>
  <c r="M623" i="9"/>
  <c r="M137" i="9"/>
  <c r="M223" i="9"/>
  <c r="M309" i="9"/>
  <c r="M393" i="9"/>
  <c r="M479" i="9"/>
  <c r="M565" i="9"/>
  <c r="M629" i="9"/>
  <c r="M149" i="9"/>
  <c r="M233" i="9"/>
  <c r="M319" i="9"/>
  <c r="M405" i="9"/>
  <c r="M489" i="9"/>
  <c r="M575" i="9"/>
  <c r="M633" i="9"/>
  <c r="M73" i="9"/>
  <c r="M159" i="9"/>
  <c r="M245" i="9"/>
  <c r="M329" i="9"/>
  <c r="M415" i="9"/>
  <c r="M501" i="9"/>
  <c r="M585" i="9"/>
  <c r="M639" i="9"/>
  <c r="M85" i="9"/>
  <c r="M169" i="9"/>
  <c r="M255" i="9"/>
  <c r="M341" i="9"/>
  <c r="M425" i="9"/>
  <c r="M511" i="9"/>
  <c r="M597" i="9"/>
  <c r="M645" i="9"/>
  <c r="M95" i="9"/>
  <c r="M181" i="9"/>
  <c r="M265" i="9"/>
  <c r="M351" i="9"/>
  <c r="M437" i="9"/>
  <c r="M521" i="9"/>
  <c r="M607" i="9"/>
  <c r="M649" i="9"/>
  <c r="M105" i="9"/>
  <c r="M191" i="9"/>
  <c r="M277" i="9"/>
  <c r="M361" i="9"/>
  <c r="M447" i="9"/>
  <c r="M533" i="9"/>
  <c r="M613" i="9"/>
  <c r="M655" i="9"/>
  <c r="M543" i="9"/>
  <c r="M617" i="9"/>
  <c r="M117" i="9"/>
  <c r="M457" i="9"/>
  <c r="M201" i="9"/>
  <c r="M287" i="9"/>
  <c r="M373" i="9"/>
  <c r="O418" i="7"/>
  <c r="S418" i="7" s="1"/>
  <c r="S55" i="7"/>
  <c r="N163" i="7"/>
  <c r="P163" i="7" s="1"/>
  <c r="O175" i="7"/>
  <c r="Q175" i="7" s="1"/>
  <c r="K455" i="7"/>
  <c r="K203" i="7"/>
  <c r="O59" i="7"/>
  <c r="Q59" i="7" s="1"/>
  <c r="O103" i="7"/>
  <c r="Q103" i="7" s="1"/>
  <c r="N123" i="7"/>
  <c r="P123" i="7" s="1"/>
  <c r="O131" i="7"/>
  <c r="Q131" i="7" s="1"/>
  <c r="O135" i="7"/>
  <c r="Q135" i="7" s="1"/>
  <c r="M154" i="7"/>
  <c r="K422" i="7"/>
  <c r="T55" i="7"/>
  <c r="K302" i="7"/>
  <c r="K486" i="7"/>
  <c r="N421" i="7"/>
  <c r="N472" i="7"/>
  <c r="O480" i="7"/>
  <c r="Q480" i="7" s="1"/>
  <c r="N285" i="7"/>
  <c r="S71" i="7"/>
  <c r="T71" i="7" s="1"/>
  <c r="M245" i="7"/>
  <c r="K264" i="7"/>
  <c r="M278" i="7"/>
  <c r="O278" i="7" s="1"/>
  <c r="M289" i="7"/>
  <c r="H321" i="7"/>
  <c r="J321" i="7" s="1"/>
  <c r="L321" i="7" s="1"/>
  <c r="M396" i="7"/>
  <c r="K561" i="7"/>
  <c r="M261" i="7"/>
  <c r="K282" i="7"/>
  <c r="I322" i="7"/>
  <c r="M322" i="7" s="1"/>
  <c r="M452" i="7"/>
  <c r="O452" i="7" s="1"/>
  <c r="O540" i="7"/>
  <c r="Q540" i="7" s="1"/>
  <c r="H331" i="7"/>
  <c r="J331" i="7" s="1"/>
  <c r="L331" i="7" s="1"/>
  <c r="M390" i="7"/>
  <c r="M517" i="7"/>
  <c r="O517" i="7" s="1"/>
  <c r="M105" i="7"/>
  <c r="N247" i="7"/>
  <c r="P247" i="7" s="1"/>
  <c r="I309" i="7"/>
  <c r="K309" i="7" s="1"/>
  <c r="I312" i="7"/>
  <c r="M312" i="7" s="1"/>
  <c r="I315" i="7"/>
  <c r="I332" i="7"/>
  <c r="K405" i="7"/>
  <c r="K86" i="7"/>
  <c r="K121" i="7"/>
  <c r="N288" i="7"/>
  <c r="P288" i="7" s="1"/>
  <c r="R288" i="7" s="1"/>
  <c r="K435" i="7"/>
  <c r="K507" i="7"/>
  <c r="N403" i="7"/>
  <c r="P403" i="7" s="1"/>
  <c r="K76" i="7"/>
  <c r="K215" i="7"/>
  <c r="K241" i="7"/>
  <c r="H313" i="7"/>
  <c r="J313" i="7" s="1"/>
  <c r="L313" i="7" s="1"/>
  <c r="K557" i="7"/>
  <c r="O411" i="7"/>
  <c r="Q411" i="7" s="1"/>
  <c r="K508" i="7"/>
  <c r="K519" i="7"/>
  <c r="N559" i="7"/>
  <c r="P559" i="7" s="1"/>
  <c r="O559" i="7"/>
  <c r="Q559" i="7" s="1"/>
  <c r="Q63" i="7"/>
  <c r="S63" i="7"/>
  <c r="M118" i="7"/>
  <c r="N262" i="7"/>
  <c r="P262" i="7" s="1"/>
  <c r="R262" i="7" s="1"/>
  <c r="N272" i="7"/>
  <c r="P272" i="7" s="1"/>
  <c r="R272" i="7" s="1"/>
  <c r="N304" i="7"/>
  <c r="P304" i="7" s="1"/>
  <c r="R304" i="7" s="1"/>
  <c r="H315" i="7"/>
  <c r="J315" i="7" s="1"/>
  <c r="L315" i="7" s="1"/>
  <c r="M402" i="7"/>
  <c r="K536" i="7"/>
  <c r="N549" i="7"/>
  <c r="O551" i="7"/>
  <c r="Q551" i="7" s="1"/>
  <c r="K554" i="7"/>
  <c r="K272" i="7"/>
  <c r="H325" i="7"/>
  <c r="J325" i="7" s="1"/>
  <c r="L325" i="7" s="1"/>
  <c r="M448" i="7"/>
  <c r="N448" i="7" s="1"/>
  <c r="K474" i="7"/>
  <c r="K481" i="7"/>
  <c r="K494" i="7"/>
  <c r="K512" i="7"/>
  <c r="M231" i="7"/>
  <c r="N231" i="7" s="1"/>
  <c r="K304" i="7"/>
  <c r="H310" i="7"/>
  <c r="J310" i="7" s="1"/>
  <c r="L310" i="7" s="1"/>
  <c r="M465" i="7"/>
  <c r="M509" i="7"/>
  <c r="K520" i="7"/>
  <c r="K549" i="7"/>
  <c r="M570" i="7"/>
  <c r="K573" i="7"/>
  <c r="K426" i="7"/>
  <c r="M537" i="7"/>
  <c r="K540" i="7"/>
  <c r="M586" i="7"/>
  <c r="M602" i="7"/>
  <c r="O602" i="7" s="1"/>
  <c r="Q602" i="7" s="1"/>
  <c r="N63" i="7"/>
  <c r="P63" i="7" s="1"/>
  <c r="R63" i="7" s="1"/>
  <c r="N155" i="7"/>
  <c r="P155" i="7" s="1"/>
  <c r="R155" i="7" s="1"/>
  <c r="M212" i="7"/>
  <c r="K222" i="7"/>
  <c r="H335" i="7"/>
  <c r="J335" i="7" s="1"/>
  <c r="L335" i="7" s="1"/>
  <c r="M440" i="7"/>
  <c r="N440" i="7" s="1"/>
  <c r="P440" i="7" s="1"/>
  <c r="R440" i="7" s="1"/>
  <c r="K443" i="7"/>
  <c r="K531" i="7"/>
  <c r="K577" i="7"/>
  <c r="M98" i="7"/>
  <c r="O98" i="7" s="1"/>
  <c r="Q98" i="7" s="1"/>
  <c r="M205" i="7"/>
  <c r="K254" i="7"/>
  <c r="K257" i="7"/>
  <c r="O274" i="7"/>
  <c r="Q274" i="7" s="1"/>
  <c r="G343" i="7"/>
  <c r="H343" i="7" s="1"/>
  <c r="J343" i="7" s="1"/>
  <c r="L343" i="7" s="1"/>
  <c r="K392" i="7"/>
  <c r="M424" i="7"/>
  <c r="N424" i="7" s="1"/>
  <c r="P424" i="7" s="1"/>
  <c r="R424" i="7" s="1"/>
  <c r="K469" i="7"/>
  <c r="K482" i="7"/>
  <c r="M495" i="7"/>
  <c r="K498" i="7"/>
  <c r="K501" i="7"/>
  <c r="M513" i="7"/>
  <c r="O513" i="7" s="1"/>
  <c r="K516" i="7"/>
  <c r="M553" i="7"/>
  <c r="N553" i="7" s="1"/>
  <c r="P553" i="7" s="1"/>
  <c r="R553" i="7" s="1"/>
  <c r="O557" i="7"/>
  <c r="Q557" i="7" s="1"/>
  <c r="K581" i="7"/>
  <c r="M590" i="7"/>
  <c r="K593" i="7"/>
  <c r="O56" i="7"/>
  <c r="S56" i="7" s="1"/>
  <c r="T56" i="7" s="1"/>
  <c r="O99" i="7"/>
  <c r="Q99" i="7" s="1"/>
  <c r="M102" i="7"/>
  <c r="K280" i="7"/>
  <c r="M286" i="7"/>
  <c r="O286" i="7" s="1"/>
  <c r="O306" i="7"/>
  <c r="Q306" i="7" s="1"/>
  <c r="I320" i="7"/>
  <c r="M398" i="7"/>
  <c r="N402" i="7"/>
  <c r="P402" i="7" s="1"/>
  <c r="R402" i="7" s="1"/>
  <c r="K418" i="7"/>
  <c r="K450" i="7"/>
  <c r="O496" i="7"/>
  <c r="Q496" i="7" s="1"/>
  <c r="M505" i="7"/>
  <c r="M529" i="7"/>
  <c r="M544" i="7"/>
  <c r="O544" i="7" s="1"/>
  <c r="M565" i="7"/>
  <c r="M597" i="7"/>
  <c r="P448" i="7"/>
  <c r="R448" i="7" s="1"/>
  <c r="O266" i="7"/>
  <c r="Q266" i="7" s="1"/>
  <c r="N266" i="7"/>
  <c r="P285" i="7"/>
  <c r="R285" i="7" s="1"/>
  <c r="P421" i="7"/>
  <c r="R421" i="7" s="1"/>
  <c r="M548" i="7"/>
  <c r="O548" i="7" s="1"/>
  <c r="Q548" i="7" s="1"/>
  <c r="K548" i="7"/>
  <c r="M569" i="7"/>
  <c r="K569" i="7"/>
  <c r="M220" i="7"/>
  <c r="O220" i="7" s="1"/>
  <c r="Q220" i="7" s="1"/>
  <c r="K234" i="7"/>
  <c r="K274" i="7"/>
  <c r="K300" i="7"/>
  <c r="H309" i="7"/>
  <c r="J309" i="7" s="1"/>
  <c r="L309" i="7" s="1"/>
  <c r="K401" i="7"/>
  <c r="N423" i="7"/>
  <c r="P423" i="7" s="1"/>
  <c r="R423" i="7" s="1"/>
  <c r="K431" i="7"/>
  <c r="K451" i="7"/>
  <c r="P472" i="7"/>
  <c r="R472" i="7" s="1"/>
  <c r="K545" i="7"/>
  <c r="M545" i="7"/>
  <c r="P549" i="7"/>
  <c r="R549" i="7" s="1"/>
  <c r="O575" i="7"/>
  <c r="Q575" i="7" s="1"/>
  <c r="N575" i="7"/>
  <c r="M84" i="7"/>
  <c r="K94" i="7"/>
  <c r="M193" i="7"/>
  <c r="M208" i="7"/>
  <c r="K218" i="7"/>
  <c r="P232" i="7"/>
  <c r="R232" i="7" s="1"/>
  <c r="K239" i="7"/>
  <c r="O255" i="7"/>
  <c r="Q255" i="7" s="1"/>
  <c r="K260" i="7"/>
  <c r="M291" i="7"/>
  <c r="K298" i="7"/>
  <c r="H308" i="7"/>
  <c r="J308" i="7" s="1"/>
  <c r="L308" i="7" s="1"/>
  <c r="K312" i="7"/>
  <c r="I334" i="7"/>
  <c r="M334" i="7" s="1"/>
  <c r="I344" i="7"/>
  <c r="M344" i="7" s="1"/>
  <c r="K395" i="7"/>
  <c r="M414" i="7"/>
  <c r="M416" i="7"/>
  <c r="O416" i="7" s="1"/>
  <c r="K487" i="7"/>
  <c r="M487" i="7"/>
  <c r="K566" i="7"/>
  <c r="M566" i="7"/>
  <c r="O566" i="7" s="1"/>
  <c r="Q566" i="7" s="1"/>
  <c r="K582" i="7"/>
  <c r="M582" i="7"/>
  <c r="K598" i="7"/>
  <c r="M598" i="7"/>
  <c r="Q418" i="7"/>
  <c r="O64" i="7"/>
  <c r="S64" i="7" s="1"/>
  <c r="N64" i="7"/>
  <c r="P64" i="7" s="1"/>
  <c r="R64" i="7" s="1"/>
  <c r="M72" i="7"/>
  <c r="O72" i="7" s="1"/>
  <c r="Q72" i="7" s="1"/>
  <c r="K82" i="7"/>
  <c r="K92" i="7"/>
  <c r="N99" i="7"/>
  <c r="P99" i="7" s="1"/>
  <c r="K101" i="7"/>
  <c r="M106" i="7"/>
  <c r="K109" i="7"/>
  <c r="O201" i="7"/>
  <c r="Q201" i="7" s="1"/>
  <c r="M227" i="7"/>
  <c r="O227" i="7" s="1"/>
  <c r="Q227" i="7" s="1"/>
  <c r="K230" i="7"/>
  <c r="K253" i="7"/>
  <c r="K266" i="7"/>
  <c r="M267" i="7"/>
  <c r="K270" i="7"/>
  <c r="N277" i="7"/>
  <c r="K281" i="7"/>
  <c r="M283" i="7"/>
  <c r="O283" i="7" s="1"/>
  <c r="Q283" i="7" s="1"/>
  <c r="N290" i="7"/>
  <c r="K296" i="7"/>
  <c r="I308" i="7"/>
  <c r="H311" i="7"/>
  <c r="J311" i="7" s="1"/>
  <c r="L311" i="7" s="1"/>
  <c r="H314" i="7"/>
  <c r="J314" i="7" s="1"/>
  <c r="L314" i="7" s="1"/>
  <c r="I324" i="7"/>
  <c r="M324" i="7" s="1"/>
  <c r="K393" i="7"/>
  <c r="K397" i="7"/>
  <c r="M410" i="7"/>
  <c r="O410" i="7" s="1"/>
  <c r="Q410" i="7" s="1"/>
  <c r="N415" i="7"/>
  <c r="P415" i="7" s="1"/>
  <c r="K423" i="7"/>
  <c r="K427" i="7"/>
  <c r="M436" i="7"/>
  <c r="O436" i="7" s="1"/>
  <c r="Q436" i="7" s="1"/>
  <c r="K439" i="7"/>
  <c r="K470" i="7"/>
  <c r="P488" i="7"/>
  <c r="R488" i="7" s="1"/>
  <c r="N512" i="7"/>
  <c r="M589" i="7"/>
  <c r="N589" i="7" s="1"/>
  <c r="K589" i="7"/>
  <c r="K80" i="7"/>
  <c r="K97" i="7"/>
  <c r="M130" i="7"/>
  <c r="O130" i="7" s="1"/>
  <c r="Q130" i="7" s="1"/>
  <c r="O187" i="7"/>
  <c r="Q187" i="7" s="1"/>
  <c r="M204" i="7"/>
  <c r="O204" i="7" s="1"/>
  <c r="Q204" i="7" s="1"/>
  <c r="M216" i="7"/>
  <c r="N216" i="7" s="1"/>
  <c r="M250" i="7"/>
  <c r="K258" i="7"/>
  <c r="K294" i="7"/>
  <c r="K306" i="7"/>
  <c r="I311" i="7"/>
  <c r="M311" i="7" s="1"/>
  <c r="I314" i="7"/>
  <c r="H317" i="7"/>
  <c r="J317" i="7" s="1"/>
  <c r="L317" i="7" s="1"/>
  <c r="I336" i="7"/>
  <c r="G349" i="7"/>
  <c r="K389" i="7"/>
  <c r="K413" i="7"/>
  <c r="K419" i="7"/>
  <c r="M444" i="7"/>
  <c r="O444" i="7" s="1"/>
  <c r="Q444" i="7" s="1"/>
  <c r="K447" i="7"/>
  <c r="M461" i="7"/>
  <c r="K473" i="7"/>
  <c r="M485" i="7"/>
  <c r="K485" i="7"/>
  <c r="O553" i="7"/>
  <c r="M558" i="7"/>
  <c r="N558" i="7" s="1"/>
  <c r="K558" i="7"/>
  <c r="K90" i="7"/>
  <c r="O107" i="7"/>
  <c r="Q107" i="7" s="1"/>
  <c r="K153" i="7"/>
  <c r="M209" i="7"/>
  <c r="O209" i="7" s="1"/>
  <c r="K211" i="7"/>
  <c r="K219" i="7"/>
  <c r="M223" i="7"/>
  <c r="O223" i="7" s="1"/>
  <c r="Q223" i="7" s="1"/>
  <c r="K226" i="7"/>
  <c r="K235" i="7"/>
  <c r="M246" i="7"/>
  <c r="K273" i="7"/>
  <c r="K288" i="7"/>
  <c r="K290" i="7"/>
  <c r="H316" i="7"/>
  <c r="J316" i="7" s="1"/>
  <c r="L316" i="7" s="1"/>
  <c r="I317" i="7"/>
  <c r="I326" i="7"/>
  <c r="I338" i="7"/>
  <c r="G351" i="7"/>
  <c r="M406" i="7"/>
  <c r="O406" i="7" s="1"/>
  <c r="Q406" i="7" s="1"/>
  <c r="K409" i="7"/>
  <c r="K415" i="7"/>
  <c r="O423" i="7"/>
  <c r="Q423" i="7" s="1"/>
  <c r="M432" i="7"/>
  <c r="O432" i="7" s="1"/>
  <c r="Q432" i="7" s="1"/>
  <c r="K74" i="7"/>
  <c r="K78" i="7"/>
  <c r="K88" i="7"/>
  <c r="M95" i="7"/>
  <c r="O95" i="7" s="1"/>
  <c r="O139" i="7"/>
  <c r="Q139" i="7" s="1"/>
  <c r="M142" i="7"/>
  <c r="O142" i="7" s="1"/>
  <c r="K207" i="7"/>
  <c r="O224" i="7"/>
  <c r="Q224" i="7" s="1"/>
  <c r="K238" i="7"/>
  <c r="O247" i="7"/>
  <c r="Q247" i="7" s="1"/>
  <c r="K249" i="7"/>
  <c r="M275" i="7"/>
  <c r="O275" i="7" s="1"/>
  <c r="Q275" i="7" s="1"/>
  <c r="I316" i="7"/>
  <c r="I328" i="7"/>
  <c r="I340" i="7"/>
  <c r="K340" i="7" s="1"/>
  <c r="K430" i="7"/>
  <c r="O587" i="7"/>
  <c r="Q587" i="7" s="1"/>
  <c r="N587" i="7"/>
  <c r="P587" i="7" s="1"/>
  <c r="O603" i="7"/>
  <c r="Q603" i="7" s="1"/>
  <c r="N603" i="7"/>
  <c r="P603" i="7" s="1"/>
  <c r="O111" i="7"/>
  <c r="Q111" i="7" s="1"/>
  <c r="O143" i="7"/>
  <c r="Q143" i="7" s="1"/>
  <c r="O151" i="7"/>
  <c r="Q151" i="7" s="1"/>
  <c r="N236" i="7"/>
  <c r="M242" i="7"/>
  <c r="M265" i="7"/>
  <c r="N274" i="7"/>
  <c r="O290" i="7"/>
  <c r="Q290" i="7" s="1"/>
  <c r="N293" i="7"/>
  <c r="M297" i="7"/>
  <c r="I310" i="7"/>
  <c r="I313" i="7"/>
  <c r="I318" i="7"/>
  <c r="I330" i="7"/>
  <c r="O398" i="7"/>
  <c r="Q398" i="7" s="1"/>
  <c r="O415" i="7"/>
  <c r="Q415" i="7" s="1"/>
  <c r="N431" i="7"/>
  <c r="P431" i="7" s="1"/>
  <c r="R431" i="7" s="1"/>
  <c r="K466" i="7"/>
  <c r="M466" i="7"/>
  <c r="O466" i="7" s="1"/>
  <c r="Q466" i="7" s="1"/>
  <c r="M477" i="7"/>
  <c r="O508" i="7"/>
  <c r="Q508" i="7" s="1"/>
  <c r="M532" i="7"/>
  <c r="O532" i="7" s="1"/>
  <c r="K532" i="7"/>
  <c r="O536" i="7"/>
  <c r="Q536" i="7" s="1"/>
  <c r="O571" i="7"/>
  <c r="Q571" i="7" s="1"/>
  <c r="O591" i="7"/>
  <c r="Q591" i="7" s="1"/>
  <c r="K497" i="7"/>
  <c r="M521" i="7"/>
  <c r="O521" i="7" s="1"/>
  <c r="M525" i="7"/>
  <c r="N571" i="7"/>
  <c r="P571" i="7" s="1"/>
  <c r="N591" i="7"/>
  <c r="P591" i="7" s="1"/>
  <c r="N452" i="7"/>
  <c r="M456" i="7"/>
  <c r="O456" i="7" s="1"/>
  <c r="Q456" i="7" s="1"/>
  <c r="K490" i="7"/>
  <c r="M499" i="7"/>
  <c r="K528" i="7"/>
  <c r="M541" i="7"/>
  <c r="M550" i="7"/>
  <c r="N550" i="7" s="1"/>
  <c r="M562" i="7"/>
  <c r="K585" i="7"/>
  <c r="K601" i="7"/>
  <c r="N67" i="7"/>
  <c r="P67" i="7" s="1"/>
  <c r="R67" i="7" s="1"/>
  <c r="O67" i="7"/>
  <c r="O472" i="7"/>
  <c r="Q472" i="7" s="1"/>
  <c r="K478" i="7"/>
  <c r="K493" i="7"/>
  <c r="O500" i="7"/>
  <c r="Q500" i="7" s="1"/>
  <c r="K502" i="7"/>
  <c r="K504" i="7"/>
  <c r="M578" i="7"/>
  <c r="M594" i="7"/>
  <c r="M462" i="7"/>
  <c r="O484" i="7"/>
  <c r="Q484" i="7" s="1"/>
  <c r="K524" i="7"/>
  <c r="N563" i="7"/>
  <c r="P563" i="7" s="1"/>
  <c r="R563" i="7" s="1"/>
  <c r="M574" i="7"/>
  <c r="N574" i="7" s="1"/>
  <c r="O505" i="7"/>
  <c r="Q505" i="7" s="1"/>
  <c r="O529" i="7"/>
  <c r="Q529" i="7" s="1"/>
  <c r="K489" i="7"/>
  <c r="M491" i="7"/>
  <c r="M533" i="7"/>
  <c r="U71" i="7"/>
  <c r="U55" i="7"/>
  <c r="Q58" i="7"/>
  <c r="S58" i="7"/>
  <c r="Q62" i="7"/>
  <c r="S62" i="7"/>
  <c r="Q66" i="7"/>
  <c r="S66" i="7"/>
  <c r="S53" i="7"/>
  <c r="T53" i="7" s="1"/>
  <c r="Q53" i="7"/>
  <c r="S69" i="7"/>
  <c r="U69" i="7" s="1"/>
  <c r="Q69" i="7"/>
  <c r="S57" i="7"/>
  <c r="T57" i="7" s="1"/>
  <c r="Q57" i="7"/>
  <c r="O60" i="7"/>
  <c r="Q70" i="7"/>
  <c r="S70" i="7"/>
  <c r="O52" i="7"/>
  <c r="O68" i="7"/>
  <c r="S65" i="7"/>
  <c r="U65" i="7" s="1"/>
  <c r="Q65" i="7"/>
  <c r="S61" i="7"/>
  <c r="T61" i="7" s="1"/>
  <c r="Q61" i="7"/>
  <c r="Q54" i="7"/>
  <c r="S54" i="7"/>
  <c r="Q51" i="7"/>
  <c r="S51" i="7"/>
  <c r="T51" i="7" s="1"/>
  <c r="S50" i="7"/>
  <c r="U50" i="7" s="1"/>
  <c r="Q50" i="7"/>
  <c r="M110" i="7"/>
  <c r="O110" i="7" s="1"/>
  <c r="M122" i="7"/>
  <c r="M134" i="7"/>
  <c r="O134" i="7" s="1"/>
  <c r="Q134" i="7" s="1"/>
  <c r="K137" i="7"/>
  <c r="N143" i="7"/>
  <c r="P143" i="7" s="1"/>
  <c r="R143" i="7" s="1"/>
  <c r="K145" i="7"/>
  <c r="K192" i="7"/>
  <c r="K141" i="7"/>
  <c r="O147" i="7"/>
  <c r="Q147" i="7" s="1"/>
  <c r="M150" i="7"/>
  <c r="M178" i="7"/>
  <c r="O178" i="7" s="1"/>
  <c r="M114" i="7"/>
  <c r="O114" i="7" s="1"/>
  <c r="M126" i="7"/>
  <c r="N126" i="7" s="1"/>
  <c r="M186" i="7"/>
  <c r="O186" i="7" s="1"/>
  <c r="Q186" i="7" s="1"/>
  <c r="O190" i="7"/>
  <c r="Q190" i="7" s="1"/>
  <c r="O193" i="7"/>
  <c r="Q193" i="7" s="1"/>
  <c r="O171" i="7"/>
  <c r="Q171" i="7" s="1"/>
  <c r="O115" i="7"/>
  <c r="Q115" i="7" s="1"/>
  <c r="N127" i="7"/>
  <c r="P127" i="7" s="1"/>
  <c r="M177" i="7"/>
  <c r="O177" i="7" s="1"/>
  <c r="Q177" i="7" s="1"/>
  <c r="N111" i="7"/>
  <c r="P111" i="7" s="1"/>
  <c r="R111" i="7" s="1"/>
  <c r="K113" i="7"/>
  <c r="K129" i="7"/>
  <c r="K133" i="7"/>
  <c r="K149" i="7"/>
  <c r="M162" i="7"/>
  <c r="O167" i="7"/>
  <c r="Q167" i="7" s="1"/>
  <c r="M169" i="7"/>
  <c r="O169" i="7" s="1"/>
  <c r="Q169" i="7" s="1"/>
  <c r="M174" i="7"/>
  <c r="O174" i="7" s="1"/>
  <c r="O183" i="7"/>
  <c r="Q183" i="7" s="1"/>
  <c r="M185" i="7"/>
  <c r="M117" i="7"/>
  <c r="O117" i="7" s="1"/>
  <c r="Q117" i="7" s="1"/>
  <c r="K125" i="7"/>
  <c r="M138" i="7"/>
  <c r="M200" i="7"/>
  <c r="O200" i="7" s="1"/>
  <c r="Q200" i="7" s="1"/>
  <c r="O123" i="7"/>
  <c r="Q123" i="7" s="1"/>
  <c r="K157" i="7"/>
  <c r="N159" i="7"/>
  <c r="P159" i="7" s="1"/>
  <c r="R159" i="7" s="1"/>
  <c r="K161" i="7"/>
  <c r="K165" i="7"/>
  <c r="O179" i="7"/>
  <c r="Q179" i="7" s="1"/>
  <c r="K181" i="7"/>
  <c r="K191" i="7"/>
  <c r="K196" i="7"/>
  <c r="O155" i="7"/>
  <c r="Q155" i="7" s="1"/>
  <c r="O163" i="7"/>
  <c r="Q163" i="7" s="1"/>
  <c r="M170" i="7"/>
  <c r="K173" i="7"/>
  <c r="N175" i="7"/>
  <c r="P175" i="7" s="1"/>
  <c r="K189" i="7"/>
  <c r="O119" i="7"/>
  <c r="Q119" i="7" s="1"/>
  <c r="O127" i="7"/>
  <c r="Q127" i="7" s="1"/>
  <c r="N131" i="7"/>
  <c r="P131" i="7" s="1"/>
  <c r="M146" i="7"/>
  <c r="O146" i="7" s="1"/>
  <c r="M158" i="7"/>
  <c r="N158" i="7" s="1"/>
  <c r="M166" i="7"/>
  <c r="M182" i="7"/>
  <c r="N193" i="7"/>
  <c r="M197" i="7"/>
  <c r="N197" i="7" s="1"/>
  <c r="M85" i="1"/>
  <c r="M47" i="1"/>
  <c r="M49" i="1"/>
  <c r="M64" i="1"/>
  <c r="M74" i="1"/>
  <c r="M79" i="1"/>
  <c r="M81" i="1"/>
  <c r="M62" i="1"/>
  <c r="M67" i="1"/>
  <c r="M54" i="1"/>
  <c r="M59" i="1"/>
  <c r="M61" i="1"/>
  <c r="M76" i="1"/>
  <c r="M55" i="1"/>
  <c r="M72" i="1"/>
  <c r="M82" i="1"/>
  <c r="M52" i="1"/>
  <c r="M56" i="1"/>
  <c r="M66" i="1"/>
  <c r="M71" i="1"/>
  <c r="M73" i="1"/>
  <c r="M46" i="1"/>
  <c r="M51" i="1"/>
  <c r="M53" i="1"/>
  <c r="M68" i="1"/>
  <c r="M78" i="1"/>
  <c r="M83" i="1"/>
  <c r="M48" i="1"/>
  <c r="M58" i="1"/>
  <c r="M63" i="1"/>
  <c r="M65" i="1"/>
  <c r="M80" i="1"/>
  <c r="M45" i="1"/>
  <c r="M69" i="1"/>
  <c r="M60" i="1"/>
  <c r="M70" i="1"/>
  <c r="M75" i="1"/>
  <c r="M77" i="1"/>
  <c r="M50" i="1"/>
  <c r="M57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86" i="1"/>
  <c r="M94" i="1"/>
  <c r="M102" i="1"/>
  <c r="M110" i="1"/>
  <c r="M118" i="1"/>
  <c r="M126" i="1"/>
  <c r="M134" i="1"/>
  <c r="M142" i="1"/>
  <c r="M150" i="1"/>
  <c r="M158" i="1"/>
  <c r="M166" i="1"/>
  <c r="M174" i="1"/>
  <c r="M182" i="1"/>
  <c r="M190" i="1"/>
  <c r="M198" i="1"/>
  <c r="M206" i="1"/>
  <c r="M214" i="1"/>
  <c r="M222" i="1"/>
  <c r="M230" i="1"/>
  <c r="M238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239" i="1"/>
  <c r="M88" i="1"/>
  <c r="M96" i="1"/>
  <c r="M104" i="1"/>
  <c r="M112" i="1"/>
  <c r="M120" i="1"/>
  <c r="M128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84" i="1"/>
  <c r="M92" i="1"/>
  <c r="M100" i="1"/>
  <c r="M108" i="1"/>
  <c r="M116" i="1"/>
  <c r="M124" i="1"/>
  <c r="M132" i="1"/>
  <c r="M140" i="1"/>
  <c r="M148" i="1"/>
  <c r="M156" i="1"/>
  <c r="M164" i="1"/>
  <c r="M172" i="1"/>
  <c r="M180" i="1"/>
  <c r="M188" i="1"/>
  <c r="M196" i="1"/>
  <c r="M204" i="1"/>
  <c r="M212" i="1"/>
  <c r="M220" i="1"/>
  <c r="M228" i="1"/>
  <c r="M236" i="1"/>
  <c r="L254" i="1"/>
  <c r="N254" i="1" s="1"/>
  <c r="N257" i="1"/>
  <c r="L256" i="1"/>
  <c r="G395" i="9"/>
  <c r="G368" i="9"/>
  <c r="G374" i="9"/>
  <c r="G380" i="9"/>
  <c r="G385" i="9"/>
  <c r="G391" i="9"/>
  <c r="G372" i="9"/>
  <c r="G398" i="9"/>
  <c r="G384" i="9"/>
  <c r="G363" i="9"/>
  <c r="G381" i="9"/>
  <c r="G386" i="9"/>
  <c r="G396" i="9"/>
  <c r="G378" i="9"/>
  <c r="G390" i="9"/>
  <c r="G399" i="9"/>
  <c r="G373" i="9"/>
  <c r="G369" i="9"/>
  <c r="G375" i="9"/>
  <c r="G382" i="9"/>
  <c r="G387" i="9"/>
  <c r="G392" i="9"/>
  <c r="G377" i="9"/>
  <c r="G389" i="9"/>
  <c r="G426" i="9" s="1"/>
  <c r="G379" i="9"/>
  <c r="G365" i="9"/>
  <c r="G370" i="9"/>
  <c r="G388" i="9"/>
  <c r="G393" i="9"/>
  <c r="G397" i="9"/>
  <c r="G366" i="9"/>
  <c r="G371" i="9"/>
  <c r="G376" i="9"/>
  <c r="G383" i="9"/>
  <c r="K64" i="9"/>
  <c r="G18" i="9"/>
  <c r="E15" i="9"/>
  <c r="G15" i="9" s="1"/>
  <c r="E17" i="9"/>
  <c r="L659" i="9" s="1"/>
  <c r="N659" i="9" s="1"/>
  <c r="G405" i="9"/>
  <c r="G406" i="9"/>
  <c r="G402" i="9"/>
  <c r="G364" i="9"/>
  <c r="G367" i="9"/>
  <c r="G435" i="9"/>
  <c r="G419" i="9"/>
  <c r="G434" i="9"/>
  <c r="G421" i="9"/>
  <c r="G432" i="9"/>
  <c r="G394" i="9"/>
  <c r="K163" i="8"/>
  <c r="M163" i="8"/>
  <c r="T182" i="8"/>
  <c r="R182" i="8"/>
  <c r="Q118" i="8"/>
  <c r="M118" i="8"/>
  <c r="N118" i="8" s="1"/>
  <c r="K118" i="8"/>
  <c r="J135" i="8"/>
  <c r="L135" i="8" s="1"/>
  <c r="N135" i="8" s="1"/>
  <c r="P135" i="8"/>
  <c r="R135" i="8" s="1"/>
  <c r="T135" i="8" s="1"/>
  <c r="K147" i="8"/>
  <c r="M147" i="8"/>
  <c r="R166" i="8"/>
  <c r="T166" i="8" s="1"/>
  <c r="Q178" i="8"/>
  <c r="M178" i="8"/>
  <c r="N178" i="8" s="1"/>
  <c r="K178" i="8"/>
  <c r="Q227" i="8"/>
  <c r="M227" i="8"/>
  <c r="K227" i="8"/>
  <c r="R272" i="8"/>
  <c r="T272" i="8" s="1"/>
  <c r="V272" i="8" s="1"/>
  <c r="J127" i="8"/>
  <c r="L127" i="8" s="1"/>
  <c r="N127" i="8" s="1"/>
  <c r="P127" i="8"/>
  <c r="R127" i="8" s="1"/>
  <c r="T127" i="8" s="1"/>
  <c r="N108" i="8"/>
  <c r="K155" i="8"/>
  <c r="M155" i="8"/>
  <c r="R191" i="8"/>
  <c r="T191" i="8" s="1"/>
  <c r="Q75" i="8"/>
  <c r="M75" i="8"/>
  <c r="O75" i="8" s="1"/>
  <c r="K75" i="8"/>
  <c r="Q98" i="8"/>
  <c r="K98" i="8"/>
  <c r="M98" i="8"/>
  <c r="Q109" i="8"/>
  <c r="M109" i="8"/>
  <c r="K109" i="8"/>
  <c r="R158" i="8"/>
  <c r="T158" i="8" s="1"/>
  <c r="Q170" i="8"/>
  <c r="M170" i="8"/>
  <c r="K170" i="8"/>
  <c r="M202" i="8"/>
  <c r="K202" i="8"/>
  <c r="R247" i="8"/>
  <c r="T247" i="8" s="1"/>
  <c r="P265" i="8"/>
  <c r="R265" i="8" s="1"/>
  <c r="T265" i="8" s="1"/>
  <c r="J265" i="8"/>
  <c r="L265" i="8" s="1"/>
  <c r="O265" i="8" s="1"/>
  <c r="S95" i="8"/>
  <c r="U95" i="8"/>
  <c r="P215" i="8"/>
  <c r="J215" i="8"/>
  <c r="L215" i="8" s="1"/>
  <c r="Q199" i="8"/>
  <c r="K199" i="8"/>
  <c r="M199" i="8"/>
  <c r="U251" i="8"/>
  <c r="S251" i="8"/>
  <c r="P69" i="8"/>
  <c r="J69" i="8"/>
  <c r="L69" i="8" s="1"/>
  <c r="Q78" i="8"/>
  <c r="M78" i="8"/>
  <c r="N78" i="8" s="1"/>
  <c r="K78" i="8"/>
  <c r="P94" i="8"/>
  <c r="J94" i="8"/>
  <c r="L94" i="8" s="1"/>
  <c r="R150" i="8"/>
  <c r="T150" i="8" s="1"/>
  <c r="Q162" i="8"/>
  <c r="M162" i="8"/>
  <c r="K162" i="8"/>
  <c r="K187" i="8"/>
  <c r="Q187" i="8"/>
  <c r="M187" i="8"/>
  <c r="T196" i="8"/>
  <c r="R196" i="8"/>
  <c r="Q108" i="8"/>
  <c r="M108" i="8"/>
  <c r="O108" i="8" s="1"/>
  <c r="K108" i="8"/>
  <c r="Q87" i="8"/>
  <c r="M87" i="8"/>
  <c r="O87" i="8" s="1"/>
  <c r="Q69" i="8"/>
  <c r="M69" i="8"/>
  <c r="K69" i="8"/>
  <c r="P107" i="8"/>
  <c r="J107" i="8"/>
  <c r="L107" i="8" s="1"/>
  <c r="O107" i="8" s="1"/>
  <c r="Q126" i="8"/>
  <c r="M126" i="8"/>
  <c r="N126" i="8" s="1"/>
  <c r="K126" i="8"/>
  <c r="T142" i="8"/>
  <c r="R142" i="8"/>
  <c r="Q154" i="8"/>
  <c r="M154" i="8"/>
  <c r="K154" i="8"/>
  <c r="R141" i="8"/>
  <c r="T141" i="8" s="1"/>
  <c r="R174" i="8"/>
  <c r="T174" i="8" s="1"/>
  <c r="Q73" i="8"/>
  <c r="M73" i="8"/>
  <c r="Q81" i="8"/>
  <c r="M81" i="8"/>
  <c r="O81" i="8" s="1"/>
  <c r="K81" i="8"/>
  <c r="P86" i="8"/>
  <c r="J86" i="8"/>
  <c r="L86" i="8" s="1"/>
  <c r="Q146" i="8"/>
  <c r="M146" i="8"/>
  <c r="K146" i="8"/>
  <c r="K179" i="8"/>
  <c r="M179" i="8"/>
  <c r="J254" i="8"/>
  <c r="L254" i="8" s="1"/>
  <c r="P254" i="8"/>
  <c r="R254" i="8" s="1"/>
  <c r="T254" i="8" s="1"/>
  <c r="Q67" i="8"/>
  <c r="M67" i="8"/>
  <c r="P77" i="8"/>
  <c r="J77" i="8"/>
  <c r="L77" i="8" s="1"/>
  <c r="Q86" i="8"/>
  <c r="M86" i="8"/>
  <c r="N86" i="8" s="1"/>
  <c r="K86" i="8"/>
  <c r="Q100" i="8"/>
  <c r="M100" i="8"/>
  <c r="K100" i="8"/>
  <c r="R113" i="8"/>
  <c r="T113" i="8" s="1"/>
  <c r="Q134" i="8"/>
  <c r="M134" i="8"/>
  <c r="N134" i="8" s="1"/>
  <c r="K134" i="8"/>
  <c r="K171" i="8"/>
  <c r="M171" i="8"/>
  <c r="U193" i="8"/>
  <c r="S193" i="8"/>
  <c r="P246" i="8"/>
  <c r="J246" i="8"/>
  <c r="L246" i="8" s="1"/>
  <c r="N246" i="8" s="1"/>
  <c r="R129" i="8"/>
  <c r="T129" i="8" s="1"/>
  <c r="T189" i="8"/>
  <c r="R189" i="8"/>
  <c r="U191" i="8"/>
  <c r="S191" i="8"/>
  <c r="R262" i="8"/>
  <c r="T262" i="8" s="1"/>
  <c r="U83" i="8"/>
  <c r="S83" i="8"/>
  <c r="T85" i="8"/>
  <c r="R85" i="8"/>
  <c r="K95" i="8"/>
  <c r="R102" i="8"/>
  <c r="T102" i="8" s="1"/>
  <c r="Q110" i="8"/>
  <c r="Q113" i="8"/>
  <c r="Q114" i="8"/>
  <c r="M127" i="8"/>
  <c r="M135" i="8"/>
  <c r="Q141" i="8"/>
  <c r="U142" i="8"/>
  <c r="K144" i="8"/>
  <c r="Q149" i="8"/>
  <c r="S149" i="8" s="1"/>
  <c r="U150" i="8"/>
  <c r="K152" i="8"/>
  <c r="Q157" i="8"/>
  <c r="S157" i="8" s="1"/>
  <c r="U158" i="8"/>
  <c r="K160" i="8"/>
  <c r="Q165" i="8"/>
  <c r="S165" i="8" s="1"/>
  <c r="U166" i="8"/>
  <c r="K168" i="8"/>
  <c r="Q173" i="8"/>
  <c r="S173" i="8" s="1"/>
  <c r="U174" i="8"/>
  <c r="K176" i="8"/>
  <c r="Q181" i="8"/>
  <c r="S181" i="8" s="1"/>
  <c r="U182" i="8"/>
  <c r="R187" i="8"/>
  <c r="T187" i="8" s="1"/>
  <c r="U189" i="8"/>
  <c r="V189" i="8" s="1"/>
  <c r="S189" i="8"/>
  <c r="N196" i="8"/>
  <c r="T197" i="8"/>
  <c r="R197" i="8"/>
  <c r="Q233" i="8"/>
  <c r="S233" i="8" s="1"/>
  <c r="M233" i="8"/>
  <c r="Q235" i="8"/>
  <c r="M235" i="8"/>
  <c r="O235" i="8" s="1"/>
  <c r="K235" i="8"/>
  <c r="S262" i="8"/>
  <c r="U262" i="8"/>
  <c r="R252" i="8"/>
  <c r="T252" i="8" s="1"/>
  <c r="R68" i="8"/>
  <c r="T68" i="8" s="1"/>
  <c r="U91" i="8"/>
  <c r="S91" i="8"/>
  <c r="T93" i="8"/>
  <c r="W93" i="8" s="1"/>
  <c r="R93" i="8"/>
  <c r="M95" i="8"/>
  <c r="O104" i="8"/>
  <c r="R106" i="8"/>
  <c r="T106" i="8" s="1"/>
  <c r="K107" i="8"/>
  <c r="J117" i="8"/>
  <c r="L117" i="8" s="1"/>
  <c r="N117" i="8" s="1"/>
  <c r="P119" i="8"/>
  <c r="R119" i="8" s="1"/>
  <c r="T119" i="8" s="1"/>
  <c r="U122" i="8"/>
  <c r="U130" i="8"/>
  <c r="J137" i="8"/>
  <c r="L137" i="8" s="1"/>
  <c r="P138" i="8"/>
  <c r="Q144" i="8"/>
  <c r="Q152" i="8"/>
  <c r="Q160" i="8"/>
  <c r="Q168" i="8"/>
  <c r="Q176" i="8"/>
  <c r="K196" i="8"/>
  <c r="J198" i="8"/>
  <c r="L198" i="8" s="1"/>
  <c r="P198" i="8"/>
  <c r="K201" i="8"/>
  <c r="P216" i="8"/>
  <c r="R216" i="8" s="1"/>
  <c r="T216" i="8" s="1"/>
  <c r="J216" i="8"/>
  <c r="L216" i="8" s="1"/>
  <c r="O216" i="8" s="1"/>
  <c r="U243" i="8"/>
  <c r="S243" i="8"/>
  <c r="J252" i="8"/>
  <c r="L252" i="8" s="1"/>
  <c r="P257" i="8"/>
  <c r="R257" i="8" s="1"/>
  <c r="T257" i="8" s="1"/>
  <c r="J257" i="8"/>
  <c r="L257" i="8" s="1"/>
  <c r="J266" i="8"/>
  <c r="L266" i="8" s="1"/>
  <c r="P266" i="8"/>
  <c r="M271" i="8"/>
  <c r="N271" i="8" s="1"/>
  <c r="Q271" i="8"/>
  <c r="K271" i="8"/>
  <c r="J277" i="8"/>
  <c r="L277" i="8" s="1"/>
  <c r="P277" i="8"/>
  <c r="S84" i="8"/>
  <c r="R137" i="8"/>
  <c r="T137" i="8" s="1"/>
  <c r="Q246" i="8"/>
  <c r="M246" i="8"/>
  <c r="U66" i="8"/>
  <c r="S66" i="8"/>
  <c r="R76" i="8"/>
  <c r="T76" i="8" s="1"/>
  <c r="U99" i="8"/>
  <c r="S99" i="8"/>
  <c r="R101" i="8"/>
  <c r="T101" i="8" s="1"/>
  <c r="U106" i="8"/>
  <c r="S106" i="8"/>
  <c r="U137" i="8"/>
  <c r="S137" i="8"/>
  <c r="R146" i="8"/>
  <c r="T146" i="8" s="1"/>
  <c r="R154" i="8"/>
  <c r="T154" i="8" s="1"/>
  <c r="T162" i="8"/>
  <c r="R162" i="8"/>
  <c r="R170" i="8"/>
  <c r="T170" i="8" s="1"/>
  <c r="R178" i="8"/>
  <c r="T178" i="8" s="1"/>
  <c r="P185" i="8"/>
  <c r="U195" i="8"/>
  <c r="S195" i="8"/>
  <c r="M196" i="8"/>
  <c r="Q200" i="8"/>
  <c r="M200" i="8"/>
  <c r="O200" i="8" s="1"/>
  <c r="U238" i="8"/>
  <c r="S238" i="8"/>
  <c r="P244" i="8"/>
  <c r="J244" i="8"/>
  <c r="L244" i="8" s="1"/>
  <c r="O244" i="8" s="1"/>
  <c r="T248" i="8"/>
  <c r="R248" i="8"/>
  <c r="U250" i="8"/>
  <c r="N255" i="8"/>
  <c r="S261" i="8"/>
  <c r="U261" i="8"/>
  <c r="S80" i="8"/>
  <c r="T114" i="8"/>
  <c r="R114" i="8"/>
  <c r="Q265" i="8"/>
  <c r="M265" i="8"/>
  <c r="K265" i="8"/>
  <c r="M64" i="8"/>
  <c r="O64" i="8" s="1"/>
  <c r="K66" i="8"/>
  <c r="U74" i="8"/>
  <c r="S74" i="8"/>
  <c r="K80" i="8"/>
  <c r="R84" i="8"/>
  <c r="T84" i="8" s="1"/>
  <c r="K99" i="8"/>
  <c r="M107" i="8"/>
  <c r="P112" i="8"/>
  <c r="R112" i="8" s="1"/>
  <c r="T112" i="8" s="1"/>
  <c r="K116" i="8"/>
  <c r="U117" i="8"/>
  <c r="W117" i="8" s="1"/>
  <c r="S117" i="8"/>
  <c r="R125" i="8"/>
  <c r="T125" i="8" s="1"/>
  <c r="T133" i="8"/>
  <c r="R133" i="8"/>
  <c r="U138" i="8"/>
  <c r="M143" i="8"/>
  <c r="N143" i="8" s="1"/>
  <c r="M151" i="8"/>
  <c r="N151" i="8" s="1"/>
  <c r="M159" i="8"/>
  <c r="M167" i="8"/>
  <c r="M175" i="8"/>
  <c r="M183" i="8"/>
  <c r="K195" i="8"/>
  <c r="U196" i="8"/>
  <c r="K200" i="8"/>
  <c r="Q226" i="8"/>
  <c r="M226" i="8"/>
  <c r="K226" i="8"/>
  <c r="R230" i="8"/>
  <c r="T230" i="8" s="1"/>
  <c r="Q232" i="8"/>
  <c r="M232" i="8"/>
  <c r="K232" i="8"/>
  <c r="K236" i="8"/>
  <c r="K238" i="8"/>
  <c r="K247" i="8"/>
  <c r="Q247" i="8"/>
  <c r="J260" i="8"/>
  <c r="L260" i="8" s="1"/>
  <c r="P260" i="8"/>
  <c r="R269" i="8"/>
  <c r="T269" i="8" s="1"/>
  <c r="U277" i="8"/>
  <c r="S76" i="8"/>
  <c r="R121" i="8"/>
  <c r="T121" i="8" s="1"/>
  <c r="M66" i="8"/>
  <c r="K68" i="8"/>
  <c r="R70" i="8"/>
  <c r="T70" i="8" s="1"/>
  <c r="U72" i="8"/>
  <c r="K74" i="8"/>
  <c r="J76" i="8"/>
  <c r="L76" i="8" s="1"/>
  <c r="U77" i="8"/>
  <c r="M80" i="8"/>
  <c r="U82" i="8"/>
  <c r="S82" i="8"/>
  <c r="M85" i="8"/>
  <c r="O85" i="8" s="1"/>
  <c r="K88" i="8"/>
  <c r="R92" i="8"/>
  <c r="T92" i="8" s="1"/>
  <c r="K93" i="8"/>
  <c r="M94" i="8"/>
  <c r="U97" i="8"/>
  <c r="M99" i="8"/>
  <c r="O99" i="8" s="1"/>
  <c r="J101" i="8"/>
  <c r="L101" i="8" s="1"/>
  <c r="O101" i="8" s="1"/>
  <c r="T104" i="8"/>
  <c r="R104" i="8"/>
  <c r="R105" i="8"/>
  <c r="T105" i="8" s="1"/>
  <c r="K106" i="8"/>
  <c r="U107" i="8"/>
  <c r="Q112" i="8"/>
  <c r="S112" i="8" s="1"/>
  <c r="K122" i="8"/>
  <c r="M123" i="8"/>
  <c r="K130" i="8"/>
  <c r="M131" i="8"/>
  <c r="K140" i="8"/>
  <c r="K142" i="8"/>
  <c r="P143" i="8"/>
  <c r="R143" i="8" s="1"/>
  <c r="T143" i="8" s="1"/>
  <c r="Q145" i="8"/>
  <c r="S145" i="8" s="1"/>
  <c r="K148" i="8"/>
  <c r="K150" i="8"/>
  <c r="P151" i="8"/>
  <c r="R151" i="8" s="1"/>
  <c r="T151" i="8" s="1"/>
  <c r="Q153" i="8"/>
  <c r="S153" i="8" s="1"/>
  <c r="K156" i="8"/>
  <c r="K158" i="8"/>
  <c r="P159" i="8"/>
  <c r="R159" i="8" s="1"/>
  <c r="T159" i="8" s="1"/>
  <c r="Q161" i="8"/>
  <c r="S161" i="8" s="1"/>
  <c r="K164" i="8"/>
  <c r="K166" i="8"/>
  <c r="P167" i="8"/>
  <c r="R167" i="8" s="1"/>
  <c r="T167" i="8" s="1"/>
  <c r="Q169" i="8"/>
  <c r="S169" i="8" s="1"/>
  <c r="K172" i="8"/>
  <c r="K174" i="8"/>
  <c r="P175" i="8"/>
  <c r="R175" i="8" s="1"/>
  <c r="T175" i="8" s="1"/>
  <c r="Q177" i="8"/>
  <c r="S177" i="8" s="1"/>
  <c r="K180" i="8"/>
  <c r="K182" i="8"/>
  <c r="P183" i="8"/>
  <c r="M193" i="8"/>
  <c r="M195" i="8"/>
  <c r="Q201" i="8"/>
  <c r="J209" i="8"/>
  <c r="L209" i="8" s="1"/>
  <c r="N209" i="8" s="1"/>
  <c r="P209" i="8"/>
  <c r="P211" i="8"/>
  <c r="T217" i="8"/>
  <c r="R217" i="8"/>
  <c r="J226" i="8"/>
  <c r="L226" i="8" s="1"/>
  <c r="Q230" i="8"/>
  <c r="M230" i="8"/>
  <c r="M236" i="8"/>
  <c r="O236" i="8" s="1"/>
  <c r="M238" i="8"/>
  <c r="O238" i="8" s="1"/>
  <c r="M240" i="8"/>
  <c r="O240" i="8" s="1"/>
  <c r="M242" i="8"/>
  <c r="M247" i="8"/>
  <c r="N247" i="8" s="1"/>
  <c r="Q255" i="8"/>
  <c r="M260" i="8"/>
  <c r="Q260" i="8"/>
  <c r="S260" i="8" s="1"/>
  <c r="P229" i="8"/>
  <c r="J229" i="8"/>
  <c r="L229" i="8" s="1"/>
  <c r="O229" i="8" s="1"/>
  <c r="M254" i="8"/>
  <c r="O254" i="8" s="1"/>
  <c r="K254" i="8"/>
  <c r="M68" i="8"/>
  <c r="M74" i="8"/>
  <c r="K76" i="8"/>
  <c r="R78" i="8"/>
  <c r="T78" i="8" s="1"/>
  <c r="K82" i="8"/>
  <c r="J84" i="8"/>
  <c r="L84" i="8" s="1"/>
  <c r="O84" i="8" s="1"/>
  <c r="U85" i="8"/>
  <c r="M88" i="8"/>
  <c r="U90" i="8"/>
  <c r="S90" i="8"/>
  <c r="M93" i="8"/>
  <c r="U94" i="8"/>
  <c r="R100" i="8"/>
  <c r="T100" i="8" s="1"/>
  <c r="K101" i="8"/>
  <c r="M102" i="8"/>
  <c r="O102" i="8" s="1"/>
  <c r="U105" i="8"/>
  <c r="S105" i="8"/>
  <c r="M106" i="8"/>
  <c r="R108" i="8"/>
  <c r="T108" i="8" s="1"/>
  <c r="T109" i="8"/>
  <c r="R109" i="8"/>
  <c r="P111" i="8"/>
  <c r="R111" i="8" s="1"/>
  <c r="T111" i="8" s="1"/>
  <c r="P116" i="8"/>
  <c r="P123" i="8"/>
  <c r="R123" i="8" s="1"/>
  <c r="T123" i="8" s="1"/>
  <c r="P131" i="8"/>
  <c r="R131" i="8" s="1"/>
  <c r="T131" i="8" s="1"/>
  <c r="Q140" i="8"/>
  <c r="S140" i="8" s="1"/>
  <c r="Q148" i="8"/>
  <c r="Q156" i="8"/>
  <c r="Q164" i="8"/>
  <c r="Q172" i="8"/>
  <c r="Q180" i="8"/>
  <c r="M191" i="8"/>
  <c r="P193" i="8"/>
  <c r="P195" i="8"/>
  <c r="J219" i="8"/>
  <c r="L219" i="8" s="1"/>
  <c r="O219" i="8" s="1"/>
  <c r="P225" i="8"/>
  <c r="R225" i="8" s="1"/>
  <c r="T225" i="8" s="1"/>
  <c r="W225" i="8" s="1"/>
  <c r="J225" i="8"/>
  <c r="L225" i="8" s="1"/>
  <c r="J230" i="8"/>
  <c r="L230" i="8" s="1"/>
  <c r="K260" i="8"/>
  <c r="R267" i="8"/>
  <c r="T267" i="8" s="1"/>
  <c r="U273" i="8"/>
  <c r="V273" i="8" s="1"/>
  <c r="S68" i="8"/>
  <c r="T275" i="8"/>
  <c r="W275" i="8" s="1"/>
  <c r="S279" i="8"/>
  <c r="S275" i="8"/>
  <c r="S239" i="8"/>
  <c r="S231" i="8"/>
  <c r="M266" i="8"/>
  <c r="T271" i="8"/>
  <c r="K277" i="8"/>
  <c r="K278" i="8"/>
  <c r="R275" i="8"/>
  <c r="R271" i="8"/>
  <c r="N200" i="8"/>
  <c r="K273" i="8"/>
  <c r="K274" i="8"/>
  <c r="Q278" i="8"/>
  <c r="S278" i="8" s="1"/>
  <c r="S234" i="8"/>
  <c r="S198" i="8"/>
  <c r="T231" i="8"/>
  <c r="T250" i="8"/>
  <c r="W250" i="8" s="1"/>
  <c r="N259" i="8"/>
  <c r="Q266" i="8"/>
  <c r="P270" i="8"/>
  <c r="Q274" i="8"/>
  <c r="S274" i="8" s="1"/>
  <c r="M277" i="8"/>
  <c r="R250" i="8"/>
  <c r="R222" i="8"/>
  <c r="T222" i="8" s="1"/>
  <c r="R214" i="8"/>
  <c r="T214" i="8" s="1"/>
  <c r="O201" i="8"/>
  <c r="M251" i="8"/>
  <c r="N251" i="8" s="1"/>
  <c r="K256" i="8"/>
  <c r="T263" i="8"/>
  <c r="S269" i="8"/>
  <c r="S237" i="8"/>
  <c r="S229" i="8"/>
  <c r="S225" i="8"/>
  <c r="S197" i="8"/>
  <c r="J214" i="8"/>
  <c r="L214" i="8" s="1"/>
  <c r="O214" i="8" s="1"/>
  <c r="J224" i="8"/>
  <c r="L224" i="8" s="1"/>
  <c r="J228" i="8"/>
  <c r="L228" i="8" s="1"/>
  <c r="J231" i="8"/>
  <c r="L231" i="8" s="1"/>
  <c r="K234" i="8"/>
  <c r="M243" i="8"/>
  <c r="N243" i="8" s="1"/>
  <c r="O247" i="8"/>
  <c r="J250" i="8"/>
  <c r="L250" i="8" s="1"/>
  <c r="T251" i="8"/>
  <c r="W251" i="8" s="1"/>
  <c r="N267" i="8"/>
  <c r="K276" i="8"/>
  <c r="P279" i="8"/>
  <c r="R256" i="8"/>
  <c r="T256" i="8" s="1"/>
  <c r="V256" i="8" s="1"/>
  <c r="R220" i="8"/>
  <c r="T220" i="8" s="1"/>
  <c r="O65" i="8"/>
  <c r="N65" i="8"/>
  <c r="O68" i="8"/>
  <c r="N68" i="8"/>
  <c r="W85" i="8"/>
  <c r="V85" i="8"/>
  <c r="N90" i="8"/>
  <c r="O90" i="8"/>
  <c r="O93" i="8"/>
  <c r="N93" i="8"/>
  <c r="O97" i="8"/>
  <c r="N97" i="8"/>
  <c r="O100" i="8"/>
  <c r="N100" i="8"/>
  <c r="O106" i="8"/>
  <c r="N106" i="8"/>
  <c r="N167" i="8"/>
  <c r="O167" i="8"/>
  <c r="O72" i="8"/>
  <c r="N72" i="8"/>
  <c r="O79" i="8"/>
  <c r="N79" i="8"/>
  <c r="V104" i="8"/>
  <c r="W104" i="8"/>
  <c r="N110" i="8"/>
  <c r="O110" i="8"/>
  <c r="N155" i="8"/>
  <c r="O155" i="8"/>
  <c r="O67" i="8"/>
  <c r="N67" i="8"/>
  <c r="N82" i="8"/>
  <c r="O82" i="8"/>
  <c r="O89" i="8"/>
  <c r="N89" i="8"/>
  <c r="O92" i="8"/>
  <c r="N92" i="8"/>
  <c r="O126" i="8"/>
  <c r="N175" i="8"/>
  <c r="O175" i="8"/>
  <c r="O71" i="8"/>
  <c r="N71" i="8"/>
  <c r="O96" i="8"/>
  <c r="N96" i="8"/>
  <c r="O103" i="8"/>
  <c r="N103" i="8"/>
  <c r="N105" i="8"/>
  <c r="O105" i="8"/>
  <c r="N142" i="8"/>
  <c r="O142" i="8"/>
  <c r="N163" i="8"/>
  <c r="O163" i="8"/>
  <c r="N74" i="8"/>
  <c r="O74" i="8"/>
  <c r="O77" i="8"/>
  <c r="N77" i="8"/>
  <c r="O91" i="8"/>
  <c r="N91" i="8"/>
  <c r="N109" i="8"/>
  <c r="O109" i="8"/>
  <c r="O151" i="8"/>
  <c r="O88" i="8"/>
  <c r="N88" i="8"/>
  <c r="O95" i="8"/>
  <c r="N95" i="8"/>
  <c r="N122" i="8"/>
  <c r="O122" i="8"/>
  <c r="N123" i="8"/>
  <c r="O123" i="8"/>
  <c r="N171" i="8"/>
  <c r="O171" i="8"/>
  <c r="N66" i="8"/>
  <c r="O66" i="8"/>
  <c r="O69" i="8"/>
  <c r="N69" i="8"/>
  <c r="O73" i="8"/>
  <c r="N73" i="8"/>
  <c r="O76" i="8"/>
  <c r="N76" i="8"/>
  <c r="O83" i="8"/>
  <c r="N83" i="8"/>
  <c r="N98" i="8"/>
  <c r="O98" i="8"/>
  <c r="N159" i="8"/>
  <c r="O159" i="8"/>
  <c r="O80" i="8"/>
  <c r="N80" i="8"/>
  <c r="N130" i="8"/>
  <c r="O130" i="8"/>
  <c r="N131" i="8"/>
  <c r="O131" i="8"/>
  <c r="N147" i="8"/>
  <c r="O147" i="8"/>
  <c r="N179" i="8"/>
  <c r="O179" i="8"/>
  <c r="P67" i="8"/>
  <c r="P75" i="8"/>
  <c r="P83" i="8"/>
  <c r="P91" i="8"/>
  <c r="P99" i="8"/>
  <c r="N138" i="8"/>
  <c r="O138" i="8"/>
  <c r="U184" i="8"/>
  <c r="O205" i="8"/>
  <c r="N205" i="8"/>
  <c r="U216" i="8"/>
  <c r="U224" i="8"/>
  <c r="O239" i="8"/>
  <c r="N239" i="8"/>
  <c r="O275" i="8"/>
  <c r="N275" i="8"/>
  <c r="W285" i="8"/>
  <c r="V285" i="8"/>
  <c r="P66" i="8"/>
  <c r="P74" i="8"/>
  <c r="P82" i="8"/>
  <c r="P90" i="8"/>
  <c r="P98" i="8"/>
  <c r="K119" i="8"/>
  <c r="Q119" i="8"/>
  <c r="S119" i="8" s="1"/>
  <c r="M121" i="8"/>
  <c r="K121" i="8"/>
  <c r="M125" i="8"/>
  <c r="K125" i="8"/>
  <c r="M129" i="8"/>
  <c r="K129" i="8"/>
  <c r="M133" i="8"/>
  <c r="K133" i="8"/>
  <c r="N137" i="8"/>
  <c r="O137" i="8"/>
  <c r="U145" i="8"/>
  <c r="U149" i="8"/>
  <c r="U153" i="8"/>
  <c r="U157" i="8"/>
  <c r="U165" i="8"/>
  <c r="U169" i="8"/>
  <c r="U173" i="8"/>
  <c r="U177" i="8"/>
  <c r="U181" i="8"/>
  <c r="N187" i="8"/>
  <c r="O187" i="8"/>
  <c r="N189" i="8"/>
  <c r="O189" i="8"/>
  <c r="N191" i="8"/>
  <c r="O191" i="8"/>
  <c r="N193" i="8"/>
  <c r="O193" i="8"/>
  <c r="N195" i="8"/>
  <c r="O195" i="8"/>
  <c r="V197" i="8"/>
  <c r="W197" i="8"/>
  <c r="P199" i="8"/>
  <c r="J199" i="8"/>
  <c r="L199" i="8" s="1"/>
  <c r="U223" i="8"/>
  <c r="W223" i="8" s="1"/>
  <c r="U233" i="8"/>
  <c r="U241" i="8"/>
  <c r="M264" i="8"/>
  <c r="K264" i="8"/>
  <c r="Q264" i="8"/>
  <c r="S264" i="8" s="1"/>
  <c r="U283" i="8"/>
  <c r="S283" i="8"/>
  <c r="O286" i="8"/>
  <c r="N286" i="8"/>
  <c r="P64" i="8"/>
  <c r="P65" i="8"/>
  <c r="P73" i="8"/>
  <c r="P81" i="8"/>
  <c r="P89" i="8"/>
  <c r="P97" i="8"/>
  <c r="J121" i="8"/>
  <c r="L121" i="8" s="1"/>
  <c r="J125" i="8"/>
  <c r="L125" i="8" s="1"/>
  <c r="J129" i="8"/>
  <c r="L129" i="8" s="1"/>
  <c r="J133" i="8"/>
  <c r="L133" i="8" s="1"/>
  <c r="J136" i="8"/>
  <c r="L136" i="8" s="1"/>
  <c r="P136" i="8"/>
  <c r="O139" i="8"/>
  <c r="U140" i="8"/>
  <c r="N185" i="8"/>
  <c r="O185" i="8"/>
  <c r="O203" i="8"/>
  <c r="N203" i="8"/>
  <c r="O282" i="8"/>
  <c r="N282" i="8"/>
  <c r="Q64" i="8"/>
  <c r="S64" i="8" s="1"/>
  <c r="N70" i="8"/>
  <c r="P72" i="8"/>
  <c r="P80" i="8"/>
  <c r="P88" i="8"/>
  <c r="N94" i="8"/>
  <c r="P96" i="8"/>
  <c r="N102" i="8"/>
  <c r="N107" i="8"/>
  <c r="K111" i="8"/>
  <c r="Q111" i="8"/>
  <c r="S111" i="8" s="1"/>
  <c r="N112" i="8"/>
  <c r="U116" i="8"/>
  <c r="M119" i="8"/>
  <c r="N119" i="8" s="1"/>
  <c r="Q121" i="8"/>
  <c r="S121" i="8" s="1"/>
  <c r="Q125" i="8"/>
  <c r="S125" i="8" s="1"/>
  <c r="Q129" i="8"/>
  <c r="S129" i="8" s="1"/>
  <c r="Q133" i="8"/>
  <c r="S133" i="8" s="1"/>
  <c r="N183" i="8"/>
  <c r="O183" i="8"/>
  <c r="V196" i="8"/>
  <c r="W196" i="8"/>
  <c r="N198" i="8"/>
  <c r="O198" i="8"/>
  <c r="O206" i="8"/>
  <c r="N206" i="8"/>
  <c r="N238" i="8"/>
  <c r="N266" i="8"/>
  <c r="O266" i="8"/>
  <c r="P71" i="8"/>
  <c r="P79" i="8"/>
  <c r="P87" i="8"/>
  <c r="P95" i="8"/>
  <c r="P103" i="8"/>
  <c r="J113" i="8"/>
  <c r="L113" i="8" s="1"/>
  <c r="O120" i="8"/>
  <c r="N146" i="8"/>
  <c r="O146" i="8"/>
  <c r="N150" i="8"/>
  <c r="O150" i="8"/>
  <c r="N154" i="8"/>
  <c r="O154" i="8"/>
  <c r="N158" i="8"/>
  <c r="O158" i="8"/>
  <c r="N162" i="8"/>
  <c r="O162" i="8"/>
  <c r="N166" i="8"/>
  <c r="O166" i="8"/>
  <c r="N170" i="8"/>
  <c r="O170" i="8"/>
  <c r="N174" i="8"/>
  <c r="O174" i="8"/>
  <c r="N182" i="8"/>
  <c r="O182" i="8"/>
  <c r="W231" i="8"/>
  <c r="V231" i="8"/>
  <c r="P268" i="8"/>
  <c r="J268" i="8"/>
  <c r="L268" i="8" s="1"/>
  <c r="G402" i="8"/>
  <c r="H365" i="8"/>
  <c r="M111" i="8"/>
  <c r="N111" i="8" s="1"/>
  <c r="M113" i="8"/>
  <c r="P120" i="8"/>
  <c r="O124" i="8"/>
  <c r="O128" i="8"/>
  <c r="O132" i="8"/>
  <c r="J141" i="8"/>
  <c r="L141" i="8" s="1"/>
  <c r="O144" i="8"/>
  <c r="O148" i="8"/>
  <c r="O152" i="8"/>
  <c r="O156" i="8"/>
  <c r="O160" i="8"/>
  <c r="O164" i="8"/>
  <c r="O168" i="8"/>
  <c r="O172" i="8"/>
  <c r="O176" i="8"/>
  <c r="O180" i="8"/>
  <c r="N197" i="8"/>
  <c r="O197" i="8"/>
  <c r="O204" i="8"/>
  <c r="N204" i="8"/>
  <c r="O250" i="8"/>
  <c r="N250" i="8"/>
  <c r="O258" i="8"/>
  <c r="N258" i="8"/>
  <c r="O297" i="8"/>
  <c r="N297" i="8"/>
  <c r="W300" i="8"/>
  <c r="V300" i="8"/>
  <c r="U303" i="8"/>
  <c r="S303" i="8"/>
  <c r="O304" i="8"/>
  <c r="N304" i="8"/>
  <c r="O311" i="8"/>
  <c r="N311" i="8"/>
  <c r="W313" i="8"/>
  <c r="V313" i="8"/>
  <c r="O319" i="8"/>
  <c r="N319" i="8"/>
  <c r="W321" i="8"/>
  <c r="V321" i="8"/>
  <c r="N114" i="8"/>
  <c r="O114" i="8"/>
  <c r="K115" i="8"/>
  <c r="Q115" i="8"/>
  <c r="S115" i="8" s="1"/>
  <c r="N116" i="8"/>
  <c r="U120" i="8"/>
  <c r="P124" i="8"/>
  <c r="P128" i="8"/>
  <c r="P132" i="8"/>
  <c r="U136" i="8"/>
  <c r="J140" i="8"/>
  <c r="L140" i="8" s="1"/>
  <c r="P140" i="8"/>
  <c r="V142" i="8"/>
  <c r="W142" i="8"/>
  <c r="P186" i="8"/>
  <c r="J186" i="8"/>
  <c r="L186" i="8" s="1"/>
  <c r="P188" i="8"/>
  <c r="J188" i="8"/>
  <c r="L188" i="8" s="1"/>
  <c r="P190" i="8"/>
  <c r="J190" i="8"/>
  <c r="L190" i="8" s="1"/>
  <c r="P192" i="8"/>
  <c r="J192" i="8"/>
  <c r="L192" i="8" s="1"/>
  <c r="P194" i="8"/>
  <c r="J194" i="8"/>
  <c r="L194" i="8" s="1"/>
  <c r="J202" i="8"/>
  <c r="L202" i="8" s="1"/>
  <c r="P202" i="8"/>
  <c r="O207" i="8"/>
  <c r="N207" i="8"/>
  <c r="N235" i="8"/>
  <c r="O237" i="8"/>
  <c r="N237" i="8"/>
  <c r="O290" i="8"/>
  <c r="N290" i="8"/>
  <c r="O291" i="8"/>
  <c r="N291" i="8"/>
  <c r="W293" i="8"/>
  <c r="V293" i="8"/>
  <c r="W295" i="8"/>
  <c r="N115" i="8"/>
  <c r="O117" i="8"/>
  <c r="V122" i="8"/>
  <c r="W122" i="8"/>
  <c r="U124" i="8"/>
  <c r="U128" i="8"/>
  <c r="V130" i="8"/>
  <c r="W130" i="8"/>
  <c r="U132" i="8"/>
  <c r="P145" i="8"/>
  <c r="J145" i="8"/>
  <c r="L145" i="8" s="1"/>
  <c r="P149" i="8"/>
  <c r="J149" i="8"/>
  <c r="L149" i="8" s="1"/>
  <c r="P153" i="8"/>
  <c r="J153" i="8"/>
  <c r="L153" i="8" s="1"/>
  <c r="P157" i="8"/>
  <c r="J157" i="8"/>
  <c r="L157" i="8" s="1"/>
  <c r="P161" i="8"/>
  <c r="J161" i="8"/>
  <c r="L161" i="8" s="1"/>
  <c r="P165" i="8"/>
  <c r="J165" i="8"/>
  <c r="L165" i="8" s="1"/>
  <c r="P169" i="8"/>
  <c r="J169" i="8"/>
  <c r="L169" i="8" s="1"/>
  <c r="P173" i="8"/>
  <c r="J173" i="8"/>
  <c r="L173" i="8" s="1"/>
  <c r="P177" i="8"/>
  <c r="J177" i="8"/>
  <c r="L177" i="8" s="1"/>
  <c r="P181" i="8"/>
  <c r="J181" i="8"/>
  <c r="L181" i="8" s="1"/>
  <c r="V182" i="8"/>
  <c r="W182" i="8"/>
  <c r="P184" i="8"/>
  <c r="J184" i="8"/>
  <c r="L184" i="8" s="1"/>
  <c r="U186" i="8"/>
  <c r="U188" i="8"/>
  <c r="U190" i="8"/>
  <c r="U192" i="8"/>
  <c r="U194" i="8"/>
  <c r="M218" i="8"/>
  <c r="O218" i="8" s="1"/>
  <c r="K218" i="8"/>
  <c r="Q218" i="8"/>
  <c r="S218" i="8" s="1"/>
  <c r="O225" i="8"/>
  <c r="N225" i="8"/>
  <c r="W228" i="8"/>
  <c r="V228" i="8"/>
  <c r="O242" i="8"/>
  <c r="N242" i="8"/>
  <c r="O273" i="8"/>
  <c r="N273" i="8"/>
  <c r="U274" i="8"/>
  <c r="O279" i="8"/>
  <c r="N279" i="8"/>
  <c r="W288" i="8"/>
  <c r="V288" i="8"/>
  <c r="P144" i="8"/>
  <c r="P148" i="8"/>
  <c r="P152" i="8"/>
  <c r="P156" i="8"/>
  <c r="P160" i="8"/>
  <c r="P164" i="8"/>
  <c r="P168" i="8"/>
  <c r="P172" i="8"/>
  <c r="P176" i="8"/>
  <c r="P180" i="8"/>
  <c r="U209" i="8"/>
  <c r="U211" i="8"/>
  <c r="U213" i="8"/>
  <c r="W213" i="8" s="1"/>
  <c r="M215" i="8"/>
  <c r="N215" i="8" s="1"/>
  <c r="K215" i="8"/>
  <c r="W216" i="8"/>
  <c r="V216" i="8"/>
  <c r="N218" i="8"/>
  <c r="U221" i="8"/>
  <c r="V221" i="8" s="1"/>
  <c r="O223" i="8"/>
  <c r="N223" i="8"/>
  <c r="O224" i="8"/>
  <c r="N224" i="8"/>
  <c r="O234" i="8"/>
  <c r="N234" i="8"/>
  <c r="P245" i="8"/>
  <c r="J245" i="8"/>
  <c r="L245" i="8" s="1"/>
  <c r="U256" i="8"/>
  <c r="U260" i="8"/>
  <c r="V261" i="8"/>
  <c r="W261" i="8"/>
  <c r="M268" i="8"/>
  <c r="K268" i="8"/>
  <c r="O283" i="8"/>
  <c r="N283" i="8"/>
  <c r="U287" i="8"/>
  <c r="S287" i="8"/>
  <c r="O289" i="8"/>
  <c r="N289" i="8"/>
  <c r="W292" i="8"/>
  <c r="V292" i="8"/>
  <c r="U295" i="8"/>
  <c r="V295" i="8" s="1"/>
  <c r="S295" i="8"/>
  <c r="O296" i="8"/>
  <c r="N296" i="8"/>
  <c r="W306" i="8"/>
  <c r="V306" i="8"/>
  <c r="U310" i="8"/>
  <c r="S310" i="8"/>
  <c r="U318" i="8"/>
  <c r="S318" i="8"/>
  <c r="M326" i="8"/>
  <c r="Q326" i="8"/>
  <c r="K326" i="8"/>
  <c r="G407" i="8"/>
  <c r="H370" i="8"/>
  <c r="O215" i="8"/>
  <c r="M220" i="8"/>
  <c r="N220" i="8" s="1"/>
  <c r="K220" i="8"/>
  <c r="W221" i="8"/>
  <c r="O231" i="8"/>
  <c r="N231" i="8"/>
  <c r="O232" i="8"/>
  <c r="N232" i="8"/>
  <c r="O233" i="8"/>
  <c r="N233" i="8"/>
  <c r="O241" i="8"/>
  <c r="N241" i="8"/>
  <c r="M245" i="8"/>
  <c r="K245" i="8"/>
  <c r="P249" i="8"/>
  <c r="J249" i="8"/>
  <c r="L249" i="8" s="1"/>
  <c r="U268" i="8"/>
  <c r="N272" i="8"/>
  <c r="O272" i="8"/>
  <c r="W273" i="8"/>
  <c r="P276" i="8"/>
  <c r="J276" i="8"/>
  <c r="L276" i="8" s="1"/>
  <c r="O277" i="8"/>
  <c r="N277" i="8"/>
  <c r="O281" i="8"/>
  <c r="N281" i="8"/>
  <c r="O287" i="8"/>
  <c r="N287" i="8"/>
  <c r="O288" i="8"/>
  <c r="N288" i="8"/>
  <c r="W298" i="8"/>
  <c r="V298" i="8"/>
  <c r="U302" i="8"/>
  <c r="S302" i="8"/>
  <c r="W305" i="8"/>
  <c r="V305" i="8"/>
  <c r="W307" i="8"/>
  <c r="V307" i="8"/>
  <c r="O310" i="8"/>
  <c r="N310" i="8"/>
  <c r="W312" i="8"/>
  <c r="V312" i="8"/>
  <c r="O318" i="8"/>
  <c r="N318" i="8"/>
  <c r="W320" i="8"/>
  <c r="V320" i="8"/>
  <c r="W333" i="8"/>
  <c r="V333" i="8"/>
  <c r="K137" i="8"/>
  <c r="K141" i="8"/>
  <c r="K145" i="8"/>
  <c r="K149" i="8"/>
  <c r="K153" i="8"/>
  <c r="K157" i="8"/>
  <c r="K161" i="8"/>
  <c r="K165" i="8"/>
  <c r="K169" i="8"/>
  <c r="K173" i="8"/>
  <c r="K177" i="8"/>
  <c r="K181" i="8"/>
  <c r="Q183" i="8"/>
  <c r="S183" i="8" s="1"/>
  <c r="K184" i="8"/>
  <c r="Q185" i="8"/>
  <c r="S185" i="8" s="1"/>
  <c r="K186" i="8"/>
  <c r="K188" i="8"/>
  <c r="K190" i="8"/>
  <c r="K192" i="8"/>
  <c r="K194" i="8"/>
  <c r="M208" i="8"/>
  <c r="O208" i="8" s="1"/>
  <c r="K208" i="8"/>
  <c r="M210" i="8"/>
  <c r="O210" i="8" s="1"/>
  <c r="K210" i="8"/>
  <c r="M212" i="8"/>
  <c r="O212" i="8" s="1"/>
  <c r="K212" i="8"/>
  <c r="Q215" i="8"/>
  <c r="S215" i="8" s="1"/>
  <c r="M217" i="8"/>
  <c r="K217" i="8"/>
  <c r="O230" i="8"/>
  <c r="N230" i="8"/>
  <c r="Q245" i="8"/>
  <c r="S245" i="8" s="1"/>
  <c r="M249" i="8"/>
  <c r="K249" i="8"/>
  <c r="M253" i="8"/>
  <c r="Q253" i="8"/>
  <c r="S253" i="8" s="1"/>
  <c r="K253" i="8"/>
  <c r="M257" i="8"/>
  <c r="N257" i="8" s="1"/>
  <c r="Q257" i="8"/>
  <c r="S257" i="8" s="1"/>
  <c r="K257" i="8"/>
  <c r="N261" i="8"/>
  <c r="O261" i="8"/>
  <c r="N263" i="8"/>
  <c r="W290" i="8"/>
  <c r="V290" i="8"/>
  <c r="U294" i="8"/>
  <c r="W294" i="8" s="1"/>
  <c r="S294" i="8"/>
  <c r="W297" i="8"/>
  <c r="V297" i="8"/>
  <c r="W299" i="8"/>
  <c r="V299" i="8"/>
  <c r="O302" i="8"/>
  <c r="N302" i="8"/>
  <c r="O309" i="8"/>
  <c r="N309" i="8"/>
  <c r="O317" i="8"/>
  <c r="N317" i="8"/>
  <c r="O325" i="8"/>
  <c r="N325" i="8"/>
  <c r="W336" i="8"/>
  <c r="V336" i="8"/>
  <c r="H356" i="8"/>
  <c r="G393" i="8"/>
  <c r="Q123" i="8"/>
  <c r="S123" i="8" s="1"/>
  <c r="Q127" i="8"/>
  <c r="S127" i="8" s="1"/>
  <c r="Q131" i="8"/>
  <c r="S131" i="8" s="1"/>
  <c r="Q135" i="8"/>
  <c r="S135" i="8" s="1"/>
  <c r="Q139" i="8"/>
  <c r="S139" i="8" s="1"/>
  <c r="Q143" i="8"/>
  <c r="S143" i="8" s="1"/>
  <c r="Q147" i="8"/>
  <c r="S147" i="8" s="1"/>
  <c r="Q151" i="8"/>
  <c r="S151" i="8" s="1"/>
  <c r="Q155" i="8"/>
  <c r="S155" i="8" s="1"/>
  <c r="Q159" i="8"/>
  <c r="S159" i="8" s="1"/>
  <c r="Q163" i="8"/>
  <c r="S163" i="8" s="1"/>
  <c r="Q167" i="8"/>
  <c r="S167" i="8" s="1"/>
  <c r="Q171" i="8"/>
  <c r="S171" i="8" s="1"/>
  <c r="Q175" i="8"/>
  <c r="S175" i="8" s="1"/>
  <c r="Q179" i="8"/>
  <c r="S179" i="8" s="1"/>
  <c r="M184" i="8"/>
  <c r="M186" i="8"/>
  <c r="M188" i="8"/>
  <c r="M190" i="8"/>
  <c r="M192" i="8"/>
  <c r="M194" i="8"/>
  <c r="O196" i="8"/>
  <c r="K203" i="8"/>
  <c r="K204" i="8"/>
  <c r="K205" i="8"/>
  <c r="K206" i="8"/>
  <c r="K207" i="8"/>
  <c r="P208" i="8"/>
  <c r="P210" i="8"/>
  <c r="P212" i="8"/>
  <c r="M214" i="8"/>
  <c r="K214" i="8"/>
  <c r="O217" i="8"/>
  <c r="N217" i="8"/>
  <c r="Q220" i="8"/>
  <c r="S220" i="8" s="1"/>
  <c r="M222" i="8"/>
  <c r="O222" i="8" s="1"/>
  <c r="K222" i="8"/>
  <c r="W224" i="8"/>
  <c r="V224" i="8"/>
  <c r="U249" i="8"/>
  <c r="O253" i="8"/>
  <c r="N253" i="8"/>
  <c r="O257" i="8"/>
  <c r="N270" i="8"/>
  <c r="O270" i="8"/>
  <c r="U272" i="8"/>
  <c r="P280" i="8"/>
  <c r="R280" i="8" s="1"/>
  <c r="T280" i="8" s="1"/>
  <c r="J280" i="8"/>
  <c r="L280" i="8" s="1"/>
  <c r="O285" i="8"/>
  <c r="N285" i="8"/>
  <c r="W289" i="8"/>
  <c r="V289" i="8"/>
  <c r="W291" i="8"/>
  <c r="V291" i="8"/>
  <c r="O294" i="8"/>
  <c r="N294" i="8"/>
  <c r="O301" i="8"/>
  <c r="N301" i="8"/>
  <c r="W304" i="8"/>
  <c r="V304" i="8"/>
  <c r="O314" i="8"/>
  <c r="N314" i="8"/>
  <c r="O322" i="8"/>
  <c r="N322" i="8"/>
  <c r="V328" i="8"/>
  <c r="U208" i="8"/>
  <c r="U210" i="8"/>
  <c r="U212" i="8"/>
  <c r="U217" i="8"/>
  <c r="W217" i="8" s="1"/>
  <c r="M219" i="8"/>
  <c r="K219" i="8"/>
  <c r="O228" i="8"/>
  <c r="N228" i="8"/>
  <c r="O256" i="8"/>
  <c r="N256" i="8"/>
  <c r="O260" i="8"/>
  <c r="N260" i="8"/>
  <c r="N262" i="8"/>
  <c r="O262" i="8"/>
  <c r="N265" i="8"/>
  <c r="P274" i="8"/>
  <c r="J274" i="8"/>
  <c r="L274" i="8" s="1"/>
  <c r="U276" i="8"/>
  <c r="W282" i="8"/>
  <c r="V282" i="8"/>
  <c r="W283" i="8"/>
  <c r="V283" i="8"/>
  <c r="O293" i="8"/>
  <c r="N293" i="8"/>
  <c r="W296" i="8"/>
  <c r="V296" i="8"/>
  <c r="W303" i="8"/>
  <c r="V303" i="8"/>
  <c r="O308" i="8"/>
  <c r="N308" i="8"/>
  <c r="W310" i="8"/>
  <c r="V310" i="8"/>
  <c r="O313" i="8"/>
  <c r="N313" i="8"/>
  <c r="O315" i="8"/>
  <c r="N315" i="8"/>
  <c r="O316" i="8"/>
  <c r="N316" i="8"/>
  <c r="W318" i="8"/>
  <c r="V318" i="8"/>
  <c r="O321" i="8"/>
  <c r="N321" i="8"/>
  <c r="O323" i="8"/>
  <c r="N323" i="8"/>
  <c r="O324" i="8"/>
  <c r="N324" i="8"/>
  <c r="M327" i="8"/>
  <c r="O327" i="8" s="1"/>
  <c r="K327" i="8"/>
  <c r="Q327" i="8"/>
  <c r="Q365" i="8"/>
  <c r="M365" i="8"/>
  <c r="K365" i="8"/>
  <c r="Q202" i="8"/>
  <c r="S202" i="8" s="1"/>
  <c r="P203" i="8"/>
  <c r="P204" i="8"/>
  <c r="P205" i="8"/>
  <c r="P206" i="8"/>
  <c r="P207" i="8"/>
  <c r="M213" i="8"/>
  <c r="O213" i="8" s="1"/>
  <c r="K213" i="8"/>
  <c r="Q214" i="8"/>
  <c r="S214" i="8" s="1"/>
  <c r="M216" i="8"/>
  <c r="K216" i="8"/>
  <c r="N219" i="8"/>
  <c r="Q222" i="8"/>
  <c r="S222" i="8" s="1"/>
  <c r="O227" i="8"/>
  <c r="N227" i="8"/>
  <c r="O267" i="8"/>
  <c r="N269" i="8"/>
  <c r="O269" i="8"/>
  <c r="W281" i="8"/>
  <c r="V281" i="8"/>
  <c r="P284" i="8"/>
  <c r="R284" i="8" s="1"/>
  <c r="T284" i="8" s="1"/>
  <c r="J284" i="8"/>
  <c r="L284" i="8" s="1"/>
  <c r="O300" i="8"/>
  <c r="N300" i="8"/>
  <c r="W302" i="8"/>
  <c r="V302" i="8"/>
  <c r="O306" i="8"/>
  <c r="N306" i="8"/>
  <c r="O307" i="8"/>
  <c r="N307" i="8"/>
  <c r="W309" i="8"/>
  <c r="V309" i="8"/>
  <c r="O312" i="8"/>
  <c r="N312" i="8"/>
  <c r="W317" i="8"/>
  <c r="V317" i="8"/>
  <c r="O320" i="8"/>
  <c r="N320" i="8"/>
  <c r="W325" i="8"/>
  <c r="V325" i="8"/>
  <c r="Q203" i="8"/>
  <c r="S203" i="8" s="1"/>
  <c r="Q204" i="8"/>
  <c r="S204" i="8" s="1"/>
  <c r="Q205" i="8"/>
  <c r="S205" i="8" s="1"/>
  <c r="Q206" i="8"/>
  <c r="S206" i="8" s="1"/>
  <c r="Q207" i="8"/>
  <c r="S207" i="8" s="1"/>
  <c r="M209" i="8"/>
  <c r="K209" i="8"/>
  <c r="M211" i="8"/>
  <c r="O211" i="8" s="1"/>
  <c r="K211" i="8"/>
  <c r="Q219" i="8"/>
  <c r="S219" i="8" s="1"/>
  <c r="M221" i="8"/>
  <c r="O221" i="8" s="1"/>
  <c r="K221" i="8"/>
  <c r="O226" i="8"/>
  <c r="N226" i="8"/>
  <c r="O246" i="8"/>
  <c r="N248" i="8"/>
  <c r="P264" i="8"/>
  <c r="J264" i="8"/>
  <c r="L264" i="8" s="1"/>
  <c r="U270" i="8"/>
  <c r="V275" i="8"/>
  <c r="P278" i="8"/>
  <c r="J278" i="8"/>
  <c r="L278" i="8" s="1"/>
  <c r="W286" i="8"/>
  <c r="V286" i="8"/>
  <c r="W287" i="8"/>
  <c r="V287" i="8"/>
  <c r="O292" i="8"/>
  <c r="N292" i="8"/>
  <c r="V294" i="8"/>
  <c r="O298" i="8"/>
  <c r="N298" i="8"/>
  <c r="O299" i="8"/>
  <c r="N299" i="8"/>
  <c r="W301" i="8"/>
  <c r="V301" i="8"/>
  <c r="O305" i="8"/>
  <c r="N305" i="8"/>
  <c r="W308" i="8"/>
  <c r="V308" i="8"/>
  <c r="U311" i="8"/>
  <c r="W311" i="8" s="1"/>
  <c r="S311" i="8"/>
  <c r="W314" i="8"/>
  <c r="V314" i="8"/>
  <c r="W315" i="8"/>
  <c r="V315" i="8"/>
  <c r="W316" i="8"/>
  <c r="V316" i="8"/>
  <c r="U319" i="8"/>
  <c r="W319" i="8" s="1"/>
  <c r="S319" i="8"/>
  <c r="W322" i="8"/>
  <c r="V322" i="8"/>
  <c r="W323" i="8"/>
  <c r="V323" i="8"/>
  <c r="W324" i="8"/>
  <c r="V324" i="8"/>
  <c r="Q244" i="8"/>
  <c r="S244" i="8" s="1"/>
  <c r="Q248" i="8"/>
  <c r="S248" i="8" s="1"/>
  <c r="Q252" i="8"/>
  <c r="S252" i="8" s="1"/>
  <c r="P255" i="8"/>
  <c r="P259" i="8"/>
  <c r="Q263" i="8"/>
  <c r="S263" i="8" s="1"/>
  <c r="Q267" i="8"/>
  <c r="S267" i="8" s="1"/>
  <c r="S290" i="8"/>
  <c r="S298" i="8"/>
  <c r="S306" i="8"/>
  <c r="U328" i="8"/>
  <c r="W328" i="8" s="1"/>
  <c r="S328" i="8"/>
  <c r="Q334" i="8"/>
  <c r="M334" i="8"/>
  <c r="K334" i="8"/>
  <c r="O336" i="8"/>
  <c r="N336" i="8"/>
  <c r="U339" i="8"/>
  <c r="S339" i="8"/>
  <c r="P243" i="8"/>
  <c r="S285" i="8"/>
  <c r="Q344" i="8"/>
  <c r="M344" i="8"/>
  <c r="O344" i="8" s="1"/>
  <c r="K344" i="8"/>
  <c r="G423" i="8"/>
  <c r="H386" i="8"/>
  <c r="P352" i="8"/>
  <c r="R352" i="8" s="1"/>
  <c r="T352" i="8" s="1"/>
  <c r="J352" i="8"/>
  <c r="L352" i="8" s="1"/>
  <c r="W354" i="8"/>
  <c r="V354" i="8"/>
  <c r="G395" i="8"/>
  <c r="H358" i="8"/>
  <c r="O295" i="8"/>
  <c r="N295" i="8"/>
  <c r="O303" i="8"/>
  <c r="N303" i="8"/>
  <c r="G403" i="8"/>
  <c r="H366" i="8"/>
  <c r="G367" i="8"/>
  <c r="H330" i="8"/>
  <c r="O333" i="8"/>
  <c r="N333" i="8"/>
  <c r="K340" i="8"/>
  <c r="Q340" i="8"/>
  <c r="M340" i="8"/>
  <c r="W342" i="8"/>
  <c r="V342" i="8"/>
  <c r="H349" i="8"/>
  <c r="Q352" i="8"/>
  <c r="M352" i="8"/>
  <c r="K352" i="8"/>
  <c r="H399" i="8"/>
  <c r="G436" i="8"/>
  <c r="U386" i="8"/>
  <c r="S386" i="8"/>
  <c r="P233" i="8"/>
  <c r="P234" i="8"/>
  <c r="P235" i="8"/>
  <c r="P236" i="8"/>
  <c r="P237" i="8"/>
  <c r="P238" i="8"/>
  <c r="P239" i="8"/>
  <c r="P240" i="8"/>
  <c r="P241" i="8"/>
  <c r="Q242" i="8"/>
  <c r="S242" i="8" s="1"/>
  <c r="K244" i="8"/>
  <c r="K248" i="8"/>
  <c r="K252" i="8"/>
  <c r="Q254" i="8"/>
  <c r="S254" i="8" s="1"/>
  <c r="Q258" i="8"/>
  <c r="S258" i="8" s="1"/>
  <c r="K263" i="8"/>
  <c r="K267" i="8"/>
  <c r="K270" i="8"/>
  <c r="K272" i="8"/>
  <c r="S286" i="8"/>
  <c r="H329" i="8"/>
  <c r="J340" i="8"/>
  <c r="L340" i="8" s="1"/>
  <c r="H362" i="8"/>
  <c r="K255" i="8"/>
  <c r="K259" i="8"/>
  <c r="Q343" i="8"/>
  <c r="M343" i="8"/>
  <c r="K343" i="8"/>
  <c r="U370" i="8"/>
  <c r="S370" i="8"/>
  <c r="U378" i="8"/>
  <c r="S378" i="8"/>
  <c r="M328" i="8"/>
  <c r="O328" i="8" s="1"/>
  <c r="K328" i="8"/>
  <c r="S332" i="8"/>
  <c r="G376" i="8"/>
  <c r="H339" i="8"/>
  <c r="J346" i="8"/>
  <c r="L346" i="8" s="1"/>
  <c r="P346" i="8"/>
  <c r="R346" i="8" s="1"/>
  <c r="T346" i="8" s="1"/>
  <c r="G387" i="8"/>
  <c r="H350" i="8"/>
  <c r="H359" i="8"/>
  <c r="G396" i="8"/>
  <c r="M349" i="8"/>
  <c r="K349" i="8"/>
  <c r="U359" i="8"/>
  <c r="S359" i="8"/>
  <c r="H377" i="8"/>
  <c r="G414" i="8"/>
  <c r="H383" i="8"/>
  <c r="G420" i="8"/>
  <c r="U400" i="8"/>
  <c r="S400" i="8"/>
  <c r="Q329" i="8"/>
  <c r="H368" i="8"/>
  <c r="G405" i="8"/>
  <c r="H375" i="8"/>
  <c r="G412" i="8"/>
  <c r="G415" i="8"/>
  <c r="H378" i="8"/>
  <c r="S342" i="8"/>
  <c r="G419" i="8"/>
  <c r="H382" i="8"/>
  <c r="K346" i="8"/>
  <c r="S350" i="8"/>
  <c r="Q353" i="8"/>
  <c r="M353" i="8"/>
  <c r="N355" i="8"/>
  <c r="G435" i="8"/>
  <c r="H398" i="8"/>
  <c r="U362" i="8"/>
  <c r="S362" i="8"/>
  <c r="U392" i="8"/>
  <c r="S392" i="8"/>
  <c r="Q403" i="8"/>
  <c r="M403" i="8"/>
  <c r="K403" i="8"/>
  <c r="Q330" i="8"/>
  <c r="H331" i="8"/>
  <c r="G406" i="8"/>
  <c r="H369" i="8"/>
  <c r="G411" i="8"/>
  <c r="H374" i="8"/>
  <c r="H338" i="8"/>
  <c r="H341" i="8"/>
  <c r="S341" i="8"/>
  <c r="H345" i="8"/>
  <c r="S345" i="8"/>
  <c r="G384" i="8"/>
  <c r="H347" i="8"/>
  <c r="S351" i="8"/>
  <c r="J353" i="8"/>
  <c r="L353" i="8" s="1"/>
  <c r="U367" i="8"/>
  <c r="S367" i="8"/>
  <c r="U385" i="8"/>
  <c r="S385" i="8"/>
  <c r="K329" i="8"/>
  <c r="Q331" i="8"/>
  <c r="H332" i="8"/>
  <c r="H337" i="8"/>
  <c r="K339" i="8"/>
  <c r="K347" i="8"/>
  <c r="Q347" i="8"/>
  <c r="S348" i="8"/>
  <c r="U348" i="8"/>
  <c r="H351" i="8"/>
  <c r="G388" i="8"/>
  <c r="K353" i="8"/>
  <c r="J354" i="8"/>
  <c r="L354" i="8" s="1"/>
  <c r="N357" i="8"/>
  <c r="M368" i="8"/>
  <c r="Q368" i="8"/>
  <c r="K368" i="8"/>
  <c r="O389" i="8"/>
  <c r="G400" i="8"/>
  <c r="H363" i="8"/>
  <c r="G408" i="8"/>
  <c r="H371" i="8"/>
  <c r="H335" i="8"/>
  <c r="G372" i="8"/>
  <c r="S338" i="8"/>
  <c r="G422" i="8"/>
  <c r="H385" i="8"/>
  <c r="Q349" i="8"/>
  <c r="H429" i="8"/>
  <c r="G466" i="8"/>
  <c r="M360" i="8"/>
  <c r="O360" i="8" s="1"/>
  <c r="Q360" i="8"/>
  <c r="K360" i="8"/>
  <c r="U399" i="8"/>
  <c r="S399" i="8"/>
  <c r="H326" i="8"/>
  <c r="G401" i="8"/>
  <c r="H364" i="8"/>
  <c r="H334" i="8"/>
  <c r="K338" i="8"/>
  <c r="Q346" i="8"/>
  <c r="M347" i="8"/>
  <c r="H348" i="8"/>
  <c r="N360" i="8"/>
  <c r="M376" i="8"/>
  <c r="Q376" i="8"/>
  <c r="K376" i="8"/>
  <c r="U393" i="8"/>
  <c r="S393" i="8"/>
  <c r="U411" i="8"/>
  <c r="M457" i="8"/>
  <c r="K457" i="8"/>
  <c r="Q457" i="8"/>
  <c r="M516" i="8"/>
  <c r="Q516" i="8"/>
  <c r="K516" i="8"/>
  <c r="U407" i="8"/>
  <c r="S407" i="8"/>
  <c r="M423" i="8"/>
  <c r="K423" i="8"/>
  <c r="U426" i="8"/>
  <c r="S426" i="8"/>
  <c r="S469" i="8"/>
  <c r="H431" i="8"/>
  <c r="G468" i="8"/>
  <c r="P357" i="8"/>
  <c r="R357" i="8" s="1"/>
  <c r="T357" i="8" s="1"/>
  <c r="M362" i="8"/>
  <c r="K362" i="8"/>
  <c r="M370" i="8"/>
  <c r="K370" i="8"/>
  <c r="G418" i="8"/>
  <c r="H381" i="8"/>
  <c r="G391" i="8"/>
  <c r="K410" i="8"/>
  <c r="U415" i="8"/>
  <c r="S415" i="8"/>
  <c r="K417" i="8"/>
  <c r="S427" i="8"/>
  <c r="U427" i="8"/>
  <c r="M433" i="8"/>
  <c r="Q433" i="8"/>
  <c r="U442" i="8"/>
  <c r="S442" i="8"/>
  <c r="M384" i="8"/>
  <c r="K384" i="8"/>
  <c r="H392" i="8"/>
  <c r="K411" i="8"/>
  <c r="K418" i="8"/>
  <c r="Q423" i="8"/>
  <c r="U434" i="8"/>
  <c r="S434" i="8"/>
  <c r="M441" i="8"/>
  <c r="Q441" i="8"/>
  <c r="K441" i="8"/>
  <c r="U495" i="8"/>
  <c r="S495" i="8"/>
  <c r="P355" i="8"/>
  <c r="R355" i="8" s="1"/>
  <c r="T355" i="8" s="1"/>
  <c r="Q356" i="8"/>
  <c r="S357" i="8"/>
  <c r="S358" i="8"/>
  <c r="K359" i="8"/>
  <c r="H361" i="8"/>
  <c r="S375" i="8"/>
  <c r="S387" i="8"/>
  <c r="M391" i="8"/>
  <c r="M392" i="8"/>
  <c r="K392" i="8"/>
  <c r="S394" i="8"/>
  <c r="S401" i="8"/>
  <c r="S408" i="8"/>
  <c r="Q410" i="8"/>
  <c r="M411" i="8"/>
  <c r="Q417" i="8"/>
  <c r="U424" i="8"/>
  <c r="S424" i="8"/>
  <c r="M431" i="8"/>
  <c r="K431" i="8"/>
  <c r="K433" i="8"/>
  <c r="S439" i="8"/>
  <c r="M455" i="8"/>
  <c r="Q455" i="8"/>
  <c r="K455" i="8"/>
  <c r="S361" i="8"/>
  <c r="K367" i="8"/>
  <c r="S369" i="8"/>
  <c r="K377" i="8"/>
  <c r="G390" i="8"/>
  <c r="H394" i="8"/>
  <c r="M400" i="8"/>
  <c r="K400" i="8"/>
  <c r="S402" i="8"/>
  <c r="S409" i="8"/>
  <c r="S416" i="8"/>
  <c r="Q418" i="8"/>
  <c r="G426" i="8"/>
  <c r="G410" i="8"/>
  <c r="H373" i="8"/>
  <c r="Q383" i="8"/>
  <c r="M408" i="8"/>
  <c r="K408" i="8"/>
  <c r="Q431" i="8"/>
  <c r="M456" i="8"/>
  <c r="K456" i="8"/>
  <c r="Q456" i="8"/>
  <c r="G416" i="8"/>
  <c r="H379" i="8"/>
  <c r="H343" i="8"/>
  <c r="G380" i="8"/>
  <c r="M348" i="8"/>
  <c r="Q377" i="8"/>
  <c r="K379" i="8"/>
  <c r="Q384" i="8"/>
  <c r="K386" i="8"/>
  <c r="Q391" i="8"/>
  <c r="K393" i="8"/>
  <c r="M415" i="8"/>
  <c r="M416" i="8"/>
  <c r="K416" i="8"/>
  <c r="S419" i="8"/>
  <c r="U419" i="8"/>
  <c r="U422" i="8"/>
  <c r="M425" i="8"/>
  <c r="Q425" i="8"/>
  <c r="M426" i="8"/>
  <c r="K426" i="8"/>
  <c r="U432" i="8"/>
  <c r="S432" i="8"/>
  <c r="G434" i="8"/>
  <c r="U438" i="8"/>
  <c r="M449" i="8"/>
  <c r="Q449" i="8"/>
  <c r="K449" i="8"/>
  <c r="Q463" i="8"/>
  <c r="M463" i="8"/>
  <c r="Q471" i="8"/>
  <c r="M471" i="8"/>
  <c r="M489" i="8"/>
  <c r="Q489" i="8"/>
  <c r="K489" i="8"/>
  <c r="U503" i="8"/>
  <c r="S503" i="8"/>
  <c r="M434" i="8"/>
  <c r="K434" i="8"/>
  <c r="M442" i="8"/>
  <c r="K442" i="8"/>
  <c r="S468" i="8"/>
  <c r="U468" i="8"/>
  <c r="S483" i="8"/>
  <c r="U483" i="8"/>
  <c r="S492" i="8"/>
  <c r="U492" i="8"/>
  <c r="U523" i="8"/>
  <c r="S523" i="8"/>
  <c r="Q364" i="8"/>
  <c r="Q372" i="8"/>
  <c r="Q381" i="8"/>
  <c r="Q389" i="8"/>
  <c r="Q397" i="8"/>
  <c r="Q405" i="8"/>
  <c r="Q413" i="8"/>
  <c r="U435" i="8"/>
  <c r="K439" i="8"/>
  <c r="S440" i="8"/>
  <c r="U443" i="8"/>
  <c r="K447" i="8"/>
  <c r="S448" i="8"/>
  <c r="K463" i="8"/>
  <c r="K471" i="8"/>
  <c r="K475" i="8"/>
  <c r="M475" i="8"/>
  <c r="M481" i="8"/>
  <c r="Q481" i="8"/>
  <c r="K481" i="8"/>
  <c r="Q475" i="8"/>
  <c r="U507" i="8"/>
  <c r="S507" i="8"/>
  <c r="M469" i="8"/>
  <c r="K469" i="8"/>
  <c r="S478" i="8"/>
  <c r="S486" i="8"/>
  <c r="U529" i="8"/>
  <c r="S529" i="8"/>
  <c r="M531" i="8"/>
  <c r="K531" i="8"/>
  <c r="M539" i="8"/>
  <c r="K539" i="8"/>
  <c r="U497" i="8"/>
  <c r="S497" i="8"/>
  <c r="U505" i="8"/>
  <c r="S505" i="8"/>
  <c r="M514" i="8"/>
  <c r="K514" i="8"/>
  <c r="U521" i="8"/>
  <c r="S521" i="8"/>
  <c r="U539" i="8"/>
  <c r="S539" i="8"/>
  <c r="Q553" i="8"/>
  <c r="M553" i="8"/>
  <c r="K553" i="8"/>
  <c r="Q450" i="8"/>
  <c r="Q458" i="8"/>
  <c r="Q467" i="8"/>
  <c r="S477" i="8"/>
  <c r="S480" i="8"/>
  <c r="S485" i="8"/>
  <c r="S488" i="8"/>
  <c r="S490" i="8"/>
  <c r="S496" i="8"/>
  <c r="U498" i="8"/>
  <c r="S498" i="8"/>
  <c r="S504" i="8"/>
  <c r="S506" i="8"/>
  <c r="M513" i="8"/>
  <c r="K513" i="8"/>
  <c r="K515" i="8"/>
  <c r="S522" i="8"/>
  <c r="Q531" i="8"/>
  <c r="Q451" i="8"/>
  <c r="Q459" i="8"/>
  <c r="M483" i="8"/>
  <c r="M508" i="8"/>
  <c r="Q508" i="8"/>
  <c r="Q515" i="8"/>
  <c r="M524" i="8"/>
  <c r="Q524" i="8"/>
  <c r="M530" i="8"/>
  <c r="K530" i="8"/>
  <c r="M540" i="8"/>
  <c r="Q540" i="8"/>
  <c r="K540" i="8"/>
  <c r="U546" i="8"/>
  <c r="S546" i="8"/>
  <c r="K562" i="8"/>
  <c r="Q562" i="8"/>
  <c r="M562" i="8"/>
  <c r="Q420" i="8"/>
  <c r="Q428" i="8"/>
  <c r="Q436" i="8"/>
  <c r="Q444" i="8"/>
  <c r="K450" i="8"/>
  <c r="Q452" i="8"/>
  <c r="K458" i="8"/>
  <c r="Q460" i="8"/>
  <c r="S474" i="8"/>
  <c r="K480" i="8"/>
  <c r="S482" i="8"/>
  <c r="K488" i="8"/>
  <c r="M492" i="8"/>
  <c r="Q514" i="8"/>
  <c r="S466" i="8"/>
  <c r="K467" i="8"/>
  <c r="M468" i="8"/>
  <c r="K490" i="8"/>
  <c r="K495" i="8"/>
  <c r="M497" i="8"/>
  <c r="K497" i="8"/>
  <c r="K503" i="8"/>
  <c r="M505" i="8"/>
  <c r="K505" i="8"/>
  <c r="M506" i="8"/>
  <c r="K506" i="8"/>
  <c r="K508" i="8"/>
  <c r="Q513" i="8"/>
  <c r="M522" i="8"/>
  <c r="K522" i="8"/>
  <c r="K524" i="8"/>
  <c r="Q530" i="8"/>
  <c r="M532" i="8"/>
  <c r="Q532" i="8"/>
  <c r="K466" i="8"/>
  <c r="K474" i="8"/>
  <c r="U476" i="8"/>
  <c r="K482" i="8"/>
  <c r="U484" i="8"/>
  <c r="K496" i="8"/>
  <c r="M498" i="8"/>
  <c r="K498" i="8"/>
  <c r="K504" i="8"/>
  <c r="K507" i="8"/>
  <c r="M521" i="8"/>
  <c r="K521" i="8"/>
  <c r="K523" i="8"/>
  <c r="U538" i="8"/>
  <c r="S538" i="8"/>
  <c r="Q545" i="8"/>
  <c r="M545" i="8"/>
  <c r="K545" i="8"/>
  <c r="U554" i="8"/>
  <c r="S554" i="8"/>
  <c r="M563" i="8"/>
  <c r="Q563" i="8"/>
  <c r="M571" i="8"/>
  <c r="Q571" i="8"/>
  <c r="M577" i="8"/>
  <c r="Q577" i="8"/>
  <c r="M586" i="8"/>
  <c r="Q586" i="8"/>
  <c r="K566" i="8"/>
  <c r="Q566" i="8"/>
  <c r="K574" i="8"/>
  <c r="Q574" i="8"/>
  <c r="M589" i="8"/>
  <c r="K589" i="8"/>
  <c r="Q589" i="8"/>
  <c r="M591" i="8"/>
  <c r="Q591" i="8"/>
  <c r="U597" i="8"/>
  <c r="S597" i="8"/>
  <c r="M548" i="8"/>
  <c r="K548" i="8"/>
  <c r="M556" i="8"/>
  <c r="K556" i="8"/>
  <c r="K563" i="8"/>
  <c r="K565" i="8"/>
  <c r="M565" i="8"/>
  <c r="M570" i="8"/>
  <c r="K571" i="8"/>
  <c r="K573" i="8"/>
  <c r="M573" i="8"/>
  <c r="K577" i="8"/>
  <c r="M580" i="8"/>
  <c r="K580" i="8"/>
  <c r="M585" i="8"/>
  <c r="Q585" i="8"/>
  <c r="K586" i="8"/>
  <c r="K591" i="8"/>
  <c r="S599" i="8"/>
  <c r="U607" i="8"/>
  <c r="S607" i="8"/>
  <c r="U618" i="8"/>
  <c r="S618" i="8"/>
  <c r="K621" i="8"/>
  <c r="Q621" i="8"/>
  <c r="M621" i="8"/>
  <c r="U549" i="8"/>
  <c r="U557" i="8"/>
  <c r="M566" i="8"/>
  <c r="M574" i="8"/>
  <c r="Q580" i="8"/>
  <c r="M609" i="8"/>
  <c r="K609" i="8"/>
  <c r="U615" i="8"/>
  <c r="Q491" i="8"/>
  <c r="Q499" i="8"/>
  <c r="Q511" i="8"/>
  <c r="Q519" i="8"/>
  <c r="Q527" i="8"/>
  <c r="Q535" i="8"/>
  <c r="S537" i="8"/>
  <c r="K538" i="8"/>
  <c r="Q570" i="8"/>
  <c r="M579" i="8"/>
  <c r="K579" i="8"/>
  <c r="Q579" i="8"/>
  <c r="K585" i="8"/>
  <c r="M588" i="8"/>
  <c r="K588" i="8"/>
  <c r="M605" i="8"/>
  <c r="K605" i="8"/>
  <c r="Q605" i="8"/>
  <c r="U643" i="8"/>
  <c r="S643" i="8"/>
  <c r="Q500" i="8"/>
  <c r="K529" i="8"/>
  <c r="S536" i="8"/>
  <c r="K537" i="8"/>
  <c r="Q565" i="8"/>
  <c r="Q573" i="8"/>
  <c r="U588" i="8"/>
  <c r="S588" i="8"/>
  <c r="K590" i="8"/>
  <c r="M590" i="8"/>
  <c r="Q590" i="8"/>
  <c r="U596" i="8"/>
  <c r="S596" i="8"/>
  <c r="S598" i="8"/>
  <c r="U598" i="8"/>
  <c r="Q609" i="8"/>
  <c r="K546" i="8"/>
  <c r="S547" i="8"/>
  <c r="M549" i="8"/>
  <c r="K554" i="8"/>
  <c r="S555" i="8"/>
  <c r="M557" i="8"/>
  <c r="U564" i="8"/>
  <c r="S564" i="8"/>
  <c r="U572" i="8"/>
  <c r="S572" i="8"/>
  <c r="M578" i="8"/>
  <c r="Q578" i="8"/>
  <c r="M587" i="8"/>
  <c r="K587" i="8"/>
  <c r="Q587" i="8"/>
  <c r="U611" i="8"/>
  <c r="S611" i="8"/>
  <c r="Q548" i="8"/>
  <c r="Q556" i="8"/>
  <c r="U576" i="8"/>
  <c r="K606" i="8"/>
  <c r="M606" i="8"/>
  <c r="Q606" i="8"/>
  <c r="M612" i="8"/>
  <c r="K612" i="8"/>
  <c r="K620" i="8"/>
  <c r="M620" i="8"/>
  <c r="Q620" i="8"/>
  <c r="U623" i="8"/>
  <c r="S623" i="8"/>
  <c r="Q542" i="8"/>
  <c r="Q550" i="8"/>
  <c r="Q558" i="8"/>
  <c r="Q610" i="8"/>
  <c r="M610" i="8"/>
  <c r="K598" i="8"/>
  <c r="M598" i="8"/>
  <c r="K599" i="8"/>
  <c r="U604" i="8"/>
  <c r="S604" i="8"/>
  <c r="Q612" i="8"/>
  <c r="M627" i="8"/>
  <c r="Q627" i="8"/>
  <c r="K627" i="8"/>
  <c r="M597" i="8"/>
  <c r="K597" i="8"/>
  <c r="K610" i="8"/>
  <c r="S614" i="8"/>
  <c r="U614" i="8"/>
  <c r="U617" i="8"/>
  <c r="M633" i="8"/>
  <c r="Q633" i="8"/>
  <c r="U655" i="8"/>
  <c r="S655" i="8"/>
  <c r="Q581" i="8"/>
  <c r="Q595" i="8"/>
  <c r="Q603" i="8"/>
  <c r="K624" i="8"/>
  <c r="U625" i="8"/>
  <c r="K633" i="8"/>
  <c r="S639" i="8"/>
  <c r="U639" i="8"/>
  <c r="Q582" i="8"/>
  <c r="S626" i="8"/>
  <c r="M629" i="8"/>
  <c r="M634" i="8"/>
  <c r="K634" i="8"/>
  <c r="U647" i="8"/>
  <c r="K596" i="8"/>
  <c r="K604" i="8"/>
  <c r="M614" i="8"/>
  <c r="M619" i="8"/>
  <c r="Q619" i="8"/>
  <c r="M624" i="8"/>
  <c r="Q629" i="8"/>
  <c r="U631" i="8"/>
  <c r="S631" i="8"/>
  <c r="K611" i="8"/>
  <c r="U613" i="8"/>
  <c r="K618" i="8"/>
  <c r="S628" i="8"/>
  <c r="U628" i="8"/>
  <c r="Q634" i="8"/>
  <c r="M643" i="8"/>
  <c r="K643" i="8"/>
  <c r="S646" i="8"/>
  <c r="U646" i="8"/>
  <c r="M635" i="8"/>
  <c r="K635" i="8"/>
  <c r="U648" i="8"/>
  <c r="S648" i="8"/>
  <c r="U656" i="8"/>
  <c r="S656" i="8"/>
  <c r="Q635" i="8"/>
  <c r="S638" i="8"/>
  <c r="U638" i="8"/>
  <c r="M628" i="8"/>
  <c r="U640" i="8"/>
  <c r="S640" i="8"/>
  <c r="S654" i="8"/>
  <c r="U654" i="8"/>
  <c r="Q641" i="8"/>
  <c r="Q649" i="8"/>
  <c r="Q657" i="8"/>
  <c r="Q642" i="8"/>
  <c r="Q650" i="8"/>
  <c r="Q658" i="8"/>
  <c r="Q651" i="8"/>
  <c r="M655" i="8"/>
  <c r="K657" i="8"/>
  <c r="Q636" i="8"/>
  <c r="M640" i="8"/>
  <c r="K642" i="8"/>
  <c r="Q644" i="8"/>
  <c r="M648" i="8"/>
  <c r="K650" i="8"/>
  <c r="Q652" i="8"/>
  <c r="M656" i="8"/>
  <c r="K658" i="8"/>
  <c r="Q637" i="8"/>
  <c r="Q645" i="8"/>
  <c r="K651" i="8"/>
  <c r="Q653" i="8"/>
  <c r="K636" i="8"/>
  <c r="K644" i="8"/>
  <c r="K652" i="8"/>
  <c r="N656" i="6"/>
  <c r="O656" i="6"/>
  <c r="O648" i="6"/>
  <c r="N648" i="6"/>
  <c r="O628" i="6"/>
  <c r="O626" i="6"/>
  <c r="V657" i="6"/>
  <c r="W657" i="6"/>
  <c r="O649" i="6"/>
  <c r="N649" i="6"/>
  <c r="V658" i="6"/>
  <c r="W658" i="6"/>
  <c r="N650" i="6"/>
  <c r="O650" i="6"/>
  <c r="N647" i="6"/>
  <c r="N645" i="6"/>
  <c r="N651" i="6"/>
  <c r="O651" i="6"/>
  <c r="N652" i="6"/>
  <c r="O652" i="6"/>
  <c r="N636" i="6"/>
  <c r="N653" i="6"/>
  <c r="O653" i="6"/>
  <c r="N654" i="6"/>
  <c r="O654" i="6"/>
  <c r="N655" i="6"/>
  <c r="O655" i="6"/>
  <c r="P651" i="6"/>
  <c r="R651" i="6" s="1"/>
  <c r="T651" i="6" s="1"/>
  <c r="P650" i="6"/>
  <c r="R650" i="6" s="1"/>
  <c r="T650" i="6" s="1"/>
  <c r="S614" i="6"/>
  <c r="U614" i="6"/>
  <c r="W614" i="6" s="1"/>
  <c r="P656" i="6"/>
  <c r="R656" i="6" s="1"/>
  <c r="T656" i="6" s="1"/>
  <c r="P655" i="6"/>
  <c r="R655" i="6" s="1"/>
  <c r="T655" i="6" s="1"/>
  <c r="V626" i="6"/>
  <c r="V624" i="6"/>
  <c r="V623" i="6"/>
  <c r="V618" i="6"/>
  <c r="K617" i="6"/>
  <c r="M617" i="6"/>
  <c r="O617" i="6" s="1"/>
  <c r="V614" i="6"/>
  <c r="M642" i="6"/>
  <c r="M638" i="6"/>
  <c r="M634" i="6"/>
  <c r="M630" i="6"/>
  <c r="S615" i="6"/>
  <c r="U615" i="6"/>
  <c r="W615" i="6" s="1"/>
  <c r="M647" i="6"/>
  <c r="O647" i="6" s="1"/>
  <c r="Q646" i="6"/>
  <c r="M645" i="6"/>
  <c r="O645" i="6" s="1"/>
  <c r="P644" i="6"/>
  <c r="R644" i="6" s="1"/>
  <c r="T644" i="6" s="1"/>
  <c r="P640" i="6"/>
  <c r="R640" i="6" s="1"/>
  <c r="T640" i="6" s="1"/>
  <c r="P636" i="6"/>
  <c r="R636" i="6" s="1"/>
  <c r="T636" i="6" s="1"/>
  <c r="P632" i="6"/>
  <c r="R632" i="6" s="1"/>
  <c r="T632" i="6" s="1"/>
  <c r="M629" i="6"/>
  <c r="O629" i="6" s="1"/>
  <c r="M628" i="6"/>
  <c r="M627" i="6"/>
  <c r="O627" i="6" s="1"/>
  <c r="M626" i="6"/>
  <c r="M625" i="6"/>
  <c r="N625" i="6" s="1"/>
  <c r="M624" i="6"/>
  <c r="O624" i="6" s="1"/>
  <c r="M623" i="6"/>
  <c r="N623" i="6" s="1"/>
  <c r="K618" i="6"/>
  <c r="M618" i="6"/>
  <c r="O618" i="6" s="1"/>
  <c r="K614" i="6"/>
  <c r="M614" i="6"/>
  <c r="O614" i="6" s="1"/>
  <c r="Q643" i="6"/>
  <c r="M641" i="6"/>
  <c r="O640" i="6"/>
  <c r="Q639" i="6"/>
  <c r="M637" i="6"/>
  <c r="Q635" i="6"/>
  <c r="M633" i="6"/>
  <c r="Q631" i="6"/>
  <c r="N618" i="6"/>
  <c r="S616" i="6"/>
  <c r="U616" i="6"/>
  <c r="P654" i="6"/>
  <c r="R654" i="6" s="1"/>
  <c r="T654" i="6" s="1"/>
  <c r="P653" i="6"/>
  <c r="R653" i="6" s="1"/>
  <c r="T653" i="6" s="1"/>
  <c r="P652" i="6"/>
  <c r="R652" i="6" s="1"/>
  <c r="T652" i="6" s="1"/>
  <c r="P648" i="6"/>
  <c r="R648" i="6" s="1"/>
  <c r="T648" i="6" s="1"/>
  <c r="O646" i="6"/>
  <c r="N629" i="6"/>
  <c r="N628" i="6"/>
  <c r="N627" i="6"/>
  <c r="N626" i="6"/>
  <c r="N622" i="6"/>
  <c r="N621" i="6"/>
  <c r="N620" i="6"/>
  <c r="N619" i="6"/>
  <c r="P616" i="6"/>
  <c r="R616" i="6" s="1"/>
  <c r="T616" i="6" s="1"/>
  <c r="K615" i="6"/>
  <c r="M615" i="6"/>
  <c r="O615" i="6" s="1"/>
  <c r="V612" i="6"/>
  <c r="P649" i="6"/>
  <c r="R649" i="6" s="1"/>
  <c r="T649" i="6" s="1"/>
  <c r="J658" i="6"/>
  <c r="L658" i="6" s="1"/>
  <c r="J657" i="6"/>
  <c r="L657" i="6" s="1"/>
  <c r="M644" i="6"/>
  <c r="N644" i="6" s="1"/>
  <c r="O643" i="6"/>
  <c r="Q642" i="6"/>
  <c r="M640" i="6"/>
  <c r="N640" i="6" s="1"/>
  <c r="O639" i="6"/>
  <c r="Q638" i="6"/>
  <c r="M636" i="6"/>
  <c r="O636" i="6" s="1"/>
  <c r="O635" i="6"/>
  <c r="Q634" i="6"/>
  <c r="M632" i="6"/>
  <c r="N632" i="6" s="1"/>
  <c r="O631" i="6"/>
  <c r="Q630" i="6"/>
  <c r="W626" i="6"/>
  <c r="W625" i="6"/>
  <c r="W624" i="6"/>
  <c r="W623" i="6"/>
  <c r="W618" i="6"/>
  <c r="Q617" i="6"/>
  <c r="O616" i="6"/>
  <c r="N615" i="6"/>
  <c r="S613" i="6"/>
  <c r="U613" i="6"/>
  <c r="W613" i="6" s="1"/>
  <c r="Q647" i="6"/>
  <c r="M646" i="6"/>
  <c r="N646" i="6" s="1"/>
  <c r="Q645" i="6"/>
  <c r="P642" i="6"/>
  <c r="R642" i="6" s="1"/>
  <c r="T642" i="6" s="1"/>
  <c r="U641" i="6"/>
  <c r="W641" i="6" s="1"/>
  <c r="P638" i="6"/>
  <c r="R638" i="6" s="1"/>
  <c r="T638" i="6" s="1"/>
  <c r="U637" i="6"/>
  <c r="W637" i="6" s="1"/>
  <c r="P634" i="6"/>
  <c r="R634" i="6" s="1"/>
  <c r="T634" i="6" s="1"/>
  <c r="U633" i="6"/>
  <c r="V633" i="6" s="1"/>
  <c r="P630" i="6"/>
  <c r="R630" i="6" s="1"/>
  <c r="T630" i="6" s="1"/>
  <c r="U629" i="6"/>
  <c r="V629" i="6" s="1"/>
  <c r="U628" i="6"/>
  <c r="V628" i="6" s="1"/>
  <c r="U627" i="6"/>
  <c r="V627" i="6" s="1"/>
  <c r="U626" i="6"/>
  <c r="U625" i="6"/>
  <c r="V625" i="6" s="1"/>
  <c r="U624" i="6"/>
  <c r="U623" i="6"/>
  <c r="U622" i="6"/>
  <c r="V622" i="6" s="1"/>
  <c r="U621" i="6"/>
  <c r="V621" i="6" s="1"/>
  <c r="U620" i="6"/>
  <c r="V620" i="6" s="1"/>
  <c r="U619" i="6"/>
  <c r="V619" i="6" s="1"/>
  <c r="U618" i="6"/>
  <c r="P617" i="6"/>
  <c r="R617" i="6" s="1"/>
  <c r="T617" i="6" s="1"/>
  <c r="K616" i="6"/>
  <c r="M616" i="6"/>
  <c r="N616" i="6" s="1"/>
  <c r="V613" i="6"/>
  <c r="N611" i="6"/>
  <c r="M613" i="6"/>
  <c r="O613" i="6" s="1"/>
  <c r="U612" i="6"/>
  <c r="W612" i="6" s="1"/>
  <c r="M612" i="6"/>
  <c r="N612" i="6" s="1"/>
  <c r="M611" i="6"/>
  <c r="O611" i="6" s="1"/>
  <c r="J603" i="6"/>
  <c r="L603" i="6" s="1"/>
  <c r="P603" i="6"/>
  <c r="R603" i="6" s="1"/>
  <c r="J555" i="6"/>
  <c r="L555" i="6" s="1"/>
  <c r="P555" i="6"/>
  <c r="R555" i="6" s="1"/>
  <c r="G628" i="6"/>
  <c r="H591" i="6"/>
  <c r="H590" i="6"/>
  <c r="G627" i="6"/>
  <c r="H604" i="6"/>
  <c r="G641" i="6"/>
  <c r="H596" i="6"/>
  <c r="G633" i="6"/>
  <c r="H588" i="6"/>
  <c r="G625" i="6"/>
  <c r="G637" i="6"/>
  <c r="H600" i="6"/>
  <c r="G636" i="6"/>
  <c r="H599" i="6"/>
  <c r="G635" i="6"/>
  <c r="H598" i="6"/>
  <c r="J595" i="6"/>
  <c r="L595" i="6" s="1"/>
  <c r="P595" i="6"/>
  <c r="R595" i="6" s="1"/>
  <c r="H589" i="6"/>
  <c r="G626" i="6"/>
  <c r="J571" i="6"/>
  <c r="L571" i="6" s="1"/>
  <c r="P571" i="6"/>
  <c r="R571" i="6" s="1"/>
  <c r="J578" i="6"/>
  <c r="L578" i="6" s="1"/>
  <c r="P578" i="6"/>
  <c r="R578" i="6" s="1"/>
  <c r="G634" i="6"/>
  <c r="H597" i="6"/>
  <c r="P562" i="6"/>
  <c r="R562" i="6" s="1"/>
  <c r="J549" i="6"/>
  <c r="L549" i="6" s="1"/>
  <c r="N549" i="6" s="1"/>
  <c r="T549" i="6" s="1"/>
  <c r="J556" i="6"/>
  <c r="L556" i="6" s="1"/>
  <c r="H563" i="6"/>
  <c r="J569" i="6"/>
  <c r="L569" i="6" s="1"/>
  <c r="J593" i="6"/>
  <c r="L593" i="6" s="1"/>
  <c r="P586" i="6"/>
  <c r="R586" i="6" s="1"/>
  <c r="P579" i="6"/>
  <c r="R579" i="6" s="1"/>
  <c r="P573" i="6"/>
  <c r="R573" i="6" s="1"/>
  <c r="P560" i="6"/>
  <c r="R560" i="6" s="1"/>
  <c r="P553" i="6"/>
  <c r="R553" i="6" s="1"/>
  <c r="H587" i="6"/>
  <c r="P601" i="6"/>
  <c r="R601" i="6" s="1"/>
  <c r="P572" i="6"/>
  <c r="R572" i="6" s="1"/>
  <c r="P566" i="6"/>
  <c r="R566" i="6" s="1"/>
  <c r="P559" i="6"/>
  <c r="R559" i="6" s="1"/>
  <c r="P552" i="6"/>
  <c r="R552" i="6" s="1"/>
  <c r="G640" i="6"/>
  <c r="G632" i="6"/>
  <c r="G608" i="6"/>
  <c r="G645" i="6" s="1"/>
  <c r="G592" i="6"/>
  <c r="H554" i="6"/>
  <c r="H570" i="6"/>
  <c r="J577" i="6"/>
  <c r="L577" i="6" s="1"/>
  <c r="O577" i="6" s="1"/>
  <c r="H594" i="6"/>
  <c r="H602" i="6"/>
  <c r="P584" i="6"/>
  <c r="R584" i="6" s="1"/>
  <c r="P565" i="6"/>
  <c r="R565" i="6" s="1"/>
  <c r="P551" i="6"/>
  <c r="R551" i="6" s="1"/>
  <c r="G615" i="6"/>
  <c r="G652" i="6" s="1"/>
  <c r="J557" i="6"/>
  <c r="L557" i="6" s="1"/>
  <c r="P583" i="6"/>
  <c r="R583" i="6" s="1"/>
  <c r="P564" i="6"/>
  <c r="R564" i="6" s="1"/>
  <c r="P558" i="6"/>
  <c r="R558" i="6" s="1"/>
  <c r="P576" i="6"/>
  <c r="R576" i="6" s="1"/>
  <c r="P550" i="6"/>
  <c r="R550" i="6" s="1"/>
  <c r="P582" i="6"/>
  <c r="R582" i="6" s="1"/>
  <c r="P575" i="6"/>
  <c r="R575" i="6" s="1"/>
  <c r="S600" i="6"/>
  <c r="U600" i="6"/>
  <c r="U588" i="6"/>
  <c r="S588" i="6"/>
  <c r="S592" i="6"/>
  <c r="U592" i="6"/>
  <c r="U596" i="6"/>
  <c r="S596" i="6"/>
  <c r="Q601" i="6"/>
  <c r="Q597" i="6"/>
  <c r="Q593" i="6"/>
  <c r="Q589" i="6"/>
  <c r="Q585" i="6"/>
  <c r="M590" i="6"/>
  <c r="Q604" i="6"/>
  <c r="Q603" i="6"/>
  <c r="Q599" i="6"/>
  <c r="Q595" i="6"/>
  <c r="Q591" i="6"/>
  <c r="Q587" i="6"/>
  <c r="K601" i="6"/>
  <c r="K585" i="6"/>
  <c r="M598" i="6"/>
  <c r="Q602" i="6"/>
  <c r="Q598" i="6"/>
  <c r="Q594" i="6"/>
  <c r="Q590" i="6"/>
  <c r="Q586" i="6"/>
  <c r="U564" i="6"/>
  <c r="S564" i="6"/>
  <c r="U584" i="6"/>
  <c r="S584" i="6"/>
  <c r="U580" i="6"/>
  <c r="S580" i="6"/>
  <c r="U560" i="6"/>
  <c r="S560" i="6"/>
  <c r="U568" i="6"/>
  <c r="S568" i="6"/>
  <c r="U552" i="6"/>
  <c r="S552" i="6"/>
  <c r="U556" i="6"/>
  <c r="S556" i="6"/>
  <c r="U572" i="6"/>
  <c r="S572" i="6"/>
  <c r="U576" i="6"/>
  <c r="S576" i="6"/>
  <c r="M554" i="6"/>
  <c r="U578" i="6"/>
  <c r="U570" i="6"/>
  <c r="U562" i="6"/>
  <c r="Q581" i="6"/>
  <c r="Q577" i="6"/>
  <c r="Q573" i="6"/>
  <c r="Q569" i="6"/>
  <c r="Q565" i="6"/>
  <c r="Q561" i="6"/>
  <c r="Q557" i="6"/>
  <c r="Q553" i="6"/>
  <c r="Q549" i="6"/>
  <c r="Q554" i="6"/>
  <c r="K561" i="6"/>
  <c r="M574" i="6"/>
  <c r="K577" i="6"/>
  <c r="K549" i="6"/>
  <c r="Q548" i="6"/>
  <c r="U582" i="6"/>
  <c r="U574" i="6"/>
  <c r="U566" i="6"/>
  <c r="U558" i="6"/>
  <c r="U550" i="6"/>
  <c r="Q583" i="6"/>
  <c r="Q579" i="6"/>
  <c r="Q575" i="6"/>
  <c r="Q571" i="6"/>
  <c r="Q567" i="6"/>
  <c r="Q563" i="6"/>
  <c r="Q559" i="6"/>
  <c r="Q555" i="6"/>
  <c r="Q551" i="6"/>
  <c r="M550" i="6"/>
  <c r="H502" i="6"/>
  <c r="G539" i="6"/>
  <c r="H539" i="6" s="1"/>
  <c r="G538" i="6"/>
  <c r="H538" i="6" s="1"/>
  <c r="H501" i="6"/>
  <c r="H500" i="6"/>
  <c r="G537" i="6"/>
  <c r="H537" i="6" s="1"/>
  <c r="H499" i="6"/>
  <c r="G536" i="6"/>
  <c r="H536" i="6" s="1"/>
  <c r="H491" i="6"/>
  <c r="G528" i="6"/>
  <c r="H528" i="6" s="1"/>
  <c r="H483" i="6"/>
  <c r="G520" i="6"/>
  <c r="H520" i="6" s="1"/>
  <c r="G512" i="6"/>
  <c r="H512" i="6" s="1"/>
  <c r="H475" i="6"/>
  <c r="H467" i="6"/>
  <c r="G504" i="6"/>
  <c r="G523" i="6"/>
  <c r="H523" i="6" s="1"/>
  <c r="H486" i="6"/>
  <c r="G530" i="6"/>
  <c r="H530" i="6" s="1"/>
  <c r="H493" i="6"/>
  <c r="J532" i="6"/>
  <c r="L532" i="6" s="1"/>
  <c r="P532" i="6"/>
  <c r="R532" i="6" s="1"/>
  <c r="H468" i="6"/>
  <c r="G505" i="6"/>
  <c r="J526" i="6"/>
  <c r="L526" i="6" s="1"/>
  <c r="P526" i="6"/>
  <c r="R526" i="6" s="1"/>
  <c r="G547" i="6"/>
  <c r="H547" i="6" s="1"/>
  <c r="H510" i="6"/>
  <c r="G531" i="6"/>
  <c r="H531" i="6" s="1"/>
  <c r="H494" i="6"/>
  <c r="G522" i="6"/>
  <c r="H522" i="6" s="1"/>
  <c r="H485" i="6"/>
  <c r="H492" i="6"/>
  <c r="G529" i="6"/>
  <c r="H529" i="6" s="1"/>
  <c r="J525" i="6"/>
  <c r="L525" i="6" s="1"/>
  <c r="P525" i="6"/>
  <c r="R525" i="6" s="1"/>
  <c r="G546" i="6"/>
  <c r="H546" i="6" s="1"/>
  <c r="H509" i="6"/>
  <c r="J518" i="6"/>
  <c r="L518" i="6" s="1"/>
  <c r="P518" i="6"/>
  <c r="R518" i="6" s="1"/>
  <c r="G507" i="6"/>
  <c r="H470" i="6"/>
  <c r="J517" i="6"/>
  <c r="L517" i="6" s="1"/>
  <c r="P517" i="6"/>
  <c r="R517" i="6" s="1"/>
  <c r="G506" i="6"/>
  <c r="H469" i="6"/>
  <c r="J516" i="6"/>
  <c r="L516" i="6" s="1"/>
  <c r="P516" i="6"/>
  <c r="R516" i="6" s="1"/>
  <c r="H484" i="6"/>
  <c r="G521" i="6"/>
  <c r="H521" i="6" s="1"/>
  <c r="J540" i="6"/>
  <c r="L540" i="6" s="1"/>
  <c r="P540" i="6"/>
  <c r="R540" i="6" s="1"/>
  <c r="J524" i="6"/>
  <c r="L524" i="6" s="1"/>
  <c r="P524" i="6"/>
  <c r="R524" i="6" s="1"/>
  <c r="H508" i="6"/>
  <c r="G545" i="6"/>
  <c r="H545" i="6" s="1"/>
  <c r="J534" i="6"/>
  <c r="L534" i="6" s="1"/>
  <c r="P534" i="6"/>
  <c r="R534" i="6" s="1"/>
  <c r="G515" i="6"/>
  <c r="H515" i="6" s="1"/>
  <c r="H478" i="6"/>
  <c r="J533" i="6"/>
  <c r="L533" i="6" s="1"/>
  <c r="P533" i="6"/>
  <c r="R533" i="6" s="1"/>
  <c r="G514" i="6"/>
  <c r="H514" i="6" s="1"/>
  <c r="H477" i="6"/>
  <c r="H476" i="6"/>
  <c r="G513" i="6"/>
  <c r="H513" i="6" s="1"/>
  <c r="J535" i="6"/>
  <c r="L535" i="6" s="1"/>
  <c r="P527" i="6"/>
  <c r="R527" i="6" s="1"/>
  <c r="P519" i="6"/>
  <c r="R519" i="6" s="1"/>
  <c r="P511" i="6"/>
  <c r="R511" i="6" s="1"/>
  <c r="P503" i="6"/>
  <c r="R503" i="6" s="1"/>
  <c r="P495" i="6"/>
  <c r="R495" i="6" s="1"/>
  <c r="P487" i="6"/>
  <c r="R487" i="6" s="1"/>
  <c r="P479" i="6"/>
  <c r="R479" i="6" s="1"/>
  <c r="P471" i="6"/>
  <c r="R471" i="6" s="1"/>
  <c r="P463" i="6"/>
  <c r="R463" i="6" s="1"/>
  <c r="P455" i="6"/>
  <c r="R455" i="6" s="1"/>
  <c r="P447" i="6"/>
  <c r="R447" i="6" s="1"/>
  <c r="P439" i="6"/>
  <c r="R439" i="6" s="1"/>
  <c r="P462" i="6"/>
  <c r="R462" i="6" s="1"/>
  <c r="P454" i="6"/>
  <c r="R454" i="6" s="1"/>
  <c r="P446" i="6"/>
  <c r="R446" i="6" s="1"/>
  <c r="P438" i="6"/>
  <c r="R438" i="6" s="1"/>
  <c r="P461" i="6"/>
  <c r="R461" i="6" s="1"/>
  <c r="P453" i="6"/>
  <c r="R453" i="6" s="1"/>
  <c r="P445" i="6"/>
  <c r="R445" i="6" s="1"/>
  <c r="P460" i="6"/>
  <c r="R460" i="6" s="1"/>
  <c r="P452" i="6"/>
  <c r="R452" i="6" s="1"/>
  <c r="P444" i="6"/>
  <c r="R444" i="6" s="1"/>
  <c r="P459" i="6"/>
  <c r="R459" i="6" s="1"/>
  <c r="P451" i="6"/>
  <c r="R451" i="6" s="1"/>
  <c r="P443" i="6"/>
  <c r="R443" i="6" s="1"/>
  <c r="P498" i="6"/>
  <c r="R498" i="6" s="1"/>
  <c r="P490" i="6"/>
  <c r="R490" i="6" s="1"/>
  <c r="P482" i="6"/>
  <c r="R482" i="6" s="1"/>
  <c r="P474" i="6"/>
  <c r="R474" i="6" s="1"/>
  <c r="P458" i="6"/>
  <c r="R458" i="6" s="1"/>
  <c r="P450" i="6"/>
  <c r="R450" i="6" s="1"/>
  <c r="P442" i="6"/>
  <c r="R442" i="6" s="1"/>
  <c r="P497" i="6"/>
  <c r="R497" i="6" s="1"/>
  <c r="P489" i="6"/>
  <c r="R489" i="6" s="1"/>
  <c r="P481" i="6"/>
  <c r="R481" i="6" s="1"/>
  <c r="P473" i="6"/>
  <c r="R473" i="6" s="1"/>
  <c r="P465" i="6"/>
  <c r="R465" i="6" s="1"/>
  <c r="P457" i="6"/>
  <c r="R457" i="6" s="1"/>
  <c r="P441" i="6"/>
  <c r="R441" i="6" s="1"/>
  <c r="H431" i="6"/>
  <c r="P431" i="6" s="1"/>
  <c r="R431" i="6" s="1"/>
  <c r="P488" i="6"/>
  <c r="R488" i="6" s="1"/>
  <c r="P472" i="6"/>
  <c r="R472" i="6" s="1"/>
  <c r="P464" i="6"/>
  <c r="R464" i="6" s="1"/>
  <c r="P456" i="6"/>
  <c r="R456" i="6" s="1"/>
  <c r="P448" i="6"/>
  <c r="R448" i="6" s="1"/>
  <c r="P440" i="6"/>
  <c r="R440" i="6" s="1"/>
  <c r="T440" i="6" s="1"/>
  <c r="U524" i="6"/>
  <c r="S524" i="6"/>
  <c r="U540" i="6"/>
  <c r="S540" i="6"/>
  <c r="U512" i="6"/>
  <c r="S512" i="6"/>
  <c r="U528" i="6"/>
  <c r="S528" i="6"/>
  <c r="U516" i="6"/>
  <c r="S516" i="6"/>
  <c r="S542" i="6"/>
  <c r="U542" i="6"/>
  <c r="U520" i="6"/>
  <c r="S520" i="6"/>
  <c r="U532" i="6"/>
  <c r="S532" i="6"/>
  <c r="U544" i="6"/>
  <c r="S544" i="6"/>
  <c r="U536" i="6"/>
  <c r="S536" i="6"/>
  <c r="M511" i="6"/>
  <c r="O511" i="6" s="1"/>
  <c r="K547" i="6"/>
  <c r="Q547" i="6"/>
  <c r="Q543" i="6"/>
  <c r="Q539" i="6"/>
  <c r="Q535" i="6"/>
  <c r="Q531" i="6"/>
  <c r="Q527" i="6"/>
  <c r="Q523" i="6"/>
  <c r="Q519" i="6"/>
  <c r="Q515" i="6"/>
  <c r="Q511" i="6"/>
  <c r="M515" i="6"/>
  <c r="K539" i="6"/>
  <c r="K542" i="6"/>
  <c r="M542" i="6"/>
  <c r="Q546" i="6"/>
  <c r="Q538" i="6"/>
  <c r="Q534" i="6"/>
  <c r="Q530" i="6"/>
  <c r="Q526" i="6"/>
  <c r="Q522" i="6"/>
  <c r="Q518" i="6"/>
  <c r="Q514" i="6"/>
  <c r="M546" i="6"/>
  <c r="Q545" i="6"/>
  <c r="Q541" i="6"/>
  <c r="Q537" i="6"/>
  <c r="Q533" i="6"/>
  <c r="Q529" i="6"/>
  <c r="Q525" i="6"/>
  <c r="Q521" i="6"/>
  <c r="Q517" i="6"/>
  <c r="Q513" i="6"/>
  <c r="K538" i="6"/>
  <c r="K517" i="6"/>
  <c r="K525" i="6"/>
  <c r="K533" i="6"/>
  <c r="U482" i="6"/>
  <c r="S482" i="6"/>
  <c r="U483" i="6"/>
  <c r="S483" i="6"/>
  <c r="U486" i="6"/>
  <c r="S486" i="6"/>
  <c r="U478" i="6"/>
  <c r="S478" i="6"/>
  <c r="U490" i="6"/>
  <c r="S490" i="6"/>
  <c r="U503" i="6"/>
  <c r="S503" i="6"/>
  <c r="U491" i="6"/>
  <c r="S491" i="6"/>
  <c r="U494" i="6"/>
  <c r="S494" i="6"/>
  <c r="U474" i="6"/>
  <c r="S474" i="6"/>
  <c r="S508" i="6"/>
  <c r="U508" i="6"/>
  <c r="Q504" i="6"/>
  <c r="Q500" i="6"/>
  <c r="Q496" i="6"/>
  <c r="Q492" i="6"/>
  <c r="Q488" i="6"/>
  <c r="Q484" i="6"/>
  <c r="Q480" i="6"/>
  <c r="Q476" i="6"/>
  <c r="M488" i="6"/>
  <c r="M491" i="6"/>
  <c r="K503" i="6"/>
  <c r="M475" i="6"/>
  <c r="M500" i="6"/>
  <c r="M503" i="6"/>
  <c r="Q507" i="6"/>
  <c r="Q499" i="6"/>
  <c r="Q495" i="6"/>
  <c r="Q487" i="6"/>
  <c r="Q479" i="6"/>
  <c r="Q475" i="6"/>
  <c r="M480" i="6"/>
  <c r="M495" i="6"/>
  <c r="Q510" i="6"/>
  <c r="Q506" i="6"/>
  <c r="Q502" i="6"/>
  <c r="Q498" i="6"/>
  <c r="M476" i="6"/>
  <c r="M504" i="6"/>
  <c r="K507" i="6"/>
  <c r="K479" i="6"/>
  <c r="M487" i="6"/>
  <c r="Q509" i="6"/>
  <c r="Q505" i="6"/>
  <c r="Q501" i="6"/>
  <c r="Q497" i="6"/>
  <c r="Q493" i="6"/>
  <c r="Q489" i="6"/>
  <c r="Q485" i="6"/>
  <c r="Q481" i="6"/>
  <c r="Q477" i="6"/>
  <c r="S459" i="6"/>
  <c r="U459" i="6"/>
  <c r="U437" i="6"/>
  <c r="S437" i="6"/>
  <c r="U466" i="6"/>
  <c r="S466" i="6"/>
  <c r="U441" i="6"/>
  <c r="S441" i="6"/>
  <c r="U453" i="6"/>
  <c r="S453" i="6"/>
  <c r="U470" i="6"/>
  <c r="S470" i="6"/>
  <c r="S467" i="6"/>
  <c r="U467" i="6"/>
  <c r="U449" i="6"/>
  <c r="S449" i="6"/>
  <c r="U457" i="6"/>
  <c r="S457" i="6"/>
  <c r="U461" i="6"/>
  <c r="S461" i="6"/>
  <c r="M447" i="6"/>
  <c r="O472" i="6"/>
  <c r="Q472" i="6"/>
  <c r="Q468" i="6"/>
  <c r="Q464" i="6"/>
  <c r="Q460" i="6"/>
  <c r="Q456" i="6"/>
  <c r="Q452" i="6"/>
  <c r="Q448" i="6"/>
  <c r="Q444" i="6"/>
  <c r="Q440" i="6"/>
  <c r="M451" i="6"/>
  <c r="O451" i="6" s="1"/>
  <c r="K459" i="6"/>
  <c r="O465" i="6"/>
  <c r="M467" i="6"/>
  <c r="M472" i="6"/>
  <c r="M459" i="6"/>
  <c r="Q471" i="6"/>
  <c r="Q463" i="6"/>
  <c r="Q455" i="6"/>
  <c r="Q451" i="6"/>
  <c r="Q447" i="6"/>
  <c r="Q443" i="6"/>
  <c r="Q439" i="6"/>
  <c r="M439" i="6"/>
  <c r="K442" i="6"/>
  <c r="K471" i="6"/>
  <c r="Q462" i="6"/>
  <c r="Q458" i="6"/>
  <c r="Q454" i="6"/>
  <c r="Q450" i="6"/>
  <c r="Q446" i="6"/>
  <c r="Q442" i="6"/>
  <c r="Q438" i="6"/>
  <c r="K452" i="6"/>
  <c r="M460" i="6"/>
  <c r="K463" i="6"/>
  <c r="K458" i="6"/>
  <c r="Q473" i="6"/>
  <c r="Q469" i="6"/>
  <c r="Q465" i="6"/>
  <c r="Q445" i="6"/>
  <c r="J415" i="6"/>
  <c r="L415" i="6" s="1"/>
  <c r="P415" i="6"/>
  <c r="R415" i="6" s="1"/>
  <c r="J429" i="6"/>
  <c r="L429" i="6" s="1"/>
  <c r="P429" i="6"/>
  <c r="R429" i="6" s="1"/>
  <c r="J421" i="6"/>
  <c r="L421" i="6" s="1"/>
  <c r="P421" i="6"/>
  <c r="R421" i="6" s="1"/>
  <c r="J413" i="6"/>
  <c r="L413" i="6" s="1"/>
  <c r="P413" i="6"/>
  <c r="R413" i="6" s="1"/>
  <c r="P405" i="6"/>
  <c r="R405" i="6" s="1"/>
  <c r="J405" i="6"/>
  <c r="L405" i="6" s="1"/>
  <c r="J407" i="6"/>
  <c r="L407" i="6" s="1"/>
  <c r="P407" i="6"/>
  <c r="R407" i="6" s="1"/>
  <c r="J436" i="6"/>
  <c r="L436" i="6" s="1"/>
  <c r="N436" i="6" s="1"/>
  <c r="T436" i="6" s="1"/>
  <c r="P436" i="6"/>
  <c r="R436" i="6" s="1"/>
  <c r="J428" i="6"/>
  <c r="L428" i="6" s="1"/>
  <c r="O428" i="6" s="1"/>
  <c r="P428" i="6"/>
  <c r="R428" i="6" s="1"/>
  <c r="J420" i="6"/>
  <c r="L420" i="6" s="1"/>
  <c r="P420" i="6"/>
  <c r="R420" i="6" s="1"/>
  <c r="J412" i="6"/>
  <c r="L412" i="6" s="1"/>
  <c r="P412" i="6"/>
  <c r="R412" i="6" s="1"/>
  <c r="J404" i="6"/>
  <c r="L404" i="6" s="1"/>
  <c r="P404" i="6"/>
  <c r="R404" i="6" s="1"/>
  <c r="J406" i="6"/>
  <c r="L406" i="6" s="1"/>
  <c r="O406" i="6" s="1"/>
  <c r="P406" i="6"/>
  <c r="R406" i="6" s="1"/>
  <c r="J414" i="6"/>
  <c r="L414" i="6" s="1"/>
  <c r="P414" i="6"/>
  <c r="R414" i="6" s="1"/>
  <c r="J423" i="6"/>
  <c r="L423" i="6" s="1"/>
  <c r="P423" i="6"/>
  <c r="R423" i="6" s="1"/>
  <c r="J422" i="6"/>
  <c r="L422" i="6" s="1"/>
  <c r="P422" i="6"/>
  <c r="R422" i="6" s="1"/>
  <c r="J430" i="6"/>
  <c r="L430" i="6" s="1"/>
  <c r="P430" i="6"/>
  <c r="R430" i="6" s="1"/>
  <c r="P409" i="6"/>
  <c r="R409" i="6" s="1"/>
  <c r="P402" i="6"/>
  <c r="R402" i="6" s="1"/>
  <c r="P395" i="6"/>
  <c r="R395" i="6" s="1"/>
  <c r="J425" i="6"/>
  <c r="L425" i="6" s="1"/>
  <c r="P435" i="6"/>
  <c r="R435" i="6" s="1"/>
  <c r="P408" i="6"/>
  <c r="R408" i="6" s="1"/>
  <c r="T408" i="6" s="1"/>
  <c r="P401" i="6"/>
  <c r="R401" i="6" s="1"/>
  <c r="P394" i="6"/>
  <c r="R394" i="6" s="1"/>
  <c r="P427" i="6"/>
  <c r="R427" i="6" s="1"/>
  <c r="P400" i="6"/>
  <c r="R400" i="6" s="1"/>
  <c r="P434" i="6"/>
  <c r="R434" i="6" s="1"/>
  <c r="P399" i="6"/>
  <c r="R399" i="6" s="1"/>
  <c r="P392" i="6"/>
  <c r="R392" i="6" s="1"/>
  <c r="T392" i="6" s="1"/>
  <c r="J419" i="6"/>
  <c r="L419" i="6" s="1"/>
  <c r="O419" i="6" s="1"/>
  <c r="P433" i="6"/>
  <c r="R433" i="6" s="1"/>
  <c r="P426" i="6"/>
  <c r="R426" i="6" s="1"/>
  <c r="P398" i="6"/>
  <c r="R398" i="6" s="1"/>
  <c r="P432" i="6"/>
  <c r="R432" i="6" s="1"/>
  <c r="P418" i="6"/>
  <c r="R418" i="6" s="1"/>
  <c r="P411" i="6"/>
  <c r="R411" i="6" s="1"/>
  <c r="P397" i="6"/>
  <c r="R397" i="6" s="1"/>
  <c r="P391" i="6"/>
  <c r="R391" i="6" s="1"/>
  <c r="P424" i="6"/>
  <c r="R424" i="6" s="1"/>
  <c r="P417" i="6"/>
  <c r="R417" i="6" s="1"/>
  <c r="P396" i="6"/>
  <c r="R396" i="6" s="1"/>
  <c r="P390" i="6"/>
  <c r="R390" i="6" s="1"/>
  <c r="P416" i="6"/>
  <c r="R416" i="6" s="1"/>
  <c r="P410" i="6"/>
  <c r="R410" i="6" s="1"/>
  <c r="P389" i="6"/>
  <c r="R389" i="6" s="1"/>
  <c r="P305" i="6"/>
  <c r="R305" i="6" s="1"/>
  <c r="P318" i="6"/>
  <c r="R318" i="6" s="1"/>
  <c r="P303" i="6"/>
  <c r="R303" i="6" s="1"/>
  <c r="P308" i="6"/>
  <c r="R308" i="6" s="1"/>
  <c r="P302" i="6"/>
  <c r="R302" i="6" s="1"/>
  <c r="P299" i="6"/>
  <c r="R299" i="6" s="1"/>
  <c r="P301" i="6"/>
  <c r="R301" i="6" s="1"/>
  <c r="S409" i="6"/>
  <c r="U409" i="6"/>
  <c r="S413" i="6"/>
  <c r="U413" i="6"/>
  <c r="S429" i="6"/>
  <c r="U429" i="6"/>
  <c r="S433" i="6"/>
  <c r="U433" i="6"/>
  <c r="S400" i="6"/>
  <c r="U400" i="6"/>
  <c r="S417" i="6"/>
  <c r="U417" i="6"/>
  <c r="U421" i="6"/>
  <c r="S421" i="6"/>
  <c r="S425" i="6"/>
  <c r="U425" i="6"/>
  <c r="S405" i="6"/>
  <c r="U405" i="6"/>
  <c r="Q418" i="6"/>
  <c r="Q406" i="6"/>
  <c r="K410" i="6"/>
  <c r="M415" i="6"/>
  <c r="Q401" i="6"/>
  <c r="S434" i="6"/>
  <c r="S426" i="6"/>
  <c r="S422" i="6"/>
  <c r="S414" i="6"/>
  <c r="S410" i="6"/>
  <c r="S402" i="6"/>
  <c r="M427" i="6"/>
  <c r="M407" i="6"/>
  <c r="O407" i="6" s="1"/>
  <c r="N416" i="6"/>
  <c r="M422" i="6"/>
  <c r="M434" i="6"/>
  <c r="N408" i="6"/>
  <c r="M419" i="6"/>
  <c r="M431" i="6"/>
  <c r="Q436" i="6"/>
  <c r="Q432" i="6"/>
  <c r="Q428" i="6"/>
  <c r="Q424" i="6"/>
  <c r="Q420" i="6"/>
  <c r="Q416" i="6"/>
  <c r="Q412" i="6"/>
  <c r="Q408" i="6"/>
  <c r="Q404" i="6"/>
  <c r="Q430" i="6"/>
  <c r="N412" i="6"/>
  <c r="T412" i="6" s="1"/>
  <c r="Q435" i="6"/>
  <c r="Q431" i="6"/>
  <c r="Q427" i="6"/>
  <c r="Q423" i="6"/>
  <c r="Q419" i="6"/>
  <c r="Q415" i="6"/>
  <c r="Q411" i="6"/>
  <c r="Q407" i="6"/>
  <c r="Q403" i="6"/>
  <c r="U397" i="6"/>
  <c r="S397" i="6"/>
  <c r="S393" i="6"/>
  <c r="U393" i="6"/>
  <c r="K390" i="6"/>
  <c r="N392" i="6"/>
  <c r="Q398" i="6"/>
  <c r="Q394" i="6"/>
  <c r="Q390" i="6"/>
  <c r="K392" i="6"/>
  <c r="S391" i="6"/>
  <c r="Q399" i="6"/>
  <c r="K398" i="6"/>
  <c r="Q389" i="6"/>
  <c r="M399" i="6"/>
  <c r="N399" i="6"/>
  <c r="T399" i="6" s="1"/>
  <c r="Q396" i="6"/>
  <c r="Q392" i="6"/>
  <c r="U301" i="6"/>
  <c r="S301" i="6"/>
  <c r="S304" i="6"/>
  <c r="U304" i="6"/>
  <c r="S308" i="6"/>
  <c r="U308" i="6"/>
  <c r="U309" i="6"/>
  <c r="S309" i="6"/>
  <c r="S292" i="6"/>
  <c r="U292" i="6"/>
  <c r="S296" i="6"/>
  <c r="U296" i="6"/>
  <c r="S300" i="6"/>
  <c r="U300" i="6"/>
  <c r="S299" i="6"/>
  <c r="N299" i="6"/>
  <c r="Q318" i="6"/>
  <c r="Q306" i="6"/>
  <c r="Q302" i="6"/>
  <c r="Q298" i="6"/>
  <c r="Q294" i="6"/>
  <c r="U303" i="6"/>
  <c r="U295" i="6"/>
  <c r="S291" i="6"/>
  <c r="M298" i="6"/>
  <c r="K293" i="6"/>
  <c r="Q305" i="6"/>
  <c r="Q297" i="6"/>
  <c r="Q293" i="6"/>
  <c r="S307" i="6"/>
  <c r="M306" i="6"/>
  <c r="O306" i="6" s="1"/>
  <c r="N291" i="6"/>
  <c r="T291" i="6" s="1"/>
  <c r="N307" i="6"/>
  <c r="T307" i="6" s="1"/>
  <c r="M290" i="6"/>
  <c r="Q290" i="6"/>
  <c r="Q289" i="6"/>
  <c r="T252" i="6"/>
  <c r="T416" i="6"/>
  <c r="T248" i="6"/>
  <c r="N159" i="6"/>
  <c r="T159" i="6" s="1"/>
  <c r="O159" i="6"/>
  <c r="N149" i="6"/>
  <c r="T149" i="6" s="1"/>
  <c r="O149" i="6"/>
  <c r="O153" i="6"/>
  <c r="N153" i="6"/>
  <c r="T153" i="6" s="1"/>
  <c r="N151" i="6"/>
  <c r="T151" i="6" s="1"/>
  <c r="O151" i="6"/>
  <c r="O145" i="6"/>
  <c r="N145" i="6"/>
  <c r="T145" i="6" s="1"/>
  <c r="W145" i="6" s="1"/>
  <c r="K227" i="6"/>
  <c r="M227" i="6"/>
  <c r="N260" i="6"/>
  <c r="T260" i="6" s="1"/>
  <c r="M79" i="6"/>
  <c r="O79" i="6" s="1"/>
  <c r="K82" i="6"/>
  <c r="M87" i="6"/>
  <c r="K90" i="6"/>
  <c r="M95" i="6"/>
  <c r="K98" i="6"/>
  <c r="M103" i="6"/>
  <c r="K106" i="6"/>
  <c r="M111" i="6"/>
  <c r="O111" i="6" s="1"/>
  <c r="K114" i="6"/>
  <c r="M119" i="6"/>
  <c r="K122" i="6"/>
  <c r="M127" i="6"/>
  <c r="K130" i="6"/>
  <c r="M169" i="6"/>
  <c r="K169" i="6"/>
  <c r="M189" i="6"/>
  <c r="O189" i="6" s="1"/>
  <c r="K189" i="6"/>
  <c r="M207" i="6"/>
  <c r="K207" i="6"/>
  <c r="K238" i="6"/>
  <c r="M238" i="6"/>
  <c r="K146" i="6"/>
  <c r="M161" i="6"/>
  <c r="N161" i="6" s="1"/>
  <c r="T161" i="6" s="1"/>
  <c r="K161" i="6"/>
  <c r="M166" i="6"/>
  <c r="M222" i="6"/>
  <c r="K222" i="6"/>
  <c r="O225" i="6"/>
  <c r="N225" i="6"/>
  <c r="T225" i="6" s="1"/>
  <c r="O251" i="6"/>
  <c r="K150" i="6"/>
  <c r="K251" i="6"/>
  <c r="M251" i="6"/>
  <c r="K70" i="6"/>
  <c r="M148" i="6"/>
  <c r="N148" i="6" s="1"/>
  <c r="T148" i="6" s="1"/>
  <c r="K159" i="6"/>
  <c r="K178" i="6"/>
  <c r="M178" i="6"/>
  <c r="M181" i="6"/>
  <c r="K181" i="6"/>
  <c r="K190" i="6"/>
  <c r="M190" i="6"/>
  <c r="M232" i="6"/>
  <c r="O232" i="6" s="1"/>
  <c r="K232" i="6"/>
  <c r="M258" i="6"/>
  <c r="K258" i="6"/>
  <c r="M273" i="6"/>
  <c r="K273" i="6"/>
  <c r="N394" i="6"/>
  <c r="T394" i="6" s="1"/>
  <c r="M75" i="6"/>
  <c r="O75" i="6" s="1"/>
  <c r="K78" i="6"/>
  <c r="M83" i="6"/>
  <c r="K86" i="6"/>
  <c r="M91" i="6"/>
  <c r="K94" i="6"/>
  <c r="M99" i="6"/>
  <c r="K102" i="6"/>
  <c r="M107" i="6"/>
  <c r="N107" i="6" s="1"/>
  <c r="T107" i="6" s="1"/>
  <c r="K110" i="6"/>
  <c r="M115" i="6"/>
  <c r="K118" i="6"/>
  <c r="M123" i="6"/>
  <c r="K126" i="6"/>
  <c r="M131" i="6"/>
  <c r="K134" i="6"/>
  <c r="M139" i="6"/>
  <c r="N139" i="6" s="1"/>
  <c r="T139" i="6" s="1"/>
  <c r="M142" i="6"/>
  <c r="O142" i="6" s="1"/>
  <c r="K145" i="6"/>
  <c r="K173" i="6"/>
  <c r="M220" i="6"/>
  <c r="K220" i="6"/>
  <c r="K236" i="6"/>
  <c r="M236" i="6"/>
  <c r="O236" i="6" s="1"/>
  <c r="O273" i="6"/>
  <c r="M67" i="6"/>
  <c r="K157" i="6"/>
  <c r="M162" i="6"/>
  <c r="M171" i="6"/>
  <c r="N171" i="6" s="1"/>
  <c r="T171" i="6" s="1"/>
  <c r="K171" i="6"/>
  <c r="M191" i="6"/>
  <c r="K191" i="6"/>
  <c r="M253" i="6"/>
  <c r="N253" i="6" s="1"/>
  <c r="T253" i="6" s="1"/>
  <c r="K253" i="6"/>
  <c r="M255" i="6"/>
  <c r="O255" i="6" s="1"/>
  <c r="J64" i="6"/>
  <c r="L64" i="6" s="1"/>
  <c r="N163" i="6"/>
  <c r="T163" i="6" s="1"/>
  <c r="M179" i="6"/>
  <c r="O179" i="6" s="1"/>
  <c r="M182" i="6"/>
  <c r="N191" i="6"/>
  <c r="T191" i="6" s="1"/>
  <c r="K209" i="6"/>
  <c r="K270" i="6"/>
  <c r="M270" i="6"/>
  <c r="K199" i="6"/>
  <c r="M233" i="6"/>
  <c r="M235" i="6"/>
  <c r="O235" i="6" s="1"/>
  <c r="K237" i="6"/>
  <c r="O239" i="6"/>
  <c r="O252" i="6"/>
  <c r="N255" i="6"/>
  <c r="T255" i="6" s="1"/>
  <c r="N420" i="6"/>
  <c r="T420" i="6" s="1"/>
  <c r="O448" i="6"/>
  <c r="O473" i="6"/>
  <c r="O480" i="6"/>
  <c r="K418" i="6"/>
  <c r="K430" i="6"/>
  <c r="K448" i="6"/>
  <c r="K510" i="6"/>
  <c r="K545" i="6"/>
  <c r="O392" i="6"/>
  <c r="K394" i="6"/>
  <c r="K396" i="6"/>
  <c r="M403" i="6"/>
  <c r="K406" i="6"/>
  <c r="N460" i="6"/>
  <c r="T460" i="6" s="1"/>
  <c r="K462" i="6"/>
  <c r="M496" i="6"/>
  <c r="O496" i="6" s="1"/>
  <c r="K499" i="6"/>
  <c r="K514" i="6"/>
  <c r="K518" i="6"/>
  <c r="K522" i="6"/>
  <c r="K526" i="6"/>
  <c r="K530" i="6"/>
  <c r="K534" i="6"/>
  <c r="K557" i="6"/>
  <c r="M198" i="6"/>
  <c r="K205" i="6"/>
  <c r="K245" i="6"/>
  <c r="M278" i="6"/>
  <c r="K281" i="6"/>
  <c r="M286" i="6"/>
  <c r="N286" i="6" s="1"/>
  <c r="T286" i="6" s="1"/>
  <c r="K289" i="6"/>
  <c r="M294" i="6"/>
  <c r="K297" i="6"/>
  <c r="M302" i="6"/>
  <c r="O302" i="6" s="1"/>
  <c r="K305" i="6"/>
  <c r="M423" i="6"/>
  <c r="M435" i="6"/>
  <c r="O435" i="6" s="1"/>
  <c r="K438" i="6"/>
  <c r="N448" i="6"/>
  <c r="T448" i="6" s="1"/>
  <c r="K455" i="6"/>
  <c r="M492" i="6"/>
  <c r="M562" i="6"/>
  <c r="O562" i="6" s="1"/>
  <c r="M570" i="6"/>
  <c r="K573" i="6"/>
  <c r="M586" i="6"/>
  <c r="O586" i="6" s="1"/>
  <c r="K589" i="6"/>
  <c r="K187" i="6"/>
  <c r="K201" i="6"/>
  <c r="K218" i="6"/>
  <c r="O271" i="6"/>
  <c r="N279" i="6"/>
  <c r="T279" i="6" s="1"/>
  <c r="N287" i="6"/>
  <c r="T287" i="6" s="1"/>
  <c r="N295" i="6"/>
  <c r="T295" i="6" s="1"/>
  <c r="N303" i="6"/>
  <c r="T303" i="6" s="1"/>
  <c r="M411" i="6"/>
  <c r="N411" i="6" s="1"/>
  <c r="T411" i="6" s="1"/>
  <c r="N424" i="6"/>
  <c r="T424" i="6" s="1"/>
  <c r="M464" i="6"/>
  <c r="O464" i="6" s="1"/>
  <c r="M468" i="6"/>
  <c r="K541" i="6"/>
  <c r="M543" i="6"/>
  <c r="N562" i="6"/>
  <c r="K565" i="6"/>
  <c r="M578" i="6"/>
  <c r="O578" i="6" s="1"/>
  <c r="K581" i="6"/>
  <c r="M594" i="6"/>
  <c r="K597" i="6"/>
  <c r="M602" i="6"/>
  <c r="N390" i="6"/>
  <c r="T390" i="6" s="1"/>
  <c r="M208" i="6"/>
  <c r="N210" i="6"/>
  <c r="T210" i="6" s="1"/>
  <c r="M221" i="6"/>
  <c r="K228" i="6"/>
  <c r="N444" i="6"/>
  <c r="T444" i="6" s="1"/>
  <c r="N446" i="6"/>
  <c r="T446" i="6" s="1"/>
  <c r="K513" i="6"/>
  <c r="N519" i="6"/>
  <c r="T519" i="6" s="1"/>
  <c r="N527" i="6"/>
  <c r="T527" i="6" s="1"/>
  <c r="N535" i="6"/>
  <c r="T535" i="6" s="1"/>
  <c r="M558" i="6"/>
  <c r="R571" i="7"/>
  <c r="R591" i="7"/>
  <c r="R131" i="7"/>
  <c r="R99" i="7"/>
  <c r="R247" i="7"/>
  <c r="R587" i="7"/>
  <c r="R603" i="7"/>
  <c r="R127" i="7"/>
  <c r="R163" i="7"/>
  <c r="R403" i="7"/>
  <c r="R123" i="7"/>
  <c r="R175" i="7"/>
  <c r="R415" i="7"/>
  <c r="R559" i="7"/>
  <c r="O73" i="7"/>
  <c r="Q73" i="7" s="1"/>
  <c r="N73" i="7"/>
  <c r="O86" i="7"/>
  <c r="Q86" i="7" s="1"/>
  <c r="N86" i="7"/>
  <c r="O105" i="7"/>
  <c r="Q105" i="7" s="1"/>
  <c r="N105" i="7"/>
  <c r="O121" i="7"/>
  <c r="Q121" i="7" s="1"/>
  <c r="N121" i="7"/>
  <c r="N134" i="7"/>
  <c r="O150" i="7"/>
  <c r="Q150" i="7" s="1"/>
  <c r="N150" i="7"/>
  <c r="S201" i="7"/>
  <c r="O118" i="7"/>
  <c r="Q118" i="7" s="1"/>
  <c r="N118" i="7"/>
  <c r="O74" i="7"/>
  <c r="Q74" i="7" s="1"/>
  <c r="N74" i="7"/>
  <c r="N84" i="7"/>
  <c r="O84" i="7"/>
  <c r="Q84" i="7" s="1"/>
  <c r="O93" i="7"/>
  <c r="Q93" i="7" s="1"/>
  <c r="N93" i="7"/>
  <c r="O137" i="7"/>
  <c r="Q137" i="7" s="1"/>
  <c r="N137" i="7"/>
  <c r="O153" i="7"/>
  <c r="Q153" i="7" s="1"/>
  <c r="N153" i="7"/>
  <c r="N76" i="7"/>
  <c r="O76" i="7"/>
  <c r="Q76" i="7" s="1"/>
  <c r="S179" i="7"/>
  <c r="O81" i="7"/>
  <c r="Q81" i="7" s="1"/>
  <c r="N81" i="7"/>
  <c r="O94" i="7"/>
  <c r="Q94" i="7" s="1"/>
  <c r="N94" i="7"/>
  <c r="S103" i="7"/>
  <c r="O166" i="7"/>
  <c r="Q166" i="7" s="1"/>
  <c r="N166" i="7"/>
  <c r="O182" i="7"/>
  <c r="Q182" i="7" s="1"/>
  <c r="N182" i="7"/>
  <c r="S187" i="7"/>
  <c r="O173" i="7"/>
  <c r="Q173" i="7" s="1"/>
  <c r="N173" i="7"/>
  <c r="S255" i="7"/>
  <c r="O82" i="7"/>
  <c r="Q82" i="7" s="1"/>
  <c r="N82" i="7"/>
  <c r="N92" i="7"/>
  <c r="O92" i="7"/>
  <c r="Q92" i="7" s="1"/>
  <c r="O106" i="7"/>
  <c r="Q106" i="7" s="1"/>
  <c r="N106" i="7"/>
  <c r="O122" i="7"/>
  <c r="Q122" i="7" s="1"/>
  <c r="N122" i="7"/>
  <c r="S135" i="7"/>
  <c r="O185" i="7"/>
  <c r="Q185" i="7" s="1"/>
  <c r="N185" i="7"/>
  <c r="S190" i="7"/>
  <c r="S123" i="7"/>
  <c r="N80" i="7"/>
  <c r="O80" i="7"/>
  <c r="Q80" i="7" s="1"/>
  <c r="O89" i="7"/>
  <c r="Q89" i="7" s="1"/>
  <c r="N89" i="7"/>
  <c r="O109" i="7"/>
  <c r="Q109" i="7" s="1"/>
  <c r="N109" i="7"/>
  <c r="S115" i="7"/>
  <c r="O138" i="7"/>
  <c r="Q138" i="7" s="1"/>
  <c r="N138" i="7"/>
  <c r="O154" i="7"/>
  <c r="Q154" i="7" s="1"/>
  <c r="N154" i="7"/>
  <c r="O85" i="7"/>
  <c r="Q85" i="7" s="1"/>
  <c r="N85" i="7"/>
  <c r="O102" i="7"/>
  <c r="Q102" i="7" s="1"/>
  <c r="N102" i="7"/>
  <c r="O189" i="7"/>
  <c r="Q189" i="7" s="1"/>
  <c r="N189" i="7"/>
  <c r="O77" i="7"/>
  <c r="Q77" i="7" s="1"/>
  <c r="N77" i="7"/>
  <c r="O90" i="7"/>
  <c r="Q90" i="7" s="1"/>
  <c r="N90" i="7"/>
  <c r="O97" i="7"/>
  <c r="Q97" i="7" s="1"/>
  <c r="N97" i="7"/>
  <c r="O125" i="7"/>
  <c r="Q125" i="7" s="1"/>
  <c r="N125" i="7"/>
  <c r="O141" i="7"/>
  <c r="Q141" i="7" s="1"/>
  <c r="N141" i="7"/>
  <c r="S107" i="7"/>
  <c r="O78" i="7"/>
  <c r="Q78" i="7" s="1"/>
  <c r="N78" i="7"/>
  <c r="N88" i="7"/>
  <c r="O88" i="7"/>
  <c r="Q88" i="7" s="1"/>
  <c r="O157" i="7"/>
  <c r="Q157" i="7" s="1"/>
  <c r="N157" i="7"/>
  <c r="O170" i="7"/>
  <c r="Q170" i="7" s="1"/>
  <c r="N170" i="7"/>
  <c r="M75" i="7"/>
  <c r="O75" i="7" s="1"/>
  <c r="Q75" i="7" s="1"/>
  <c r="M79" i="7"/>
  <c r="O79" i="7" s="1"/>
  <c r="Q79" i="7" s="1"/>
  <c r="M83" i="7"/>
  <c r="O83" i="7" s="1"/>
  <c r="Q83" i="7" s="1"/>
  <c r="M87" i="7"/>
  <c r="O87" i="7" s="1"/>
  <c r="Q87" i="7" s="1"/>
  <c r="M91" i="7"/>
  <c r="O91" i="7" s="1"/>
  <c r="Q91" i="7" s="1"/>
  <c r="M128" i="7"/>
  <c r="O128" i="7" s="1"/>
  <c r="Q128" i="7" s="1"/>
  <c r="K128" i="7"/>
  <c r="S131" i="7"/>
  <c r="O149" i="7"/>
  <c r="Q149" i="7" s="1"/>
  <c r="N149" i="7"/>
  <c r="M160" i="7"/>
  <c r="N160" i="7" s="1"/>
  <c r="K160" i="7"/>
  <c r="O162" i="7"/>
  <c r="Q162" i="7" s="1"/>
  <c r="S163" i="7"/>
  <c r="O181" i="7"/>
  <c r="Q181" i="7" s="1"/>
  <c r="N181" i="7"/>
  <c r="O207" i="7"/>
  <c r="Q207" i="7" s="1"/>
  <c r="N207" i="7"/>
  <c r="O211" i="7"/>
  <c r="Q211" i="7" s="1"/>
  <c r="N211" i="7"/>
  <c r="S224" i="7"/>
  <c r="O228" i="7"/>
  <c r="Q228" i="7" s="1"/>
  <c r="N228" i="7"/>
  <c r="O235" i="7"/>
  <c r="Q235" i="7" s="1"/>
  <c r="N235" i="7"/>
  <c r="O248" i="7"/>
  <c r="Q248" i="7" s="1"/>
  <c r="N248" i="7"/>
  <c r="N282" i="7"/>
  <c r="O282" i="7"/>
  <c r="Q282" i="7" s="1"/>
  <c r="G334" i="7"/>
  <c r="H324" i="7"/>
  <c r="J324" i="7" s="1"/>
  <c r="L324" i="7" s="1"/>
  <c r="M108" i="7"/>
  <c r="O108" i="7" s="1"/>
  <c r="Q108" i="7" s="1"/>
  <c r="K108" i="7"/>
  <c r="O129" i="7"/>
  <c r="Q129" i="7" s="1"/>
  <c r="N129" i="7"/>
  <c r="M140" i="7"/>
  <c r="O140" i="7" s="1"/>
  <c r="Q140" i="7" s="1"/>
  <c r="K140" i="7"/>
  <c r="O161" i="7"/>
  <c r="Q161" i="7" s="1"/>
  <c r="N161" i="7"/>
  <c r="M172" i="7"/>
  <c r="O172" i="7" s="1"/>
  <c r="Q172" i="7" s="1"/>
  <c r="K172" i="7"/>
  <c r="S175" i="7"/>
  <c r="U175" i="7" s="1"/>
  <c r="N187" i="7"/>
  <c r="M206" i="7"/>
  <c r="O206" i="7" s="1"/>
  <c r="Q206" i="7" s="1"/>
  <c r="K206" i="7"/>
  <c r="M217" i="7"/>
  <c r="N217" i="7" s="1"/>
  <c r="K217" i="7"/>
  <c r="O219" i="7"/>
  <c r="Q219" i="7" s="1"/>
  <c r="N219" i="7"/>
  <c r="M233" i="7"/>
  <c r="K233" i="7"/>
  <c r="O263" i="7"/>
  <c r="Q263" i="7" s="1"/>
  <c r="N263" i="7"/>
  <c r="K73" i="7"/>
  <c r="K77" i="7"/>
  <c r="K81" i="7"/>
  <c r="K85" i="7"/>
  <c r="K89" i="7"/>
  <c r="K93" i="7"/>
  <c r="M96" i="7"/>
  <c r="O96" i="7" s="1"/>
  <c r="Q96" i="7" s="1"/>
  <c r="K96" i="7"/>
  <c r="N103" i="7"/>
  <c r="M120" i="7"/>
  <c r="O120" i="7" s="1"/>
  <c r="Q120" i="7" s="1"/>
  <c r="K120" i="7"/>
  <c r="N130" i="7"/>
  <c r="N135" i="7"/>
  <c r="M152" i="7"/>
  <c r="O152" i="7" s="1"/>
  <c r="Q152" i="7" s="1"/>
  <c r="K152" i="7"/>
  <c r="N162" i="7"/>
  <c r="N167" i="7"/>
  <c r="M184" i="7"/>
  <c r="O184" i="7" s="1"/>
  <c r="Q184" i="7" s="1"/>
  <c r="K184" i="7"/>
  <c r="O196" i="7"/>
  <c r="Q196" i="7" s="1"/>
  <c r="N196" i="7"/>
  <c r="O208" i="7"/>
  <c r="Q208" i="7" s="1"/>
  <c r="N224" i="7"/>
  <c r="O233" i="7"/>
  <c r="Q233" i="7" s="1"/>
  <c r="N233" i="7"/>
  <c r="N259" i="7"/>
  <c r="O259" i="7"/>
  <c r="Q259" i="7" s="1"/>
  <c r="S294" i="7"/>
  <c r="N98" i="7"/>
  <c r="N115" i="7"/>
  <c r="M132" i="7"/>
  <c r="O132" i="7" s="1"/>
  <c r="Q132" i="7" s="1"/>
  <c r="K132" i="7"/>
  <c r="N142" i="7"/>
  <c r="N147" i="7"/>
  <c r="M164" i="7"/>
  <c r="O164" i="7" s="1"/>
  <c r="Q164" i="7" s="1"/>
  <c r="K164" i="7"/>
  <c r="N179" i="7"/>
  <c r="O212" i="7"/>
  <c r="Q212" i="7" s="1"/>
  <c r="N212" i="7"/>
  <c r="N255" i="7"/>
  <c r="M100" i="7"/>
  <c r="O100" i="7" s="1"/>
  <c r="Q100" i="7" s="1"/>
  <c r="K100" i="7"/>
  <c r="M112" i="7"/>
  <c r="N112" i="7" s="1"/>
  <c r="K112" i="7"/>
  <c r="N132" i="7"/>
  <c r="O133" i="7"/>
  <c r="Q133" i="7" s="1"/>
  <c r="N133" i="7"/>
  <c r="M144" i="7"/>
  <c r="N144" i="7" s="1"/>
  <c r="K144" i="7"/>
  <c r="O165" i="7"/>
  <c r="Q165" i="7" s="1"/>
  <c r="N165" i="7"/>
  <c r="M176" i="7"/>
  <c r="O176" i="7" s="1"/>
  <c r="Q176" i="7" s="1"/>
  <c r="K176" i="7"/>
  <c r="N221" i="7"/>
  <c r="O221" i="7"/>
  <c r="Q221" i="7" s="1"/>
  <c r="S240" i="7"/>
  <c r="O242" i="7"/>
  <c r="Q242" i="7" s="1"/>
  <c r="N242" i="7"/>
  <c r="S274" i="7"/>
  <c r="O289" i="7"/>
  <c r="Q289" i="7" s="1"/>
  <c r="N289" i="7"/>
  <c r="N300" i="7"/>
  <c r="O300" i="7"/>
  <c r="Q300" i="7" s="1"/>
  <c r="O101" i="7"/>
  <c r="Q101" i="7" s="1"/>
  <c r="N101" i="7"/>
  <c r="N107" i="7"/>
  <c r="O113" i="7"/>
  <c r="Q113" i="7" s="1"/>
  <c r="N113" i="7"/>
  <c r="M124" i="7"/>
  <c r="O124" i="7" s="1"/>
  <c r="Q124" i="7" s="1"/>
  <c r="K124" i="7"/>
  <c r="N139" i="7"/>
  <c r="O145" i="7"/>
  <c r="Q145" i="7" s="1"/>
  <c r="N145" i="7"/>
  <c r="M156" i="7"/>
  <c r="O156" i="7" s="1"/>
  <c r="Q156" i="7" s="1"/>
  <c r="K156" i="7"/>
  <c r="O158" i="7"/>
  <c r="Q158" i="7" s="1"/>
  <c r="S159" i="7"/>
  <c r="N171" i="7"/>
  <c r="M188" i="7"/>
  <c r="O188" i="7" s="1"/>
  <c r="Q188" i="7" s="1"/>
  <c r="K188" i="7"/>
  <c r="N190" i="7"/>
  <c r="O195" i="7"/>
  <c r="Q195" i="7" s="1"/>
  <c r="N195" i="7"/>
  <c r="M199" i="7"/>
  <c r="O199" i="7" s="1"/>
  <c r="Q199" i="7" s="1"/>
  <c r="K199" i="7"/>
  <c r="N201" i="7"/>
  <c r="O203" i="7"/>
  <c r="Q203" i="7" s="1"/>
  <c r="N203" i="7"/>
  <c r="O205" i="7"/>
  <c r="Q205" i="7" s="1"/>
  <c r="N205" i="7"/>
  <c r="N208" i="7"/>
  <c r="O231" i="7"/>
  <c r="Q231" i="7" s="1"/>
  <c r="O251" i="7"/>
  <c r="Q251" i="7" s="1"/>
  <c r="O269" i="7"/>
  <c r="Q269" i="7" s="1"/>
  <c r="N269" i="7"/>
  <c r="O273" i="7"/>
  <c r="Q273" i="7" s="1"/>
  <c r="N273" i="7"/>
  <c r="N95" i="7"/>
  <c r="M104" i="7"/>
  <c r="N104" i="7" s="1"/>
  <c r="K104" i="7"/>
  <c r="N119" i="7"/>
  <c r="M136" i="7"/>
  <c r="N136" i="7" s="1"/>
  <c r="K136" i="7"/>
  <c r="N151" i="7"/>
  <c r="M168" i="7"/>
  <c r="O168" i="7" s="1"/>
  <c r="Q168" i="7" s="1"/>
  <c r="K168" i="7"/>
  <c r="N183" i="7"/>
  <c r="O192" i="7"/>
  <c r="Q192" i="7" s="1"/>
  <c r="N192" i="7"/>
  <c r="K195" i="7"/>
  <c r="O230" i="7"/>
  <c r="Q230" i="7" s="1"/>
  <c r="N230" i="7"/>
  <c r="O239" i="7"/>
  <c r="Q239" i="7" s="1"/>
  <c r="N239" i="7"/>
  <c r="O241" i="7"/>
  <c r="Q241" i="7" s="1"/>
  <c r="N241" i="7"/>
  <c r="N296" i="7"/>
  <c r="O296" i="7"/>
  <c r="Q296" i="7" s="1"/>
  <c r="M116" i="7"/>
  <c r="O116" i="7" s="1"/>
  <c r="Q116" i="7" s="1"/>
  <c r="K116" i="7"/>
  <c r="M148" i="7"/>
  <c r="O148" i="7" s="1"/>
  <c r="Q148" i="7" s="1"/>
  <c r="K148" i="7"/>
  <c r="M180" i="7"/>
  <c r="O180" i="7" s="1"/>
  <c r="Q180" i="7" s="1"/>
  <c r="K180" i="7"/>
  <c r="O215" i="7"/>
  <c r="Q215" i="7" s="1"/>
  <c r="N215" i="7"/>
  <c r="O226" i="7"/>
  <c r="Q226" i="7" s="1"/>
  <c r="N226" i="7"/>
  <c r="M237" i="7"/>
  <c r="O237" i="7" s="1"/>
  <c r="Q237" i="7" s="1"/>
  <c r="K237" i="7"/>
  <c r="N251" i="7"/>
  <c r="N280" i="7"/>
  <c r="O280" i="7"/>
  <c r="Q280" i="7" s="1"/>
  <c r="M194" i="7"/>
  <c r="N194" i="7" s="1"/>
  <c r="K194" i="7"/>
  <c r="M210" i="7"/>
  <c r="O210" i="7" s="1"/>
  <c r="Q210" i="7" s="1"/>
  <c r="K210" i="7"/>
  <c r="O225" i="7"/>
  <c r="Q225" i="7" s="1"/>
  <c r="N225" i="7"/>
  <c r="O234" i="7"/>
  <c r="Q234" i="7" s="1"/>
  <c r="N234" i="7"/>
  <c r="O246" i="7"/>
  <c r="Q246" i="7" s="1"/>
  <c r="N246" i="7"/>
  <c r="M252" i="7"/>
  <c r="N252" i="7" s="1"/>
  <c r="K252" i="7"/>
  <c r="O254" i="7"/>
  <c r="Q254" i="7" s="1"/>
  <c r="N254" i="7"/>
  <c r="O267" i="7"/>
  <c r="Q267" i="7" s="1"/>
  <c r="N267" i="7"/>
  <c r="M284" i="7"/>
  <c r="O284" i="7" s="1"/>
  <c r="Q284" i="7" s="1"/>
  <c r="K284" i="7"/>
  <c r="O291" i="7"/>
  <c r="Q291" i="7" s="1"/>
  <c r="N291" i="7"/>
  <c r="S298" i="7"/>
  <c r="N302" i="7"/>
  <c r="O302" i="7"/>
  <c r="Q302" i="7" s="1"/>
  <c r="O238" i="7"/>
  <c r="Q238" i="7" s="1"/>
  <c r="N238" i="7"/>
  <c r="S243" i="7"/>
  <c r="O245" i="7"/>
  <c r="Q245" i="7" s="1"/>
  <c r="N245" i="7"/>
  <c r="O252" i="7"/>
  <c r="Q252" i="7" s="1"/>
  <c r="M256" i="7"/>
  <c r="O256" i="7" s="1"/>
  <c r="Q256" i="7" s="1"/>
  <c r="K256" i="7"/>
  <c r="O258" i="7"/>
  <c r="Q258" i="7" s="1"/>
  <c r="N258" i="7"/>
  <c r="O261" i="7"/>
  <c r="Q261" i="7" s="1"/>
  <c r="N261" i="7"/>
  <c r="M305" i="7"/>
  <c r="N305" i="7" s="1"/>
  <c r="K305" i="7"/>
  <c r="M332" i="7"/>
  <c r="K332" i="7"/>
  <c r="K99" i="7"/>
  <c r="K103" i="7"/>
  <c r="K107" i="7"/>
  <c r="K111" i="7"/>
  <c r="K115" i="7"/>
  <c r="K119" i="7"/>
  <c r="K123" i="7"/>
  <c r="K127" i="7"/>
  <c r="K131" i="7"/>
  <c r="K135" i="7"/>
  <c r="K139" i="7"/>
  <c r="K143" i="7"/>
  <c r="K147" i="7"/>
  <c r="K151" i="7"/>
  <c r="K155" i="7"/>
  <c r="K159" i="7"/>
  <c r="K163" i="7"/>
  <c r="K167" i="7"/>
  <c r="K171" i="7"/>
  <c r="K175" i="7"/>
  <c r="K179" i="7"/>
  <c r="K183" i="7"/>
  <c r="K187" i="7"/>
  <c r="K190" i="7"/>
  <c r="M198" i="7"/>
  <c r="N198" i="7" s="1"/>
  <c r="K198" i="7"/>
  <c r="M202" i="7"/>
  <c r="O202" i="7" s="1"/>
  <c r="Q202" i="7" s="1"/>
  <c r="K202" i="7"/>
  <c r="O214" i="7"/>
  <c r="Q214" i="7" s="1"/>
  <c r="N214" i="7"/>
  <c r="O229" i="7"/>
  <c r="Q229" i="7" s="1"/>
  <c r="N229" i="7"/>
  <c r="O250" i="7"/>
  <c r="Q250" i="7" s="1"/>
  <c r="N250" i="7"/>
  <c r="N256" i="7"/>
  <c r="O260" i="7"/>
  <c r="Q260" i="7" s="1"/>
  <c r="N260" i="7"/>
  <c r="O268" i="7"/>
  <c r="Q268" i="7" s="1"/>
  <c r="N268" i="7"/>
  <c r="O270" i="7"/>
  <c r="Q270" i="7" s="1"/>
  <c r="N270" i="7"/>
  <c r="K214" i="7"/>
  <c r="O222" i="7"/>
  <c r="Q222" i="7" s="1"/>
  <c r="N222" i="7"/>
  <c r="O232" i="7"/>
  <c r="Q232" i="7" s="1"/>
  <c r="N240" i="7"/>
  <c r="N243" i="7"/>
  <c r="S247" i="7"/>
  <c r="O249" i="7"/>
  <c r="Q249" i="7" s="1"/>
  <c r="N249" i="7"/>
  <c r="O253" i="7"/>
  <c r="Q253" i="7" s="1"/>
  <c r="N253" i="7"/>
  <c r="O265" i="7"/>
  <c r="Q265" i="7" s="1"/>
  <c r="N265" i="7"/>
  <c r="O281" i="7"/>
  <c r="Q281" i="7" s="1"/>
  <c r="N281" i="7"/>
  <c r="O297" i="7"/>
  <c r="Q297" i="7" s="1"/>
  <c r="N297" i="7"/>
  <c r="O312" i="7"/>
  <c r="Q312" i="7" s="1"/>
  <c r="N312" i="7"/>
  <c r="O191" i="7"/>
  <c r="Q191" i="7" s="1"/>
  <c r="N191" i="7"/>
  <c r="M213" i="7"/>
  <c r="O213" i="7" s="1"/>
  <c r="Q213" i="7" s="1"/>
  <c r="K213" i="7"/>
  <c r="O218" i="7"/>
  <c r="Q218" i="7" s="1"/>
  <c r="N218" i="7"/>
  <c r="O236" i="7"/>
  <c r="Q236" i="7" s="1"/>
  <c r="O244" i="7"/>
  <c r="Q244" i="7" s="1"/>
  <c r="N244" i="7"/>
  <c r="O257" i="7"/>
  <c r="Q257" i="7" s="1"/>
  <c r="N257" i="7"/>
  <c r="O262" i="7"/>
  <c r="Q262" i="7" s="1"/>
  <c r="O264" i="7"/>
  <c r="Q264" i="7" s="1"/>
  <c r="N264" i="7"/>
  <c r="O272" i="7"/>
  <c r="Q272" i="7" s="1"/>
  <c r="M276" i="7"/>
  <c r="N276" i="7" s="1"/>
  <c r="K276" i="7"/>
  <c r="O288" i="7"/>
  <c r="Q288" i="7" s="1"/>
  <c r="M292" i="7"/>
  <c r="N292" i="7" s="1"/>
  <c r="K292" i="7"/>
  <c r="O305" i="7"/>
  <c r="Q305" i="7" s="1"/>
  <c r="M307" i="7"/>
  <c r="K307" i="7"/>
  <c r="F352" i="7"/>
  <c r="I342" i="7"/>
  <c r="F333" i="7"/>
  <c r="I323" i="7"/>
  <c r="M315" i="7"/>
  <c r="N315" i="7" s="1"/>
  <c r="K315" i="7"/>
  <c r="M320" i="7"/>
  <c r="K320" i="7"/>
  <c r="M330" i="7"/>
  <c r="K330" i="7"/>
  <c r="M340" i="7"/>
  <c r="O455" i="7"/>
  <c r="Q455" i="7" s="1"/>
  <c r="N455" i="7"/>
  <c r="O307" i="7"/>
  <c r="Q307" i="7" s="1"/>
  <c r="N307" i="7"/>
  <c r="O315" i="7"/>
  <c r="Q315" i="7" s="1"/>
  <c r="G359" i="7"/>
  <c r="H349" i="7"/>
  <c r="J349" i="7" s="1"/>
  <c r="L349" i="7" s="1"/>
  <c r="K225" i="7"/>
  <c r="K229" i="7"/>
  <c r="K244" i="7"/>
  <c r="K248" i="7"/>
  <c r="K263" i="7"/>
  <c r="S266" i="7"/>
  <c r="K268" i="7"/>
  <c r="N278" i="7"/>
  <c r="N286" i="7"/>
  <c r="N294" i="7"/>
  <c r="N298" i="7"/>
  <c r="M299" i="7"/>
  <c r="O299" i="7" s="1"/>
  <c r="Q299" i="7" s="1"/>
  <c r="M318" i="7"/>
  <c r="K318" i="7"/>
  <c r="M328" i="7"/>
  <c r="K328" i="7"/>
  <c r="M338" i="7"/>
  <c r="K338" i="7"/>
  <c r="S411" i="7"/>
  <c r="K221" i="7"/>
  <c r="K232" i="7"/>
  <c r="K236" i="7"/>
  <c r="K240" i="7"/>
  <c r="K255" i="7"/>
  <c r="K259" i="7"/>
  <c r="M279" i="7"/>
  <c r="N279" i="7" s="1"/>
  <c r="M287" i="7"/>
  <c r="O287" i="7" s="1"/>
  <c r="Q287" i="7" s="1"/>
  <c r="M295" i="7"/>
  <c r="O295" i="7" s="1"/>
  <c r="Q295" i="7" s="1"/>
  <c r="S306" i="7"/>
  <c r="G330" i="7"/>
  <c r="H320" i="7"/>
  <c r="J320" i="7" s="1"/>
  <c r="L320" i="7" s="1"/>
  <c r="K201" i="7"/>
  <c r="K224" i="7"/>
  <c r="K228" i="7"/>
  <c r="K243" i="7"/>
  <c r="K247" i="7"/>
  <c r="K251" i="7"/>
  <c r="K262" i="7"/>
  <c r="K269" i="7"/>
  <c r="M271" i="7"/>
  <c r="O271" i="7" s="1"/>
  <c r="Q271" i="7" s="1"/>
  <c r="K277" i="7"/>
  <c r="K285" i="7"/>
  <c r="K293" i="7"/>
  <c r="O304" i="7"/>
  <c r="Q304" i="7" s="1"/>
  <c r="F329" i="7"/>
  <c r="I319" i="7"/>
  <c r="F337" i="7"/>
  <c r="I327" i="7"/>
  <c r="M326" i="7"/>
  <c r="K326" i="7"/>
  <c r="M336" i="7"/>
  <c r="K336" i="7"/>
  <c r="H351" i="7"/>
  <c r="J351" i="7" s="1"/>
  <c r="L351" i="7" s="1"/>
  <c r="G361" i="7"/>
  <c r="O277" i="7"/>
  <c r="Q277" i="7" s="1"/>
  <c r="O285" i="7"/>
  <c r="Q285" i="7" s="1"/>
  <c r="O293" i="7"/>
  <c r="Q293" i="7" s="1"/>
  <c r="M301" i="7"/>
  <c r="O301" i="7" s="1"/>
  <c r="Q301" i="7" s="1"/>
  <c r="M303" i="7"/>
  <c r="N303" i="7" s="1"/>
  <c r="N306" i="7"/>
  <c r="N395" i="7"/>
  <c r="O395" i="7"/>
  <c r="Q395" i="7" s="1"/>
  <c r="G347" i="7"/>
  <c r="H348" i="7"/>
  <c r="J348" i="7" s="1"/>
  <c r="L348" i="7" s="1"/>
  <c r="G355" i="7"/>
  <c r="H368" i="7"/>
  <c r="J368" i="7" s="1"/>
  <c r="L368" i="7" s="1"/>
  <c r="O401" i="7"/>
  <c r="Q401" i="7" s="1"/>
  <c r="N401" i="7"/>
  <c r="F358" i="7"/>
  <c r="I348" i="7"/>
  <c r="F356" i="7"/>
  <c r="I346" i="7"/>
  <c r="H319" i="7"/>
  <c r="J319" i="7" s="1"/>
  <c r="L319" i="7" s="1"/>
  <c r="H323" i="7"/>
  <c r="J323" i="7" s="1"/>
  <c r="L323" i="7" s="1"/>
  <c r="H327" i="7"/>
  <c r="J327" i="7" s="1"/>
  <c r="L327" i="7" s="1"/>
  <c r="H329" i="7"/>
  <c r="J329" i="7" s="1"/>
  <c r="L329" i="7" s="1"/>
  <c r="H346" i="7"/>
  <c r="J346" i="7" s="1"/>
  <c r="L346" i="7" s="1"/>
  <c r="H366" i="7"/>
  <c r="J366" i="7" s="1"/>
  <c r="L366" i="7" s="1"/>
  <c r="O390" i="7"/>
  <c r="Q390" i="7" s="1"/>
  <c r="N390" i="7"/>
  <c r="O414" i="7"/>
  <c r="Q414" i="7" s="1"/>
  <c r="N414" i="7"/>
  <c r="O426" i="7"/>
  <c r="Q426" i="7" s="1"/>
  <c r="N426" i="7"/>
  <c r="G352" i="7"/>
  <c r="H342" i="7"/>
  <c r="J342" i="7" s="1"/>
  <c r="L342" i="7" s="1"/>
  <c r="I321" i="7"/>
  <c r="I325" i="7"/>
  <c r="I331" i="7"/>
  <c r="I335" i="7"/>
  <c r="I341" i="7"/>
  <c r="I345" i="7"/>
  <c r="O396" i="7"/>
  <c r="Q396" i="7" s="1"/>
  <c r="N396" i="7"/>
  <c r="M449" i="7"/>
  <c r="N449" i="7" s="1"/>
  <c r="K449" i="7"/>
  <c r="F361" i="7"/>
  <c r="I351" i="7"/>
  <c r="F365" i="7"/>
  <c r="I355" i="7"/>
  <c r="N389" i="7"/>
  <c r="O389" i="7"/>
  <c r="Q389" i="7" s="1"/>
  <c r="N393" i="7"/>
  <c r="O393" i="7"/>
  <c r="Q393" i="7" s="1"/>
  <c r="M400" i="7"/>
  <c r="N400" i="7" s="1"/>
  <c r="K400" i="7"/>
  <c r="H356" i="7"/>
  <c r="J356" i="7" s="1"/>
  <c r="L356" i="7" s="1"/>
  <c r="M391" i="7"/>
  <c r="N391" i="7" s="1"/>
  <c r="K391" i="7"/>
  <c r="S398" i="7"/>
  <c r="O405" i="7"/>
  <c r="Q405" i="7" s="1"/>
  <c r="N405" i="7"/>
  <c r="N429" i="7"/>
  <c r="O429" i="7"/>
  <c r="Q429" i="7" s="1"/>
  <c r="F360" i="7"/>
  <c r="I350" i="7"/>
  <c r="F364" i="7"/>
  <c r="I354" i="7"/>
  <c r="H318" i="7"/>
  <c r="J318" i="7" s="1"/>
  <c r="L318" i="7" s="1"/>
  <c r="H322" i="7"/>
  <c r="J322" i="7" s="1"/>
  <c r="L322" i="7" s="1"/>
  <c r="H326" i="7"/>
  <c r="J326" i="7" s="1"/>
  <c r="L326" i="7" s="1"/>
  <c r="H328" i="7"/>
  <c r="J328" i="7" s="1"/>
  <c r="L328" i="7" s="1"/>
  <c r="H332" i="7"/>
  <c r="J332" i="7" s="1"/>
  <c r="L332" i="7" s="1"/>
  <c r="H336" i="7"/>
  <c r="J336" i="7" s="1"/>
  <c r="L336" i="7" s="1"/>
  <c r="H338" i="7"/>
  <c r="J338" i="7" s="1"/>
  <c r="L338" i="7" s="1"/>
  <c r="H358" i="7"/>
  <c r="J358" i="7" s="1"/>
  <c r="L358" i="7" s="1"/>
  <c r="H376" i="7"/>
  <c r="J376" i="7" s="1"/>
  <c r="L376" i="7" s="1"/>
  <c r="O397" i="7"/>
  <c r="Q397" i="7" s="1"/>
  <c r="N397" i="7"/>
  <c r="N407" i="7"/>
  <c r="O407" i="7"/>
  <c r="Q407" i="7" s="1"/>
  <c r="M434" i="7"/>
  <c r="O434" i="7" s="1"/>
  <c r="Q434" i="7" s="1"/>
  <c r="K434" i="7"/>
  <c r="M438" i="7"/>
  <c r="O438" i="7" s="1"/>
  <c r="Q438" i="7" s="1"/>
  <c r="K438" i="7"/>
  <c r="O392" i="7"/>
  <c r="Q392" i="7" s="1"/>
  <c r="O413" i="7"/>
  <c r="Q413" i="7" s="1"/>
  <c r="N413" i="7"/>
  <c r="O422" i="7"/>
  <c r="Q422" i="7" s="1"/>
  <c r="N422" i="7"/>
  <c r="M425" i="7"/>
  <c r="N425" i="7" s="1"/>
  <c r="K425" i="7"/>
  <c r="M442" i="7"/>
  <c r="O442" i="7" s="1"/>
  <c r="Q442" i="7" s="1"/>
  <c r="K442" i="7"/>
  <c r="N399" i="7"/>
  <c r="M412" i="7"/>
  <c r="O412" i="7" s="1"/>
  <c r="Q412" i="7" s="1"/>
  <c r="K412" i="7"/>
  <c r="M454" i="7"/>
  <c r="O454" i="7" s="1"/>
  <c r="Q454" i="7" s="1"/>
  <c r="K454" i="7"/>
  <c r="O388" i="7"/>
  <c r="Q388" i="7" s="1"/>
  <c r="O399" i="7"/>
  <c r="Q399" i="7" s="1"/>
  <c r="O403" i="7"/>
  <c r="Q403" i="7" s="1"/>
  <c r="O409" i="7"/>
  <c r="Q409" i="7" s="1"/>
  <c r="N409" i="7"/>
  <c r="N410" i="7"/>
  <c r="O419" i="7"/>
  <c r="Q419" i="7" s="1"/>
  <c r="N419" i="7"/>
  <c r="O435" i="7"/>
  <c r="Q435" i="7" s="1"/>
  <c r="N435" i="7"/>
  <c r="O439" i="7"/>
  <c r="Q439" i="7" s="1"/>
  <c r="N439" i="7"/>
  <c r="O443" i="7"/>
  <c r="Q443" i="7" s="1"/>
  <c r="N443" i="7"/>
  <c r="K388" i="7"/>
  <c r="N392" i="7"/>
  <c r="N398" i="7"/>
  <c r="M408" i="7"/>
  <c r="O408" i="7" s="1"/>
  <c r="Q408" i="7" s="1"/>
  <c r="K408" i="7"/>
  <c r="N416" i="7"/>
  <c r="O430" i="7"/>
  <c r="Q430" i="7" s="1"/>
  <c r="N430" i="7"/>
  <c r="O499" i="7"/>
  <c r="Q499" i="7" s="1"/>
  <c r="N499" i="7"/>
  <c r="O402" i="7"/>
  <c r="Q402" i="7" s="1"/>
  <c r="N406" i="7"/>
  <c r="N411" i="7"/>
  <c r="O421" i="7"/>
  <c r="Q421" i="7" s="1"/>
  <c r="O431" i="7"/>
  <c r="Q431" i="7" s="1"/>
  <c r="O451" i="7"/>
  <c r="Q451" i="7" s="1"/>
  <c r="N451" i="7"/>
  <c r="O495" i="7"/>
  <c r="Q495" i="7" s="1"/>
  <c r="N495" i="7"/>
  <c r="N388" i="7"/>
  <c r="M394" i="7"/>
  <c r="M404" i="7"/>
  <c r="O404" i="7" s="1"/>
  <c r="Q404" i="7" s="1"/>
  <c r="K404" i="7"/>
  <c r="M417" i="7"/>
  <c r="N417" i="7" s="1"/>
  <c r="K417" i="7"/>
  <c r="N418" i="7"/>
  <c r="O427" i="7"/>
  <c r="Q427" i="7" s="1"/>
  <c r="N427" i="7"/>
  <c r="O489" i="7"/>
  <c r="Q489" i="7" s="1"/>
  <c r="N489" i="7"/>
  <c r="O491" i="7"/>
  <c r="Q491" i="7" s="1"/>
  <c r="N491" i="7"/>
  <c r="M437" i="7"/>
  <c r="O437" i="7" s="1"/>
  <c r="Q437" i="7" s="1"/>
  <c r="K437" i="7"/>
  <c r="M441" i="7"/>
  <c r="O441" i="7" s="1"/>
  <c r="Q441" i="7" s="1"/>
  <c r="K441" i="7"/>
  <c r="K458" i="7"/>
  <c r="M458" i="7"/>
  <c r="O458" i="7" s="1"/>
  <c r="Q458" i="7" s="1"/>
  <c r="M460" i="7"/>
  <c r="O460" i="7" s="1"/>
  <c r="Q460" i="7" s="1"/>
  <c r="K460" i="7"/>
  <c r="O485" i="7"/>
  <c r="Q485" i="7" s="1"/>
  <c r="N485" i="7"/>
  <c r="M453" i="7"/>
  <c r="O453" i="7" s="1"/>
  <c r="Q453" i="7" s="1"/>
  <c r="K453" i="7"/>
  <c r="O465" i="7"/>
  <c r="Q465" i="7" s="1"/>
  <c r="N465" i="7"/>
  <c r="O469" i="7"/>
  <c r="Q469" i="7" s="1"/>
  <c r="N469" i="7"/>
  <c r="O470" i="7"/>
  <c r="Q470" i="7" s="1"/>
  <c r="N470" i="7"/>
  <c r="O476" i="7"/>
  <c r="Q476" i="7" s="1"/>
  <c r="N476" i="7"/>
  <c r="O487" i="7"/>
  <c r="Q487" i="7" s="1"/>
  <c r="N487" i="7"/>
  <c r="N534" i="7"/>
  <c r="O534" i="7"/>
  <c r="Q534" i="7" s="1"/>
  <c r="K399" i="7"/>
  <c r="K403" i="7"/>
  <c r="K407" i="7"/>
  <c r="K411" i="7"/>
  <c r="M420" i="7"/>
  <c r="O420" i="7" s="1"/>
  <c r="Q420" i="7" s="1"/>
  <c r="M428" i="7"/>
  <c r="O428" i="7" s="1"/>
  <c r="Q428" i="7" s="1"/>
  <c r="O474" i="7"/>
  <c r="Q474" i="7" s="1"/>
  <c r="N474" i="7"/>
  <c r="O494" i="7"/>
  <c r="Q494" i="7" s="1"/>
  <c r="N494" i="7"/>
  <c r="O507" i="7"/>
  <c r="Q507" i="7" s="1"/>
  <c r="N507" i="7"/>
  <c r="N436" i="7"/>
  <c r="O446" i="7"/>
  <c r="Q446" i="7" s="1"/>
  <c r="N446" i="7"/>
  <c r="O447" i="7"/>
  <c r="Q447" i="7" s="1"/>
  <c r="N447" i="7"/>
  <c r="M457" i="7"/>
  <c r="O457" i="7" s="1"/>
  <c r="Q457" i="7" s="1"/>
  <c r="K457" i="7"/>
  <c r="O461" i="7"/>
  <c r="Q461" i="7" s="1"/>
  <c r="N461" i="7"/>
  <c r="O492" i="7"/>
  <c r="Q492" i="7" s="1"/>
  <c r="N492" i="7"/>
  <c r="O501" i="7"/>
  <c r="Q501" i="7" s="1"/>
  <c r="N501" i="7"/>
  <c r="M503" i="7"/>
  <c r="O503" i="7" s="1"/>
  <c r="Q503" i="7" s="1"/>
  <c r="K503" i="7"/>
  <c r="K421" i="7"/>
  <c r="K429" i="7"/>
  <c r="K446" i="7"/>
  <c r="O490" i="7"/>
  <c r="Q490" i="7" s="1"/>
  <c r="N490" i="7"/>
  <c r="M433" i="7"/>
  <c r="N433" i="7" s="1"/>
  <c r="K433" i="7"/>
  <c r="M445" i="7"/>
  <c r="O445" i="7" s="1"/>
  <c r="Q445" i="7" s="1"/>
  <c r="K445" i="7"/>
  <c r="O450" i="7"/>
  <c r="Q450" i="7" s="1"/>
  <c r="N450" i="7"/>
  <c r="K459" i="7"/>
  <c r="M459" i="7"/>
  <c r="O459" i="7" s="1"/>
  <c r="Q459" i="7" s="1"/>
  <c r="O462" i="7"/>
  <c r="Q462" i="7" s="1"/>
  <c r="N462" i="7"/>
  <c r="O481" i="7"/>
  <c r="Q481" i="7" s="1"/>
  <c r="N481" i="7"/>
  <c r="N484" i="7"/>
  <c r="O488" i="7"/>
  <c r="Q488" i="7" s="1"/>
  <c r="N500" i="7"/>
  <c r="O504" i="7"/>
  <c r="Q504" i="7" s="1"/>
  <c r="N504" i="7"/>
  <c r="S529" i="7"/>
  <c r="O531" i="7"/>
  <c r="Q531" i="7" s="1"/>
  <c r="N531" i="7"/>
  <c r="M464" i="7"/>
  <c r="O464" i="7" s="1"/>
  <c r="Q464" i="7" s="1"/>
  <c r="K464" i="7"/>
  <c r="O473" i="7"/>
  <c r="Q473" i="7" s="1"/>
  <c r="N473" i="7"/>
  <c r="S496" i="7"/>
  <c r="O511" i="7"/>
  <c r="Q511" i="7" s="1"/>
  <c r="N511" i="7"/>
  <c r="O478" i="7"/>
  <c r="Q478" i="7" s="1"/>
  <c r="N478" i="7"/>
  <c r="S480" i="7"/>
  <c r="O493" i="7"/>
  <c r="Q493" i="7" s="1"/>
  <c r="N493" i="7"/>
  <c r="O498" i="7"/>
  <c r="Q498" i="7" s="1"/>
  <c r="N498" i="7"/>
  <c r="O509" i="7"/>
  <c r="Q509" i="7" s="1"/>
  <c r="N509" i="7"/>
  <c r="O520" i="7"/>
  <c r="Q520" i="7" s="1"/>
  <c r="N520" i="7"/>
  <c r="O477" i="7"/>
  <c r="Q477" i="7" s="1"/>
  <c r="N477" i="7"/>
  <c r="O482" i="7"/>
  <c r="Q482" i="7" s="1"/>
  <c r="N482" i="7"/>
  <c r="S484" i="7"/>
  <c r="N496" i="7"/>
  <c r="S500" i="7"/>
  <c r="M468" i="7"/>
  <c r="N468" i="7" s="1"/>
  <c r="K468" i="7"/>
  <c r="N480" i="7"/>
  <c r="O486" i="7"/>
  <c r="Q486" i="7" s="1"/>
  <c r="N486" i="7"/>
  <c r="O497" i="7"/>
  <c r="Q497" i="7" s="1"/>
  <c r="N497" i="7"/>
  <c r="O502" i="7"/>
  <c r="Q502" i="7" s="1"/>
  <c r="N502" i="7"/>
  <c r="N505" i="7"/>
  <c r="O525" i="7"/>
  <c r="Q525" i="7" s="1"/>
  <c r="N525" i="7"/>
  <c r="M463" i="7"/>
  <c r="O463" i="7" s="1"/>
  <c r="Q463" i="7" s="1"/>
  <c r="M467" i="7"/>
  <c r="N467" i="7" s="1"/>
  <c r="M471" i="7"/>
  <c r="O471" i="7" s="1"/>
  <c r="Q471" i="7" s="1"/>
  <c r="M475" i="7"/>
  <c r="N475" i="7" s="1"/>
  <c r="M479" i="7"/>
  <c r="O479" i="7" s="1"/>
  <c r="Q479" i="7" s="1"/>
  <c r="M483" i="7"/>
  <c r="N483" i="7" s="1"/>
  <c r="O512" i="7"/>
  <c r="Q512" i="7" s="1"/>
  <c r="M518" i="7"/>
  <c r="N518" i="7" s="1"/>
  <c r="K518" i="7"/>
  <c r="N538" i="7"/>
  <c r="O538" i="7"/>
  <c r="Q538" i="7" s="1"/>
  <c r="O547" i="7"/>
  <c r="Q547" i="7" s="1"/>
  <c r="N547" i="7"/>
  <c r="S551" i="7"/>
  <c r="O523" i="7"/>
  <c r="Q523" i="7" s="1"/>
  <c r="N523" i="7"/>
  <c r="M530" i="7"/>
  <c r="O530" i="7" s="1"/>
  <c r="Q530" i="7" s="1"/>
  <c r="K530" i="7"/>
  <c r="S540" i="7"/>
  <c r="O545" i="7"/>
  <c r="Q545" i="7" s="1"/>
  <c r="N545" i="7"/>
  <c r="S555" i="7"/>
  <c r="K523" i="7"/>
  <c r="O524" i="7"/>
  <c r="Q524" i="7" s="1"/>
  <c r="N524" i="7"/>
  <c r="O543" i="7"/>
  <c r="Q543" i="7" s="1"/>
  <c r="N543" i="7"/>
  <c r="M510" i="7"/>
  <c r="O510" i="7" s="1"/>
  <c r="Q510" i="7" s="1"/>
  <c r="K510" i="7"/>
  <c r="O515" i="7"/>
  <c r="Q515" i="7" s="1"/>
  <c r="N515" i="7"/>
  <c r="M522" i="7"/>
  <c r="N522" i="7" s="1"/>
  <c r="K522" i="7"/>
  <c r="O533" i="7"/>
  <c r="Q533" i="7" s="1"/>
  <c r="N533" i="7"/>
  <c r="M535" i="7"/>
  <c r="O535" i="7" s="1"/>
  <c r="Q535" i="7" s="1"/>
  <c r="K535" i="7"/>
  <c r="O541" i="7"/>
  <c r="Q541" i="7" s="1"/>
  <c r="N541" i="7"/>
  <c r="O554" i="7"/>
  <c r="Q554" i="7" s="1"/>
  <c r="N554" i="7"/>
  <c r="K472" i="7"/>
  <c r="K476" i="7"/>
  <c r="K480" i="7"/>
  <c r="K484" i="7"/>
  <c r="K488" i="7"/>
  <c r="K492" i="7"/>
  <c r="K496" i="7"/>
  <c r="K500" i="7"/>
  <c r="N508" i="7"/>
  <c r="K515" i="7"/>
  <c r="O516" i="7"/>
  <c r="Q516" i="7" s="1"/>
  <c r="N516" i="7"/>
  <c r="N517" i="7"/>
  <c r="O527" i="7"/>
  <c r="Q527" i="7" s="1"/>
  <c r="N527" i="7"/>
  <c r="O539" i="7"/>
  <c r="Q539" i="7" s="1"/>
  <c r="N539" i="7"/>
  <c r="N546" i="7"/>
  <c r="O546" i="7"/>
  <c r="Q546" i="7" s="1"/>
  <c r="O578" i="7"/>
  <c r="Q578" i="7" s="1"/>
  <c r="N578" i="7"/>
  <c r="O594" i="7"/>
  <c r="Q594" i="7" s="1"/>
  <c r="N594" i="7"/>
  <c r="M506" i="7"/>
  <c r="N506" i="7" s="1"/>
  <c r="K506" i="7"/>
  <c r="K511" i="7"/>
  <c r="M514" i="7"/>
  <c r="N514" i="7" s="1"/>
  <c r="K514" i="7"/>
  <c r="K527" i="7"/>
  <c r="O528" i="7"/>
  <c r="Q528" i="7" s="1"/>
  <c r="N528" i="7"/>
  <c r="N529" i="7"/>
  <c r="O537" i="7"/>
  <c r="Q537" i="7" s="1"/>
  <c r="N537" i="7"/>
  <c r="S508" i="7"/>
  <c r="O519" i="7"/>
  <c r="Q519" i="7" s="1"/>
  <c r="N519" i="7"/>
  <c r="M526" i="7"/>
  <c r="O526" i="7" s="1"/>
  <c r="Q526" i="7" s="1"/>
  <c r="K526" i="7"/>
  <c r="N542" i="7"/>
  <c r="O542" i="7"/>
  <c r="Q542" i="7" s="1"/>
  <c r="S567" i="7"/>
  <c r="O570" i="7"/>
  <c r="Q570" i="7" s="1"/>
  <c r="N570" i="7"/>
  <c r="O590" i="7"/>
  <c r="Q590" i="7" s="1"/>
  <c r="N590" i="7"/>
  <c r="O561" i="7"/>
  <c r="Q561" i="7" s="1"/>
  <c r="N561" i="7"/>
  <c r="O588" i="7"/>
  <c r="Q588" i="7" s="1"/>
  <c r="N588" i="7"/>
  <c r="S591" i="7"/>
  <c r="U591" i="7" s="1"/>
  <c r="N551" i="7"/>
  <c r="M556" i="7"/>
  <c r="O556" i="7" s="1"/>
  <c r="Q556" i="7" s="1"/>
  <c r="K556" i="7"/>
  <c r="O558" i="7"/>
  <c r="Q558" i="7" s="1"/>
  <c r="S559" i="7"/>
  <c r="M564" i="7"/>
  <c r="N564" i="7" s="1"/>
  <c r="K564" i="7"/>
  <c r="O574" i="7"/>
  <c r="Q574" i="7" s="1"/>
  <c r="O581" i="7"/>
  <c r="Q581" i="7" s="1"/>
  <c r="N581" i="7"/>
  <c r="O586" i="7"/>
  <c r="Q586" i="7" s="1"/>
  <c r="N586" i="7"/>
  <c r="O597" i="7"/>
  <c r="Q597" i="7" s="1"/>
  <c r="N597" i="7"/>
  <c r="K539" i="7"/>
  <c r="K543" i="7"/>
  <c r="K547" i="7"/>
  <c r="O550" i="7"/>
  <c r="Q550" i="7" s="1"/>
  <c r="O573" i="7"/>
  <c r="Q573" i="7" s="1"/>
  <c r="N573" i="7"/>
  <c r="O576" i="7"/>
  <c r="Q576" i="7" s="1"/>
  <c r="N576" i="7"/>
  <c r="O579" i="7"/>
  <c r="Q579" i="7" s="1"/>
  <c r="O592" i="7"/>
  <c r="Q592" i="7" s="1"/>
  <c r="N592" i="7"/>
  <c r="O595" i="7"/>
  <c r="Q595" i="7" s="1"/>
  <c r="N532" i="7"/>
  <c r="N536" i="7"/>
  <c r="N540" i="7"/>
  <c r="N544" i="7"/>
  <c r="N557" i="7"/>
  <c r="M560" i="7"/>
  <c r="O560" i="7" s="1"/>
  <c r="Q560" i="7" s="1"/>
  <c r="K560" i="7"/>
  <c r="N579" i="7"/>
  <c r="O585" i="7"/>
  <c r="Q585" i="7" s="1"/>
  <c r="N585" i="7"/>
  <c r="N595" i="7"/>
  <c r="O601" i="7"/>
  <c r="Q601" i="7" s="1"/>
  <c r="N601" i="7"/>
  <c r="K534" i="7"/>
  <c r="K538" i="7"/>
  <c r="K542" i="7"/>
  <c r="K546" i="7"/>
  <c r="N567" i="7"/>
  <c r="O569" i="7"/>
  <c r="Q569" i="7" s="1"/>
  <c r="N569" i="7"/>
  <c r="O580" i="7"/>
  <c r="Q580" i="7" s="1"/>
  <c r="N580" i="7"/>
  <c r="O583" i="7"/>
  <c r="Q583" i="7" s="1"/>
  <c r="O596" i="7"/>
  <c r="Q596" i="7" s="1"/>
  <c r="N596" i="7"/>
  <c r="O599" i="7"/>
  <c r="Q599" i="7" s="1"/>
  <c r="M552" i="7"/>
  <c r="O552" i="7" s="1"/>
  <c r="Q552" i="7" s="1"/>
  <c r="K552" i="7"/>
  <c r="N555" i="7"/>
  <c r="S557" i="7"/>
  <c r="M572" i="7"/>
  <c r="O572" i="7" s="1"/>
  <c r="Q572" i="7" s="1"/>
  <c r="K572" i="7"/>
  <c r="N583" i="7"/>
  <c r="O589" i="7"/>
  <c r="Q589" i="7" s="1"/>
  <c r="N599" i="7"/>
  <c r="O565" i="7"/>
  <c r="Q565" i="7" s="1"/>
  <c r="N565" i="7"/>
  <c r="O584" i="7"/>
  <c r="Q584" i="7" s="1"/>
  <c r="N584" i="7"/>
  <c r="O600" i="7"/>
  <c r="Q600" i="7" s="1"/>
  <c r="N600" i="7"/>
  <c r="S603" i="7"/>
  <c r="O549" i="7"/>
  <c r="Q549" i="7" s="1"/>
  <c r="O562" i="7"/>
  <c r="Q562" i="7" s="1"/>
  <c r="N562" i="7"/>
  <c r="S563" i="7"/>
  <c r="M568" i="7"/>
  <c r="N568" i="7" s="1"/>
  <c r="K568" i="7"/>
  <c r="O577" i="7"/>
  <c r="Q577" i="7" s="1"/>
  <c r="N577" i="7"/>
  <c r="O582" i="7"/>
  <c r="Q582" i="7" s="1"/>
  <c r="N582" i="7"/>
  <c r="O593" i="7"/>
  <c r="Q593" i="7" s="1"/>
  <c r="N593" i="7"/>
  <c r="O598" i="7"/>
  <c r="Q598" i="7" s="1"/>
  <c r="N598" i="7"/>
  <c r="K576" i="7"/>
  <c r="K580" i="7"/>
  <c r="K584" i="7"/>
  <c r="K588" i="7"/>
  <c r="K592" i="7"/>
  <c r="K596" i="7"/>
  <c r="K600" i="7"/>
  <c r="K551" i="7"/>
  <c r="K555" i="7"/>
  <c r="K559" i="7"/>
  <c r="K563" i="7"/>
  <c r="K567" i="7"/>
  <c r="K571" i="7"/>
  <c r="K575" i="7"/>
  <c r="K579" i="7"/>
  <c r="K583" i="7"/>
  <c r="K587" i="7"/>
  <c r="K591" i="7"/>
  <c r="K595" i="7"/>
  <c r="K599" i="7"/>
  <c r="K603" i="7"/>
  <c r="O66" i="6"/>
  <c r="N66" i="6"/>
  <c r="T66" i="6" s="1"/>
  <c r="N68" i="6"/>
  <c r="T68" i="6" s="1"/>
  <c r="O68" i="6"/>
  <c r="O205" i="6"/>
  <c r="N205" i="6"/>
  <c r="T205" i="6" s="1"/>
  <c r="O73" i="6"/>
  <c r="N73" i="6"/>
  <c r="T73" i="6" s="1"/>
  <c r="O74" i="6"/>
  <c r="N74" i="6"/>
  <c r="T74" i="6" s="1"/>
  <c r="N76" i="6"/>
  <c r="T76" i="6" s="1"/>
  <c r="O76" i="6"/>
  <c r="O81" i="6"/>
  <c r="N81" i="6"/>
  <c r="T81" i="6" s="1"/>
  <c r="N84" i="6"/>
  <c r="T84" i="6" s="1"/>
  <c r="O84" i="6"/>
  <c r="O89" i="6"/>
  <c r="N89" i="6"/>
  <c r="T89" i="6" s="1"/>
  <c r="N92" i="6"/>
  <c r="T92" i="6" s="1"/>
  <c r="O92" i="6"/>
  <c r="O97" i="6"/>
  <c r="N97" i="6"/>
  <c r="T97" i="6" s="1"/>
  <c r="N100" i="6"/>
  <c r="T100" i="6" s="1"/>
  <c r="O100" i="6"/>
  <c r="O105" i="6"/>
  <c r="N105" i="6"/>
  <c r="T105" i="6" s="1"/>
  <c r="N108" i="6"/>
  <c r="T108" i="6" s="1"/>
  <c r="O108" i="6"/>
  <c r="O113" i="6"/>
  <c r="N113" i="6"/>
  <c r="T113" i="6" s="1"/>
  <c r="N116" i="6"/>
  <c r="T116" i="6" s="1"/>
  <c r="O116" i="6"/>
  <c r="O121" i="6"/>
  <c r="N121" i="6"/>
  <c r="T121" i="6" s="1"/>
  <c r="N124" i="6"/>
  <c r="T124" i="6" s="1"/>
  <c r="O124" i="6"/>
  <c r="O129" i="6"/>
  <c r="N129" i="6"/>
  <c r="T129" i="6" s="1"/>
  <c r="N132" i="6"/>
  <c r="T132" i="6" s="1"/>
  <c r="O132" i="6"/>
  <c r="O137" i="6"/>
  <c r="N137" i="6"/>
  <c r="T137" i="6" s="1"/>
  <c r="N140" i="6"/>
  <c r="T140" i="6" s="1"/>
  <c r="O140" i="6"/>
  <c r="O143" i="6"/>
  <c r="N143" i="6"/>
  <c r="T143" i="6" s="1"/>
  <c r="O71" i="6"/>
  <c r="N71" i="6"/>
  <c r="T71" i="6" s="1"/>
  <c r="N79" i="6"/>
  <c r="T79" i="6" s="1"/>
  <c r="O82" i="6"/>
  <c r="N82" i="6"/>
  <c r="T82" i="6" s="1"/>
  <c r="O87" i="6"/>
  <c r="N87" i="6"/>
  <c r="T87" i="6" s="1"/>
  <c r="O90" i="6"/>
  <c r="N90" i="6"/>
  <c r="T90" i="6" s="1"/>
  <c r="O95" i="6"/>
  <c r="N95" i="6"/>
  <c r="T95" i="6" s="1"/>
  <c r="O98" i="6"/>
  <c r="N98" i="6"/>
  <c r="T98" i="6" s="1"/>
  <c r="O103" i="6"/>
  <c r="N103" i="6"/>
  <c r="T103" i="6" s="1"/>
  <c r="O106" i="6"/>
  <c r="N106" i="6"/>
  <c r="T106" i="6" s="1"/>
  <c r="N111" i="6"/>
  <c r="T111" i="6" s="1"/>
  <c r="O114" i="6"/>
  <c r="N114" i="6"/>
  <c r="T114" i="6" s="1"/>
  <c r="O119" i="6"/>
  <c r="N119" i="6"/>
  <c r="T119" i="6" s="1"/>
  <c r="O122" i="6"/>
  <c r="N122" i="6"/>
  <c r="T122" i="6" s="1"/>
  <c r="O127" i="6"/>
  <c r="N127" i="6"/>
  <c r="T127" i="6" s="1"/>
  <c r="O130" i="6"/>
  <c r="N130" i="6"/>
  <c r="T130" i="6" s="1"/>
  <c r="O135" i="6"/>
  <c r="N135" i="6"/>
  <c r="T135" i="6" s="1"/>
  <c r="O138" i="6"/>
  <c r="N138" i="6"/>
  <c r="T138" i="6" s="1"/>
  <c r="W149" i="6"/>
  <c r="V149" i="6"/>
  <c r="O228" i="6"/>
  <c r="N228" i="6"/>
  <c r="T228" i="6" s="1"/>
  <c r="O69" i="6"/>
  <c r="N69" i="6"/>
  <c r="T69" i="6" s="1"/>
  <c r="N144" i="6"/>
  <c r="T144" i="6" s="1"/>
  <c r="O144" i="6"/>
  <c r="O70" i="6"/>
  <c r="N70" i="6"/>
  <c r="T70" i="6" s="1"/>
  <c r="N72" i="6"/>
  <c r="T72" i="6" s="1"/>
  <c r="O72" i="6"/>
  <c r="O160" i="6"/>
  <c r="N160" i="6"/>
  <c r="T160" i="6" s="1"/>
  <c r="O224" i="6"/>
  <c r="N224" i="6"/>
  <c r="T224" i="6" s="1"/>
  <c r="O67" i="6"/>
  <c r="N67" i="6"/>
  <c r="T67" i="6" s="1"/>
  <c r="O77" i="6"/>
  <c r="N77" i="6"/>
  <c r="T77" i="6" s="1"/>
  <c r="N80" i="6"/>
  <c r="T80" i="6" s="1"/>
  <c r="O80" i="6"/>
  <c r="O85" i="6"/>
  <c r="N85" i="6"/>
  <c r="T85" i="6" s="1"/>
  <c r="N88" i="6"/>
  <c r="T88" i="6" s="1"/>
  <c r="O88" i="6"/>
  <c r="O93" i="6"/>
  <c r="N93" i="6"/>
  <c r="T93" i="6" s="1"/>
  <c r="N96" i="6"/>
  <c r="T96" i="6" s="1"/>
  <c r="O96" i="6"/>
  <c r="O101" i="6"/>
  <c r="N101" i="6"/>
  <c r="T101" i="6" s="1"/>
  <c r="N104" i="6"/>
  <c r="T104" i="6" s="1"/>
  <c r="O104" i="6"/>
  <c r="O109" i="6"/>
  <c r="N109" i="6"/>
  <c r="T109" i="6" s="1"/>
  <c r="N112" i="6"/>
  <c r="T112" i="6" s="1"/>
  <c r="O112" i="6"/>
  <c r="O117" i="6"/>
  <c r="N117" i="6"/>
  <c r="T117" i="6" s="1"/>
  <c r="N120" i="6"/>
  <c r="T120" i="6" s="1"/>
  <c r="O120" i="6"/>
  <c r="O125" i="6"/>
  <c r="N125" i="6"/>
  <c r="T125" i="6" s="1"/>
  <c r="N128" i="6"/>
  <c r="T128" i="6" s="1"/>
  <c r="O128" i="6"/>
  <c r="O133" i="6"/>
  <c r="N133" i="6"/>
  <c r="T133" i="6" s="1"/>
  <c r="N136" i="6"/>
  <c r="T136" i="6" s="1"/>
  <c r="O136" i="6"/>
  <c r="O141" i="6"/>
  <c r="N141" i="6"/>
  <c r="T141" i="6" s="1"/>
  <c r="O209" i="6"/>
  <c r="N209" i="6"/>
  <c r="T209" i="6" s="1"/>
  <c r="O65" i="6"/>
  <c r="N65" i="6"/>
  <c r="T65" i="6" s="1"/>
  <c r="O78" i="6"/>
  <c r="N78" i="6"/>
  <c r="T78" i="6" s="1"/>
  <c r="O83" i="6"/>
  <c r="N83" i="6"/>
  <c r="T83" i="6" s="1"/>
  <c r="O86" i="6"/>
  <c r="N86" i="6"/>
  <c r="T86" i="6" s="1"/>
  <c r="O91" i="6"/>
  <c r="N91" i="6"/>
  <c r="T91" i="6" s="1"/>
  <c r="O94" i="6"/>
  <c r="N94" i="6"/>
  <c r="T94" i="6" s="1"/>
  <c r="O99" i="6"/>
  <c r="N99" i="6"/>
  <c r="T99" i="6" s="1"/>
  <c r="O102" i="6"/>
  <c r="N102" i="6"/>
  <c r="T102" i="6" s="1"/>
  <c r="O107" i="6"/>
  <c r="O110" i="6"/>
  <c r="N110" i="6"/>
  <c r="T110" i="6" s="1"/>
  <c r="O115" i="6"/>
  <c r="N115" i="6"/>
  <c r="T115" i="6" s="1"/>
  <c r="O118" i="6"/>
  <c r="N118" i="6"/>
  <c r="T118" i="6" s="1"/>
  <c r="O123" i="6"/>
  <c r="N123" i="6"/>
  <c r="T123" i="6" s="1"/>
  <c r="O126" i="6"/>
  <c r="N126" i="6"/>
  <c r="T126" i="6" s="1"/>
  <c r="O131" i="6"/>
  <c r="N131" i="6"/>
  <c r="T131" i="6" s="1"/>
  <c r="O134" i="6"/>
  <c r="N134" i="6"/>
  <c r="T134" i="6" s="1"/>
  <c r="O139" i="6"/>
  <c r="V153" i="6"/>
  <c r="M164" i="6"/>
  <c r="O164" i="6" s="1"/>
  <c r="K164" i="6"/>
  <c r="O178" i="6"/>
  <c r="N178" i="6"/>
  <c r="T178" i="6" s="1"/>
  <c r="M192" i="6"/>
  <c r="K192" i="6"/>
  <c r="O194" i="6"/>
  <c r="N194" i="6"/>
  <c r="T194" i="6" s="1"/>
  <c r="O203" i="6"/>
  <c r="N203" i="6"/>
  <c r="T203" i="6" s="1"/>
  <c r="O220" i="6"/>
  <c r="N220" i="6"/>
  <c r="T220" i="6" s="1"/>
  <c r="V225" i="6"/>
  <c r="O227" i="6"/>
  <c r="N227" i="6"/>
  <c r="T227" i="6" s="1"/>
  <c r="O247" i="6"/>
  <c r="N247" i="6"/>
  <c r="T247" i="6" s="1"/>
  <c r="O146" i="6"/>
  <c r="N146" i="6"/>
  <c r="T146" i="6" s="1"/>
  <c r="M158" i="6"/>
  <c r="O158" i="6" s="1"/>
  <c r="O169" i="6"/>
  <c r="N169" i="6"/>
  <c r="T169" i="6" s="1"/>
  <c r="M176" i="6"/>
  <c r="O176" i="6" s="1"/>
  <c r="K176" i="6"/>
  <c r="O185" i="6"/>
  <c r="N185" i="6"/>
  <c r="T185" i="6" s="1"/>
  <c r="O201" i="6"/>
  <c r="N201" i="6"/>
  <c r="T201" i="6" s="1"/>
  <c r="O208" i="6"/>
  <c r="N208" i="6"/>
  <c r="T208" i="6" s="1"/>
  <c r="O215" i="6"/>
  <c r="W225" i="6"/>
  <c r="N233" i="6"/>
  <c r="T233" i="6" s="1"/>
  <c r="O233" i="6"/>
  <c r="O238" i="6"/>
  <c r="N238" i="6"/>
  <c r="T238" i="6" s="1"/>
  <c r="K65" i="6"/>
  <c r="K69" i="6"/>
  <c r="K73" i="6"/>
  <c r="K77" i="6"/>
  <c r="K81" i="6"/>
  <c r="K85" i="6"/>
  <c r="K89" i="6"/>
  <c r="K93" i="6"/>
  <c r="K97" i="6"/>
  <c r="K101" i="6"/>
  <c r="K105" i="6"/>
  <c r="K109" i="6"/>
  <c r="K113" i="6"/>
  <c r="K117" i="6"/>
  <c r="K121" i="6"/>
  <c r="K125" i="6"/>
  <c r="K129" i="6"/>
  <c r="K133" i="6"/>
  <c r="K137" i="6"/>
  <c r="K141" i="6"/>
  <c r="W153" i="6"/>
  <c r="O166" i="6"/>
  <c r="N166" i="6"/>
  <c r="T166" i="6" s="1"/>
  <c r="O182" i="6"/>
  <c r="N182" i="6"/>
  <c r="T182" i="6" s="1"/>
  <c r="N187" i="6"/>
  <c r="T187" i="6" s="1"/>
  <c r="M196" i="6"/>
  <c r="O196" i="6" s="1"/>
  <c r="K196" i="6"/>
  <c r="O198" i="6"/>
  <c r="N198" i="6"/>
  <c r="T198" i="6" s="1"/>
  <c r="O199" i="6"/>
  <c r="N206" i="6"/>
  <c r="T206" i="6" s="1"/>
  <c r="M215" i="6"/>
  <c r="N215" i="6" s="1"/>
  <c r="T215" i="6" s="1"/>
  <c r="K215" i="6"/>
  <c r="O217" i="6"/>
  <c r="N217" i="6"/>
  <c r="T217" i="6" s="1"/>
  <c r="O218" i="6"/>
  <c r="N222" i="6"/>
  <c r="T222" i="6" s="1"/>
  <c r="O226" i="6"/>
  <c r="N226" i="6"/>
  <c r="T226" i="6" s="1"/>
  <c r="O229" i="6"/>
  <c r="O231" i="6"/>
  <c r="N231" i="6"/>
  <c r="T231" i="6" s="1"/>
  <c r="O250" i="6"/>
  <c r="N250" i="6"/>
  <c r="T250" i="6" s="1"/>
  <c r="O254" i="6"/>
  <c r="N254" i="6"/>
  <c r="T254" i="6" s="1"/>
  <c r="O261" i="6"/>
  <c r="N261" i="6"/>
  <c r="T261" i="6" s="1"/>
  <c r="O270" i="6"/>
  <c r="N270" i="6"/>
  <c r="T270" i="6" s="1"/>
  <c r="O411" i="6"/>
  <c r="K143" i="6"/>
  <c r="O150" i="6"/>
  <c r="N150" i="6"/>
  <c r="T150" i="6" s="1"/>
  <c r="O162" i="6"/>
  <c r="N162" i="6"/>
  <c r="T162" i="6" s="1"/>
  <c r="O167" i="6"/>
  <c r="O173" i="6"/>
  <c r="N173" i="6"/>
  <c r="T173" i="6" s="1"/>
  <c r="M180" i="6"/>
  <c r="O180" i="6" s="1"/>
  <c r="K180" i="6"/>
  <c r="O183" i="6"/>
  <c r="O207" i="6"/>
  <c r="N207" i="6"/>
  <c r="T207" i="6" s="1"/>
  <c r="N229" i="6"/>
  <c r="T229" i="6" s="1"/>
  <c r="W248" i="6"/>
  <c r="K64" i="6"/>
  <c r="K68" i="6"/>
  <c r="K72" i="6"/>
  <c r="K76" i="6"/>
  <c r="K80" i="6"/>
  <c r="K84" i="6"/>
  <c r="K88" i="6"/>
  <c r="K92" i="6"/>
  <c r="K96" i="6"/>
  <c r="K100" i="6"/>
  <c r="K104" i="6"/>
  <c r="K108" i="6"/>
  <c r="K112" i="6"/>
  <c r="K116" i="6"/>
  <c r="K120" i="6"/>
  <c r="K124" i="6"/>
  <c r="K128" i="6"/>
  <c r="K132" i="6"/>
  <c r="K136" i="6"/>
  <c r="K140" i="6"/>
  <c r="M156" i="6"/>
  <c r="O156" i="6" s="1"/>
  <c r="N157" i="6"/>
  <c r="T157" i="6" s="1"/>
  <c r="W159" i="6"/>
  <c r="O170" i="6"/>
  <c r="N170" i="6"/>
  <c r="T170" i="6" s="1"/>
  <c r="O186" i="6"/>
  <c r="N186" i="6"/>
  <c r="T186" i="6" s="1"/>
  <c r="O187" i="6"/>
  <c r="O193" i="6"/>
  <c r="N193" i="6"/>
  <c r="T193" i="6" s="1"/>
  <c r="M200" i="6"/>
  <c r="N200" i="6" s="1"/>
  <c r="T200" i="6" s="1"/>
  <c r="K200" i="6"/>
  <c r="V210" i="6"/>
  <c r="O212" i="6"/>
  <c r="N212" i="6"/>
  <c r="T212" i="6" s="1"/>
  <c r="M219" i="6"/>
  <c r="O219" i="6" s="1"/>
  <c r="K219" i="6"/>
  <c r="O221" i="6"/>
  <c r="N221" i="6"/>
  <c r="T221" i="6" s="1"/>
  <c r="O222" i="6"/>
  <c r="O230" i="6"/>
  <c r="N230" i="6"/>
  <c r="T230" i="6" s="1"/>
  <c r="O245" i="6"/>
  <c r="N245" i="6"/>
  <c r="T245" i="6" s="1"/>
  <c r="O246" i="6"/>
  <c r="N246" i="6"/>
  <c r="T246" i="6" s="1"/>
  <c r="K144" i="6"/>
  <c r="N147" i="6"/>
  <c r="T147" i="6" s="1"/>
  <c r="M154" i="6"/>
  <c r="O154" i="6" s="1"/>
  <c r="O163" i="6"/>
  <c r="M168" i="6"/>
  <c r="O168" i="6" s="1"/>
  <c r="K168" i="6"/>
  <c r="O171" i="6"/>
  <c r="O177" i="6"/>
  <c r="N177" i="6"/>
  <c r="T177" i="6" s="1"/>
  <c r="M184" i="6"/>
  <c r="O184" i="6" s="1"/>
  <c r="K184" i="6"/>
  <c r="O188" i="6"/>
  <c r="N188" i="6"/>
  <c r="T188" i="6" s="1"/>
  <c r="N241" i="6"/>
  <c r="T241" i="6" s="1"/>
  <c r="O241" i="6"/>
  <c r="M257" i="6"/>
  <c r="K257" i="6"/>
  <c r="O262" i="6"/>
  <c r="N262" i="6"/>
  <c r="T262" i="6" s="1"/>
  <c r="K149" i="6"/>
  <c r="O155" i="6"/>
  <c r="O165" i="6"/>
  <c r="O174" i="6"/>
  <c r="N174" i="6"/>
  <c r="T174" i="6" s="1"/>
  <c r="M188" i="6"/>
  <c r="K188" i="6"/>
  <c r="O190" i="6"/>
  <c r="N190" i="6"/>
  <c r="T190" i="6" s="1"/>
  <c r="O191" i="6"/>
  <c r="N195" i="6"/>
  <c r="T195" i="6" s="1"/>
  <c r="O197" i="6"/>
  <c r="N197" i="6"/>
  <c r="T197" i="6" s="1"/>
  <c r="O202" i="6"/>
  <c r="O204" i="6"/>
  <c r="N204" i="6"/>
  <c r="T204" i="6" s="1"/>
  <c r="O211" i="6"/>
  <c r="N211" i="6"/>
  <c r="T211" i="6" s="1"/>
  <c r="N214" i="6"/>
  <c r="T214" i="6" s="1"/>
  <c r="O216" i="6"/>
  <c r="N216" i="6"/>
  <c r="T216" i="6" s="1"/>
  <c r="O223" i="6"/>
  <c r="N223" i="6"/>
  <c r="T223" i="6" s="1"/>
  <c r="M234" i="6"/>
  <c r="N234" i="6" s="1"/>
  <c r="T234" i="6" s="1"/>
  <c r="K234" i="6"/>
  <c r="N235" i="6"/>
  <c r="T235" i="6" s="1"/>
  <c r="V255" i="6"/>
  <c r="W255" i="6"/>
  <c r="O259" i="6"/>
  <c r="N259" i="6"/>
  <c r="T259" i="6" s="1"/>
  <c r="M152" i="6"/>
  <c r="N152" i="6" s="1"/>
  <c r="T152" i="6" s="1"/>
  <c r="M172" i="6"/>
  <c r="O172" i="6" s="1"/>
  <c r="K172" i="6"/>
  <c r="O175" i="6"/>
  <c r="O181" i="6"/>
  <c r="N181" i="6"/>
  <c r="T181" i="6" s="1"/>
  <c r="O192" i="6"/>
  <c r="N192" i="6"/>
  <c r="T192" i="6" s="1"/>
  <c r="N202" i="6"/>
  <c r="T202" i="6" s="1"/>
  <c r="O243" i="6"/>
  <c r="N243" i="6"/>
  <c r="T243" i="6" s="1"/>
  <c r="N213" i="6"/>
  <c r="T213" i="6" s="1"/>
  <c r="O237" i="6"/>
  <c r="O257" i="6"/>
  <c r="N257" i="6"/>
  <c r="T257" i="6" s="1"/>
  <c r="O258" i="6"/>
  <c r="N258" i="6"/>
  <c r="T258" i="6" s="1"/>
  <c r="O263" i="6"/>
  <c r="O265" i="6"/>
  <c r="N265" i="6"/>
  <c r="T265" i="6" s="1"/>
  <c r="I311" i="6"/>
  <c r="Q311" i="6" s="1"/>
  <c r="O267" i="6"/>
  <c r="O269" i="6"/>
  <c r="N269" i="6"/>
  <c r="T269" i="6" s="1"/>
  <c r="O277" i="6"/>
  <c r="N277" i="6"/>
  <c r="T277" i="6" s="1"/>
  <c r="O281" i="6"/>
  <c r="N281" i="6"/>
  <c r="T281" i="6" s="1"/>
  <c r="O285" i="6"/>
  <c r="N285" i="6"/>
  <c r="T285" i="6" s="1"/>
  <c r="O289" i="6"/>
  <c r="N289" i="6"/>
  <c r="T289" i="6" s="1"/>
  <c r="O293" i="6"/>
  <c r="N293" i="6"/>
  <c r="T293" i="6" s="1"/>
  <c r="O297" i="6"/>
  <c r="N297" i="6"/>
  <c r="T297" i="6" s="1"/>
  <c r="O301" i="6"/>
  <c r="N301" i="6"/>
  <c r="T301" i="6" s="1"/>
  <c r="O305" i="6"/>
  <c r="N305" i="6"/>
  <c r="T305" i="6" s="1"/>
  <c r="M256" i="6"/>
  <c r="O256" i="6" s="1"/>
  <c r="K256" i="6"/>
  <c r="I317" i="6"/>
  <c r="Q317" i="6" s="1"/>
  <c r="N398" i="6"/>
  <c r="T398" i="6" s="1"/>
  <c r="O398" i="6"/>
  <c r="M249" i="6"/>
  <c r="O249" i="6" s="1"/>
  <c r="K249" i="6"/>
  <c r="V252" i="6"/>
  <c r="O264" i="6"/>
  <c r="N264" i="6"/>
  <c r="T264" i="6" s="1"/>
  <c r="N267" i="6"/>
  <c r="T267" i="6" s="1"/>
  <c r="M309" i="6"/>
  <c r="K309" i="6"/>
  <c r="K202" i="6"/>
  <c r="K206" i="6"/>
  <c r="K210" i="6"/>
  <c r="K225" i="6"/>
  <c r="K229" i="6"/>
  <c r="O234" i="6"/>
  <c r="M240" i="6"/>
  <c r="O240" i="6" s="1"/>
  <c r="O268" i="6"/>
  <c r="N268" i="6"/>
  <c r="T268" i="6" s="1"/>
  <c r="N271" i="6"/>
  <c r="T271" i="6" s="1"/>
  <c r="O275" i="6"/>
  <c r="O279" i="6"/>
  <c r="O283" i="6"/>
  <c r="O287" i="6"/>
  <c r="O291" i="6"/>
  <c r="O295" i="6"/>
  <c r="O299" i="6"/>
  <c r="O303" i="6"/>
  <c r="O307" i="6"/>
  <c r="I315" i="6"/>
  <c r="Q315" i="6" s="1"/>
  <c r="N232" i="6"/>
  <c r="T232" i="6" s="1"/>
  <c r="N239" i="6"/>
  <c r="T239" i="6" s="1"/>
  <c r="N240" i="6"/>
  <c r="T240" i="6" s="1"/>
  <c r="K241" i="6"/>
  <c r="N251" i="6"/>
  <c r="T251" i="6" s="1"/>
  <c r="O260" i="6"/>
  <c r="O272" i="6"/>
  <c r="N272" i="6"/>
  <c r="T272" i="6" s="1"/>
  <c r="O438" i="6"/>
  <c r="N438" i="6"/>
  <c r="T438" i="6" s="1"/>
  <c r="O242" i="6"/>
  <c r="M244" i="6"/>
  <c r="K244" i="6"/>
  <c r="O266" i="6"/>
  <c r="N266" i="6"/>
  <c r="T266" i="6" s="1"/>
  <c r="O274" i="6"/>
  <c r="N274" i="6"/>
  <c r="T274" i="6" s="1"/>
  <c r="M276" i="6"/>
  <c r="O276" i="6" s="1"/>
  <c r="K276" i="6"/>
  <c r="O278" i="6"/>
  <c r="N278" i="6"/>
  <c r="T278" i="6" s="1"/>
  <c r="M280" i="6"/>
  <c r="O280" i="6" s="1"/>
  <c r="K280" i="6"/>
  <c r="O282" i="6"/>
  <c r="N282" i="6"/>
  <c r="T282" i="6" s="1"/>
  <c r="M284" i="6"/>
  <c r="N284" i="6" s="1"/>
  <c r="T284" i="6" s="1"/>
  <c r="K284" i="6"/>
  <c r="M288" i="6"/>
  <c r="O288" i="6" s="1"/>
  <c r="K288" i="6"/>
  <c r="O290" i="6"/>
  <c r="N290" i="6"/>
  <c r="T290" i="6" s="1"/>
  <c r="M292" i="6"/>
  <c r="O292" i="6" s="1"/>
  <c r="K292" i="6"/>
  <c r="O294" i="6"/>
  <c r="N294" i="6"/>
  <c r="T294" i="6" s="1"/>
  <c r="M296" i="6"/>
  <c r="N296" i="6" s="1"/>
  <c r="T296" i="6" s="1"/>
  <c r="K296" i="6"/>
  <c r="O298" i="6"/>
  <c r="N298" i="6"/>
  <c r="T298" i="6" s="1"/>
  <c r="M300" i="6"/>
  <c r="O300" i="6" s="1"/>
  <c r="K300" i="6"/>
  <c r="M304" i="6"/>
  <c r="O304" i="6" s="1"/>
  <c r="K304" i="6"/>
  <c r="N306" i="6"/>
  <c r="T306" i="6" s="1"/>
  <c r="M308" i="6"/>
  <c r="O308" i="6" s="1"/>
  <c r="K308" i="6"/>
  <c r="I313" i="6"/>
  <c r="Q313" i="6" s="1"/>
  <c r="O318" i="6"/>
  <c r="N318" i="6"/>
  <c r="T318" i="6" s="1"/>
  <c r="H311" i="6"/>
  <c r="H313" i="6"/>
  <c r="H315" i="6"/>
  <c r="H317" i="6"/>
  <c r="N396" i="6"/>
  <c r="T396" i="6" s="1"/>
  <c r="O396" i="6"/>
  <c r="M417" i="6"/>
  <c r="O417" i="6" s="1"/>
  <c r="K417" i="6"/>
  <c r="K264" i="6"/>
  <c r="K268" i="6"/>
  <c r="K272" i="6"/>
  <c r="N273" i="6"/>
  <c r="T273" i="6" s="1"/>
  <c r="K260" i="6"/>
  <c r="K275" i="6"/>
  <c r="K279" i="6"/>
  <c r="K283" i="6"/>
  <c r="K287" i="6"/>
  <c r="K291" i="6"/>
  <c r="K295" i="6"/>
  <c r="K299" i="6"/>
  <c r="K303" i="6"/>
  <c r="K307" i="6"/>
  <c r="I310" i="6"/>
  <c r="Q310" i="6" s="1"/>
  <c r="I312" i="6"/>
  <c r="Q312" i="6" s="1"/>
  <c r="I314" i="6"/>
  <c r="Q314" i="6" s="1"/>
  <c r="I316" i="6"/>
  <c r="Q316" i="6" s="1"/>
  <c r="O443" i="6"/>
  <c r="N443" i="6"/>
  <c r="T443" i="6" s="1"/>
  <c r="K248" i="6"/>
  <c r="K252" i="6"/>
  <c r="K263" i="6"/>
  <c r="K267" i="6"/>
  <c r="K271" i="6"/>
  <c r="I319" i="6"/>
  <c r="Q319" i="6" s="1"/>
  <c r="H310" i="6"/>
  <c r="H312" i="6"/>
  <c r="H314" i="6"/>
  <c r="H316" i="6"/>
  <c r="K318" i="6"/>
  <c r="N432" i="6"/>
  <c r="T432" i="6" s="1"/>
  <c r="O432" i="6"/>
  <c r="H319" i="6"/>
  <c r="M397" i="6"/>
  <c r="O397" i="6" s="1"/>
  <c r="K397" i="6"/>
  <c r="H309" i="6"/>
  <c r="O391" i="6"/>
  <c r="N391" i="6"/>
  <c r="O393" i="6"/>
  <c r="N393" i="6"/>
  <c r="T393" i="6" s="1"/>
  <c r="O456" i="6"/>
  <c r="N456" i="6"/>
  <c r="T456" i="6" s="1"/>
  <c r="N397" i="6"/>
  <c r="T397" i="6" s="1"/>
  <c r="N404" i="6"/>
  <c r="T404" i="6" s="1"/>
  <c r="O410" i="6"/>
  <c r="N410" i="6"/>
  <c r="T410" i="6" s="1"/>
  <c r="O415" i="6"/>
  <c r="N415" i="6"/>
  <c r="T415" i="6" s="1"/>
  <c r="M421" i="6"/>
  <c r="O421" i="6" s="1"/>
  <c r="K421" i="6"/>
  <c r="O442" i="6"/>
  <c r="N442" i="6"/>
  <c r="T442" i="6" s="1"/>
  <c r="O452" i="6"/>
  <c r="N452" i="6"/>
  <c r="T452" i="6" s="1"/>
  <c r="O454" i="6"/>
  <c r="N454" i="6"/>
  <c r="T454" i="6" s="1"/>
  <c r="O458" i="6"/>
  <c r="N458" i="6"/>
  <c r="T458" i="6" s="1"/>
  <c r="M474" i="6"/>
  <c r="O474" i="6" s="1"/>
  <c r="K474" i="6"/>
  <c r="O414" i="6"/>
  <c r="N414" i="6"/>
  <c r="T414" i="6" s="1"/>
  <c r="M425" i="6"/>
  <c r="N425" i="6" s="1"/>
  <c r="T425" i="6" s="1"/>
  <c r="K425" i="6"/>
  <c r="O445" i="6"/>
  <c r="N445" i="6"/>
  <c r="O462" i="6"/>
  <c r="N462" i="6"/>
  <c r="T462" i="6" s="1"/>
  <c r="O389" i="6"/>
  <c r="M395" i="6"/>
  <c r="O395" i="6" s="1"/>
  <c r="O404" i="6"/>
  <c r="O418" i="6"/>
  <c r="N418" i="6"/>
  <c r="T418" i="6" s="1"/>
  <c r="O423" i="6"/>
  <c r="N423" i="6"/>
  <c r="T423" i="6" s="1"/>
  <c r="O425" i="6"/>
  <c r="M429" i="6"/>
  <c r="N429" i="6" s="1"/>
  <c r="T429" i="6" s="1"/>
  <c r="K429" i="6"/>
  <c r="O447" i="6"/>
  <c r="N447" i="6"/>
  <c r="T447" i="6" s="1"/>
  <c r="K389" i="6"/>
  <c r="O394" i="6"/>
  <c r="O399" i="6"/>
  <c r="O401" i="6"/>
  <c r="N401" i="6"/>
  <c r="T401" i="6" s="1"/>
  <c r="O408" i="6"/>
  <c r="O422" i="6"/>
  <c r="N422" i="6"/>
  <c r="T422" i="6" s="1"/>
  <c r="O427" i="6"/>
  <c r="N427" i="6"/>
  <c r="T427" i="6" s="1"/>
  <c r="M433" i="6"/>
  <c r="O433" i="6" s="1"/>
  <c r="K433" i="6"/>
  <c r="O440" i="6"/>
  <c r="O455" i="6"/>
  <c r="N455" i="6"/>
  <c r="T455" i="6" s="1"/>
  <c r="M466" i="6"/>
  <c r="O466" i="6" s="1"/>
  <c r="K466" i="6"/>
  <c r="O489" i="6"/>
  <c r="N489" i="6"/>
  <c r="K401" i="6"/>
  <c r="M405" i="6"/>
  <c r="O405" i="6" s="1"/>
  <c r="K405" i="6"/>
  <c r="O412" i="6"/>
  <c r="O426" i="6"/>
  <c r="N426" i="6"/>
  <c r="T426" i="6" s="1"/>
  <c r="M437" i="6"/>
  <c r="K437" i="6"/>
  <c r="O459" i="6"/>
  <c r="N459" i="6"/>
  <c r="T459" i="6" s="1"/>
  <c r="N389" i="6"/>
  <c r="O403" i="6"/>
  <c r="N403" i="6"/>
  <c r="T403" i="6" s="1"/>
  <c r="M409" i="6"/>
  <c r="N409" i="6" s="1"/>
  <c r="T409" i="6" s="1"/>
  <c r="K409" i="6"/>
  <c r="O416" i="6"/>
  <c r="O430" i="6"/>
  <c r="N430" i="6"/>
  <c r="T430" i="6" s="1"/>
  <c r="O437" i="6"/>
  <c r="N437" i="6"/>
  <c r="T437" i="6" s="1"/>
  <c r="M441" i="6"/>
  <c r="K441" i="6"/>
  <c r="N449" i="6"/>
  <c r="T449" i="6" s="1"/>
  <c r="O460" i="6"/>
  <c r="M482" i="6"/>
  <c r="N482" i="6" s="1"/>
  <c r="T482" i="6" s="1"/>
  <c r="K482" i="6"/>
  <c r="M400" i="6"/>
  <c r="O400" i="6" s="1"/>
  <c r="K400" i="6"/>
  <c r="O402" i="6"/>
  <c r="N402" i="6"/>
  <c r="T402" i="6" s="1"/>
  <c r="M413" i="6"/>
  <c r="O413" i="6" s="1"/>
  <c r="K413" i="6"/>
  <c r="O420" i="6"/>
  <c r="O434" i="6"/>
  <c r="N434" i="6"/>
  <c r="O439" i="6"/>
  <c r="N439" i="6"/>
  <c r="O441" i="6"/>
  <c r="N441" i="6"/>
  <c r="T441" i="6" s="1"/>
  <c r="O444" i="6"/>
  <c r="O450" i="6"/>
  <c r="N450" i="6"/>
  <c r="T450" i="6" s="1"/>
  <c r="O463" i="6"/>
  <c r="N463" i="6"/>
  <c r="T463" i="6" s="1"/>
  <c r="M457" i="6"/>
  <c r="O457" i="6" s="1"/>
  <c r="K457" i="6"/>
  <c r="O497" i="6"/>
  <c r="M494" i="6"/>
  <c r="K494" i="6"/>
  <c r="K508" i="6"/>
  <c r="M508" i="6"/>
  <c r="K450" i="6"/>
  <c r="O487" i="6"/>
  <c r="N487" i="6"/>
  <c r="T487" i="6" s="1"/>
  <c r="O488" i="6"/>
  <c r="N488" i="6"/>
  <c r="T488" i="6" s="1"/>
  <c r="N497" i="6"/>
  <c r="T497" i="6" s="1"/>
  <c r="O503" i="6"/>
  <c r="N503" i="6"/>
  <c r="K404" i="6"/>
  <c r="K408" i="6"/>
  <c r="K412" i="6"/>
  <c r="K416" i="6"/>
  <c r="K420" i="6"/>
  <c r="K424" i="6"/>
  <c r="K428" i="6"/>
  <c r="K432" i="6"/>
  <c r="K436" i="6"/>
  <c r="K440" i="6"/>
  <c r="M453" i="6"/>
  <c r="O453" i="6" s="1"/>
  <c r="K453" i="6"/>
  <c r="N465" i="6"/>
  <c r="T465" i="6" s="1"/>
  <c r="M470" i="6"/>
  <c r="K470" i="6"/>
  <c r="N473" i="6"/>
  <c r="T473" i="6" s="1"/>
  <c r="M478" i="6"/>
  <c r="K478" i="6"/>
  <c r="N481" i="6"/>
  <c r="T481" i="6" s="1"/>
  <c r="M490" i="6"/>
  <c r="O490" i="6" s="1"/>
  <c r="K490" i="6"/>
  <c r="O498" i="6"/>
  <c r="N498" i="6"/>
  <c r="O471" i="6"/>
  <c r="N471" i="6"/>
  <c r="T471" i="6" s="1"/>
  <c r="O479" i="6"/>
  <c r="N479" i="6"/>
  <c r="T479" i="6" s="1"/>
  <c r="M461" i="6"/>
  <c r="N461" i="6" s="1"/>
  <c r="T461" i="6" s="1"/>
  <c r="K461" i="6"/>
  <c r="N464" i="6"/>
  <c r="T464" i="6" s="1"/>
  <c r="M486" i="6"/>
  <c r="K486" i="6"/>
  <c r="M449" i="6"/>
  <c r="O449" i="6" s="1"/>
  <c r="K449" i="6"/>
  <c r="N472" i="6"/>
  <c r="T472" i="6" s="1"/>
  <c r="N480" i="6"/>
  <c r="T480" i="6" s="1"/>
  <c r="O482" i="6"/>
  <c r="O495" i="6"/>
  <c r="N495" i="6"/>
  <c r="T495" i="6" s="1"/>
  <c r="O517" i="6"/>
  <c r="N517" i="6"/>
  <c r="T517" i="6" s="1"/>
  <c r="M520" i="6"/>
  <c r="K520" i="6"/>
  <c r="O525" i="6"/>
  <c r="N525" i="6"/>
  <c r="T525" i="6" s="1"/>
  <c r="M528" i="6"/>
  <c r="K528" i="6"/>
  <c r="O533" i="6"/>
  <c r="N533" i="6"/>
  <c r="T533" i="6" s="1"/>
  <c r="M536" i="6"/>
  <c r="K536" i="6"/>
  <c r="O558" i="6"/>
  <c r="N558" i="6"/>
  <c r="O565" i="6"/>
  <c r="N565" i="6"/>
  <c r="T565" i="6" s="1"/>
  <c r="K509" i="6"/>
  <c r="O582" i="6"/>
  <c r="N582" i="6"/>
  <c r="T582" i="6" s="1"/>
  <c r="K498" i="6"/>
  <c r="K502" i="6"/>
  <c r="K506" i="6"/>
  <c r="M540" i="6"/>
  <c r="N540" i="6" s="1"/>
  <c r="T540" i="6" s="1"/>
  <c r="K540" i="6"/>
  <c r="O585" i="6"/>
  <c r="N585" i="6"/>
  <c r="T585" i="6" s="1"/>
  <c r="M544" i="6"/>
  <c r="K544" i="6"/>
  <c r="K465" i="6"/>
  <c r="K469" i="6"/>
  <c r="K473" i="6"/>
  <c r="K477" i="6"/>
  <c r="K481" i="6"/>
  <c r="K485" i="6"/>
  <c r="K489" i="6"/>
  <c r="K493" i="6"/>
  <c r="K497" i="6"/>
  <c r="K501" i="6"/>
  <c r="K505" i="6"/>
  <c r="M516" i="6"/>
  <c r="O516" i="6" s="1"/>
  <c r="K516" i="6"/>
  <c r="N518" i="6"/>
  <c r="O518" i="6"/>
  <c r="M524" i="6"/>
  <c r="N524" i="6" s="1"/>
  <c r="T524" i="6" s="1"/>
  <c r="K524" i="6"/>
  <c r="N526" i="6"/>
  <c r="T526" i="6" s="1"/>
  <c r="O526" i="6"/>
  <c r="M532" i="6"/>
  <c r="K532" i="6"/>
  <c r="N534" i="6"/>
  <c r="T534" i="6" s="1"/>
  <c r="O534" i="6"/>
  <c r="O566" i="6"/>
  <c r="N566" i="6"/>
  <c r="T566" i="6" s="1"/>
  <c r="M512" i="6"/>
  <c r="K512" i="6"/>
  <c r="O550" i="6"/>
  <c r="N550" i="6"/>
  <c r="T550" i="6" s="1"/>
  <c r="O561" i="6"/>
  <c r="N561" i="6"/>
  <c r="T561" i="6" s="1"/>
  <c r="O569" i="6"/>
  <c r="N569" i="6"/>
  <c r="T569" i="6" s="1"/>
  <c r="O574" i="6"/>
  <c r="N574" i="6"/>
  <c r="T574" i="6" s="1"/>
  <c r="O581" i="6"/>
  <c r="N581" i="6"/>
  <c r="T581" i="6" s="1"/>
  <c r="O601" i="6"/>
  <c r="N601" i="6"/>
  <c r="T601" i="6" s="1"/>
  <c r="N511" i="6"/>
  <c r="T511" i="6" s="1"/>
  <c r="O519" i="6"/>
  <c r="O527" i="6"/>
  <c r="O532" i="6"/>
  <c r="O535" i="6"/>
  <c r="N578" i="6"/>
  <c r="T578" i="6" s="1"/>
  <c r="M548" i="6"/>
  <c r="O548" i="6" s="1"/>
  <c r="M552" i="6"/>
  <c r="O552" i="6" s="1"/>
  <c r="K552" i="6"/>
  <c r="M568" i="6"/>
  <c r="N568" i="6" s="1"/>
  <c r="T568" i="6" s="1"/>
  <c r="K568" i="6"/>
  <c r="M584" i="6"/>
  <c r="N584" i="6" s="1"/>
  <c r="T584" i="6" s="1"/>
  <c r="K584" i="6"/>
  <c r="M600" i="6"/>
  <c r="K600" i="6"/>
  <c r="O553" i="6"/>
  <c r="N553" i="6"/>
  <c r="T553" i="6" s="1"/>
  <c r="M588" i="6"/>
  <c r="K588" i="6"/>
  <c r="N532" i="6"/>
  <c r="T532" i="6" s="1"/>
  <c r="M556" i="6"/>
  <c r="N556" i="6" s="1"/>
  <c r="T556" i="6" s="1"/>
  <c r="K556" i="6"/>
  <c r="M572" i="6"/>
  <c r="O572" i="6" s="1"/>
  <c r="K572" i="6"/>
  <c r="O557" i="6"/>
  <c r="N557" i="6"/>
  <c r="T557" i="6" s="1"/>
  <c r="O573" i="6"/>
  <c r="N573" i="6"/>
  <c r="T573" i="6" s="1"/>
  <c r="O593" i="6"/>
  <c r="N593" i="6"/>
  <c r="T593" i="6" s="1"/>
  <c r="M596" i="6"/>
  <c r="K596" i="6"/>
  <c r="M560" i="6"/>
  <c r="N560" i="6" s="1"/>
  <c r="K560" i="6"/>
  <c r="M576" i="6"/>
  <c r="O576" i="6" s="1"/>
  <c r="K576" i="6"/>
  <c r="M564" i="6"/>
  <c r="O564" i="6" s="1"/>
  <c r="K564" i="6"/>
  <c r="M580" i="6"/>
  <c r="O580" i="6" s="1"/>
  <c r="K580" i="6"/>
  <c r="M592" i="6"/>
  <c r="K592" i="6"/>
  <c r="M551" i="6"/>
  <c r="O551" i="6" s="1"/>
  <c r="M555" i="6"/>
  <c r="N555" i="6" s="1"/>
  <c r="T555" i="6" s="1"/>
  <c r="M559" i="6"/>
  <c r="N559" i="6" s="1"/>
  <c r="M563" i="6"/>
  <c r="M567" i="6"/>
  <c r="O567" i="6" s="1"/>
  <c r="M571" i="6"/>
  <c r="O571" i="6" s="1"/>
  <c r="M575" i="6"/>
  <c r="N575" i="6" s="1"/>
  <c r="T575" i="6" s="1"/>
  <c r="M579" i="6"/>
  <c r="N579" i="6" s="1"/>
  <c r="M583" i="6"/>
  <c r="O583" i="6" s="1"/>
  <c r="M587" i="6"/>
  <c r="M591" i="6"/>
  <c r="M595" i="6"/>
  <c r="N595" i="6" s="1"/>
  <c r="M599" i="6"/>
  <c r="M603" i="6"/>
  <c r="O603" i="6" s="1"/>
  <c r="K604" i="6"/>
  <c r="M208" i="12" l="1"/>
  <c r="M64" i="12"/>
  <c r="M376" i="12"/>
  <c r="M312" i="12"/>
  <c r="M200" i="12"/>
  <c r="O15" i="12"/>
  <c r="L71" i="12"/>
  <c r="L79" i="12"/>
  <c r="N79" i="12" s="1"/>
  <c r="L87" i="12"/>
  <c r="N87" i="12" s="1"/>
  <c r="L95" i="12"/>
  <c r="L103" i="12"/>
  <c r="L111" i="12"/>
  <c r="N111" i="12" s="1"/>
  <c r="L119" i="12"/>
  <c r="N119" i="12" s="1"/>
  <c r="L127" i="12"/>
  <c r="L135" i="12"/>
  <c r="L143" i="12"/>
  <c r="N143" i="12" s="1"/>
  <c r="L151" i="12"/>
  <c r="N151" i="12" s="1"/>
  <c r="L159" i="12"/>
  <c r="L167" i="12"/>
  <c r="N167" i="12" s="1"/>
  <c r="L175" i="12"/>
  <c r="N175" i="12" s="1"/>
  <c r="L183" i="12"/>
  <c r="N183" i="12" s="1"/>
  <c r="L191" i="12"/>
  <c r="L199" i="12"/>
  <c r="L207" i="12"/>
  <c r="N207" i="12" s="1"/>
  <c r="L215" i="12"/>
  <c r="N215" i="12" s="1"/>
  <c r="L223" i="12"/>
  <c r="L231" i="12"/>
  <c r="N231" i="12" s="1"/>
  <c r="L239" i="12"/>
  <c r="N239" i="12" s="1"/>
  <c r="L247" i="12"/>
  <c r="N247" i="12" s="1"/>
  <c r="L255" i="12"/>
  <c r="L263" i="12"/>
  <c r="L271" i="12"/>
  <c r="N271" i="12" s="1"/>
  <c r="L279" i="12"/>
  <c r="N279" i="12" s="1"/>
  <c r="L287" i="12"/>
  <c r="L295" i="12"/>
  <c r="L303" i="12"/>
  <c r="N303" i="12" s="1"/>
  <c r="L311" i="12"/>
  <c r="N311" i="12" s="1"/>
  <c r="L319" i="12"/>
  <c r="L327" i="12"/>
  <c r="L335" i="12"/>
  <c r="N335" i="12" s="1"/>
  <c r="L343" i="12"/>
  <c r="N343" i="12" s="1"/>
  <c r="L351" i="12"/>
  <c r="L359" i="12"/>
  <c r="L367" i="12"/>
  <c r="N367" i="12" s="1"/>
  <c r="L375" i="12"/>
  <c r="N375" i="12" s="1"/>
  <c r="L383" i="12"/>
  <c r="L391" i="12"/>
  <c r="L399" i="12"/>
  <c r="N399" i="12" s="1"/>
  <c r="L407" i="12"/>
  <c r="N407" i="12" s="1"/>
  <c r="L415" i="12"/>
  <c r="L423" i="12"/>
  <c r="N423" i="12" s="1"/>
  <c r="L431" i="12"/>
  <c r="N431" i="12" s="1"/>
  <c r="L439" i="12"/>
  <c r="N439" i="12" s="1"/>
  <c r="L447" i="12"/>
  <c r="L455" i="12"/>
  <c r="L463" i="12"/>
  <c r="N463" i="12" s="1"/>
  <c r="L471" i="12"/>
  <c r="N471" i="12" s="1"/>
  <c r="L479" i="12"/>
  <c r="L487" i="12"/>
  <c r="N487" i="12" s="1"/>
  <c r="L495" i="12"/>
  <c r="N495" i="12" s="1"/>
  <c r="L503" i="12"/>
  <c r="N503" i="12" s="1"/>
  <c r="N64" i="12"/>
  <c r="L72" i="12"/>
  <c r="L80" i="12"/>
  <c r="L88" i="12"/>
  <c r="L96" i="12"/>
  <c r="L104" i="12"/>
  <c r="L112" i="12"/>
  <c r="L120" i="12"/>
  <c r="L128" i="12"/>
  <c r="L136" i="12"/>
  <c r="L144" i="12"/>
  <c r="N144" i="12" s="1"/>
  <c r="L152" i="12"/>
  <c r="N152" i="12" s="1"/>
  <c r="L160" i="12"/>
  <c r="L168" i="12"/>
  <c r="L176" i="12"/>
  <c r="L184" i="12"/>
  <c r="N184" i="12" s="1"/>
  <c r="L192" i="12"/>
  <c r="L200" i="12"/>
  <c r="L208" i="12"/>
  <c r="N208" i="12" s="1"/>
  <c r="L216" i="12"/>
  <c r="L224" i="12"/>
  <c r="L232" i="12"/>
  <c r="L240" i="12"/>
  <c r="L248" i="12"/>
  <c r="N248" i="12" s="1"/>
  <c r="L256" i="12"/>
  <c r="L264" i="12"/>
  <c r="L272" i="12"/>
  <c r="N272" i="12" s="1"/>
  <c r="L280" i="12"/>
  <c r="N280" i="12" s="1"/>
  <c r="L288" i="12"/>
  <c r="L296" i="12"/>
  <c r="L304" i="12"/>
  <c r="N304" i="12" s="1"/>
  <c r="L312" i="12"/>
  <c r="N312" i="12" s="1"/>
  <c r="L320" i="12"/>
  <c r="L328" i="12"/>
  <c r="L336" i="12"/>
  <c r="N336" i="12" s="1"/>
  <c r="L344" i="12"/>
  <c r="N344" i="12" s="1"/>
  <c r="L352" i="12"/>
  <c r="L360" i="12"/>
  <c r="L368" i="12"/>
  <c r="N368" i="12" s="1"/>
  <c r="L376" i="12"/>
  <c r="N376" i="12" s="1"/>
  <c r="L384" i="12"/>
  <c r="L392" i="12"/>
  <c r="L400" i="12"/>
  <c r="N400" i="12" s="1"/>
  <c r="L408" i="12"/>
  <c r="N408" i="12" s="1"/>
  <c r="L416" i="12"/>
  <c r="L424" i="12"/>
  <c r="N424" i="12" s="1"/>
  <c r="L432" i="12"/>
  <c r="N432" i="12" s="1"/>
  <c r="L440" i="12"/>
  <c r="N440" i="12" s="1"/>
  <c r="L448" i="12"/>
  <c r="L456" i="12"/>
  <c r="L464" i="12"/>
  <c r="N464" i="12" s="1"/>
  <c r="L472" i="12"/>
  <c r="N472" i="12" s="1"/>
  <c r="L480" i="12"/>
  <c r="L488" i="12"/>
  <c r="L496" i="12"/>
  <c r="N496" i="12" s="1"/>
  <c r="L504" i="12"/>
  <c r="N504" i="12" s="1"/>
  <c r="L65" i="12"/>
  <c r="L73" i="12"/>
  <c r="L81" i="12"/>
  <c r="N81" i="12" s="1"/>
  <c r="L89" i="12"/>
  <c r="N89" i="12" s="1"/>
  <c r="L97" i="12"/>
  <c r="L105" i="12"/>
  <c r="N105" i="12" s="1"/>
  <c r="L113" i="12"/>
  <c r="N113" i="12" s="1"/>
  <c r="L121" i="12"/>
  <c r="N121" i="12" s="1"/>
  <c r="L129" i="12"/>
  <c r="L137" i="12"/>
  <c r="L145" i="12"/>
  <c r="N145" i="12" s="1"/>
  <c r="L153" i="12"/>
  <c r="N153" i="12" s="1"/>
  <c r="L161" i="12"/>
  <c r="L169" i="12"/>
  <c r="N169" i="12" s="1"/>
  <c r="L177" i="12"/>
  <c r="N177" i="12" s="1"/>
  <c r="L185" i="12"/>
  <c r="N185" i="12" s="1"/>
  <c r="L193" i="12"/>
  <c r="L201" i="12"/>
  <c r="L209" i="12"/>
  <c r="N209" i="12" s="1"/>
  <c r="L217" i="12"/>
  <c r="N217" i="12" s="1"/>
  <c r="L225" i="12"/>
  <c r="L233" i="12"/>
  <c r="L241" i="12"/>
  <c r="N241" i="12" s="1"/>
  <c r="L249" i="12"/>
  <c r="N249" i="12" s="1"/>
  <c r="L257" i="12"/>
  <c r="L265" i="12"/>
  <c r="L273" i="12"/>
  <c r="N273" i="12" s="1"/>
  <c r="L281" i="12"/>
  <c r="N281" i="12" s="1"/>
  <c r="L289" i="12"/>
  <c r="L297" i="12"/>
  <c r="N297" i="12" s="1"/>
  <c r="L305" i="12"/>
  <c r="N305" i="12" s="1"/>
  <c r="L313" i="12"/>
  <c r="N313" i="12" s="1"/>
  <c r="L321" i="12"/>
  <c r="L329" i="12"/>
  <c r="L337" i="12"/>
  <c r="N337" i="12" s="1"/>
  <c r="L345" i="12"/>
  <c r="N345" i="12" s="1"/>
  <c r="L353" i="12"/>
  <c r="L361" i="12"/>
  <c r="N361" i="12" s="1"/>
  <c r="L369" i="12"/>
  <c r="N369" i="12" s="1"/>
  <c r="L377" i="12"/>
  <c r="N377" i="12" s="1"/>
  <c r="L385" i="12"/>
  <c r="L393" i="12"/>
  <c r="L401" i="12"/>
  <c r="N401" i="12" s="1"/>
  <c r="L409" i="12"/>
  <c r="N409" i="12" s="1"/>
  <c r="L417" i="12"/>
  <c r="L425" i="12"/>
  <c r="N425" i="12" s="1"/>
  <c r="L433" i="12"/>
  <c r="N433" i="12" s="1"/>
  <c r="L441" i="12"/>
  <c r="N441" i="12" s="1"/>
  <c r="L449" i="12"/>
  <c r="L457" i="12"/>
  <c r="L465" i="12"/>
  <c r="N465" i="12" s="1"/>
  <c r="L473" i="12"/>
  <c r="N473" i="12" s="1"/>
  <c r="L481" i="12"/>
  <c r="L489" i="12"/>
  <c r="L497" i="12"/>
  <c r="N497" i="12" s="1"/>
  <c r="L505" i="12"/>
  <c r="N505" i="12" s="1"/>
  <c r="L66" i="12"/>
  <c r="L74" i="12"/>
  <c r="L82" i="12"/>
  <c r="N82" i="12" s="1"/>
  <c r="L90" i="12"/>
  <c r="N90" i="12" s="1"/>
  <c r="L98" i="12"/>
  <c r="L106" i="12"/>
  <c r="L114" i="12"/>
  <c r="N114" i="12" s="1"/>
  <c r="L122" i="12"/>
  <c r="N122" i="12" s="1"/>
  <c r="L130" i="12"/>
  <c r="L138" i="12"/>
  <c r="L146" i="12"/>
  <c r="N146" i="12" s="1"/>
  <c r="L154" i="12"/>
  <c r="N154" i="12" s="1"/>
  <c r="L162" i="12"/>
  <c r="L170" i="12"/>
  <c r="N170" i="12" s="1"/>
  <c r="L178" i="12"/>
  <c r="N178" i="12" s="1"/>
  <c r="L186" i="12"/>
  <c r="N186" i="12" s="1"/>
  <c r="L194" i="12"/>
  <c r="L202" i="12"/>
  <c r="L210" i="12"/>
  <c r="N210" i="12" s="1"/>
  <c r="L218" i="12"/>
  <c r="N218" i="12" s="1"/>
  <c r="L226" i="12"/>
  <c r="L234" i="12"/>
  <c r="N234" i="12" s="1"/>
  <c r="L242" i="12"/>
  <c r="N242" i="12" s="1"/>
  <c r="L250" i="12"/>
  <c r="N250" i="12" s="1"/>
  <c r="L258" i="12"/>
  <c r="L266" i="12"/>
  <c r="L274" i="12"/>
  <c r="N274" i="12" s="1"/>
  <c r="L282" i="12"/>
  <c r="N282" i="12" s="1"/>
  <c r="L290" i="12"/>
  <c r="L298" i="12"/>
  <c r="N298" i="12" s="1"/>
  <c r="L306" i="12"/>
  <c r="N306" i="12" s="1"/>
  <c r="L314" i="12"/>
  <c r="N314" i="12" s="1"/>
  <c r="L322" i="12"/>
  <c r="L330" i="12"/>
  <c r="L338" i="12"/>
  <c r="N338" i="12" s="1"/>
  <c r="L346" i="12"/>
  <c r="N346" i="12" s="1"/>
  <c r="L354" i="12"/>
  <c r="L362" i="12"/>
  <c r="L370" i="12"/>
  <c r="N370" i="12" s="1"/>
  <c r="L378" i="12"/>
  <c r="N378" i="12" s="1"/>
  <c r="L386" i="12"/>
  <c r="L394" i="12"/>
  <c r="L402" i="12"/>
  <c r="N402" i="12" s="1"/>
  <c r="L410" i="12"/>
  <c r="N410" i="12" s="1"/>
  <c r="L418" i="12"/>
  <c r="L426" i="12"/>
  <c r="N426" i="12" s="1"/>
  <c r="L434" i="12"/>
  <c r="N434" i="12" s="1"/>
  <c r="L442" i="12"/>
  <c r="N442" i="12" s="1"/>
  <c r="L450" i="12"/>
  <c r="L458" i="12"/>
  <c r="L466" i="12"/>
  <c r="N466" i="12" s="1"/>
  <c r="L474" i="12"/>
  <c r="N474" i="12" s="1"/>
  <c r="L482" i="12"/>
  <c r="L490" i="12"/>
  <c r="N490" i="12" s="1"/>
  <c r="L498" i="12"/>
  <c r="N498" i="12" s="1"/>
  <c r="L506" i="12"/>
  <c r="N506" i="12" s="1"/>
  <c r="L67" i="12"/>
  <c r="L75" i="12"/>
  <c r="L83" i="12"/>
  <c r="N83" i="12" s="1"/>
  <c r="L91" i="12"/>
  <c r="N91" i="12" s="1"/>
  <c r="L99" i="12"/>
  <c r="L107" i="12"/>
  <c r="N107" i="12" s="1"/>
  <c r="L115" i="12"/>
  <c r="N115" i="12" s="1"/>
  <c r="L123" i="12"/>
  <c r="N123" i="12" s="1"/>
  <c r="L131" i="12"/>
  <c r="L139" i="12"/>
  <c r="L147" i="12"/>
  <c r="N147" i="12" s="1"/>
  <c r="L155" i="12"/>
  <c r="N155" i="12" s="1"/>
  <c r="L163" i="12"/>
  <c r="L171" i="12"/>
  <c r="N171" i="12" s="1"/>
  <c r="L179" i="12"/>
  <c r="N179" i="12" s="1"/>
  <c r="L187" i="12"/>
  <c r="N187" i="12" s="1"/>
  <c r="L195" i="12"/>
  <c r="L203" i="12"/>
  <c r="L211" i="12"/>
  <c r="N211" i="12" s="1"/>
  <c r="L219" i="12"/>
  <c r="N219" i="12" s="1"/>
  <c r="L227" i="12"/>
  <c r="L235" i="12"/>
  <c r="N235" i="12" s="1"/>
  <c r="L243" i="12"/>
  <c r="N243" i="12" s="1"/>
  <c r="L251" i="12"/>
  <c r="N251" i="12" s="1"/>
  <c r="L259" i="12"/>
  <c r="L267" i="12"/>
  <c r="L275" i="12"/>
  <c r="N275" i="12" s="1"/>
  <c r="L283" i="12"/>
  <c r="N283" i="12" s="1"/>
  <c r="L291" i="12"/>
  <c r="L299" i="12"/>
  <c r="L307" i="12"/>
  <c r="N307" i="12" s="1"/>
  <c r="L315" i="12"/>
  <c r="N315" i="12" s="1"/>
  <c r="L323" i="12"/>
  <c r="L331" i="12"/>
  <c r="L339" i="12"/>
  <c r="N339" i="12" s="1"/>
  <c r="L347" i="12"/>
  <c r="N347" i="12" s="1"/>
  <c r="L355" i="12"/>
  <c r="L363" i="12"/>
  <c r="N363" i="12" s="1"/>
  <c r="L371" i="12"/>
  <c r="N371" i="12" s="1"/>
  <c r="L379" i="12"/>
  <c r="N379" i="12" s="1"/>
  <c r="L387" i="12"/>
  <c r="L395" i="12"/>
  <c r="L403" i="12"/>
  <c r="N403" i="12" s="1"/>
  <c r="L411" i="12"/>
  <c r="N411" i="12" s="1"/>
  <c r="L419" i="12"/>
  <c r="L427" i="12"/>
  <c r="N427" i="12" s="1"/>
  <c r="L435" i="12"/>
  <c r="N435" i="12" s="1"/>
  <c r="L443" i="12"/>
  <c r="N443" i="12" s="1"/>
  <c r="L451" i="12"/>
  <c r="L459" i="12"/>
  <c r="L467" i="12"/>
  <c r="N467" i="12" s="1"/>
  <c r="L475" i="12"/>
  <c r="N475" i="12" s="1"/>
  <c r="L483" i="12"/>
  <c r="L491" i="12"/>
  <c r="N491" i="12" s="1"/>
  <c r="L499" i="12"/>
  <c r="N499" i="12" s="1"/>
  <c r="L507" i="12"/>
  <c r="N507" i="12" s="1"/>
  <c r="L68" i="12"/>
  <c r="L76" i="12"/>
  <c r="L84" i="12"/>
  <c r="N84" i="12" s="1"/>
  <c r="L92" i="12"/>
  <c r="N92" i="12" s="1"/>
  <c r="L100" i="12"/>
  <c r="L108" i="12"/>
  <c r="N108" i="12" s="1"/>
  <c r="L116" i="12"/>
  <c r="N116" i="12" s="1"/>
  <c r="L124" i="12"/>
  <c r="N124" i="12" s="1"/>
  <c r="L132" i="12"/>
  <c r="L140" i="12"/>
  <c r="L148" i="12"/>
  <c r="N148" i="12" s="1"/>
  <c r="L156" i="12"/>
  <c r="N156" i="12" s="1"/>
  <c r="L164" i="12"/>
  <c r="L172" i="12"/>
  <c r="N172" i="12" s="1"/>
  <c r="L180" i="12"/>
  <c r="N180" i="12" s="1"/>
  <c r="L188" i="12"/>
  <c r="N188" i="12" s="1"/>
  <c r="L196" i="12"/>
  <c r="L204" i="12"/>
  <c r="L212" i="12"/>
  <c r="N212" i="12" s="1"/>
  <c r="L220" i="12"/>
  <c r="N220" i="12" s="1"/>
  <c r="L228" i="12"/>
  <c r="L236" i="12"/>
  <c r="N236" i="12" s="1"/>
  <c r="L244" i="12"/>
  <c r="N244" i="12" s="1"/>
  <c r="L252" i="12"/>
  <c r="N252" i="12" s="1"/>
  <c r="L260" i="12"/>
  <c r="L268" i="12"/>
  <c r="L276" i="12"/>
  <c r="N276" i="12" s="1"/>
  <c r="L284" i="12"/>
  <c r="N284" i="12" s="1"/>
  <c r="L292" i="12"/>
  <c r="N292" i="12" s="1"/>
  <c r="L300" i="12"/>
  <c r="N300" i="12" s="1"/>
  <c r="L308" i="12"/>
  <c r="N308" i="12" s="1"/>
  <c r="L316" i="12"/>
  <c r="N316" i="12" s="1"/>
  <c r="L324" i="12"/>
  <c r="L332" i="12"/>
  <c r="L340" i="12"/>
  <c r="N340" i="12" s="1"/>
  <c r="L348" i="12"/>
  <c r="N348" i="12" s="1"/>
  <c r="L356" i="12"/>
  <c r="L364" i="12"/>
  <c r="N364" i="12" s="1"/>
  <c r="L372" i="12"/>
  <c r="N372" i="12" s="1"/>
  <c r="L380" i="12"/>
  <c r="N380" i="12" s="1"/>
  <c r="L388" i="12"/>
  <c r="L396" i="12"/>
  <c r="L404" i="12"/>
  <c r="N404" i="12" s="1"/>
  <c r="L412" i="12"/>
  <c r="N412" i="12" s="1"/>
  <c r="L420" i="12"/>
  <c r="L428" i="12"/>
  <c r="N428" i="12" s="1"/>
  <c r="L436" i="12"/>
  <c r="N436" i="12" s="1"/>
  <c r="L444" i="12"/>
  <c r="N444" i="12" s="1"/>
  <c r="L452" i="12"/>
  <c r="L460" i="12"/>
  <c r="L468" i="12"/>
  <c r="N468" i="12" s="1"/>
  <c r="L476" i="12"/>
  <c r="N476" i="12" s="1"/>
  <c r="L484" i="12"/>
  <c r="L492" i="12"/>
  <c r="N492" i="12" s="1"/>
  <c r="L500" i="12"/>
  <c r="N500" i="12" s="1"/>
  <c r="L508" i="12"/>
  <c r="N508" i="12" s="1"/>
  <c r="L69" i="12"/>
  <c r="L77" i="12"/>
  <c r="N77" i="12" s="1"/>
  <c r="L85" i="12"/>
  <c r="N85" i="12" s="1"/>
  <c r="L93" i="12"/>
  <c r="N93" i="12" s="1"/>
  <c r="L101" i="12"/>
  <c r="N101" i="12" s="1"/>
  <c r="L109" i="12"/>
  <c r="N109" i="12" s="1"/>
  <c r="L117" i="12"/>
  <c r="N117" i="12" s="1"/>
  <c r="L125" i="12"/>
  <c r="N125" i="12" s="1"/>
  <c r="L133" i="12"/>
  <c r="L141" i="12"/>
  <c r="N141" i="12" s="1"/>
  <c r="L149" i="12"/>
  <c r="N149" i="12" s="1"/>
  <c r="L157" i="12"/>
  <c r="N157" i="12" s="1"/>
  <c r="L165" i="12"/>
  <c r="L173" i="12"/>
  <c r="N173" i="12" s="1"/>
  <c r="L181" i="12"/>
  <c r="N181" i="12" s="1"/>
  <c r="L189" i="12"/>
  <c r="N189" i="12" s="1"/>
  <c r="L197" i="12"/>
  <c r="L205" i="12"/>
  <c r="L213" i="12"/>
  <c r="N213" i="12" s="1"/>
  <c r="L221" i="12"/>
  <c r="N221" i="12" s="1"/>
  <c r="L229" i="12"/>
  <c r="N229" i="12" s="1"/>
  <c r="L237" i="12"/>
  <c r="N237" i="12" s="1"/>
  <c r="L245" i="12"/>
  <c r="N245" i="12" s="1"/>
  <c r="L253" i="12"/>
  <c r="N253" i="12" s="1"/>
  <c r="L261" i="12"/>
  <c r="L269" i="12"/>
  <c r="L277" i="12"/>
  <c r="N277" i="12" s="1"/>
  <c r="L285" i="12"/>
  <c r="N285" i="12" s="1"/>
  <c r="L70" i="12"/>
  <c r="N70" i="12" s="1"/>
  <c r="L134" i="12"/>
  <c r="N134" i="12" s="1"/>
  <c r="L198" i="12"/>
  <c r="N198" i="12" s="1"/>
  <c r="L262" i="12"/>
  <c r="N262" i="12" s="1"/>
  <c r="L309" i="12"/>
  <c r="L341" i="12"/>
  <c r="N341" i="12" s="1"/>
  <c r="L373" i="12"/>
  <c r="N373" i="12" s="1"/>
  <c r="L405" i="12"/>
  <c r="N405" i="12" s="1"/>
  <c r="L437" i="12"/>
  <c r="L469" i="12"/>
  <c r="N469" i="12" s="1"/>
  <c r="L501" i="12"/>
  <c r="N501" i="12" s="1"/>
  <c r="L365" i="12"/>
  <c r="N365" i="12" s="1"/>
  <c r="L461" i="12"/>
  <c r="L126" i="12"/>
  <c r="L494" i="12"/>
  <c r="N494" i="12" s="1"/>
  <c r="L78" i="12"/>
  <c r="N78" i="12" s="1"/>
  <c r="L142" i="12"/>
  <c r="N142" i="12" s="1"/>
  <c r="L206" i="12"/>
  <c r="N206" i="12" s="1"/>
  <c r="L270" i="12"/>
  <c r="N270" i="12" s="1"/>
  <c r="L310" i="12"/>
  <c r="N310" i="12" s="1"/>
  <c r="L342" i="12"/>
  <c r="L374" i="12"/>
  <c r="L406" i="12"/>
  <c r="N406" i="12" s="1"/>
  <c r="L438" i="12"/>
  <c r="N438" i="12" s="1"/>
  <c r="L470" i="12"/>
  <c r="L502" i="12"/>
  <c r="N502" i="12" s="1"/>
  <c r="L333" i="12"/>
  <c r="N333" i="12" s="1"/>
  <c r="L397" i="12"/>
  <c r="N397" i="12" s="1"/>
  <c r="L190" i="12"/>
  <c r="L462" i="12"/>
  <c r="N462" i="12" s="1"/>
  <c r="L86" i="12"/>
  <c r="N86" i="12" s="1"/>
  <c r="L150" i="12"/>
  <c r="N150" i="12" s="1"/>
  <c r="L214" i="12"/>
  <c r="N214" i="12" s="1"/>
  <c r="L278" i="12"/>
  <c r="N278" i="12" s="1"/>
  <c r="L317" i="12"/>
  <c r="N317" i="12" s="1"/>
  <c r="L349" i="12"/>
  <c r="N349" i="12" s="1"/>
  <c r="L381" i="12"/>
  <c r="L413" i="12"/>
  <c r="N413" i="12" s="1"/>
  <c r="L445" i="12"/>
  <c r="N445" i="12" s="1"/>
  <c r="L477" i="12"/>
  <c r="N477" i="12" s="1"/>
  <c r="L509" i="12"/>
  <c r="N509" i="12" s="1"/>
  <c r="L301" i="12"/>
  <c r="N301" i="12" s="1"/>
  <c r="L334" i="12"/>
  <c r="N334" i="12" s="1"/>
  <c r="L398" i="12"/>
  <c r="N398" i="12" s="1"/>
  <c r="L94" i="12"/>
  <c r="N94" i="12" s="1"/>
  <c r="L158" i="12"/>
  <c r="N158" i="12" s="1"/>
  <c r="L222" i="12"/>
  <c r="N222" i="12" s="1"/>
  <c r="L286" i="12"/>
  <c r="N286" i="12" s="1"/>
  <c r="L318" i="12"/>
  <c r="N318" i="12" s="1"/>
  <c r="L350" i="12"/>
  <c r="N350" i="12" s="1"/>
  <c r="L382" i="12"/>
  <c r="N382" i="12" s="1"/>
  <c r="L414" i="12"/>
  <c r="N414" i="12" s="1"/>
  <c r="L446" i="12"/>
  <c r="L478" i="12"/>
  <c r="L510" i="12"/>
  <c r="N510" i="12" s="1"/>
  <c r="L246" i="12"/>
  <c r="N246" i="12" s="1"/>
  <c r="L302" i="12"/>
  <c r="N302" i="12" s="1"/>
  <c r="L430" i="12"/>
  <c r="N430" i="12" s="1"/>
  <c r="L102" i="12"/>
  <c r="N102" i="12" s="1"/>
  <c r="L166" i="12"/>
  <c r="N166" i="12" s="1"/>
  <c r="L230" i="12"/>
  <c r="N230" i="12" s="1"/>
  <c r="L293" i="12"/>
  <c r="L325" i="12"/>
  <c r="N325" i="12" s="1"/>
  <c r="L357" i="12"/>
  <c r="N357" i="12" s="1"/>
  <c r="L389" i="12"/>
  <c r="N389" i="12" s="1"/>
  <c r="L421" i="12"/>
  <c r="N421" i="12" s="1"/>
  <c r="L453" i="12"/>
  <c r="N453" i="12" s="1"/>
  <c r="L485" i="12"/>
  <c r="N485" i="12" s="1"/>
  <c r="L182" i="12"/>
  <c r="L493" i="12"/>
  <c r="N493" i="12" s="1"/>
  <c r="L366" i="12"/>
  <c r="N366" i="12" s="1"/>
  <c r="L110" i="12"/>
  <c r="N110" i="12" s="1"/>
  <c r="L174" i="12"/>
  <c r="N174" i="12" s="1"/>
  <c r="L238" i="12"/>
  <c r="N238" i="12" s="1"/>
  <c r="L294" i="12"/>
  <c r="N294" i="12" s="1"/>
  <c r="L326" i="12"/>
  <c r="N326" i="12" s="1"/>
  <c r="L358" i="12"/>
  <c r="L390" i="12"/>
  <c r="N390" i="12" s="1"/>
  <c r="L422" i="12"/>
  <c r="N422" i="12" s="1"/>
  <c r="L454" i="12"/>
  <c r="N454" i="12" s="1"/>
  <c r="L486" i="12"/>
  <c r="N486" i="12" s="1"/>
  <c r="L118" i="12"/>
  <c r="N118" i="12" s="1"/>
  <c r="L429" i="12"/>
  <c r="N429" i="12" s="1"/>
  <c r="L254" i="12"/>
  <c r="N254" i="12" s="1"/>
  <c r="O18" i="12"/>
  <c r="N64" i="8"/>
  <c r="M240" i="12"/>
  <c r="M136" i="12"/>
  <c r="N136" i="12" s="1"/>
  <c r="M216" i="12"/>
  <c r="M128" i="12"/>
  <c r="M120" i="12"/>
  <c r="M176" i="12"/>
  <c r="M112" i="12"/>
  <c r="M296" i="12"/>
  <c r="M232" i="12"/>
  <c r="M168" i="12"/>
  <c r="M104" i="12"/>
  <c r="M288" i="12"/>
  <c r="M224" i="12"/>
  <c r="M160" i="12"/>
  <c r="M96" i="12"/>
  <c r="M80" i="12"/>
  <c r="M88" i="12"/>
  <c r="N69" i="12"/>
  <c r="N133" i="12"/>
  <c r="N126" i="12"/>
  <c r="O14" i="12"/>
  <c r="O19" i="12" s="1"/>
  <c r="N71" i="12"/>
  <c r="N95" i="12"/>
  <c r="N127" i="12"/>
  <c r="N135" i="12"/>
  <c r="N66" i="12"/>
  <c r="N74" i="12"/>
  <c r="N98" i="12"/>
  <c r="N106" i="12"/>
  <c r="N130" i="12"/>
  <c r="N138" i="12"/>
  <c r="N73" i="12"/>
  <c r="N162" i="12"/>
  <c r="N194" i="12"/>
  <c r="N202" i="12"/>
  <c r="N226" i="12"/>
  <c r="N258" i="12"/>
  <c r="N266" i="12"/>
  <c r="N290" i="12"/>
  <c r="N322" i="12"/>
  <c r="N330" i="12"/>
  <c r="N354" i="12"/>
  <c r="N362" i="12"/>
  <c r="N386" i="12"/>
  <c r="N394" i="12"/>
  <c r="N418" i="12"/>
  <c r="N450" i="12"/>
  <c r="N458" i="12"/>
  <c r="N482" i="12"/>
  <c r="N75" i="12"/>
  <c r="N137" i="12"/>
  <c r="N163" i="12"/>
  <c r="N195" i="12"/>
  <c r="N203" i="12"/>
  <c r="N227" i="12"/>
  <c r="N259" i="12"/>
  <c r="N267" i="12"/>
  <c r="N291" i="12"/>
  <c r="N299" i="12"/>
  <c r="N323" i="12"/>
  <c r="N331" i="12"/>
  <c r="N355" i="12"/>
  <c r="N387" i="12"/>
  <c r="N395" i="12"/>
  <c r="N419" i="12"/>
  <c r="N451" i="12"/>
  <c r="N459" i="12"/>
  <c r="N483" i="12"/>
  <c r="N76" i="12"/>
  <c r="N139" i="12"/>
  <c r="N164" i="12"/>
  <c r="N196" i="12"/>
  <c r="N204" i="12"/>
  <c r="N228" i="12"/>
  <c r="N260" i="12"/>
  <c r="N268" i="12"/>
  <c r="N324" i="12"/>
  <c r="N332" i="12"/>
  <c r="N356" i="12"/>
  <c r="N388" i="12"/>
  <c r="N396" i="12"/>
  <c r="N420" i="12"/>
  <c r="N452" i="12"/>
  <c r="N460" i="12"/>
  <c r="N484" i="12"/>
  <c r="N140" i="12"/>
  <c r="N165" i="12"/>
  <c r="N197" i="12"/>
  <c r="N205" i="12"/>
  <c r="N261" i="12"/>
  <c r="N269" i="12"/>
  <c r="N293" i="12"/>
  <c r="N309" i="12"/>
  <c r="N381" i="12"/>
  <c r="N437" i="12"/>
  <c r="N461" i="12"/>
  <c r="N97" i="12"/>
  <c r="N129" i="12"/>
  <c r="N182" i="12"/>
  <c r="N190" i="12"/>
  <c r="N342" i="12"/>
  <c r="N358" i="12"/>
  <c r="N374" i="12"/>
  <c r="N446" i="12"/>
  <c r="N67" i="12"/>
  <c r="N99" i="12"/>
  <c r="N131" i="12"/>
  <c r="N159" i="12"/>
  <c r="N191" i="12"/>
  <c r="N199" i="12"/>
  <c r="N223" i="12"/>
  <c r="N255" i="12"/>
  <c r="N263" i="12"/>
  <c r="N287" i="12"/>
  <c r="N295" i="12"/>
  <c r="N319" i="12"/>
  <c r="N327" i="12"/>
  <c r="N351" i="12"/>
  <c r="N359" i="12"/>
  <c r="N383" i="12"/>
  <c r="N391" i="12"/>
  <c r="N415" i="12"/>
  <c r="N447" i="12"/>
  <c r="N455" i="12"/>
  <c r="N100" i="12"/>
  <c r="N488" i="12"/>
  <c r="N489" i="12"/>
  <c r="N192" i="12"/>
  <c r="N256" i="12"/>
  <c r="N320" i="12"/>
  <c r="N352" i="12"/>
  <c r="N384" i="12"/>
  <c r="N416" i="12"/>
  <c r="N448" i="12"/>
  <c r="N478" i="12"/>
  <c r="N161" i="12"/>
  <c r="N193" i="12"/>
  <c r="N225" i="12"/>
  <c r="N257" i="12"/>
  <c r="N289" i="12"/>
  <c r="N321" i="12"/>
  <c r="N353" i="12"/>
  <c r="N385" i="12"/>
  <c r="N417" i="12"/>
  <c r="N449" i="12"/>
  <c r="N479" i="12"/>
  <c r="N68" i="12"/>
  <c r="N132" i="12"/>
  <c r="N200" i="12"/>
  <c r="N264" i="12"/>
  <c r="N328" i="12"/>
  <c r="N360" i="12"/>
  <c r="N392" i="12"/>
  <c r="N456" i="12"/>
  <c r="N480" i="12"/>
  <c r="N72" i="12"/>
  <c r="N201" i="12"/>
  <c r="N233" i="12"/>
  <c r="N265" i="12"/>
  <c r="N329" i="12"/>
  <c r="N393" i="12"/>
  <c r="N457" i="12"/>
  <c r="N481" i="12"/>
  <c r="N65" i="12"/>
  <c r="N470" i="12"/>
  <c r="N103" i="12"/>
  <c r="J20" i="12"/>
  <c r="E16" i="12"/>
  <c r="G17" i="12"/>
  <c r="G22" i="12" s="1"/>
  <c r="E14" i="12"/>
  <c r="E22" i="12"/>
  <c r="L65" i="9"/>
  <c r="N65" i="9" s="1"/>
  <c r="L68" i="9"/>
  <c r="N68" i="9" s="1"/>
  <c r="L72" i="9"/>
  <c r="N72" i="9" s="1"/>
  <c r="L80" i="9"/>
  <c r="N80" i="9" s="1"/>
  <c r="L88" i="9"/>
  <c r="N88" i="9" s="1"/>
  <c r="L96" i="9"/>
  <c r="N96" i="9" s="1"/>
  <c r="L73" i="9"/>
  <c r="N73" i="9" s="1"/>
  <c r="L76" i="9"/>
  <c r="N76" i="9" s="1"/>
  <c r="L81" i="9"/>
  <c r="N81" i="9" s="1"/>
  <c r="L84" i="9"/>
  <c r="N84" i="9" s="1"/>
  <c r="L89" i="9"/>
  <c r="N89" i="9" s="1"/>
  <c r="L92" i="9"/>
  <c r="N92" i="9" s="1"/>
  <c r="L97" i="9"/>
  <c r="N97" i="9" s="1"/>
  <c r="L100" i="9"/>
  <c r="N100" i="9" s="1"/>
  <c r="L104" i="9"/>
  <c r="N104" i="9" s="1"/>
  <c r="L64" i="9"/>
  <c r="N64" i="9" s="1"/>
  <c r="L66" i="9"/>
  <c r="N66" i="9" s="1"/>
  <c r="L70" i="9"/>
  <c r="N70" i="9" s="1"/>
  <c r="L110" i="9"/>
  <c r="N110" i="9" s="1"/>
  <c r="L120" i="9"/>
  <c r="L124" i="9"/>
  <c r="N124" i="9" s="1"/>
  <c r="L127" i="9"/>
  <c r="N127" i="9" s="1"/>
  <c r="L132" i="9"/>
  <c r="N132" i="9" s="1"/>
  <c r="L136" i="9"/>
  <c r="N136" i="9" s="1"/>
  <c r="L151" i="9"/>
  <c r="N151" i="9" s="1"/>
  <c r="L156" i="9"/>
  <c r="N156" i="9" s="1"/>
  <c r="L159" i="9"/>
  <c r="N159" i="9" s="1"/>
  <c r="L164" i="9"/>
  <c r="N164" i="9" s="1"/>
  <c r="L177" i="9"/>
  <c r="N177" i="9" s="1"/>
  <c r="L193" i="9"/>
  <c r="N193" i="9" s="1"/>
  <c r="L202" i="9"/>
  <c r="N202" i="9" s="1"/>
  <c r="L82" i="9"/>
  <c r="N82" i="9" s="1"/>
  <c r="L86" i="9"/>
  <c r="N86" i="9" s="1"/>
  <c r="L98" i="9"/>
  <c r="N98" i="9" s="1"/>
  <c r="L102" i="9"/>
  <c r="N102" i="9" s="1"/>
  <c r="L116" i="9"/>
  <c r="N116" i="9" s="1"/>
  <c r="L121" i="9"/>
  <c r="N121" i="9" s="1"/>
  <c r="L128" i="9"/>
  <c r="N128" i="9" s="1"/>
  <c r="L137" i="9"/>
  <c r="N137" i="9" s="1"/>
  <c r="L142" i="9"/>
  <c r="N142" i="9" s="1"/>
  <c r="L147" i="9"/>
  <c r="N147" i="9" s="1"/>
  <c r="L152" i="9"/>
  <c r="N152" i="9" s="1"/>
  <c r="L160" i="9"/>
  <c r="N160" i="9" s="1"/>
  <c r="L165" i="9"/>
  <c r="N165" i="9" s="1"/>
  <c r="L170" i="9"/>
  <c r="N170" i="9" s="1"/>
  <c r="L173" i="9"/>
  <c r="N173" i="9" s="1"/>
  <c r="L182" i="9"/>
  <c r="N182" i="9" s="1"/>
  <c r="L187" i="9"/>
  <c r="N187" i="9" s="1"/>
  <c r="L198" i="9"/>
  <c r="N198" i="9" s="1"/>
  <c r="L203" i="9"/>
  <c r="N203" i="9" s="1"/>
  <c r="L212" i="9"/>
  <c r="N212" i="9" s="1"/>
  <c r="L67" i="9"/>
  <c r="N67" i="9" s="1"/>
  <c r="L71" i="9"/>
  <c r="N71" i="9" s="1"/>
  <c r="L77" i="9"/>
  <c r="N77" i="9" s="1"/>
  <c r="L87" i="9"/>
  <c r="N87" i="9" s="1"/>
  <c r="L93" i="9"/>
  <c r="N93" i="9" s="1"/>
  <c r="L103" i="9"/>
  <c r="N103" i="9" s="1"/>
  <c r="L108" i="9"/>
  <c r="N108" i="9" s="1"/>
  <c r="L111" i="9"/>
  <c r="N111" i="9" s="1"/>
  <c r="L129" i="9"/>
  <c r="N129" i="9" s="1"/>
  <c r="L133" i="9"/>
  <c r="N133" i="9" s="1"/>
  <c r="L153" i="9"/>
  <c r="N153" i="9" s="1"/>
  <c r="L161" i="9"/>
  <c r="N161" i="9" s="1"/>
  <c r="L178" i="9"/>
  <c r="N178" i="9" s="1"/>
  <c r="L188" i="9"/>
  <c r="N188" i="9" s="1"/>
  <c r="L194" i="9"/>
  <c r="N194" i="9" s="1"/>
  <c r="L204" i="9"/>
  <c r="N204" i="9" s="1"/>
  <c r="L207" i="9"/>
  <c r="N207" i="9" s="1"/>
  <c r="L113" i="9"/>
  <c r="N113" i="9" s="1"/>
  <c r="L130" i="9"/>
  <c r="N130" i="9" s="1"/>
  <c r="L134" i="9"/>
  <c r="N134" i="9" s="1"/>
  <c r="L139" i="9"/>
  <c r="N139" i="9" s="1"/>
  <c r="L144" i="9"/>
  <c r="N144" i="9" s="1"/>
  <c r="L154" i="9"/>
  <c r="N154" i="9" s="1"/>
  <c r="L162" i="9"/>
  <c r="N162" i="9" s="1"/>
  <c r="L171" i="9"/>
  <c r="N171" i="9" s="1"/>
  <c r="L184" i="9"/>
  <c r="N184" i="9" s="1"/>
  <c r="L195" i="9"/>
  <c r="N195" i="9" s="1"/>
  <c r="L199" i="9"/>
  <c r="N199" i="9" s="1"/>
  <c r="L69" i="9"/>
  <c r="N69" i="9" s="1"/>
  <c r="L74" i="9"/>
  <c r="N74" i="9" s="1"/>
  <c r="L78" i="9"/>
  <c r="N78" i="9" s="1"/>
  <c r="L90" i="9"/>
  <c r="N90" i="9" s="1"/>
  <c r="L94" i="9"/>
  <c r="N94" i="9" s="1"/>
  <c r="L109" i="9"/>
  <c r="N109" i="9" s="1"/>
  <c r="L118" i="9"/>
  <c r="N118" i="9" s="1"/>
  <c r="L126" i="9"/>
  <c r="N126" i="9" s="1"/>
  <c r="L145" i="9"/>
  <c r="N145" i="9" s="1"/>
  <c r="L149" i="9"/>
  <c r="N149" i="9" s="1"/>
  <c r="L158" i="9"/>
  <c r="N158" i="9" s="1"/>
  <c r="L167" i="9"/>
  <c r="N167" i="9" s="1"/>
  <c r="L175" i="9"/>
  <c r="N175" i="9" s="1"/>
  <c r="L180" i="9"/>
  <c r="N180" i="9" s="1"/>
  <c r="L185" i="9"/>
  <c r="N185" i="9" s="1"/>
  <c r="L190" i="9"/>
  <c r="N190" i="9" s="1"/>
  <c r="L196" i="9"/>
  <c r="N196" i="9" s="1"/>
  <c r="L200" i="9"/>
  <c r="N200" i="9" s="1"/>
  <c r="L79" i="9"/>
  <c r="N79" i="9" s="1"/>
  <c r="L85" i="9"/>
  <c r="N85" i="9" s="1"/>
  <c r="L95" i="9"/>
  <c r="L101" i="9"/>
  <c r="N101" i="9" s="1"/>
  <c r="L106" i="9"/>
  <c r="N106" i="9" s="1"/>
  <c r="L114" i="9"/>
  <c r="N114" i="9" s="1"/>
  <c r="L123" i="9"/>
  <c r="N123" i="9" s="1"/>
  <c r="L131" i="9"/>
  <c r="N131" i="9" s="1"/>
  <c r="L140" i="9"/>
  <c r="N140" i="9" s="1"/>
  <c r="L155" i="9"/>
  <c r="N155" i="9" s="1"/>
  <c r="L163" i="9"/>
  <c r="N163" i="9" s="1"/>
  <c r="L168" i="9"/>
  <c r="L172" i="9"/>
  <c r="N172" i="9" s="1"/>
  <c r="L176" i="9"/>
  <c r="N176" i="9" s="1"/>
  <c r="L186" i="9"/>
  <c r="N186" i="9" s="1"/>
  <c r="L191" i="9"/>
  <c r="N191" i="9" s="1"/>
  <c r="L201" i="9"/>
  <c r="N201" i="9" s="1"/>
  <c r="L125" i="9"/>
  <c r="N125" i="9" s="1"/>
  <c r="L143" i="9"/>
  <c r="N143" i="9" s="1"/>
  <c r="L179" i="9"/>
  <c r="N179" i="9" s="1"/>
  <c r="L208" i="9"/>
  <c r="L214" i="9"/>
  <c r="N214" i="9" s="1"/>
  <c r="L232" i="9"/>
  <c r="N232" i="9" s="1"/>
  <c r="L236" i="9"/>
  <c r="N236" i="9" s="1"/>
  <c r="L242" i="9"/>
  <c r="N242" i="9" s="1"/>
  <c r="L245" i="9"/>
  <c r="N245" i="9" s="1"/>
  <c r="L250" i="9"/>
  <c r="N250" i="9" s="1"/>
  <c r="L254" i="9"/>
  <c r="N254" i="9" s="1"/>
  <c r="L259" i="9"/>
  <c r="N259" i="9" s="1"/>
  <c r="L263" i="9"/>
  <c r="N263" i="9" s="1"/>
  <c r="L268" i="9"/>
  <c r="N268" i="9" s="1"/>
  <c r="L274" i="9"/>
  <c r="N274" i="9" s="1"/>
  <c r="L277" i="9"/>
  <c r="N277" i="9" s="1"/>
  <c r="L282" i="9"/>
  <c r="N282" i="9" s="1"/>
  <c r="L287" i="9"/>
  <c r="N287" i="9" s="1"/>
  <c r="L295" i="9"/>
  <c r="N295" i="9" s="1"/>
  <c r="L300" i="9"/>
  <c r="N300" i="9" s="1"/>
  <c r="L306" i="9"/>
  <c r="N306" i="9" s="1"/>
  <c r="L309" i="9"/>
  <c r="N309" i="9" s="1"/>
  <c r="L314" i="9"/>
  <c r="N314" i="9" s="1"/>
  <c r="L318" i="9"/>
  <c r="N318" i="9" s="1"/>
  <c r="L323" i="9"/>
  <c r="N323" i="9" s="1"/>
  <c r="L331" i="9"/>
  <c r="N331" i="9" s="1"/>
  <c r="L337" i="9"/>
  <c r="N337" i="9" s="1"/>
  <c r="L345" i="9"/>
  <c r="N345" i="9" s="1"/>
  <c r="L349" i="9"/>
  <c r="N349" i="9" s="1"/>
  <c r="L355" i="9"/>
  <c r="N355" i="9" s="1"/>
  <c r="L363" i="9"/>
  <c r="N363" i="9" s="1"/>
  <c r="L367" i="9"/>
  <c r="L373" i="9"/>
  <c r="L387" i="9"/>
  <c r="N387" i="9" s="1"/>
  <c r="L392" i="9"/>
  <c r="N392" i="9" s="1"/>
  <c r="L396" i="9"/>
  <c r="N396" i="9" s="1"/>
  <c r="L401" i="9"/>
  <c r="N401" i="9" s="1"/>
  <c r="L406" i="9"/>
  <c r="N406" i="9" s="1"/>
  <c r="L410" i="9"/>
  <c r="N410" i="9" s="1"/>
  <c r="L414" i="9"/>
  <c r="N414" i="9" s="1"/>
  <c r="L419" i="9"/>
  <c r="N419" i="9" s="1"/>
  <c r="L432" i="9"/>
  <c r="N432" i="9" s="1"/>
  <c r="L436" i="9"/>
  <c r="L450" i="9"/>
  <c r="N450" i="9" s="1"/>
  <c r="L454" i="9"/>
  <c r="N454" i="9" s="1"/>
  <c r="L464" i="9"/>
  <c r="N464" i="9" s="1"/>
  <c r="L468" i="9"/>
  <c r="N468" i="9" s="1"/>
  <c r="L473" i="9"/>
  <c r="N473" i="9" s="1"/>
  <c r="L477" i="9"/>
  <c r="N477" i="9" s="1"/>
  <c r="L490" i="9"/>
  <c r="N490" i="9" s="1"/>
  <c r="L494" i="9"/>
  <c r="N494" i="9" s="1"/>
  <c r="L499" i="9"/>
  <c r="N499" i="9" s="1"/>
  <c r="L503" i="9"/>
  <c r="N503" i="9" s="1"/>
  <c r="L513" i="9"/>
  <c r="N513" i="9" s="1"/>
  <c r="L517" i="9"/>
  <c r="N517" i="9" s="1"/>
  <c r="L91" i="9"/>
  <c r="N91" i="9" s="1"/>
  <c r="L146" i="9"/>
  <c r="N146" i="9" s="1"/>
  <c r="L181" i="9"/>
  <c r="N181" i="9" s="1"/>
  <c r="L209" i="9"/>
  <c r="N209" i="9" s="1"/>
  <c r="L219" i="9"/>
  <c r="N219" i="9" s="1"/>
  <c r="L228" i="9"/>
  <c r="L233" i="9"/>
  <c r="N233" i="9" s="1"/>
  <c r="L237" i="9"/>
  <c r="N237" i="9" s="1"/>
  <c r="L246" i="9"/>
  <c r="N246" i="9" s="1"/>
  <c r="L255" i="9"/>
  <c r="N255" i="9" s="1"/>
  <c r="L264" i="9"/>
  <c r="N264" i="9" s="1"/>
  <c r="L269" i="9"/>
  <c r="N269" i="9" s="1"/>
  <c r="L278" i="9"/>
  <c r="N278" i="9" s="1"/>
  <c r="L288" i="9"/>
  <c r="N288" i="9" s="1"/>
  <c r="L292" i="9"/>
  <c r="N292" i="9" s="1"/>
  <c r="L296" i="9"/>
  <c r="N296" i="9" s="1"/>
  <c r="L301" i="9"/>
  <c r="N301" i="9" s="1"/>
  <c r="L310" i="9"/>
  <c r="N310" i="9" s="1"/>
  <c r="L319" i="9"/>
  <c r="N319" i="9" s="1"/>
  <c r="L327" i="9"/>
  <c r="N327" i="9" s="1"/>
  <c r="L350" i="9"/>
  <c r="N350" i="9" s="1"/>
  <c r="L359" i="9"/>
  <c r="N359" i="9" s="1"/>
  <c r="L368" i="9"/>
  <c r="N368" i="9" s="1"/>
  <c r="L378" i="9"/>
  <c r="N378" i="9" s="1"/>
  <c r="L382" i="9"/>
  <c r="N382" i="9" s="1"/>
  <c r="L388" i="9"/>
  <c r="N388" i="9" s="1"/>
  <c r="L393" i="9"/>
  <c r="N393" i="9" s="1"/>
  <c r="L397" i="9"/>
  <c r="N397" i="9" s="1"/>
  <c r="L402" i="9"/>
  <c r="N402" i="9" s="1"/>
  <c r="L411" i="9"/>
  <c r="N411" i="9" s="1"/>
  <c r="L420" i="9"/>
  <c r="N420" i="9" s="1"/>
  <c r="L424" i="9"/>
  <c r="N424" i="9" s="1"/>
  <c r="L428" i="9"/>
  <c r="N428" i="9" s="1"/>
  <c r="L433" i="9"/>
  <c r="N433" i="9" s="1"/>
  <c r="L437" i="9"/>
  <c r="N437" i="9" s="1"/>
  <c r="L451" i="9"/>
  <c r="N451" i="9" s="1"/>
  <c r="L455" i="9"/>
  <c r="N455" i="9" s="1"/>
  <c r="L465" i="9"/>
  <c r="N465" i="9" s="1"/>
  <c r="L469" i="9"/>
  <c r="N469" i="9" s="1"/>
  <c r="L491" i="9"/>
  <c r="N491" i="9" s="1"/>
  <c r="L495" i="9"/>
  <c r="N495" i="9" s="1"/>
  <c r="L504" i="9"/>
  <c r="N504" i="9" s="1"/>
  <c r="L508" i="9"/>
  <c r="N508" i="9" s="1"/>
  <c r="L522" i="9"/>
  <c r="N522" i="9" s="1"/>
  <c r="L112" i="9"/>
  <c r="N112" i="9" s="1"/>
  <c r="L148" i="9"/>
  <c r="N148" i="9" s="1"/>
  <c r="L166" i="9"/>
  <c r="N166" i="9" s="1"/>
  <c r="L183" i="9"/>
  <c r="N183" i="9" s="1"/>
  <c r="L210" i="9"/>
  <c r="N210" i="9" s="1"/>
  <c r="L215" i="9"/>
  <c r="N215" i="9" s="1"/>
  <c r="L220" i="9"/>
  <c r="N220" i="9" s="1"/>
  <c r="L223" i="9"/>
  <c r="N223" i="9" s="1"/>
  <c r="L256" i="9"/>
  <c r="L260" i="9"/>
  <c r="N260" i="9" s="1"/>
  <c r="L265" i="9"/>
  <c r="N265" i="9" s="1"/>
  <c r="L289" i="9"/>
  <c r="N289" i="9" s="1"/>
  <c r="L297" i="9"/>
  <c r="N297" i="9" s="1"/>
  <c r="L320" i="9"/>
  <c r="N320" i="9" s="1"/>
  <c r="L324" i="9"/>
  <c r="N324" i="9" s="1"/>
  <c r="L328" i="9"/>
  <c r="N328" i="9" s="1"/>
  <c r="L332" i="9"/>
  <c r="N332" i="9" s="1"/>
  <c r="L338" i="9"/>
  <c r="N338" i="9" s="1"/>
  <c r="L341" i="9"/>
  <c r="N341" i="9" s="1"/>
  <c r="L346" i="9"/>
  <c r="N346" i="9" s="1"/>
  <c r="L351" i="9"/>
  <c r="N351" i="9" s="1"/>
  <c r="L356" i="9"/>
  <c r="N356" i="9" s="1"/>
  <c r="L360" i="9"/>
  <c r="N360" i="9" s="1"/>
  <c r="L364" i="9"/>
  <c r="N364" i="9" s="1"/>
  <c r="L369" i="9"/>
  <c r="N369" i="9" s="1"/>
  <c r="L374" i="9"/>
  <c r="N374" i="9" s="1"/>
  <c r="L379" i="9"/>
  <c r="N379" i="9" s="1"/>
  <c r="L407" i="9"/>
  <c r="N407" i="9" s="1"/>
  <c r="L415" i="9"/>
  <c r="N415" i="9" s="1"/>
  <c r="L425" i="9"/>
  <c r="N425" i="9" s="1"/>
  <c r="L429" i="9"/>
  <c r="N429" i="9" s="1"/>
  <c r="L442" i="9"/>
  <c r="N442" i="9" s="1"/>
  <c r="L446" i="9"/>
  <c r="N446" i="9" s="1"/>
  <c r="L456" i="9"/>
  <c r="N456" i="9" s="1"/>
  <c r="L460" i="9"/>
  <c r="N460" i="9" s="1"/>
  <c r="L482" i="9"/>
  <c r="N482" i="9" s="1"/>
  <c r="L486" i="9"/>
  <c r="N486" i="9" s="1"/>
  <c r="L505" i="9"/>
  <c r="N505" i="9" s="1"/>
  <c r="L509" i="9"/>
  <c r="N509" i="9" s="1"/>
  <c r="L523" i="9"/>
  <c r="N523" i="9" s="1"/>
  <c r="L75" i="9"/>
  <c r="N75" i="9" s="1"/>
  <c r="L115" i="9"/>
  <c r="N115" i="9" s="1"/>
  <c r="L150" i="9"/>
  <c r="N150" i="9" s="1"/>
  <c r="L169" i="9"/>
  <c r="N169" i="9" s="1"/>
  <c r="L216" i="9"/>
  <c r="L224" i="9"/>
  <c r="N224" i="9" s="1"/>
  <c r="L229" i="9"/>
  <c r="N229" i="9" s="1"/>
  <c r="L234" i="9"/>
  <c r="N234" i="9" s="1"/>
  <c r="L238" i="9"/>
  <c r="N238" i="9" s="1"/>
  <c r="L243" i="9"/>
  <c r="N243" i="9" s="1"/>
  <c r="L251" i="9"/>
  <c r="N251" i="9" s="1"/>
  <c r="L257" i="9"/>
  <c r="N257" i="9" s="1"/>
  <c r="L270" i="9"/>
  <c r="N270" i="9" s="1"/>
  <c r="L275" i="9"/>
  <c r="N275" i="9" s="1"/>
  <c r="L283" i="9"/>
  <c r="N283" i="9" s="1"/>
  <c r="L302" i="9"/>
  <c r="N302" i="9" s="1"/>
  <c r="L307" i="9"/>
  <c r="N307" i="9" s="1"/>
  <c r="L315" i="9"/>
  <c r="N315" i="9" s="1"/>
  <c r="L321" i="9"/>
  <c r="N321" i="9" s="1"/>
  <c r="L329" i="9"/>
  <c r="N329" i="9" s="1"/>
  <c r="L333" i="9"/>
  <c r="N333" i="9" s="1"/>
  <c r="L342" i="9"/>
  <c r="N342" i="9" s="1"/>
  <c r="L352" i="9"/>
  <c r="N352" i="9" s="1"/>
  <c r="L361" i="9"/>
  <c r="N361" i="9" s="1"/>
  <c r="L365" i="9"/>
  <c r="N365" i="9" s="1"/>
  <c r="L370" i="9"/>
  <c r="N370" i="9" s="1"/>
  <c r="L383" i="9"/>
  <c r="N383" i="9" s="1"/>
  <c r="L389" i="9"/>
  <c r="L403" i="9"/>
  <c r="N403" i="9" s="1"/>
  <c r="L421" i="9"/>
  <c r="L443" i="9"/>
  <c r="N443" i="9" s="1"/>
  <c r="L447" i="9"/>
  <c r="N447" i="9" s="1"/>
  <c r="L457" i="9"/>
  <c r="N457" i="9" s="1"/>
  <c r="L461" i="9"/>
  <c r="N461" i="9" s="1"/>
  <c r="L474" i="9"/>
  <c r="N474" i="9" s="1"/>
  <c r="L478" i="9"/>
  <c r="N478" i="9" s="1"/>
  <c r="L483" i="9"/>
  <c r="N483" i="9" s="1"/>
  <c r="L487" i="9"/>
  <c r="N487" i="9" s="1"/>
  <c r="L496" i="9"/>
  <c r="N496" i="9" s="1"/>
  <c r="L500" i="9"/>
  <c r="N500" i="9" s="1"/>
  <c r="L514" i="9"/>
  <c r="N514" i="9" s="1"/>
  <c r="L518" i="9"/>
  <c r="N518" i="9" s="1"/>
  <c r="L99" i="9"/>
  <c r="N99" i="9" s="1"/>
  <c r="L117" i="9"/>
  <c r="N117" i="9" s="1"/>
  <c r="L189" i="9"/>
  <c r="N189" i="9" s="1"/>
  <c r="L205" i="9"/>
  <c r="N205" i="9" s="1"/>
  <c r="L211" i="9"/>
  <c r="N211" i="9" s="1"/>
  <c r="L217" i="9"/>
  <c r="N217" i="9" s="1"/>
  <c r="L225" i="9"/>
  <c r="N225" i="9" s="1"/>
  <c r="L230" i="9"/>
  <c r="N230" i="9" s="1"/>
  <c r="L239" i="9"/>
  <c r="N239" i="9" s="1"/>
  <c r="L247" i="9"/>
  <c r="N247" i="9" s="1"/>
  <c r="L266" i="9"/>
  <c r="N266" i="9" s="1"/>
  <c r="L271" i="9"/>
  <c r="N271" i="9" s="1"/>
  <c r="L279" i="9"/>
  <c r="N279" i="9" s="1"/>
  <c r="L284" i="9"/>
  <c r="N284" i="9" s="1"/>
  <c r="L290" i="9"/>
  <c r="N290" i="9" s="1"/>
  <c r="L293" i="9"/>
  <c r="N293" i="9" s="1"/>
  <c r="L298" i="9"/>
  <c r="N298" i="9" s="1"/>
  <c r="L303" i="9"/>
  <c r="N303" i="9" s="1"/>
  <c r="L311" i="9"/>
  <c r="N311" i="9" s="1"/>
  <c r="L353" i="9"/>
  <c r="N353" i="9" s="1"/>
  <c r="L375" i="9"/>
  <c r="N375" i="9" s="1"/>
  <c r="L384" i="9"/>
  <c r="N384" i="9" s="1"/>
  <c r="L394" i="9"/>
  <c r="N394" i="9" s="1"/>
  <c r="L398" i="9"/>
  <c r="N398" i="9" s="1"/>
  <c r="L404" i="9"/>
  <c r="N404" i="9" s="1"/>
  <c r="L408" i="9"/>
  <c r="N408" i="9" s="1"/>
  <c r="L412" i="9"/>
  <c r="N412" i="9" s="1"/>
  <c r="L416" i="9"/>
  <c r="N416" i="9" s="1"/>
  <c r="L434" i="9"/>
  <c r="N434" i="9" s="1"/>
  <c r="L438" i="9"/>
  <c r="N438" i="9" s="1"/>
  <c r="L448" i="9"/>
  <c r="N448" i="9" s="1"/>
  <c r="L452" i="9"/>
  <c r="N452" i="9" s="1"/>
  <c r="L466" i="9"/>
  <c r="N466" i="9" s="1"/>
  <c r="L470" i="9"/>
  <c r="N470" i="9" s="1"/>
  <c r="L475" i="9"/>
  <c r="N475" i="9" s="1"/>
  <c r="L479" i="9"/>
  <c r="N479" i="9" s="1"/>
  <c r="L488" i="9"/>
  <c r="N488" i="9" s="1"/>
  <c r="L492" i="9"/>
  <c r="N492" i="9" s="1"/>
  <c r="L497" i="9"/>
  <c r="N497" i="9" s="1"/>
  <c r="L501" i="9"/>
  <c r="N501" i="9" s="1"/>
  <c r="L515" i="9"/>
  <c r="N515" i="9" s="1"/>
  <c r="L519" i="9"/>
  <c r="N519" i="9" s="1"/>
  <c r="L119" i="9"/>
  <c r="N119" i="9" s="1"/>
  <c r="L135" i="9"/>
  <c r="N135" i="9" s="1"/>
  <c r="L192" i="9"/>
  <c r="N192" i="9" s="1"/>
  <c r="L221" i="9"/>
  <c r="N221" i="9" s="1"/>
  <c r="L240" i="9"/>
  <c r="N240" i="9" s="1"/>
  <c r="L244" i="9"/>
  <c r="N244" i="9" s="1"/>
  <c r="L248" i="9"/>
  <c r="N248" i="9" s="1"/>
  <c r="L252" i="9"/>
  <c r="N252" i="9" s="1"/>
  <c r="L258" i="9"/>
  <c r="N258" i="9" s="1"/>
  <c r="L261" i="9"/>
  <c r="N261" i="9" s="1"/>
  <c r="L272" i="9"/>
  <c r="N272" i="9" s="1"/>
  <c r="L276" i="9"/>
  <c r="N276" i="9" s="1"/>
  <c r="L280" i="9"/>
  <c r="N280" i="9" s="1"/>
  <c r="L285" i="9"/>
  <c r="N285" i="9" s="1"/>
  <c r="L294" i="9"/>
  <c r="N294" i="9" s="1"/>
  <c r="L304" i="9"/>
  <c r="N304" i="9" s="1"/>
  <c r="L308" i="9"/>
  <c r="N308" i="9" s="1"/>
  <c r="L312" i="9"/>
  <c r="N312" i="9" s="1"/>
  <c r="L316" i="9"/>
  <c r="N316" i="9" s="1"/>
  <c r="L322" i="9"/>
  <c r="N322" i="9" s="1"/>
  <c r="L325" i="9"/>
  <c r="N325" i="9" s="1"/>
  <c r="L330" i="9"/>
  <c r="N330" i="9" s="1"/>
  <c r="L334" i="9"/>
  <c r="N334" i="9" s="1"/>
  <c r="L339" i="9"/>
  <c r="N339" i="9" s="1"/>
  <c r="L347" i="9"/>
  <c r="N347" i="9" s="1"/>
  <c r="L357" i="9"/>
  <c r="N357" i="9" s="1"/>
  <c r="L362" i="9"/>
  <c r="N362" i="9" s="1"/>
  <c r="L371" i="9"/>
  <c r="N371" i="9" s="1"/>
  <c r="L376" i="9"/>
  <c r="N376" i="9" s="1"/>
  <c r="L380" i="9"/>
  <c r="N380" i="9" s="1"/>
  <c r="L385" i="9"/>
  <c r="N385" i="9" s="1"/>
  <c r="L390" i="9"/>
  <c r="N390" i="9" s="1"/>
  <c r="L395" i="9"/>
  <c r="N395" i="9" s="1"/>
  <c r="L409" i="9"/>
  <c r="N409" i="9" s="1"/>
  <c r="L413" i="9"/>
  <c r="N413" i="9" s="1"/>
  <c r="L417" i="9"/>
  <c r="N417" i="9" s="1"/>
  <c r="L422" i="9"/>
  <c r="N422" i="9" s="1"/>
  <c r="L426" i="9"/>
  <c r="N426" i="9" s="1"/>
  <c r="L430" i="9"/>
  <c r="N430" i="9" s="1"/>
  <c r="L435" i="9"/>
  <c r="N435" i="9" s="1"/>
  <c r="L439" i="9"/>
  <c r="N439" i="9" s="1"/>
  <c r="L449" i="9"/>
  <c r="N449" i="9" s="1"/>
  <c r="L453" i="9"/>
  <c r="N453" i="9" s="1"/>
  <c r="L467" i="9"/>
  <c r="N467" i="9" s="1"/>
  <c r="L471" i="9"/>
  <c r="N471" i="9" s="1"/>
  <c r="L489" i="9"/>
  <c r="N489" i="9" s="1"/>
  <c r="L493" i="9"/>
  <c r="N493" i="9" s="1"/>
  <c r="L506" i="9"/>
  <c r="N506" i="9" s="1"/>
  <c r="L510" i="9"/>
  <c r="N510" i="9" s="1"/>
  <c r="L520" i="9"/>
  <c r="N520" i="9" s="1"/>
  <c r="L524" i="9"/>
  <c r="N524" i="9" s="1"/>
  <c r="L83" i="9"/>
  <c r="N83" i="9" s="1"/>
  <c r="L105" i="9"/>
  <c r="N105" i="9" s="1"/>
  <c r="L122" i="9"/>
  <c r="N122" i="9" s="1"/>
  <c r="L138" i="9"/>
  <c r="N138" i="9" s="1"/>
  <c r="L157" i="9"/>
  <c r="N157" i="9" s="1"/>
  <c r="L174" i="9"/>
  <c r="N174" i="9" s="1"/>
  <c r="L206" i="9"/>
  <c r="N206" i="9" s="1"/>
  <c r="L213" i="9"/>
  <c r="N213" i="9" s="1"/>
  <c r="L218" i="9"/>
  <c r="N218" i="9" s="1"/>
  <c r="L226" i="9"/>
  <c r="N226" i="9" s="1"/>
  <c r="L235" i="9"/>
  <c r="N235" i="9" s="1"/>
  <c r="L241" i="9"/>
  <c r="N241" i="9" s="1"/>
  <c r="L249" i="9"/>
  <c r="N249" i="9" s="1"/>
  <c r="L253" i="9"/>
  <c r="N253" i="9" s="1"/>
  <c r="L262" i="9"/>
  <c r="N262" i="9" s="1"/>
  <c r="L273" i="9"/>
  <c r="N273" i="9" s="1"/>
  <c r="L281" i="9"/>
  <c r="N281" i="9" s="1"/>
  <c r="L305" i="9"/>
  <c r="N305" i="9" s="1"/>
  <c r="L313" i="9"/>
  <c r="N313" i="9" s="1"/>
  <c r="L317" i="9"/>
  <c r="N317" i="9" s="1"/>
  <c r="L326" i="9"/>
  <c r="N326" i="9" s="1"/>
  <c r="L335" i="9"/>
  <c r="N335" i="9" s="1"/>
  <c r="L343" i="9"/>
  <c r="N343" i="9" s="1"/>
  <c r="L354" i="9"/>
  <c r="L358" i="9"/>
  <c r="N358" i="9" s="1"/>
  <c r="L366" i="9"/>
  <c r="N366" i="9" s="1"/>
  <c r="L372" i="9"/>
  <c r="N372" i="9" s="1"/>
  <c r="L377" i="9"/>
  <c r="N377" i="9" s="1"/>
  <c r="L381" i="9"/>
  <c r="N381" i="9" s="1"/>
  <c r="L386" i="9"/>
  <c r="N386" i="9" s="1"/>
  <c r="L399" i="9"/>
  <c r="N399" i="9" s="1"/>
  <c r="L405" i="9"/>
  <c r="L418" i="9"/>
  <c r="N418" i="9" s="1"/>
  <c r="L427" i="9"/>
  <c r="N427" i="9" s="1"/>
  <c r="L431" i="9"/>
  <c r="N431" i="9" s="1"/>
  <c r="L440" i="9"/>
  <c r="N440" i="9" s="1"/>
  <c r="L444" i="9"/>
  <c r="N444" i="9" s="1"/>
  <c r="L458" i="9"/>
  <c r="N458" i="9" s="1"/>
  <c r="L462" i="9"/>
  <c r="N462" i="9" s="1"/>
  <c r="L480" i="9"/>
  <c r="N480" i="9" s="1"/>
  <c r="L484" i="9"/>
  <c r="N484" i="9" s="1"/>
  <c r="L507" i="9"/>
  <c r="N507" i="9" s="1"/>
  <c r="L511" i="9"/>
  <c r="N511" i="9" s="1"/>
  <c r="L521" i="9"/>
  <c r="N521" i="9" s="1"/>
  <c r="L525" i="9"/>
  <c r="N525" i="9" s="1"/>
  <c r="L344" i="9"/>
  <c r="N344" i="9" s="1"/>
  <c r="L530" i="9"/>
  <c r="N530" i="9" s="1"/>
  <c r="L534" i="9"/>
  <c r="L539" i="9"/>
  <c r="N539" i="9" s="1"/>
  <c r="L543" i="9"/>
  <c r="N543" i="9" s="1"/>
  <c r="L552" i="9"/>
  <c r="N552" i="9" s="1"/>
  <c r="L556" i="9"/>
  <c r="L561" i="9"/>
  <c r="N561" i="9" s="1"/>
  <c r="L565" i="9"/>
  <c r="N565" i="9" s="1"/>
  <c r="L579" i="9"/>
  <c r="N579" i="9" s="1"/>
  <c r="L583" i="9"/>
  <c r="N583" i="9" s="1"/>
  <c r="L593" i="9"/>
  <c r="N593" i="9" s="1"/>
  <c r="L597" i="9"/>
  <c r="N597" i="9" s="1"/>
  <c r="L619" i="9"/>
  <c r="N619" i="9" s="1"/>
  <c r="L623" i="9"/>
  <c r="N623" i="9" s="1"/>
  <c r="L633" i="9"/>
  <c r="N633" i="9" s="1"/>
  <c r="L637" i="9"/>
  <c r="N637" i="9" s="1"/>
  <c r="L651" i="9"/>
  <c r="N651" i="9" s="1"/>
  <c r="L655" i="9"/>
  <c r="N655" i="9" s="1"/>
  <c r="L340" i="9"/>
  <c r="N340" i="9" s="1"/>
  <c r="L564" i="9"/>
  <c r="L596" i="9"/>
  <c r="L197" i="9"/>
  <c r="N197" i="9" s="1"/>
  <c r="L348" i="9"/>
  <c r="N348" i="9" s="1"/>
  <c r="L423" i="9"/>
  <c r="N423" i="9" s="1"/>
  <c r="L459" i="9"/>
  <c r="N459" i="9" s="1"/>
  <c r="L531" i="9"/>
  <c r="N531" i="9" s="1"/>
  <c r="L535" i="9"/>
  <c r="N535" i="9" s="1"/>
  <c r="L553" i="9"/>
  <c r="N553" i="9" s="1"/>
  <c r="L557" i="9"/>
  <c r="N557" i="9" s="1"/>
  <c r="L570" i="9"/>
  <c r="L574" i="9"/>
  <c r="L584" i="9"/>
  <c r="N584" i="9" s="1"/>
  <c r="L588" i="9"/>
  <c r="L610" i="9"/>
  <c r="L614" i="9"/>
  <c r="N614" i="9" s="1"/>
  <c r="L624" i="9"/>
  <c r="N624" i="9" s="1"/>
  <c r="L628" i="9"/>
  <c r="N628" i="9" s="1"/>
  <c r="L642" i="9"/>
  <c r="N642" i="9" s="1"/>
  <c r="L646" i="9"/>
  <c r="N646" i="9" s="1"/>
  <c r="L656" i="9"/>
  <c r="N656" i="9" s="1"/>
  <c r="L560" i="9"/>
  <c r="N560" i="9" s="1"/>
  <c r="L622" i="9"/>
  <c r="L654" i="9"/>
  <c r="N654" i="9" s="1"/>
  <c r="L391" i="9"/>
  <c r="N391" i="9" s="1"/>
  <c r="L463" i="9"/>
  <c r="N463" i="9" s="1"/>
  <c r="L498" i="9"/>
  <c r="N498" i="9" s="1"/>
  <c r="L526" i="9"/>
  <c r="N526" i="9" s="1"/>
  <c r="L544" i="9"/>
  <c r="N544" i="9" s="1"/>
  <c r="L548" i="9"/>
  <c r="L571" i="9"/>
  <c r="N571" i="9" s="1"/>
  <c r="L575" i="9"/>
  <c r="N575" i="9" s="1"/>
  <c r="L585" i="9"/>
  <c r="N585" i="9" s="1"/>
  <c r="L589" i="9"/>
  <c r="N589" i="9" s="1"/>
  <c r="L602" i="9"/>
  <c r="L606" i="9"/>
  <c r="N606" i="9" s="1"/>
  <c r="L611" i="9"/>
  <c r="N611" i="9" s="1"/>
  <c r="L615" i="9"/>
  <c r="N615" i="9" s="1"/>
  <c r="L625" i="9"/>
  <c r="N625" i="9" s="1"/>
  <c r="L629" i="9"/>
  <c r="N629" i="9" s="1"/>
  <c r="L643" i="9"/>
  <c r="N643" i="9" s="1"/>
  <c r="L647" i="9"/>
  <c r="N647" i="9" s="1"/>
  <c r="L657" i="9"/>
  <c r="N657" i="9" s="1"/>
  <c r="L601" i="9"/>
  <c r="N601" i="9" s="1"/>
  <c r="L636" i="9"/>
  <c r="L286" i="9"/>
  <c r="N286" i="9" s="1"/>
  <c r="L502" i="9"/>
  <c r="N502" i="9" s="1"/>
  <c r="L527" i="9"/>
  <c r="N527" i="9" s="1"/>
  <c r="L536" i="9"/>
  <c r="N536" i="9" s="1"/>
  <c r="L540" i="9"/>
  <c r="N540" i="9" s="1"/>
  <c r="L545" i="9"/>
  <c r="N545" i="9" s="1"/>
  <c r="L549" i="9"/>
  <c r="N549" i="9" s="1"/>
  <c r="L562" i="9"/>
  <c r="L566" i="9"/>
  <c r="L576" i="9"/>
  <c r="N576" i="9" s="1"/>
  <c r="L580" i="9"/>
  <c r="N580" i="9" s="1"/>
  <c r="L594" i="9"/>
  <c r="N594" i="9" s="1"/>
  <c r="L598" i="9"/>
  <c r="L603" i="9"/>
  <c r="N603" i="9" s="1"/>
  <c r="L607" i="9"/>
  <c r="N607" i="9" s="1"/>
  <c r="L616" i="9"/>
  <c r="N616" i="9" s="1"/>
  <c r="L620" i="9"/>
  <c r="N620" i="9" s="1"/>
  <c r="L634" i="9"/>
  <c r="N634" i="9" s="1"/>
  <c r="L638" i="9"/>
  <c r="L648" i="9"/>
  <c r="N648" i="9" s="1"/>
  <c r="L652" i="9"/>
  <c r="N652" i="9" s="1"/>
  <c r="L618" i="9"/>
  <c r="L650" i="9"/>
  <c r="N650" i="9" s="1"/>
  <c r="L107" i="9"/>
  <c r="N107" i="9" s="1"/>
  <c r="L291" i="9"/>
  <c r="N291" i="9" s="1"/>
  <c r="L400" i="9"/>
  <c r="N400" i="9" s="1"/>
  <c r="L472" i="9"/>
  <c r="N472" i="9" s="1"/>
  <c r="L528" i="9"/>
  <c r="N528" i="9" s="1"/>
  <c r="L532" i="9"/>
  <c r="N532" i="9" s="1"/>
  <c r="L537" i="9"/>
  <c r="N537" i="9" s="1"/>
  <c r="L541" i="9"/>
  <c r="N541" i="9" s="1"/>
  <c r="L554" i="9"/>
  <c r="L558" i="9"/>
  <c r="N558" i="9" s="1"/>
  <c r="L563" i="9"/>
  <c r="N563" i="9" s="1"/>
  <c r="L567" i="9"/>
  <c r="N567" i="9" s="1"/>
  <c r="L577" i="9"/>
  <c r="N577" i="9" s="1"/>
  <c r="L581" i="9"/>
  <c r="N581" i="9" s="1"/>
  <c r="L595" i="9"/>
  <c r="N595" i="9" s="1"/>
  <c r="L599" i="9"/>
  <c r="N599" i="9" s="1"/>
  <c r="L617" i="9"/>
  <c r="N617" i="9" s="1"/>
  <c r="L621" i="9"/>
  <c r="N621" i="9" s="1"/>
  <c r="L635" i="9"/>
  <c r="N635" i="9" s="1"/>
  <c r="L639" i="9"/>
  <c r="N639" i="9" s="1"/>
  <c r="L649" i="9"/>
  <c r="N649" i="9" s="1"/>
  <c r="L653" i="9"/>
  <c r="N653" i="9" s="1"/>
  <c r="L231" i="9"/>
  <c r="N231" i="9" s="1"/>
  <c r="L485" i="9"/>
  <c r="N485" i="9" s="1"/>
  <c r="L542" i="9"/>
  <c r="N542" i="9" s="1"/>
  <c r="L578" i="9"/>
  <c r="L222" i="9"/>
  <c r="N222" i="9" s="1"/>
  <c r="L441" i="9"/>
  <c r="N441" i="9" s="1"/>
  <c r="L476" i="9"/>
  <c r="N476" i="9" s="1"/>
  <c r="L512" i="9"/>
  <c r="N512" i="9" s="1"/>
  <c r="L529" i="9"/>
  <c r="N529" i="9" s="1"/>
  <c r="L533" i="9"/>
  <c r="N533" i="9" s="1"/>
  <c r="L555" i="9"/>
  <c r="N555" i="9" s="1"/>
  <c r="L559" i="9"/>
  <c r="N559" i="9" s="1"/>
  <c r="L568" i="9"/>
  <c r="N568" i="9" s="1"/>
  <c r="L572" i="9"/>
  <c r="N572" i="9" s="1"/>
  <c r="L586" i="9"/>
  <c r="N586" i="9" s="1"/>
  <c r="L590" i="9"/>
  <c r="L608" i="9"/>
  <c r="N608" i="9" s="1"/>
  <c r="L612" i="9"/>
  <c r="L626" i="9"/>
  <c r="L630" i="9"/>
  <c r="L640" i="9"/>
  <c r="N640" i="9" s="1"/>
  <c r="L644" i="9"/>
  <c r="L658" i="9"/>
  <c r="N658" i="9" s="1"/>
  <c r="L547" i="9"/>
  <c r="N547" i="9" s="1"/>
  <c r="L582" i="9"/>
  <c r="L141" i="9"/>
  <c r="N141" i="9" s="1"/>
  <c r="L227" i="9"/>
  <c r="N227" i="9" s="1"/>
  <c r="L299" i="9"/>
  <c r="N299" i="9" s="1"/>
  <c r="L336" i="9"/>
  <c r="N336" i="9" s="1"/>
  <c r="L445" i="9"/>
  <c r="N445" i="9" s="1"/>
  <c r="L481" i="9"/>
  <c r="N481" i="9" s="1"/>
  <c r="L516" i="9"/>
  <c r="N516" i="9" s="1"/>
  <c r="L546" i="9"/>
  <c r="N546" i="9" s="1"/>
  <c r="L550" i="9"/>
  <c r="N550" i="9" s="1"/>
  <c r="L569" i="9"/>
  <c r="N569" i="9" s="1"/>
  <c r="L573" i="9"/>
  <c r="N573" i="9" s="1"/>
  <c r="L587" i="9"/>
  <c r="N587" i="9" s="1"/>
  <c r="L591" i="9"/>
  <c r="N591" i="9" s="1"/>
  <c r="L600" i="9"/>
  <c r="N600" i="9" s="1"/>
  <c r="L604" i="9"/>
  <c r="L609" i="9"/>
  <c r="N609" i="9" s="1"/>
  <c r="L613" i="9"/>
  <c r="N613" i="9" s="1"/>
  <c r="L627" i="9"/>
  <c r="N627" i="9" s="1"/>
  <c r="L631" i="9"/>
  <c r="N631" i="9" s="1"/>
  <c r="L641" i="9"/>
  <c r="N641" i="9" s="1"/>
  <c r="L645" i="9"/>
  <c r="N645" i="9" s="1"/>
  <c r="L267" i="9"/>
  <c r="N267" i="9" s="1"/>
  <c r="L538" i="9"/>
  <c r="N538" i="9" s="1"/>
  <c r="L551" i="9"/>
  <c r="N551" i="9" s="1"/>
  <c r="L592" i="9"/>
  <c r="N592" i="9" s="1"/>
  <c r="L605" i="9"/>
  <c r="N605" i="9" s="1"/>
  <c r="L632" i="9"/>
  <c r="N632" i="9" s="1"/>
  <c r="N95" i="9"/>
  <c r="N208" i="9"/>
  <c r="N216" i="9"/>
  <c r="N120" i="9"/>
  <c r="N168" i="9"/>
  <c r="N367" i="9"/>
  <c r="N256" i="9"/>
  <c r="Q452" i="7"/>
  <c r="S452" i="7"/>
  <c r="Q278" i="7"/>
  <c r="S278" i="7"/>
  <c r="U53" i="7"/>
  <c r="O568" i="7"/>
  <c r="Q568" i="7" s="1"/>
  <c r="S59" i="7"/>
  <c r="Q544" i="7"/>
  <c r="S544" i="7"/>
  <c r="N283" i="7"/>
  <c r="S505" i="7"/>
  <c r="N602" i="7"/>
  <c r="N548" i="7"/>
  <c r="N432" i="7"/>
  <c r="P432" i="7" s="1"/>
  <c r="R432" i="7" s="1"/>
  <c r="N223" i="7"/>
  <c r="P223" i="7" s="1"/>
  <c r="R223" i="7" s="1"/>
  <c r="N202" i="7"/>
  <c r="N100" i="7"/>
  <c r="M309" i="7"/>
  <c r="O309" i="7" s="1"/>
  <c r="Q309" i="7" s="1"/>
  <c r="K324" i="7"/>
  <c r="K322" i="7"/>
  <c r="N227" i="7"/>
  <c r="P227" i="7" s="1"/>
  <c r="R227" i="7" s="1"/>
  <c r="N72" i="7"/>
  <c r="P72" i="7" s="1"/>
  <c r="R72" i="7" s="1"/>
  <c r="O448" i="7"/>
  <c r="Q448" i="7" s="1"/>
  <c r="N456" i="7"/>
  <c r="N178" i="7"/>
  <c r="N200" i="7"/>
  <c r="O112" i="7"/>
  <c r="Q112" i="7" s="1"/>
  <c r="S167" i="7"/>
  <c r="T69" i="7"/>
  <c r="O424" i="7"/>
  <c r="O440" i="7"/>
  <c r="U63" i="7"/>
  <c r="Q517" i="7"/>
  <c r="S517" i="7"/>
  <c r="Q142" i="7"/>
  <c r="S142" i="7"/>
  <c r="O514" i="7"/>
  <c r="Q514" i="7" s="1"/>
  <c r="N457" i="7"/>
  <c r="P457" i="7" s="1"/>
  <c r="R457" i="7" s="1"/>
  <c r="N96" i="7"/>
  <c r="P96" i="7" s="1"/>
  <c r="R96" i="7" s="1"/>
  <c r="N556" i="7"/>
  <c r="P556" i="7" s="1"/>
  <c r="R556" i="7" s="1"/>
  <c r="N552" i="7"/>
  <c r="N309" i="7"/>
  <c r="Q286" i="7"/>
  <c r="S286" i="7"/>
  <c r="Q513" i="7"/>
  <c r="S513" i="7"/>
  <c r="Q110" i="7"/>
  <c r="S110" i="7"/>
  <c r="N521" i="7"/>
  <c r="P521" i="7" s="1"/>
  <c r="R521" i="7" s="1"/>
  <c r="U131" i="7"/>
  <c r="N513" i="7"/>
  <c r="N209" i="7"/>
  <c r="P209" i="7" s="1"/>
  <c r="R209" i="7" s="1"/>
  <c r="O400" i="7"/>
  <c r="Q400" i="7" s="1"/>
  <c r="S193" i="7"/>
  <c r="N146" i="7"/>
  <c r="P146" i="7" s="1"/>
  <c r="R146" i="7" s="1"/>
  <c r="N110" i="7"/>
  <c r="S220" i="7"/>
  <c r="T63" i="7"/>
  <c r="O522" i="7"/>
  <c r="Q522" i="7" s="1"/>
  <c r="O279" i="7"/>
  <c r="Q279" i="7" s="1"/>
  <c r="O217" i="7"/>
  <c r="Q217" i="7" s="1"/>
  <c r="U163" i="7"/>
  <c r="G353" i="7"/>
  <c r="T64" i="7"/>
  <c r="N437" i="7"/>
  <c r="P437" i="7" s="1"/>
  <c r="R437" i="7" s="1"/>
  <c r="N466" i="7"/>
  <c r="N284" i="7"/>
  <c r="N91" i="7"/>
  <c r="P91" i="7" s="1"/>
  <c r="R91" i="7" s="1"/>
  <c r="N441" i="7"/>
  <c r="N434" i="7"/>
  <c r="P434" i="7" s="1"/>
  <c r="R434" i="7" s="1"/>
  <c r="N206" i="7"/>
  <c r="S99" i="7"/>
  <c r="U99" i="7" s="1"/>
  <c r="N117" i="7"/>
  <c r="P117" i="7" s="1"/>
  <c r="R117" i="7" s="1"/>
  <c r="Q56" i="7"/>
  <c r="O518" i="7"/>
  <c r="Q518" i="7" s="1"/>
  <c r="S472" i="7"/>
  <c r="U472" i="7" s="1"/>
  <c r="N404" i="7"/>
  <c r="P404" i="7" s="1"/>
  <c r="R404" i="7" s="1"/>
  <c r="K344" i="7"/>
  <c r="S98" i="7"/>
  <c r="S147" i="7"/>
  <c r="S151" i="7"/>
  <c r="S171" i="7"/>
  <c r="Q521" i="7"/>
  <c r="S521" i="7"/>
  <c r="Q95" i="7"/>
  <c r="S95" i="7"/>
  <c r="Q209" i="7"/>
  <c r="S209" i="7"/>
  <c r="P425" i="7"/>
  <c r="R425" i="7" s="1"/>
  <c r="P574" i="7"/>
  <c r="R574" i="7" s="1"/>
  <c r="U64" i="7"/>
  <c r="P305" i="7"/>
  <c r="R305" i="7" s="1"/>
  <c r="U563" i="7"/>
  <c r="T563" i="7"/>
  <c r="P216" i="7"/>
  <c r="R216" i="7" s="1"/>
  <c r="P309" i="7"/>
  <c r="R309" i="7" s="1"/>
  <c r="P589" i="7"/>
  <c r="R589" i="7" s="1"/>
  <c r="P315" i="7"/>
  <c r="R315" i="7" s="1"/>
  <c r="P550" i="7"/>
  <c r="R550" i="7" s="1"/>
  <c r="Q532" i="7"/>
  <c r="S532" i="7"/>
  <c r="O311" i="7"/>
  <c r="Q311" i="7" s="1"/>
  <c r="N311" i="7"/>
  <c r="Q416" i="7"/>
  <c r="S416" i="7"/>
  <c r="P584" i="7"/>
  <c r="R584" i="7" s="1"/>
  <c r="P573" i="7"/>
  <c r="R573" i="7" s="1"/>
  <c r="P475" i="7"/>
  <c r="R475" i="7" s="1"/>
  <c r="P462" i="7"/>
  <c r="R462" i="7" s="1"/>
  <c r="P396" i="7"/>
  <c r="R396" i="7" s="1"/>
  <c r="P297" i="7"/>
  <c r="R297" i="7" s="1"/>
  <c r="P224" i="7"/>
  <c r="R224" i="7" s="1"/>
  <c r="U224" i="7" s="1"/>
  <c r="P250" i="7"/>
  <c r="R250" i="7" s="1"/>
  <c r="P225" i="7"/>
  <c r="R225" i="7" s="1"/>
  <c r="P100" i="7"/>
  <c r="R100" i="7" s="1"/>
  <c r="P582" i="7"/>
  <c r="R582" i="7" s="1"/>
  <c r="P568" i="7"/>
  <c r="R568" i="7" s="1"/>
  <c r="P579" i="7"/>
  <c r="R579" i="7" s="1"/>
  <c r="P586" i="7"/>
  <c r="R586" i="7" s="1"/>
  <c r="P564" i="7"/>
  <c r="R564" i="7" s="1"/>
  <c r="P588" i="7"/>
  <c r="R588" i="7" s="1"/>
  <c r="P590" i="7"/>
  <c r="R590" i="7" s="1"/>
  <c r="P528" i="7"/>
  <c r="R528" i="7" s="1"/>
  <c r="P594" i="7"/>
  <c r="R594" i="7" s="1"/>
  <c r="S536" i="7"/>
  <c r="P508" i="7"/>
  <c r="R508" i="7" s="1"/>
  <c r="P533" i="7"/>
  <c r="R533" i="7" s="1"/>
  <c r="P548" i="7"/>
  <c r="R548" i="7" s="1"/>
  <c r="P467" i="7"/>
  <c r="R467" i="7" s="1"/>
  <c r="P509" i="7"/>
  <c r="R509" i="7" s="1"/>
  <c r="R461" i="7"/>
  <c r="P461" i="7"/>
  <c r="P436" i="7"/>
  <c r="R436" i="7" s="1"/>
  <c r="P487" i="7"/>
  <c r="R487" i="7" s="1"/>
  <c r="P491" i="7"/>
  <c r="R491" i="7" s="1"/>
  <c r="P495" i="7"/>
  <c r="R495" i="7" s="1"/>
  <c r="S456" i="7"/>
  <c r="S406" i="7"/>
  <c r="O425" i="7"/>
  <c r="Q425" i="7" s="1"/>
  <c r="P422" i="7"/>
  <c r="R422" i="7" s="1"/>
  <c r="P303" i="7"/>
  <c r="R303" i="7" s="1"/>
  <c r="P286" i="7"/>
  <c r="R286" i="7" s="1"/>
  <c r="P276" i="7"/>
  <c r="R276" i="7" s="1"/>
  <c r="P244" i="7"/>
  <c r="R244" i="7" s="1"/>
  <c r="P261" i="7"/>
  <c r="R261" i="7" s="1"/>
  <c r="P251" i="7"/>
  <c r="R251" i="7" s="1"/>
  <c r="P273" i="7"/>
  <c r="R273" i="7" s="1"/>
  <c r="O216" i="7"/>
  <c r="Q216" i="7" s="1"/>
  <c r="S290" i="7"/>
  <c r="P98" i="7"/>
  <c r="R98" i="7" s="1"/>
  <c r="P103" i="7"/>
  <c r="R103" i="7" s="1"/>
  <c r="T103" i="7" s="1"/>
  <c r="P211" i="7"/>
  <c r="R211" i="7" s="1"/>
  <c r="P90" i="7"/>
  <c r="R90" i="7" s="1"/>
  <c r="P102" i="7"/>
  <c r="R102" i="7" s="1"/>
  <c r="U61" i="7"/>
  <c r="P274" i="7"/>
  <c r="R274" i="7" s="1"/>
  <c r="P512" i="7"/>
  <c r="R512" i="7" s="1"/>
  <c r="M308" i="7"/>
  <c r="K308" i="7"/>
  <c r="P266" i="7"/>
  <c r="R266" i="7" s="1"/>
  <c r="P536" i="7"/>
  <c r="R536" i="7" s="1"/>
  <c r="P538" i="7"/>
  <c r="R538" i="7" s="1"/>
  <c r="P201" i="7"/>
  <c r="R201" i="7" s="1"/>
  <c r="U201" i="7" s="1"/>
  <c r="P293" i="7"/>
  <c r="R293" i="7" s="1"/>
  <c r="P389" i="7"/>
  <c r="R389" i="7" s="1"/>
  <c r="P270" i="7"/>
  <c r="R270" i="7" s="1"/>
  <c r="P284" i="7"/>
  <c r="R284" i="7" s="1"/>
  <c r="P280" i="7"/>
  <c r="R280" i="7" s="1"/>
  <c r="P217" i="7"/>
  <c r="R217" i="7" s="1"/>
  <c r="P452" i="7"/>
  <c r="R452" i="7" s="1"/>
  <c r="U452" i="7" s="1"/>
  <c r="P277" i="7"/>
  <c r="R277" i="7" s="1"/>
  <c r="P592" i="7"/>
  <c r="R592" i="7" s="1"/>
  <c r="U559" i="7"/>
  <c r="P519" i="7"/>
  <c r="R519" i="7" s="1"/>
  <c r="P527" i="7"/>
  <c r="R527" i="7" s="1"/>
  <c r="S571" i="7"/>
  <c r="U571" i="7" s="1"/>
  <c r="P522" i="7"/>
  <c r="R522" i="7" s="1"/>
  <c r="P486" i="7"/>
  <c r="R486" i="7" s="1"/>
  <c r="P482" i="7"/>
  <c r="R482" i="7" s="1"/>
  <c r="P511" i="7"/>
  <c r="R511" i="7" s="1"/>
  <c r="P500" i="7"/>
  <c r="R500" i="7" s="1"/>
  <c r="P490" i="7"/>
  <c r="R490" i="7" s="1"/>
  <c r="P507" i="7"/>
  <c r="R507" i="7" s="1"/>
  <c r="P465" i="7"/>
  <c r="R465" i="7" s="1"/>
  <c r="P418" i="7"/>
  <c r="R418" i="7" s="1"/>
  <c r="P411" i="7"/>
  <c r="R411" i="7" s="1"/>
  <c r="N454" i="7"/>
  <c r="S436" i="7"/>
  <c r="P426" i="7"/>
  <c r="R426" i="7" s="1"/>
  <c r="N444" i="7"/>
  <c r="P278" i="7"/>
  <c r="R278" i="7" s="1"/>
  <c r="P307" i="7"/>
  <c r="R307" i="7" s="1"/>
  <c r="N301" i="7"/>
  <c r="P253" i="7"/>
  <c r="R253" i="7" s="1"/>
  <c r="P222" i="7"/>
  <c r="R222" i="7" s="1"/>
  <c r="P268" i="7"/>
  <c r="R268" i="7" s="1"/>
  <c r="P229" i="7"/>
  <c r="R229" i="7" s="1"/>
  <c r="P208" i="7"/>
  <c r="R208" i="7" s="1"/>
  <c r="P300" i="7"/>
  <c r="R300" i="7" s="1"/>
  <c r="P221" i="7"/>
  <c r="R221" i="7" s="1"/>
  <c r="P263" i="7"/>
  <c r="R263" i="7" s="1"/>
  <c r="N237" i="7"/>
  <c r="P109" i="7"/>
  <c r="R109" i="7" s="1"/>
  <c r="P76" i="7"/>
  <c r="R76" i="7" s="1"/>
  <c r="P86" i="7"/>
  <c r="R86" i="7" s="1"/>
  <c r="T247" i="7"/>
  <c r="P567" i="7"/>
  <c r="R567" i="7" s="1"/>
  <c r="P551" i="7"/>
  <c r="R551" i="7" s="1"/>
  <c r="P524" i="7"/>
  <c r="R524" i="7" s="1"/>
  <c r="P520" i="7"/>
  <c r="R520" i="7" s="1"/>
  <c r="P409" i="7"/>
  <c r="R409" i="7" s="1"/>
  <c r="P429" i="7"/>
  <c r="R429" i="7" s="1"/>
  <c r="M314" i="7"/>
  <c r="K314" i="7"/>
  <c r="P583" i="7"/>
  <c r="R583" i="7" s="1"/>
  <c r="P529" i="7"/>
  <c r="R529" i="7" s="1"/>
  <c r="P523" i="7"/>
  <c r="R523" i="7" s="1"/>
  <c r="P534" i="7"/>
  <c r="R534" i="7" s="1"/>
  <c r="P388" i="7"/>
  <c r="R388" i="7" s="1"/>
  <c r="P405" i="7"/>
  <c r="R405" i="7" s="1"/>
  <c r="P294" i="7"/>
  <c r="R294" i="7" s="1"/>
  <c r="P245" i="7"/>
  <c r="R245" i="7" s="1"/>
  <c r="P202" i="7"/>
  <c r="R202" i="7" s="1"/>
  <c r="P105" i="7"/>
  <c r="R105" i="7" s="1"/>
  <c r="Q553" i="7"/>
  <c r="S553" i="7"/>
  <c r="T553" i="7" s="1"/>
  <c r="P577" i="7"/>
  <c r="R577" i="7" s="1"/>
  <c r="P565" i="7"/>
  <c r="R565" i="7" s="1"/>
  <c r="P580" i="7"/>
  <c r="R580" i="7" s="1"/>
  <c r="P581" i="7"/>
  <c r="R581" i="7" s="1"/>
  <c r="P558" i="7"/>
  <c r="R558" i="7" s="1"/>
  <c r="P570" i="7"/>
  <c r="R570" i="7" s="1"/>
  <c r="P578" i="7"/>
  <c r="R578" i="7" s="1"/>
  <c r="P554" i="7"/>
  <c r="R554" i="7" s="1"/>
  <c r="P543" i="7"/>
  <c r="R543" i="7" s="1"/>
  <c r="P545" i="7"/>
  <c r="R545" i="7" s="1"/>
  <c r="P518" i="7"/>
  <c r="R518" i="7" s="1"/>
  <c r="P525" i="7"/>
  <c r="R525" i="7" s="1"/>
  <c r="R498" i="7"/>
  <c r="P498" i="7"/>
  <c r="P450" i="7"/>
  <c r="R450" i="7" s="1"/>
  <c r="P476" i="7"/>
  <c r="R476" i="7" s="1"/>
  <c r="P489" i="7"/>
  <c r="R489" i="7" s="1"/>
  <c r="P406" i="7"/>
  <c r="R406" i="7" s="1"/>
  <c r="P416" i="7"/>
  <c r="R416" i="7" s="1"/>
  <c r="T416" i="7" s="1"/>
  <c r="S423" i="7"/>
  <c r="P395" i="7"/>
  <c r="R395" i="7" s="1"/>
  <c r="K334" i="7"/>
  <c r="K311" i="7"/>
  <c r="P258" i="7"/>
  <c r="R258" i="7" s="1"/>
  <c r="P238" i="7"/>
  <c r="R238" i="7" s="1"/>
  <c r="P252" i="7"/>
  <c r="R252" i="7" s="1"/>
  <c r="P296" i="7"/>
  <c r="R296" i="7" s="1"/>
  <c r="P269" i="7"/>
  <c r="R269" i="7" s="1"/>
  <c r="P205" i="7"/>
  <c r="R205" i="7" s="1"/>
  <c r="P289" i="7"/>
  <c r="R289" i="7" s="1"/>
  <c r="P255" i="7"/>
  <c r="R255" i="7" s="1"/>
  <c r="P235" i="7"/>
  <c r="R235" i="7" s="1"/>
  <c r="P207" i="7"/>
  <c r="R207" i="7" s="1"/>
  <c r="N87" i="7"/>
  <c r="P85" i="7"/>
  <c r="R85" i="7" s="1"/>
  <c r="P92" i="7"/>
  <c r="R92" i="7" s="1"/>
  <c r="P84" i="7"/>
  <c r="R84" i="7" s="1"/>
  <c r="S139" i="7"/>
  <c r="T65" i="7"/>
  <c r="P290" i="7"/>
  <c r="R290" i="7" s="1"/>
  <c r="P539" i="7"/>
  <c r="R539" i="7" s="1"/>
  <c r="P552" i="7"/>
  <c r="R552" i="7" s="1"/>
  <c r="P441" i="7"/>
  <c r="R441" i="7" s="1"/>
  <c r="P298" i="7"/>
  <c r="R298" i="7" s="1"/>
  <c r="P243" i="7"/>
  <c r="R243" i="7" s="1"/>
  <c r="P80" i="7"/>
  <c r="R80" i="7" s="1"/>
  <c r="P596" i="7"/>
  <c r="R596" i="7" s="1"/>
  <c r="P497" i="7"/>
  <c r="R497" i="7" s="1"/>
  <c r="P433" i="7"/>
  <c r="R433" i="7" s="1"/>
  <c r="P469" i="7"/>
  <c r="R469" i="7" s="1"/>
  <c r="P430" i="7"/>
  <c r="R430" i="7" s="1"/>
  <c r="P435" i="7"/>
  <c r="R435" i="7" s="1"/>
  <c r="P254" i="7"/>
  <c r="R254" i="7" s="1"/>
  <c r="P230" i="7"/>
  <c r="R230" i="7" s="1"/>
  <c r="P94" i="7"/>
  <c r="R94" i="7" s="1"/>
  <c r="P598" i="7"/>
  <c r="R598" i="7" s="1"/>
  <c r="P600" i="7"/>
  <c r="R600" i="7" s="1"/>
  <c r="P555" i="7"/>
  <c r="R555" i="7" s="1"/>
  <c r="P601" i="7"/>
  <c r="R601" i="7" s="1"/>
  <c r="P557" i="7"/>
  <c r="R557" i="7" s="1"/>
  <c r="O564" i="7"/>
  <c r="Q564" i="7" s="1"/>
  <c r="N566" i="7"/>
  <c r="P547" i="7"/>
  <c r="R547" i="7" s="1"/>
  <c r="P480" i="7"/>
  <c r="R480" i="7" s="1"/>
  <c r="P477" i="7"/>
  <c r="R477" i="7" s="1"/>
  <c r="P531" i="7"/>
  <c r="R531" i="7" s="1"/>
  <c r="P484" i="7"/>
  <c r="R484" i="7" s="1"/>
  <c r="U484" i="7" s="1"/>
  <c r="O483" i="7"/>
  <c r="Q483" i="7" s="1"/>
  <c r="P501" i="7"/>
  <c r="R501" i="7" s="1"/>
  <c r="P494" i="7"/>
  <c r="R494" i="7" s="1"/>
  <c r="N463" i="7"/>
  <c r="P417" i="7"/>
  <c r="R417" i="7" s="1"/>
  <c r="P451" i="7"/>
  <c r="R451" i="7" s="1"/>
  <c r="P443" i="7"/>
  <c r="R443" i="7" s="1"/>
  <c r="P419" i="7"/>
  <c r="R419" i="7" s="1"/>
  <c r="P413" i="7"/>
  <c r="R413" i="7" s="1"/>
  <c r="P391" i="7"/>
  <c r="R391" i="7" s="1"/>
  <c r="P400" i="7"/>
  <c r="R400" i="7" s="1"/>
  <c r="P414" i="7"/>
  <c r="R414" i="7" s="1"/>
  <c r="P401" i="7"/>
  <c r="R401" i="7" s="1"/>
  <c r="P279" i="7"/>
  <c r="R279" i="7" s="1"/>
  <c r="P455" i="7"/>
  <c r="R455" i="7" s="1"/>
  <c r="P292" i="7"/>
  <c r="R292" i="7" s="1"/>
  <c r="P264" i="7"/>
  <c r="R264" i="7" s="1"/>
  <c r="P312" i="7"/>
  <c r="R312" i="7" s="1"/>
  <c r="P281" i="7"/>
  <c r="R281" i="7" s="1"/>
  <c r="P249" i="7"/>
  <c r="R249" i="7" s="1"/>
  <c r="P260" i="7"/>
  <c r="R260" i="7" s="1"/>
  <c r="N275" i="7"/>
  <c r="P246" i="7"/>
  <c r="R246" i="7" s="1"/>
  <c r="N199" i="7"/>
  <c r="P199" i="7" s="1"/>
  <c r="R199" i="7" s="1"/>
  <c r="P226" i="7"/>
  <c r="R226" i="7" s="1"/>
  <c r="P241" i="7"/>
  <c r="R241" i="7" s="1"/>
  <c r="P212" i="7"/>
  <c r="R212" i="7" s="1"/>
  <c r="P259" i="7"/>
  <c r="R259" i="7" s="1"/>
  <c r="P206" i="7"/>
  <c r="R206" i="7" s="1"/>
  <c r="N204" i="7"/>
  <c r="S111" i="7"/>
  <c r="U111" i="7" s="1"/>
  <c r="P89" i="7"/>
  <c r="R89" i="7" s="1"/>
  <c r="P82" i="7"/>
  <c r="R82" i="7" s="1"/>
  <c r="P81" i="7"/>
  <c r="R81" i="7" s="1"/>
  <c r="P74" i="7"/>
  <c r="R74" i="7" s="1"/>
  <c r="P73" i="7"/>
  <c r="R73" i="7" s="1"/>
  <c r="K313" i="7"/>
  <c r="M313" i="7"/>
  <c r="P236" i="7"/>
  <c r="R236" i="7" s="1"/>
  <c r="P585" i="7"/>
  <c r="R585" i="7" s="1"/>
  <c r="P446" i="7"/>
  <c r="R446" i="7" s="1"/>
  <c r="P392" i="7"/>
  <c r="R392" i="7" s="1"/>
  <c r="P397" i="7"/>
  <c r="R397" i="7" s="1"/>
  <c r="P104" i="7"/>
  <c r="R104" i="7" s="1"/>
  <c r="P496" i="7"/>
  <c r="R496" i="7" s="1"/>
  <c r="U496" i="7" s="1"/>
  <c r="P504" i="7"/>
  <c r="R504" i="7" s="1"/>
  <c r="P427" i="7"/>
  <c r="R427" i="7" s="1"/>
  <c r="P240" i="7"/>
  <c r="R240" i="7" s="1"/>
  <c r="P291" i="7"/>
  <c r="R291" i="7" s="1"/>
  <c r="P95" i="7"/>
  <c r="R95" i="7" s="1"/>
  <c r="U95" i="7" s="1"/>
  <c r="P106" i="7"/>
  <c r="R106" i="7" s="1"/>
  <c r="P599" i="7"/>
  <c r="R599" i="7" s="1"/>
  <c r="P569" i="7"/>
  <c r="R569" i="7" s="1"/>
  <c r="P544" i="7"/>
  <c r="R544" i="7" s="1"/>
  <c r="P576" i="7"/>
  <c r="R576" i="7" s="1"/>
  <c r="P602" i="7"/>
  <c r="R602" i="7" s="1"/>
  <c r="S575" i="7"/>
  <c r="P561" i="7"/>
  <c r="R561" i="7" s="1"/>
  <c r="P514" i="7"/>
  <c r="R514" i="7" s="1"/>
  <c r="P517" i="7"/>
  <c r="R517" i="7" s="1"/>
  <c r="P541" i="7"/>
  <c r="R541" i="7" s="1"/>
  <c r="P515" i="7"/>
  <c r="R515" i="7" s="1"/>
  <c r="P483" i="7"/>
  <c r="R483" i="7" s="1"/>
  <c r="P505" i="7"/>
  <c r="R505" i="7" s="1"/>
  <c r="U505" i="7" s="1"/>
  <c r="P493" i="7"/>
  <c r="R493" i="7" s="1"/>
  <c r="P481" i="7"/>
  <c r="R481" i="7" s="1"/>
  <c r="P447" i="7"/>
  <c r="R447" i="7" s="1"/>
  <c r="N460" i="7"/>
  <c r="P499" i="7"/>
  <c r="R499" i="7" s="1"/>
  <c r="O475" i="7"/>
  <c r="Q475" i="7" s="1"/>
  <c r="N428" i="7"/>
  <c r="N213" i="7"/>
  <c r="R203" i="7"/>
  <c r="P203" i="7"/>
  <c r="P107" i="7"/>
  <c r="R107" i="7" s="1"/>
  <c r="P233" i="7"/>
  <c r="R233" i="7" s="1"/>
  <c r="P228" i="7"/>
  <c r="R228" i="7" s="1"/>
  <c r="P88" i="7"/>
  <c r="R88" i="7" s="1"/>
  <c r="P77" i="7"/>
  <c r="R77" i="7" s="1"/>
  <c r="Q64" i="7"/>
  <c r="Q67" i="7"/>
  <c r="S67" i="7"/>
  <c r="M310" i="7"/>
  <c r="K310" i="7"/>
  <c r="N220" i="7"/>
  <c r="P597" i="7"/>
  <c r="R597" i="7" s="1"/>
  <c r="P542" i="7"/>
  <c r="R542" i="7" s="1"/>
  <c r="P485" i="7"/>
  <c r="R485" i="7" s="1"/>
  <c r="P456" i="7"/>
  <c r="R456" i="7" s="1"/>
  <c r="P257" i="7"/>
  <c r="R257" i="7" s="1"/>
  <c r="P282" i="7"/>
  <c r="R282" i="7" s="1"/>
  <c r="P97" i="7"/>
  <c r="R97" i="7" s="1"/>
  <c r="P575" i="7"/>
  <c r="R575" i="7" s="1"/>
  <c r="P562" i="7"/>
  <c r="R562" i="7" s="1"/>
  <c r="P532" i="7"/>
  <c r="R532" i="7" s="1"/>
  <c r="U532" i="7" s="1"/>
  <c r="P506" i="7"/>
  <c r="R506" i="7" s="1"/>
  <c r="N530" i="7"/>
  <c r="P478" i="7"/>
  <c r="R478" i="7" s="1"/>
  <c r="P306" i="7"/>
  <c r="R306" i="7" s="1"/>
  <c r="U306" i="7" s="1"/>
  <c r="P265" i="7"/>
  <c r="R265" i="7" s="1"/>
  <c r="P248" i="7"/>
  <c r="R248" i="7" s="1"/>
  <c r="P93" i="7"/>
  <c r="R93" i="7" s="1"/>
  <c r="P593" i="7"/>
  <c r="R593" i="7" s="1"/>
  <c r="S587" i="7"/>
  <c r="U587" i="7" s="1"/>
  <c r="P595" i="7"/>
  <c r="R595" i="7" s="1"/>
  <c r="P540" i="7"/>
  <c r="R540" i="7" s="1"/>
  <c r="P537" i="7"/>
  <c r="R537" i="7" s="1"/>
  <c r="P546" i="7"/>
  <c r="R546" i="7" s="1"/>
  <c r="P516" i="7"/>
  <c r="R516" i="7" s="1"/>
  <c r="P502" i="7"/>
  <c r="R502" i="7" s="1"/>
  <c r="P468" i="7"/>
  <c r="R468" i="7" s="1"/>
  <c r="O468" i="7"/>
  <c r="Q468" i="7" s="1"/>
  <c r="P473" i="7"/>
  <c r="R473" i="7" s="1"/>
  <c r="P492" i="7"/>
  <c r="R492" i="7" s="1"/>
  <c r="P474" i="7"/>
  <c r="R474" i="7" s="1"/>
  <c r="P470" i="7"/>
  <c r="R470" i="7" s="1"/>
  <c r="P398" i="7"/>
  <c r="R398" i="7" s="1"/>
  <c r="T398" i="7" s="1"/>
  <c r="P439" i="7"/>
  <c r="R439" i="7" s="1"/>
  <c r="P410" i="7"/>
  <c r="R410" i="7" s="1"/>
  <c r="P399" i="7"/>
  <c r="R399" i="7" s="1"/>
  <c r="S410" i="7"/>
  <c r="P407" i="7"/>
  <c r="R407" i="7" s="1"/>
  <c r="P466" i="7"/>
  <c r="R466" i="7" s="1"/>
  <c r="P393" i="7"/>
  <c r="R393" i="7" s="1"/>
  <c r="P449" i="7"/>
  <c r="R449" i="7" s="1"/>
  <c r="P390" i="7"/>
  <c r="R390" i="7" s="1"/>
  <c r="S415" i="7"/>
  <c r="T415" i="7" s="1"/>
  <c r="P283" i="7"/>
  <c r="R283" i="7" s="1"/>
  <c r="P218" i="7"/>
  <c r="R218" i="7" s="1"/>
  <c r="N299" i="7"/>
  <c r="P256" i="7"/>
  <c r="R256" i="7" s="1"/>
  <c r="P214" i="7"/>
  <c r="R214" i="7" s="1"/>
  <c r="P302" i="7"/>
  <c r="R302" i="7" s="1"/>
  <c r="P267" i="7"/>
  <c r="R267" i="7" s="1"/>
  <c r="P234" i="7"/>
  <c r="R234" i="7" s="1"/>
  <c r="P215" i="7"/>
  <c r="R215" i="7" s="1"/>
  <c r="P239" i="7"/>
  <c r="R239" i="7" s="1"/>
  <c r="P231" i="7"/>
  <c r="R231" i="7" s="1"/>
  <c r="O144" i="7"/>
  <c r="Q144" i="7" s="1"/>
  <c r="P101" i="7"/>
  <c r="R101" i="7" s="1"/>
  <c r="P242" i="7"/>
  <c r="R242" i="7" s="1"/>
  <c r="P219" i="7"/>
  <c r="R219" i="7" s="1"/>
  <c r="S143" i="7"/>
  <c r="U143" i="7" s="1"/>
  <c r="P78" i="7"/>
  <c r="R78" i="7" s="1"/>
  <c r="P513" i="7"/>
  <c r="R513" i="7" s="1"/>
  <c r="K316" i="7"/>
  <c r="M316" i="7"/>
  <c r="N316" i="7" s="1"/>
  <c r="K317" i="7"/>
  <c r="M317" i="7"/>
  <c r="S52" i="7"/>
  <c r="Q52" i="7"/>
  <c r="U51" i="7"/>
  <c r="T70" i="7"/>
  <c r="U70" i="7"/>
  <c r="T58" i="7"/>
  <c r="U58" i="7"/>
  <c r="U62" i="7"/>
  <c r="T62" i="7"/>
  <c r="U66" i="7"/>
  <c r="T66" i="7"/>
  <c r="U57" i="7"/>
  <c r="S60" i="7"/>
  <c r="Q60" i="7"/>
  <c r="U56" i="7"/>
  <c r="U54" i="7"/>
  <c r="T54" i="7"/>
  <c r="S68" i="7"/>
  <c r="Q68" i="7"/>
  <c r="T50" i="7"/>
  <c r="Q114" i="7"/>
  <c r="S114" i="7"/>
  <c r="Q178" i="7"/>
  <c r="S178" i="7"/>
  <c r="S183" i="7"/>
  <c r="N114" i="7"/>
  <c r="P114" i="7" s="1"/>
  <c r="R114" i="7" s="1"/>
  <c r="N186" i="7"/>
  <c r="P186" i="7" s="1"/>
  <c r="R186" i="7" s="1"/>
  <c r="N169" i="7"/>
  <c r="P169" i="7" s="1"/>
  <c r="R169" i="7" s="1"/>
  <c r="O126" i="7"/>
  <c r="Q126" i="7" s="1"/>
  <c r="S119" i="7"/>
  <c r="T175" i="7"/>
  <c r="N177" i="7"/>
  <c r="P177" i="7" s="1"/>
  <c r="R177" i="7" s="1"/>
  <c r="S127" i="7"/>
  <c r="S155" i="7"/>
  <c r="U155" i="7" s="1"/>
  <c r="N174" i="7"/>
  <c r="P174" i="7" s="1"/>
  <c r="R174" i="7" s="1"/>
  <c r="P136" i="7"/>
  <c r="R136" i="7" s="1"/>
  <c r="Q146" i="7"/>
  <c r="S146" i="7"/>
  <c r="Q174" i="7"/>
  <c r="S174" i="7"/>
  <c r="P198" i="7"/>
  <c r="R198" i="7" s="1"/>
  <c r="P151" i="7"/>
  <c r="R151" i="7" s="1"/>
  <c r="P144" i="7"/>
  <c r="R144" i="7" s="1"/>
  <c r="P112" i="7"/>
  <c r="R112" i="7" s="1"/>
  <c r="P133" i="7"/>
  <c r="R133" i="7" s="1"/>
  <c r="P179" i="7"/>
  <c r="R179" i="7" s="1"/>
  <c r="P115" i="7"/>
  <c r="R115" i="7" s="1"/>
  <c r="P161" i="7"/>
  <c r="R161" i="7" s="1"/>
  <c r="P160" i="7"/>
  <c r="R160" i="7" s="1"/>
  <c r="O136" i="7"/>
  <c r="Q136" i="7" s="1"/>
  <c r="P118" i="7"/>
  <c r="R118" i="7" s="1"/>
  <c r="P171" i="7"/>
  <c r="R171" i="7" s="1"/>
  <c r="P110" i="7"/>
  <c r="R110" i="7" s="1"/>
  <c r="P200" i="7"/>
  <c r="R200" i="7" s="1"/>
  <c r="P149" i="7"/>
  <c r="R149" i="7" s="1"/>
  <c r="P125" i="7"/>
  <c r="R125" i="7" s="1"/>
  <c r="P138" i="7"/>
  <c r="R138" i="7" s="1"/>
  <c r="P185" i="7"/>
  <c r="R185" i="7" s="1"/>
  <c r="P122" i="7"/>
  <c r="R122" i="7" s="1"/>
  <c r="P182" i="7"/>
  <c r="R182" i="7" s="1"/>
  <c r="P134" i="7"/>
  <c r="R134" i="7" s="1"/>
  <c r="P192" i="7"/>
  <c r="R192" i="7" s="1"/>
  <c r="P195" i="7"/>
  <c r="R195" i="7" s="1"/>
  <c r="P139" i="7"/>
  <c r="R139" i="7" s="1"/>
  <c r="P132" i="7"/>
  <c r="R132" i="7" s="1"/>
  <c r="P167" i="7"/>
  <c r="R167" i="7" s="1"/>
  <c r="P181" i="7"/>
  <c r="R181" i="7" s="1"/>
  <c r="P158" i="7"/>
  <c r="R158" i="7" s="1"/>
  <c r="P165" i="7"/>
  <c r="R165" i="7" s="1"/>
  <c r="P162" i="7"/>
  <c r="R162" i="7" s="1"/>
  <c r="P187" i="7"/>
  <c r="R187" i="7" s="1"/>
  <c r="P170" i="7"/>
  <c r="R170" i="7" s="1"/>
  <c r="T111" i="7"/>
  <c r="N172" i="7"/>
  <c r="P153" i="7"/>
  <c r="R153" i="7" s="1"/>
  <c r="P121" i="7"/>
  <c r="R121" i="7" s="1"/>
  <c r="P194" i="7"/>
  <c r="R194" i="7" s="1"/>
  <c r="P183" i="7"/>
  <c r="R183" i="7" s="1"/>
  <c r="P119" i="7"/>
  <c r="R119" i="7" s="1"/>
  <c r="P190" i="7"/>
  <c r="R190" i="7" s="1"/>
  <c r="P147" i="7"/>
  <c r="R147" i="7" s="1"/>
  <c r="N180" i="7"/>
  <c r="N120" i="7"/>
  <c r="P173" i="7"/>
  <c r="R173" i="7" s="1"/>
  <c r="P166" i="7"/>
  <c r="R166" i="7" s="1"/>
  <c r="P197" i="7"/>
  <c r="R197" i="7" s="1"/>
  <c r="P178" i="7"/>
  <c r="R178" i="7" s="1"/>
  <c r="P142" i="7"/>
  <c r="R142" i="7" s="1"/>
  <c r="T163" i="7"/>
  <c r="P141" i="7"/>
  <c r="R141" i="7" s="1"/>
  <c r="P137" i="7"/>
  <c r="R137" i="7" s="1"/>
  <c r="P193" i="7"/>
  <c r="R193" i="7" s="1"/>
  <c r="P126" i="7"/>
  <c r="R126" i="7" s="1"/>
  <c r="P145" i="7"/>
  <c r="R145" i="7" s="1"/>
  <c r="P113" i="7"/>
  <c r="R113" i="7" s="1"/>
  <c r="P196" i="7"/>
  <c r="R196" i="7" s="1"/>
  <c r="P135" i="7"/>
  <c r="R135" i="7" s="1"/>
  <c r="P129" i="7"/>
  <c r="R129" i="7" s="1"/>
  <c r="P150" i="7"/>
  <c r="R150" i="7" s="1"/>
  <c r="O197" i="7"/>
  <c r="P191" i="7"/>
  <c r="R191" i="7" s="1"/>
  <c r="P130" i="7"/>
  <c r="R130" i="7" s="1"/>
  <c r="P157" i="7"/>
  <c r="R157" i="7" s="1"/>
  <c r="P189" i="7"/>
  <c r="R189" i="7" s="1"/>
  <c r="P154" i="7"/>
  <c r="R154" i="7" s="1"/>
  <c r="L54" i="1"/>
  <c r="N54" i="1" s="1"/>
  <c r="L61" i="1"/>
  <c r="N61" i="1" s="1"/>
  <c r="L76" i="1"/>
  <c r="N76" i="1" s="1"/>
  <c r="L56" i="1"/>
  <c r="N56" i="1" s="1"/>
  <c r="L66" i="1"/>
  <c r="N66" i="1" s="1"/>
  <c r="L73" i="1"/>
  <c r="N73" i="1" s="1"/>
  <c r="L81" i="1"/>
  <c r="N81" i="1" s="1"/>
  <c r="L46" i="1"/>
  <c r="N46" i="1" s="1"/>
  <c r="L53" i="1"/>
  <c r="N53" i="1" s="1"/>
  <c r="L68" i="1"/>
  <c r="N68" i="1" s="1"/>
  <c r="L78" i="1"/>
  <c r="N78" i="1" s="1"/>
  <c r="L69" i="1"/>
  <c r="N69" i="1" s="1"/>
  <c r="L48" i="1"/>
  <c r="N48" i="1" s="1"/>
  <c r="L58" i="1"/>
  <c r="N58" i="1" s="1"/>
  <c r="L65" i="1"/>
  <c r="N65" i="1" s="1"/>
  <c r="L80" i="1"/>
  <c r="N80" i="1" s="1"/>
  <c r="L60" i="1"/>
  <c r="N60" i="1" s="1"/>
  <c r="L70" i="1"/>
  <c r="N70" i="1" s="1"/>
  <c r="L77" i="1"/>
  <c r="N77" i="1" s="1"/>
  <c r="L52" i="1"/>
  <c r="N52" i="1" s="1"/>
  <c r="L62" i="1"/>
  <c r="N62" i="1" s="1"/>
  <c r="L49" i="1"/>
  <c r="N49" i="1" s="1"/>
  <c r="L64" i="1"/>
  <c r="N64" i="1" s="1"/>
  <c r="L74" i="1"/>
  <c r="N74" i="1" s="1"/>
  <c r="L50" i="1"/>
  <c r="N50" i="1" s="1"/>
  <c r="L57" i="1"/>
  <c r="N57" i="1" s="1"/>
  <c r="L72" i="1"/>
  <c r="N72" i="1" s="1"/>
  <c r="L82" i="1"/>
  <c r="N82" i="1" s="1"/>
  <c r="L63" i="1"/>
  <c r="N63" i="1" s="1"/>
  <c r="L51" i="1"/>
  <c r="N51" i="1" s="1"/>
  <c r="L55" i="1"/>
  <c r="N55" i="1" s="1"/>
  <c r="L79" i="1"/>
  <c r="N79" i="1" s="1"/>
  <c r="L67" i="1"/>
  <c r="N67" i="1" s="1"/>
  <c r="L71" i="1"/>
  <c r="N71" i="1" s="1"/>
  <c r="L47" i="1"/>
  <c r="N47" i="1" s="1"/>
  <c r="L83" i="1"/>
  <c r="N83" i="1" s="1"/>
  <c r="L75" i="1"/>
  <c r="N75" i="1" s="1"/>
  <c r="L59" i="1"/>
  <c r="N59" i="1" s="1"/>
  <c r="L45" i="1"/>
  <c r="N45" i="1" s="1"/>
  <c r="L225" i="1"/>
  <c r="N225" i="1" s="1"/>
  <c r="L102" i="1"/>
  <c r="N102" i="1" s="1"/>
  <c r="L117" i="1"/>
  <c r="N117" i="1" s="1"/>
  <c r="L130" i="1"/>
  <c r="N130" i="1" s="1"/>
  <c r="L146" i="1"/>
  <c r="N146" i="1" s="1"/>
  <c r="L161" i="1"/>
  <c r="N161" i="1" s="1"/>
  <c r="L171" i="1"/>
  <c r="N171" i="1" s="1"/>
  <c r="L189" i="1"/>
  <c r="N189" i="1" s="1"/>
  <c r="L213" i="1"/>
  <c r="N213" i="1" s="1"/>
  <c r="L86" i="1"/>
  <c r="N86" i="1" s="1"/>
  <c r="L125" i="1"/>
  <c r="N125" i="1" s="1"/>
  <c r="L150" i="1"/>
  <c r="N150" i="1" s="1"/>
  <c r="L190" i="1"/>
  <c r="N190" i="1" s="1"/>
  <c r="L230" i="1"/>
  <c r="N230" i="1" s="1"/>
  <c r="L87" i="1"/>
  <c r="N87" i="1" s="1"/>
  <c r="L103" i="1"/>
  <c r="N103" i="1" s="1"/>
  <c r="L118" i="1"/>
  <c r="N118" i="1" s="1"/>
  <c r="L131" i="1"/>
  <c r="N131" i="1" s="1"/>
  <c r="L151" i="1"/>
  <c r="N151" i="1" s="1"/>
  <c r="L162" i="1"/>
  <c r="N162" i="1" s="1"/>
  <c r="L172" i="1"/>
  <c r="N172" i="1" s="1"/>
  <c r="L191" i="1"/>
  <c r="N191" i="1" s="1"/>
  <c r="L214" i="1"/>
  <c r="N214" i="1" s="1"/>
  <c r="L89" i="1"/>
  <c r="N89" i="1" s="1"/>
  <c r="L129" i="1"/>
  <c r="N129" i="1" s="1"/>
  <c r="L169" i="1"/>
  <c r="N169" i="1" s="1"/>
  <c r="L194" i="1"/>
  <c r="N194" i="1" s="1"/>
  <c r="L93" i="1"/>
  <c r="N93" i="1" s="1"/>
  <c r="L121" i="1"/>
  <c r="N121" i="1" s="1"/>
  <c r="L154" i="1"/>
  <c r="N154" i="1" s="1"/>
  <c r="L178" i="1"/>
  <c r="N178" i="1" s="1"/>
  <c r="L221" i="1"/>
  <c r="N221" i="1" s="1"/>
  <c r="L137" i="1"/>
  <c r="N137" i="1" s="1"/>
  <c r="L210" i="1"/>
  <c r="N210" i="1" s="1"/>
  <c r="L206" i="1"/>
  <c r="N206" i="1" s="1"/>
  <c r="L231" i="1"/>
  <c r="N231" i="1" s="1"/>
  <c r="L91" i="1"/>
  <c r="N91" i="1" s="1"/>
  <c r="L106" i="1"/>
  <c r="N106" i="1" s="1"/>
  <c r="L119" i="1"/>
  <c r="N119" i="1" s="1"/>
  <c r="L134" i="1"/>
  <c r="N134" i="1" s="1"/>
  <c r="L153" i="1"/>
  <c r="N153" i="1" s="1"/>
  <c r="L163" i="1"/>
  <c r="N163" i="1" s="1"/>
  <c r="L175" i="1"/>
  <c r="N175" i="1" s="1"/>
  <c r="L193" i="1"/>
  <c r="N193" i="1" s="1"/>
  <c r="L218" i="1"/>
  <c r="N218" i="1" s="1"/>
  <c r="L90" i="1"/>
  <c r="N90" i="1" s="1"/>
  <c r="L133" i="1"/>
  <c r="N133" i="1" s="1"/>
  <c r="L173" i="1"/>
  <c r="N173" i="1" s="1"/>
  <c r="L195" i="1"/>
  <c r="N195" i="1" s="1"/>
  <c r="L165" i="1"/>
  <c r="N165" i="1" s="1"/>
  <c r="L95" i="1"/>
  <c r="N95" i="1" s="1"/>
  <c r="L174" i="1"/>
  <c r="N174" i="1" s="1"/>
  <c r="L209" i="1"/>
  <c r="N209" i="1" s="1"/>
  <c r="L107" i="1"/>
  <c r="N107" i="1" s="1"/>
  <c r="L135" i="1"/>
  <c r="N135" i="1" s="1"/>
  <c r="L197" i="1"/>
  <c r="N197" i="1" s="1"/>
  <c r="L211" i="1"/>
  <c r="N211" i="1" s="1"/>
  <c r="L94" i="1"/>
  <c r="N94" i="1" s="1"/>
  <c r="L111" i="1"/>
  <c r="N111" i="1" s="1"/>
  <c r="L122" i="1"/>
  <c r="N122" i="1" s="1"/>
  <c r="L138" i="1"/>
  <c r="N138" i="1" s="1"/>
  <c r="L155" i="1"/>
  <c r="N155" i="1" s="1"/>
  <c r="L166" i="1"/>
  <c r="N166" i="1" s="1"/>
  <c r="L179" i="1"/>
  <c r="N179" i="1" s="1"/>
  <c r="L198" i="1"/>
  <c r="N198" i="1" s="1"/>
  <c r="L101" i="1"/>
  <c r="N101" i="1" s="1"/>
  <c r="L141" i="1"/>
  <c r="N141" i="1" s="1"/>
  <c r="L177" i="1"/>
  <c r="N177" i="1" s="1"/>
  <c r="L222" i="1"/>
  <c r="N222" i="1" s="1"/>
  <c r="L215" i="1"/>
  <c r="N215" i="1" s="1"/>
  <c r="L97" i="1"/>
  <c r="N97" i="1" s="1"/>
  <c r="L113" i="1"/>
  <c r="N113" i="1" s="1"/>
  <c r="L123" i="1"/>
  <c r="N123" i="1" s="1"/>
  <c r="L139" i="1"/>
  <c r="N139" i="1" s="1"/>
  <c r="L157" i="1"/>
  <c r="N157" i="1" s="1"/>
  <c r="L167" i="1"/>
  <c r="N167" i="1" s="1"/>
  <c r="L183" i="1"/>
  <c r="N183" i="1" s="1"/>
  <c r="L201" i="1"/>
  <c r="N201" i="1" s="1"/>
  <c r="L105" i="1"/>
  <c r="N105" i="1" s="1"/>
  <c r="L145" i="1"/>
  <c r="N145" i="1" s="1"/>
  <c r="L181" i="1"/>
  <c r="N181" i="1" s="1"/>
  <c r="L226" i="1"/>
  <c r="N226" i="1" s="1"/>
  <c r="L216" i="1"/>
  <c r="N216" i="1" s="1"/>
  <c r="L98" i="1"/>
  <c r="N98" i="1" s="1"/>
  <c r="L114" i="1"/>
  <c r="N114" i="1" s="1"/>
  <c r="L126" i="1"/>
  <c r="N126" i="1" s="1"/>
  <c r="L142" i="1"/>
  <c r="N142" i="1" s="1"/>
  <c r="L158" i="1"/>
  <c r="N158" i="1" s="1"/>
  <c r="L168" i="1"/>
  <c r="N168" i="1" s="1"/>
  <c r="L185" i="1"/>
  <c r="N185" i="1" s="1"/>
  <c r="L202" i="1"/>
  <c r="N202" i="1" s="1"/>
  <c r="L109" i="1"/>
  <c r="N109" i="1" s="1"/>
  <c r="L147" i="1"/>
  <c r="N147" i="1" s="1"/>
  <c r="L182" i="1"/>
  <c r="N182" i="1" s="1"/>
  <c r="L234" i="1"/>
  <c r="N234" i="1" s="1"/>
  <c r="L217" i="1"/>
  <c r="N217" i="1" s="1"/>
  <c r="L99" i="1"/>
  <c r="N99" i="1" s="1"/>
  <c r="L115" i="1"/>
  <c r="N115" i="1" s="1"/>
  <c r="L127" i="1"/>
  <c r="N127" i="1" s="1"/>
  <c r="L143" i="1"/>
  <c r="N143" i="1" s="1"/>
  <c r="L159" i="1"/>
  <c r="N159" i="1" s="1"/>
  <c r="L170" i="1"/>
  <c r="N170" i="1" s="1"/>
  <c r="L187" i="1"/>
  <c r="N187" i="1" s="1"/>
  <c r="L205" i="1"/>
  <c r="N205" i="1" s="1"/>
  <c r="L85" i="1"/>
  <c r="N85" i="1" s="1"/>
  <c r="L110" i="1"/>
  <c r="N110" i="1" s="1"/>
  <c r="L149" i="1"/>
  <c r="N149" i="1" s="1"/>
  <c r="L186" i="1"/>
  <c r="N186" i="1" s="1"/>
  <c r="L237" i="1"/>
  <c r="N237" i="1" s="1"/>
  <c r="L207" i="1"/>
  <c r="N207" i="1" s="1"/>
  <c r="L224" i="1"/>
  <c r="N224" i="1" s="1"/>
  <c r="L188" i="1"/>
  <c r="N188" i="1" s="1"/>
  <c r="L148" i="1"/>
  <c r="N148" i="1" s="1"/>
  <c r="L116" i="1"/>
  <c r="N116" i="1" s="1"/>
  <c r="L84" i="1"/>
  <c r="N84" i="1" s="1"/>
  <c r="L233" i="1"/>
  <c r="N233" i="1" s="1"/>
  <c r="L203" i="1"/>
  <c r="N203" i="1" s="1"/>
  <c r="L220" i="1"/>
  <c r="N220" i="1" s="1"/>
  <c r="L184" i="1"/>
  <c r="N184" i="1" s="1"/>
  <c r="L144" i="1"/>
  <c r="L112" i="1"/>
  <c r="L229" i="1"/>
  <c r="N229" i="1" s="1"/>
  <c r="L199" i="1"/>
  <c r="N199" i="1" s="1"/>
  <c r="L212" i="1"/>
  <c r="N212" i="1" s="1"/>
  <c r="L180" i="1"/>
  <c r="L140" i="1"/>
  <c r="L108" i="1"/>
  <c r="N108" i="1" s="1"/>
  <c r="L239" i="1"/>
  <c r="N239" i="1" s="1"/>
  <c r="L238" i="1"/>
  <c r="N238" i="1" s="1"/>
  <c r="L208" i="1"/>
  <c r="L176" i="1"/>
  <c r="L136" i="1"/>
  <c r="L104" i="1"/>
  <c r="L235" i="1"/>
  <c r="N235" i="1" s="1"/>
  <c r="L204" i="1"/>
  <c r="L164" i="1"/>
  <c r="N164" i="1" s="1"/>
  <c r="L132" i="1"/>
  <c r="N132" i="1" s="1"/>
  <c r="L100" i="1"/>
  <c r="L227" i="1"/>
  <c r="N227" i="1" s="1"/>
  <c r="L236" i="1"/>
  <c r="N236" i="1" s="1"/>
  <c r="L200" i="1"/>
  <c r="N200" i="1" s="1"/>
  <c r="L160" i="1"/>
  <c r="N160" i="1" s="1"/>
  <c r="L128" i="1"/>
  <c r="N128" i="1" s="1"/>
  <c r="L96" i="1"/>
  <c r="N96" i="1" s="1"/>
  <c r="L223" i="1"/>
  <c r="N223" i="1" s="1"/>
  <c r="L232" i="1"/>
  <c r="N232" i="1" s="1"/>
  <c r="L196" i="1"/>
  <c r="N196" i="1" s="1"/>
  <c r="L156" i="1"/>
  <c r="N156" i="1" s="1"/>
  <c r="L124" i="1"/>
  <c r="N124" i="1" s="1"/>
  <c r="L92" i="1"/>
  <c r="N92" i="1" s="1"/>
  <c r="L219" i="1"/>
  <c r="N219" i="1" s="1"/>
  <c r="L228" i="1"/>
  <c r="N228" i="1" s="1"/>
  <c r="L192" i="1"/>
  <c r="N192" i="1" s="1"/>
  <c r="L152" i="1"/>
  <c r="L120" i="1"/>
  <c r="L88" i="1"/>
  <c r="N88" i="1" s="1"/>
  <c r="N256" i="1"/>
  <c r="N261" i="1" s="1"/>
  <c r="L255" i="1"/>
  <c r="L253" i="1"/>
  <c r="L261" i="1"/>
  <c r="G429" i="9"/>
  <c r="G420" i="9"/>
  <c r="G410" i="9"/>
  <c r="G447" i="9" s="1"/>
  <c r="G428" i="9"/>
  <c r="G424" i="9"/>
  <c r="G461" i="9" s="1"/>
  <c r="G436" i="9"/>
  <c r="G407" i="9"/>
  <c r="G412" i="9"/>
  <c r="G433" i="9"/>
  <c r="G423" i="9"/>
  <c r="G460" i="9" s="1"/>
  <c r="G422" i="9"/>
  <c r="G400" i="9"/>
  <c r="G437" i="9" s="1"/>
  <c r="G417" i="9"/>
  <c r="G409" i="9"/>
  <c r="G416" i="9"/>
  <c r="G403" i="9"/>
  <c r="G413" i="9"/>
  <c r="G425" i="9"/>
  <c r="G408" i="9"/>
  <c r="G414" i="9"/>
  <c r="G411" i="9"/>
  <c r="G427" i="9"/>
  <c r="G430" i="9"/>
  <c r="G418" i="9"/>
  <c r="G415" i="9"/>
  <c r="G17" i="9"/>
  <c r="G22" i="9" s="1"/>
  <c r="E16" i="9"/>
  <c r="E14" i="9"/>
  <c r="E22" i="9"/>
  <c r="G470" i="9"/>
  <c r="G404" i="9"/>
  <c r="G431" i="9"/>
  <c r="G466" i="9"/>
  <c r="G401" i="9"/>
  <c r="G465" i="9"/>
  <c r="G442" i="9"/>
  <c r="G458" i="9"/>
  <c r="G472" i="9"/>
  <c r="G471" i="9"/>
  <c r="G456" i="9"/>
  <c r="G443" i="9"/>
  <c r="G469" i="9"/>
  <c r="G457" i="9"/>
  <c r="G463" i="9"/>
  <c r="G439" i="9"/>
  <c r="W84" i="8"/>
  <c r="V84" i="8"/>
  <c r="W262" i="8"/>
  <c r="V262" i="8"/>
  <c r="V174" i="8"/>
  <c r="W174" i="8"/>
  <c r="V70" i="8"/>
  <c r="W70" i="8"/>
  <c r="W76" i="8"/>
  <c r="V76" i="8"/>
  <c r="W102" i="8"/>
  <c r="V102" i="8"/>
  <c r="V187" i="8"/>
  <c r="V150" i="8"/>
  <c r="W150" i="8"/>
  <c r="V166" i="8"/>
  <c r="W166" i="8"/>
  <c r="W68" i="8"/>
  <c r="V68" i="8"/>
  <c r="V158" i="8"/>
  <c r="W158" i="8"/>
  <c r="V109" i="8"/>
  <c r="V78" i="8"/>
  <c r="V101" i="8"/>
  <c r="W101" i="8"/>
  <c r="V137" i="8"/>
  <c r="W137" i="8"/>
  <c r="W106" i="8"/>
  <c r="V106" i="8"/>
  <c r="V265" i="8"/>
  <c r="W105" i="8"/>
  <c r="V105" i="8"/>
  <c r="W92" i="8"/>
  <c r="V92" i="8"/>
  <c r="V269" i="8"/>
  <c r="W269" i="8"/>
  <c r="V191" i="8"/>
  <c r="W191" i="8"/>
  <c r="R259" i="8"/>
  <c r="T259" i="8" s="1"/>
  <c r="R181" i="8"/>
  <c r="T181" i="8" s="1"/>
  <c r="S114" i="8"/>
  <c r="U114" i="8"/>
  <c r="W114" i="8" s="1"/>
  <c r="R86" i="8"/>
  <c r="T86" i="8" s="1"/>
  <c r="R237" i="8"/>
  <c r="T237" i="8" s="1"/>
  <c r="R243" i="8"/>
  <c r="T243" i="8" s="1"/>
  <c r="R255" i="8"/>
  <c r="T255" i="8" s="1"/>
  <c r="N211" i="8"/>
  <c r="N214" i="8"/>
  <c r="R210" i="8"/>
  <c r="T210" i="8" s="1"/>
  <c r="R249" i="8"/>
  <c r="T249" i="8" s="1"/>
  <c r="R176" i="8"/>
  <c r="T176" i="8" s="1"/>
  <c r="R144" i="8"/>
  <c r="T144" i="8" s="1"/>
  <c r="R188" i="8"/>
  <c r="T188" i="8" s="1"/>
  <c r="R132" i="8"/>
  <c r="T132" i="8" s="1"/>
  <c r="R95" i="8"/>
  <c r="T95" i="8" s="1"/>
  <c r="R64" i="8"/>
  <c r="T64" i="8" s="1"/>
  <c r="N254" i="8"/>
  <c r="T90" i="8"/>
  <c r="W90" i="8" s="1"/>
  <c r="R90" i="8"/>
  <c r="U148" i="8"/>
  <c r="S148" i="8"/>
  <c r="R209" i="8"/>
  <c r="T209" i="8" s="1"/>
  <c r="R244" i="8"/>
  <c r="T244" i="8" s="1"/>
  <c r="T185" i="8"/>
  <c r="R185" i="8"/>
  <c r="U246" i="8"/>
  <c r="S246" i="8"/>
  <c r="U160" i="8"/>
  <c r="S160" i="8"/>
  <c r="U113" i="8"/>
  <c r="V113" i="8" s="1"/>
  <c r="S113" i="8"/>
  <c r="S126" i="8"/>
  <c r="U126" i="8"/>
  <c r="S87" i="8"/>
  <c r="U87" i="8"/>
  <c r="R157" i="8"/>
  <c r="T157" i="8" s="1"/>
  <c r="R236" i="8"/>
  <c r="T236" i="8" s="1"/>
  <c r="R208" i="8"/>
  <c r="T208" i="8" s="1"/>
  <c r="V225" i="8"/>
  <c r="U278" i="8"/>
  <c r="R172" i="8"/>
  <c r="T172" i="8" s="1"/>
  <c r="R128" i="8"/>
  <c r="T128" i="8" s="1"/>
  <c r="R87" i="8"/>
  <c r="T87" i="8" s="1"/>
  <c r="R96" i="8"/>
  <c r="T96" i="8" s="1"/>
  <c r="R82" i="8"/>
  <c r="T82" i="8" s="1"/>
  <c r="U112" i="8"/>
  <c r="V112" i="8" s="1"/>
  <c r="N87" i="8"/>
  <c r="V93" i="8"/>
  <c r="O135" i="8"/>
  <c r="R195" i="8"/>
  <c r="T195" i="8" s="1"/>
  <c r="R229" i="8"/>
  <c r="T229" i="8" s="1"/>
  <c r="T260" i="8"/>
  <c r="V260" i="8" s="1"/>
  <c r="R260" i="8"/>
  <c r="R266" i="8"/>
  <c r="T266" i="8" s="1"/>
  <c r="U152" i="8"/>
  <c r="S152" i="8"/>
  <c r="S110" i="8"/>
  <c r="U110" i="8"/>
  <c r="S134" i="8"/>
  <c r="U134" i="8"/>
  <c r="U199" i="8"/>
  <c r="S199" i="8"/>
  <c r="S178" i="8"/>
  <c r="U178" i="8"/>
  <c r="V178" i="8" s="1"/>
  <c r="R238" i="8"/>
  <c r="T238" i="8" s="1"/>
  <c r="T148" i="8"/>
  <c r="V148" i="8" s="1"/>
  <c r="R148" i="8"/>
  <c r="R202" i="8"/>
  <c r="T202" i="8" s="1"/>
  <c r="R211" i="8"/>
  <c r="T211" i="8" s="1"/>
  <c r="U226" i="8"/>
  <c r="S226" i="8"/>
  <c r="S170" i="8"/>
  <c r="U170" i="8"/>
  <c r="V170" i="8" s="1"/>
  <c r="R235" i="8"/>
  <c r="T235" i="8" s="1"/>
  <c r="O209" i="8"/>
  <c r="O251" i="8"/>
  <c r="V223" i="8"/>
  <c r="V251" i="8"/>
  <c r="O271" i="8"/>
  <c r="N212" i="8"/>
  <c r="R168" i="8"/>
  <c r="T168" i="8" s="1"/>
  <c r="R194" i="8"/>
  <c r="T194" i="8" s="1"/>
  <c r="R186" i="8"/>
  <c r="T186" i="8" s="1"/>
  <c r="R124" i="8"/>
  <c r="T124" i="8" s="1"/>
  <c r="O178" i="8"/>
  <c r="R79" i="8"/>
  <c r="T79" i="8" s="1"/>
  <c r="V117" i="8"/>
  <c r="R199" i="8"/>
  <c r="T199" i="8" s="1"/>
  <c r="R74" i="8"/>
  <c r="T74" i="8" s="1"/>
  <c r="R99" i="8"/>
  <c r="T99" i="8" s="1"/>
  <c r="O243" i="8"/>
  <c r="R193" i="8"/>
  <c r="T193" i="8" s="1"/>
  <c r="U201" i="8"/>
  <c r="S201" i="8"/>
  <c r="U232" i="8"/>
  <c r="S232" i="8"/>
  <c r="U144" i="8"/>
  <c r="S144" i="8"/>
  <c r="U235" i="8"/>
  <c r="S235" i="8"/>
  <c r="T246" i="8"/>
  <c r="R246" i="8"/>
  <c r="S86" i="8"/>
  <c r="U86" i="8"/>
  <c r="S81" i="8"/>
  <c r="U81" i="8"/>
  <c r="R107" i="8"/>
  <c r="T107" i="8" s="1"/>
  <c r="S78" i="8"/>
  <c r="U78" i="8"/>
  <c r="W78" i="8" s="1"/>
  <c r="U75" i="8"/>
  <c r="S75" i="8"/>
  <c r="S118" i="8"/>
  <c r="U118" i="8"/>
  <c r="R165" i="8"/>
  <c r="T165" i="8" s="1"/>
  <c r="T72" i="8"/>
  <c r="W72" i="8" s="1"/>
  <c r="R72" i="8"/>
  <c r="R98" i="8"/>
  <c r="T98" i="8" s="1"/>
  <c r="R234" i="8"/>
  <c r="T234" i="8" s="1"/>
  <c r="R264" i="8"/>
  <c r="T264" i="8" s="1"/>
  <c r="V250" i="8"/>
  <c r="R207" i="8"/>
  <c r="T207" i="8" s="1"/>
  <c r="W272" i="8"/>
  <c r="O220" i="8"/>
  <c r="W256" i="8"/>
  <c r="R164" i="8"/>
  <c r="T164" i="8" s="1"/>
  <c r="T184" i="8"/>
  <c r="V184" i="8" s="1"/>
  <c r="R184" i="8"/>
  <c r="R177" i="8"/>
  <c r="T177" i="8" s="1"/>
  <c r="R169" i="8"/>
  <c r="T169" i="8" s="1"/>
  <c r="R161" i="8"/>
  <c r="T161" i="8" s="1"/>
  <c r="T153" i="8"/>
  <c r="V153" i="8" s="1"/>
  <c r="R153" i="8"/>
  <c r="R145" i="8"/>
  <c r="T145" i="8" s="1"/>
  <c r="R268" i="8"/>
  <c r="T268" i="8" s="1"/>
  <c r="R71" i="8"/>
  <c r="T71" i="8" s="1"/>
  <c r="R88" i="8"/>
  <c r="T88" i="8" s="1"/>
  <c r="R97" i="8"/>
  <c r="T97" i="8" s="1"/>
  <c r="N236" i="8"/>
  <c r="R66" i="8"/>
  <c r="T66" i="8" s="1"/>
  <c r="R91" i="8"/>
  <c r="T91" i="8" s="1"/>
  <c r="N101" i="8"/>
  <c r="O134" i="8"/>
  <c r="N84" i="8"/>
  <c r="O143" i="8"/>
  <c r="N85" i="8"/>
  <c r="N75" i="8"/>
  <c r="R279" i="8"/>
  <c r="T279" i="8" s="1"/>
  <c r="U230" i="8"/>
  <c r="W230" i="8" s="1"/>
  <c r="S230" i="8"/>
  <c r="U247" i="8"/>
  <c r="W247" i="8" s="1"/>
  <c r="S247" i="8"/>
  <c r="R198" i="8"/>
  <c r="T198" i="8" s="1"/>
  <c r="R138" i="8"/>
  <c r="T138" i="8" s="1"/>
  <c r="S154" i="8"/>
  <c r="U154" i="8"/>
  <c r="V154" i="8" s="1"/>
  <c r="O78" i="8"/>
  <c r="U108" i="8"/>
  <c r="V108" i="8" s="1"/>
  <c r="S108" i="8"/>
  <c r="S162" i="8"/>
  <c r="U162" i="8"/>
  <c r="R215" i="8"/>
  <c r="T215" i="8" s="1"/>
  <c r="R203" i="8"/>
  <c r="T203" i="8" s="1"/>
  <c r="R149" i="8"/>
  <c r="T149" i="8" s="1"/>
  <c r="T103" i="8"/>
  <c r="W103" i="8" s="1"/>
  <c r="R103" i="8"/>
  <c r="U98" i="8"/>
  <c r="S98" i="8"/>
  <c r="R241" i="8"/>
  <c r="T241" i="8" s="1"/>
  <c r="R233" i="8"/>
  <c r="T233" i="8" s="1"/>
  <c r="N216" i="8"/>
  <c r="R206" i="8"/>
  <c r="T206" i="8" s="1"/>
  <c r="N222" i="8"/>
  <c r="N229" i="8"/>
  <c r="R160" i="8"/>
  <c r="T160" i="8" s="1"/>
  <c r="R192" i="8"/>
  <c r="T192" i="8" s="1"/>
  <c r="N240" i="8"/>
  <c r="W189" i="8"/>
  <c r="R136" i="8"/>
  <c r="T136" i="8" s="1"/>
  <c r="R89" i="8"/>
  <c r="T89" i="8" s="1"/>
  <c r="U161" i="8"/>
  <c r="T83" i="8"/>
  <c r="W83" i="8" s="1"/>
  <c r="R83" i="8"/>
  <c r="U180" i="8"/>
  <c r="S180" i="8"/>
  <c r="R116" i="8"/>
  <c r="T116" i="8" s="1"/>
  <c r="U255" i="8"/>
  <c r="S255" i="8"/>
  <c r="U200" i="8"/>
  <c r="S200" i="8"/>
  <c r="R277" i="8"/>
  <c r="T277" i="8" s="1"/>
  <c r="U141" i="8"/>
  <c r="V141" i="8" s="1"/>
  <c r="S141" i="8"/>
  <c r="R77" i="8"/>
  <c r="T77" i="8" s="1"/>
  <c r="S73" i="8"/>
  <c r="U73" i="8"/>
  <c r="R69" i="8"/>
  <c r="T69" i="8" s="1"/>
  <c r="U109" i="8"/>
  <c r="W109" i="8" s="1"/>
  <c r="S109" i="8"/>
  <c r="R212" i="8"/>
  <c r="T212" i="8" s="1"/>
  <c r="T65" i="8"/>
  <c r="V65" i="8" s="1"/>
  <c r="R65" i="8"/>
  <c r="U266" i="8"/>
  <c r="S266" i="8"/>
  <c r="U156" i="8"/>
  <c r="S156" i="8"/>
  <c r="U168" i="8"/>
  <c r="S168" i="8"/>
  <c r="U100" i="8"/>
  <c r="W100" i="8" s="1"/>
  <c r="S100" i="8"/>
  <c r="R240" i="8"/>
  <c r="T240" i="8" s="1"/>
  <c r="N244" i="8"/>
  <c r="R205" i="8"/>
  <c r="T205" i="8" s="1"/>
  <c r="R274" i="8"/>
  <c r="T274" i="8" s="1"/>
  <c r="R276" i="8"/>
  <c r="T276" i="8" s="1"/>
  <c r="R245" i="8"/>
  <c r="T245" i="8" s="1"/>
  <c r="R156" i="8"/>
  <c r="T156" i="8" s="1"/>
  <c r="R140" i="8"/>
  <c r="T140" i="8" s="1"/>
  <c r="R120" i="8"/>
  <c r="T120" i="8" s="1"/>
  <c r="R80" i="8"/>
  <c r="T80" i="8" s="1"/>
  <c r="R81" i="8"/>
  <c r="T81" i="8" s="1"/>
  <c r="O118" i="8"/>
  <c r="R75" i="8"/>
  <c r="T75" i="8" s="1"/>
  <c r="N81" i="8"/>
  <c r="O127" i="8"/>
  <c r="N99" i="8"/>
  <c r="U172" i="8"/>
  <c r="S172" i="8"/>
  <c r="T183" i="8"/>
  <c r="R183" i="8"/>
  <c r="S265" i="8"/>
  <c r="U265" i="8"/>
  <c r="W265" i="8" s="1"/>
  <c r="N252" i="8"/>
  <c r="O252" i="8"/>
  <c r="S146" i="8"/>
  <c r="U146" i="8"/>
  <c r="V146" i="8" s="1"/>
  <c r="T180" i="8"/>
  <c r="R180" i="8"/>
  <c r="R173" i="8"/>
  <c r="T173" i="8" s="1"/>
  <c r="U271" i="8"/>
  <c r="V271" i="8" s="1"/>
  <c r="S271" i="8"/>
  <c r="U187" i="8"/>
  <c r="W187" i="8" s="1"/>
  <c r="S187" i="8"/>
  <c r="T94" i="8"/>
  <c r="R94" i="8"/>
  <c r="R239" i="8"/>
  <c r="T239" i="8" s="1"/>
  <c r="R278" i="8"/>
  <c r="T278" i="8" s="1"/>
  <c r="N213" i="8"/>
  <c r="T204" i="8"/>
  <c r="R204" i="8"/>
  <c r="R152" i="8"/>
  <c r="T152" i="8" s="1"/>
  <c r="R190" i="8"/>
  <c r="T190" i="8" s="1"/>
  <c r="R73" i="8"/>
  <c r="T73" i="8" s="1"/>
  <c r="T67" i="8"/>
  <c r="R67" i="8"/>
  <c r="R270" i="8"/>
  <c r="T270" i="8" s="1"/>
  <c r="U164" i="8"/>
  <c r="S164" i="8"/>
  <c r="U176" i="8"/>
  <c r="S176" i="8"/>
  <c r="U67" i="8"/>
  <c r="S67" i="8"/>
  <c r="O86" i="8"/>
  <c r="S69" i="8"/>
  <c r="U69" i="8"/>
  <c r="O94" i="8"/>
  <c r="U227" i="8"/>
  <c r="S227" i="8"/>
  <c r="U644" i="8"/>
  <c r="S644" i="8"/>
  <c r="U650" i="8"/>
  <c r="S650" i="8"/>
  <c r="U610" i="8"/>
  <c r="S610" i="8"/>
  <c r="U548" i="8"/>
  <c r="S548" i="8"/>
  <c r="U535" i="8"/>
  <c r="S535" i="8"/>
  <c r="U585" i="8"/>
  <c r="S585" i="8"/>
  <c r="S420" i="8"/>
  <c r="U420" i="8"/>
  <c r="U481" i="8"/>
  <c r="S481" i="8"/>
  <c r="S381" i="8"/>
  <c r="U381" i="8"/>
  <c r="H380" i="8"/>
  <c r="G417" i="8"/>
  <c r="U441" i="8"/>
  <c r="S441" i="8"/>
  <c r="U457" i="8"/>
  <c r="S457" i="8"/>
  <c r="J364" i="8"/>
  <c r="L364" i="8" s="1"/>
  <c r="P364" i="8"/>
  <c r="R364" i="8" s="1"/>
  <c r="T364" i="8" s="1"/>
  <c r="U360" i="8"/>
  <c r="S360" i="8"/>
  <c r="G409" i="8"/>
  <c r="H372" i="8"/>
  <c r="H384" i="8"/>
  <c r="G421" i="8"/>
  <c r="J369" i="8"/>
  <c r="L369" i="8" s="1"/>
  <c r="P369" i="8"/>
  <c r="R369" i="8" s="1"/>
  <c r="T369" i="8" s="1"/>
  <c r="P375" i="8"/>
  <c r="R375" i="8" s="1"/>
  <c r="T375" i="8" s="1"/>
  <c r="J375" i="8"/>
  <c r="L375" i="8" s="1"/>
  <c r="G451" i="8"/>
  <c r="H414" i="8"/>
  <c r="J350" i="8"/>
  <c r="L350" i="8" s="1"/>
  <c r="P350" i="8"/>
  <c r="R350" i="8" s="1"/>
  <c r="T350" i="8" s="1"/>
  <c r="S340" i="8"/>
  <c r="U340" i="8"/>
  <c r="O352" i="8"/>
  <c r="N352" i="8"/>
  <c r="U263" i="8"/>
  <c r="U206" i="8"/>
  <c r="O284" i="8"/>
  <c r="N284" i="8"/>
  <c r="U171" i="8"/>
  <c r="U155" i="8"/>
  <c r="U135" i="8"/>
  <c r="H407" i="8"/>
  <c r="G444" i="8"/>
  <c r="J365" i="8"/>
  <c r="L365" i="8" s="1"/>
  <c r="P365" i="8"/>
  <c r="R365" i="8" s="1"/>
  <c r="T365" i="8" s="1"/>
  <c r="N113" i="8"/>
  <c r="O113" i="8"/>
  <c r="U119" i="8"/>
  <c r="O111" i="8"/>
  <c r="S645" i="8"/>
  <c r="U645" i="8"/>
  <c r="U642" i="8"/>
  <c r="S642" i="8"/>
  <c r="U619" i="8"/>
  <c r="S619" i="8"/>
  <c r="S603" i="8"/>
  <c r="U603" i="8"/>
  <c r="U612" i="8"/>
  <c r="S612" i="8"/>
  <c r="S558" i="8"/>
  <c r="U558" i="8"/>
  <c r="S500" i="8"/>
  <c r="U500" i="8"/>
  <c r="U527" i="8"/>
  <c r="S527" i="8"/>
  <c r="U580" i="8"/>
  <c r="S580" i="8"/>
  <c r="S566" i="8"/>
  <c r="U566" i="8"/>
  <c r="U563" i="8"/>
  <c r="S563" i="8"/>
  <c r="U530" i="8"/>
  <c r="S530" i="8"/>
  <c r="S460" i="8"/>
  <c r="U460" i="8"/>
  <c r="S459" i="8"/>
  <c r="U459" i="8"/>
  <c r="S372" i="8"/>
  <c r="U372" i="8"/>
  <c r="U449" i="8"/>
  <c r="S449" i="8"/>
  <c r="U425" i="8"/>
  <c r="S425" i="8"/>
  <c r="P343" i="8"/>
  <c r="R343" i="8" s="1"/>
  <c r="T343" i="8" s="1"/>
  <c r="J343" i="8"/>
  <c r="L343" i="8" s="1"/>
  <c r="G438" i="8"/>
  <c r="H401" i="8"/>
  <c r="P335" i="8"/>
  <c r="R335" i="8" s="1"/>
  <c r="T335" i="8" s="1"/>
  <c r="J335" i="8"/>
  <c r="L335" i="8" s="1"/>
  <c r="U368" i="8"/>
  <c r="S368" i="8"/>
  <c r="G443" i="8"/>
  <c r="H406" i="8"/>
  <c r="H405" i="8"/>
  <c r="G442" i="8"/>
  <c r="P377" i="8"/>
  <c r="R377" i="8" s="1"/>
  <c r="T377" i="8" s="1"/>
  <c r="J377" i="8"/>
  <c r="L377" i="8" s="1"/>
  <c r="G424" i="8"/>
  <c r="H387" i="8"/>
  <c r="U242" i="8"/>
  <c r="U352" i="8"/>
  <c r="W352" i="8" s="1"/>
  <c r="S352" i="8"/>
  <c r="U334" i="8"/>
  <c r="S334" i="8"/>
  <c r="U205" i="8"/>
  <c r="W284" i="8"/>
  <c r="V284" i="8"/>
  <c r="U222" i="8"/>
  <c r="O280" i="8"/>
  <c r="N280" i="8"/>
  <c r="U131" i="8"/>
  <c r="U185" i="8"/>
  <c r="N181" i="8"/>
  <c r="O181" i="8"/>
  <c r="N173" i="8"/>
  <c r="O173" i="8"/>
  <c r="N165" i="8"/>
  <c r="O165" i="8"/>
  <c r="N157" i="8"/>
  <c r="O157" i="8"/>
  <c r="N149" i="8"/>
  <c r="O149" i="8"/>
  <c r="N188" i="8"/>
  <c r="O188" i="8"/>
  <c r="G439" i="8"/>
  <c r="H402" i="8"/>
  <c r="V103" i="8"/>
  <c r="S637" i="8"/>
  <c r="U637" i="8"/>
  <c r="U657" i="8"/>
  <c r="S657" i="8"/>
  <c r="S595" i="8"/>
  <c r="U595" i="8"/>
  <c r="S550" i="8"/>
  <c r="U550" i="8"/>
  <c r="U609" i="8"/>
  <c r="S609" i="8"/>
  <c r="U579" i="8"/>
  <c r="S579" i="8"/>
  <c r="U519" i="8"/>
  <c r="S519" i="8"/>
  <c r="S591" i="8"/>
  <c r="U591" i="8"/>
  <c r="U562" i="8"/>
  <c r="S562" i="8"/>
  <c r="S451" i="8"/>
  <c r="U451" i="8"/>
  <c r="U467" i="8"/>
  <c r="S467" i="8"/>
  <c r="S364" i="8"/>
  <c r="U364" i="8"/>
  <c r="U489" i="8"/>
  <c r="S489" i="8"/>
  <c r="U391" i="8"/>
  <c r="S391" i="8"/>
  <c r="P379" i="8"/>
  <c r="R379" i="8" s="1"/>
  <c r="T379" i="8" s="1"/>
  <c r="J379" i="8"/>
  <c r="L379" i="8" s="1"/>
  <c r="U383" i="8"/>
  <c r="S383" i="8"/>
  <c r="P326" i="8"/>
  <c r="R326" i="8" s="1"/>
  <c r="T326" i="8" s="1"/>
  <c r="J326" i="8"/>
  <c r="L326" i="8" s="1"/>
  <c r="G503" i="8"/>
  <c r="H466" i="8"/>
  <c r="J371" i="8"/>
  <c r="L371" i="8" s="1"/>
  <c r="P371" i="8"/>
  <c r="R371" i="8" s="1"/>
  <c r="T371" i="8" s="1"/>
  <c r="U347" i="8"/>
  <c r="S347" i="8"/>
  <c r="J345" i="8"/>
  <c r="L345" i="8" s="1"/>
  <c r="P345" i="8"/>
  <c r="R345" i="8" s="1"/>
  <c r="T345" i="8" s="1"/>
  <c r="J331" i="8"/>
  <c r="L331" i="8" s="1"/>
  <c r="P331" i="8"/>
  <c r="R331" i="8" s="1"/>
  <c r="T331" i="8" s="1"/>
  <c r="J382" i="8"/>
  <c r="L382" i="8" s="1"/>
  <c r="P382" i="8"/>
  <c r="R382" i="8" s="1"/>
  <c r="T382" i="8" s="1"/>
  <c r="P368" i="8"/>
  <c r="R368" i="8" s="1"/>
  <c r="T368" i="8" s="1"/>
  <c r="J368" i="8"/>
  <c r="L368" i="8" s="1"/>
  <c r="P362" i="8"/>
  <c r="R362" i="8" s="1"/>
  <c r="T362" i="8" s="1"/>
  <c r="J362" i="8"/>
  <c r="L362" i="8" s="1"/>
  <c r="J349" i="8"/>
  <c r="L349" i="8" s="1"/>
  <c r="P349" i="8"/>
  <c r="R349" i="8" s="1"/>
  <c r="T349" i="8" s="1"/>
  <c r="P386" i="8"/>
  <c r="R386" i="8" s="1"/>
  <c r="T386" i="8" s="1"/>
  <c r="J386" i="8"/>
  <c r="L386" i="8" s="1"/>
  <c r="O278" i="8"/>
  <c r="N278" i="8"/>
  <c r="N264" i="8"/>
  <c r="O264" i="8"/>
  <c r="U204" i="8"/>
  <c r="U202" i="8"/>
  <c r="W280" i="8"/>
  <c r="V280" i="8"/>
  <c r="U167" i="8"/>
  <c r="U151" i="8"/>
  <c r="U127" i="8"/>
  <c r="V319" i="8"/>
  <c r="U257" i="8"/>
  <c r="U245" i="8"/>
  <c r="O249" i="8"/>
  <c r="N249" i="8"/>
  <c r="N210" i="8"/>
  <c r="U326" i="8"/>
  <c r="S326" i="8"/>
  <c r="O245" i="8"/>
  <c r="N245" i="8"/>
  <c r="V180" i="8"/>
  <c r="W180" i="8"/>
  <c r="O202" i="8"/>
  <c r="N202" i="8"/>
  <c r="N140" i="8"/>
  <c r="O140" i="8"/>
  <c r="N268" i="8"/>
  <c r="O268" i="8"/>
  <c r="O119" i="8"/>
  <c r="U636" i="8"/>
  <c r="S636" i="8"/>
  <c r="U649" i="8"/>
  <c r="S649" i="8"/>
  <c r="S582" i="8"/>
  <c r="U582" i="8"/>
  <c r="S581" i="8"/>
  <c r="U581" i="8"/>
  <c r="S542" i="8"/>
  <c r="U542" i="8"/>
  <c r="S606" i="8"/>
  <c r="U606" i="8"/>
  <c r="U587" i="8"/>
  <c r="S587" i="8"/>
  <c r="U511" i="8"/>
  <c r="S511" i="8"/>
  <c r="U586" i="8"/>
  <c r="S586" i="8"/>
  <c r="U514" i="8"/>
  <c r="S514" i="8"/>
  <c r="S452" i="8"/>
  <c r="U452" i="8"/>
  <c r="U524" i="8"/>
  <c r="S524" i="8"/>
  <c r="U531" i="8"/>
  <c r="S531" i="8"/>
  <c r="U458" i="8"/>
  <c r="S458" i="8"/>
  <c r="G453" i="8"/>
  <c r="H416" i="8"/>
  <c r="J373" i="8"/>
  <c r="L373" i="8" s="1"/>
  <c r="P373" i="8"/>
  <c r="R373" i="8" s="1"/>
  <c r="T373" i="8" s="1"/>
  <c r="U455" i="8"/>
  <c r="S455" i="8"/>
  <c r="U417" i="8"/>
  <c r="S417" i="8"/>
  <c r="S356" i="8"/>
  <c r="U356" i="8"/>
  <c r="V357" i="8"/>
  <c r="W357" i="8"/>
  <c r="P348" i="8"/>
  <c r="R348" i="8" s="1"/>
  <c r="T348" i="8" s="1"/>
  <c r="J348" i="8"/>
  <c r="L348" i="8" s="1"/>
  <c r="J429" i="8"/>
  <c r="L429" i="8" s="1"/>
  <c r="P429" i="8"/>
  <c r="R429" i="8" s="1"/>
  <c r="T429" i="8" s="1"/>
  <c r="G445" i="8"/>
  <c r="H408" i="8"/>
  <c r="S330" i="8"/>
  <c r="U330" i="8"/>
  <c r="J398" i="8"/>
  <c r="L398" i="8" s="1"/>
  <c r="P398" i="8"/>
  <c r="R398" i="8" s="1"/>
  <c r="T398" i="8" s="1"/>
  <c r="G456" i="8"/>
  <c r="H419" i="8"/>
  <c r="U329" i="8"/>
  <c r="S329" i="8"/>
  <c r="O346" i="8"/>
  <c r="N346" i="8"/>
  <c r="U343" i="8"/>
  <c r="S343" i="8"/>
  <c r="N340" i="8"/>
  <c r="O340" i="8"/>
  <c r="U258" i="8"/>
  <c r="N344" i="8"/>
  <c r="H423" i="8"/>
  <c r="G460" i="8"/>
  <c r="U252" i="8"/>
  <c r="U203" i="8"/>
  <c r="U123" i="8"/>
  <c r="U183" i="8"/>
  <c r="N194" i="8"/>
  <c r="O194" i="8"/>
  <c r="N186" i="8"/>
  <c r="O186" i="8"/>
  <c r="U133" i="8"/>
  <c r="N136" i="8"/>
  <c r="O136" i="8"/>
  <c r="U264" i="8"/>
  <c r="U641" i="8"/>
  <c r="S641" i="8"/>
  <c r="U635" i="8"/>
  <c r="S635" i="8"/>
  <c r="S573" i="8"/>
  <c r="U573" i="8"/>
  <c r="U605" i="8"/>
  <c r="S605" i="8"/>
  <c r="S499" i="8"/>
  <c r="U499" i="8"/>
  <c r="U589" i="8"/>
  <c r="S589" i="8"/>
  <c r="U450" i="8"/>
  <c r="S450" i="8"/>
  <c r="S413" i="8"/>
  <c r="U413" i="8"/>
  <c r="G471" i="8"/>
  <c r="H434" i="8"/>
  <c r="U384" i="8"/>
  <c r="S384" i="8"/>
  <c r="U456" i="8"/>
  <c r="S456" i="8"/>
  <c r="G447" i="8"/>
  <c r="H410" i="8"/>
  <c r="P394" i="8"/>
  <c r="R394" i="8" s="1"/>
  <c r="T394" i="8" s="1"/>
  <c r="J394" i="8"/>
  <c r="L394" i="8" s="1"/>
  <c r="V355" i="8"/>
  <c r="W355" i="8"/>
  <c r="U423" i="8"/>
  <c r="S423" i="8"/>
  <c r="U433" i="8"/>
  <c r="S433" i="8"/>
  <c r="H391" i="8"/>
  <c r="G428" i="8"/>
  <c r="G505" i="8"/>
  <c r="H468" i="8"/>
  <c r="S349" i="8"/>
  <c r="U349" i="8"/>
  <c r="J363" i="8"/>
  <c r="L363" i="8" s="1"/>
  <c r="P363" i="8"/>
  <c r="R363" i="8" s="1"/>
  <c r="T363" i="8" s="1"/>
  <c r="O354" i="8"/>
  <c r="N354" i="8"/>
  <c r="J341" i="8"/>
  <c r="L341" i="8" s="1"/>
  <c r="P341" i="8"/>
  <c r="R341" i="8" s="1"/>
  <c r="T341" i="8" s="1"/>
  <c r="G472" i="8"/>
  <c r="H435" i="8"/>
  <c r="J339" i="8"/>
  <c r="L339" i="8" s="1"/>
  <c r="P339" i="8"/>
  <c r="R339" i="8" s="1"/>
  <c r="T339" i="8" s="1"/>
  <c r="N328" i="8"/>
  <c r="J329" i="8"/>
  <c r="L329" i="8" s="1"/>
  <c r="P329" i="8"/>
  <c r="R329" i="8" s="1"/>
  <c r="T329" i="8" s="1"/>
  <c r="J330" i="8"/>
  <c r="L330" i="8" s="1"/>
  <c r="P330" i="8"/>
  <c r="R330" i="8" s="1"/>
  <c r="T330" i="8" s="1"/>
  <c r="J358" i="8"/>
  <c r="L358" i="8" s="1"/>
  <c r="P358" i="8"/>
  <c r="R358" i="8" s="1"/>
  <c r="T358" i="8" s="1"/>
  <c r="U248" i="8"/>
  <c r="N327" i="8"/>
  <c r="U179" i="8"/>
  <c r="U163" i="8"/>
  <c r="U147" i="8"/>
  <c r="G430" i="8"/>
  <c r="H393" i="8"/>
  <c r="O276" i="8"/>
  <c r="N276" i="8"/>
  <c r="N208" i="8"/>
  <c r="U218" i="8"/>
  <c r="N221" i="8"/>
  <c r="U129" i="8"/>
  <c r="N133" i="8"/>
  <c r="O133" i="8"/>
  <c r="N199" i="8"/>
  <c r="O199" i="8"/>
  <c r="U652" i="8"/>
  <c r="S652" i="8"/>
  <c r="S565" i="8"/>
  <c r="U565" i="8"/>
  <c r="U570" i="8"/>
  <c r="S570" i="8"/>
  <c r="S491" i="8"/>
  <c r="U491" i="8"/>
  <c r="U577" i="8"/>
  <c r="S577" i="8"/>
  <c r="U513" i="8"/>
  <c r="S513" i="8"/>
  <c r="S444" i="8"/>
  <c r="U444" i="8"/>
  <c r="U515" i="8"/>
  <c r="S515" i="8"/>
  <c r="S405" i="8"/>
  <c r="U405" i="8"/>
  <c r="U471" i="8"/>
  <c r="S471" i="8"/>
  <c r="G463" i="8"/>
  <c r="H426" i="8"/>
  <c r="G427" i="8"/>
  <c r="H390" i="8"/>
  <c r="U410" i="8"/>
  <c r="S410" i="8"/>
  <c r="J381" i="8"/>
  <c r="L381" i="8" s="1"/>
  <c r="P381" i="8"/>
  <c r="R381" i="8" s="1"/>
  <c r="T381" i="8" s="1"/>
  <c r="P431" i="8"/>
  <c r="R431" i="8" s="1"/>
  <c r="T431" i="8" s="1"/>
  <c r="J431" i="8"/>
  <c r="L431" i="8" s="1"/>
  <c r="U346" i="8"/>
  <c r="W346" i="8" s="1"/>
  <c r="S346" i="8"/>
  <c r="P385" i="8"/>
  <c r="R385" i="8" s="1"/>
  <c r="T385" i="8" s="1"/>
  <c r="J385" i="8"/>
  <c r="L385" i="8" s="1"/>
  <c r="G437" i="8"/>
  <c r="H400" i="8"/>
  <c r="J337" i="8"/>
  <c r="L337" i="8" s="1"/>
  <c r="P337" i="8"/>
  <c r="R337" i="8" s="1"/>
  <c r="T337" i="8" s="1"/>
  <c r="N353" i="8"/>
  <c r="O353" i="8"/>
  <c r="J338" i="8"/>
  <c r="L338" i="8" s="1"/>
  <c r="P338" i="8"/>
  <c r="R338" i="8" s="1"/>
  <c r="T338" i="8" s="1"/>
  <c r="P378" i="8"/>
  <c r="R378" i="8" s="1"/>
  <c r="T378" i="8" s="1"/>
  <c r="J378" i="8"/>
  <c r="L378" i="8" s="1"/>
  <c r="H376" i="8"/>
  <c r="G413" i="8"/>
  <c r="U254" i="8"/>
  <c r="G473" i="8"/>
  <c r="H436" i="8"/>
  <c r="H367" i="8"/>
  <c r="G404" i="8"/>
  <c r="G432" i="8"/>
  <c r="H395" i="8"/>
  <c r="U244" i="8"/>
  <c r="U365" i="8"/>
  <c r="S365" i="8"/>
  <c r="J356" i="8"/>
  <c r="L356" i="8" s="1"/>
  <c r="P356" i="8"/>
  <c r="R356" i="8" s="1"/>
  <c r="T356" i="8" s="1"/>
  <c r="U253" i="8"/>
  <c r="U215" i="8"/>
  <c r="N184" i="8"/>
  <c r="O184" i="8"/>
  <c r="N177" i="8"/>
  <c r="O177" i="8"/>
  <c r="N169" i="8"/>
  <c r="O169" i="8"/>
  <c r="N161" i="8"/>
  <c r="O161" i="8"/>
  <c r="N153" i="8"/>
  <c r="O153" i="8"/>
  <c r="N145" i="8"/>
  <c r="O145" i="8"/>
  <c r="N192" i="8"/>
  <c r="O192" i="8"/>
  <c r="U125" i="8"/>
  <c r="U111" i="8"/>
  <c r="V217" i="8"/>
  <c r="N129" i="8"/>
  <c r="O129" i="8"/>
  <c r="W65" i="8"/>
  <c r="U651" i="8"/>
  <c r="S651" i="8"/>
  <c r="U633" i="8"/>
  <c r="S633" i="8"/>
  <c r="S620" i="8"/>
  <c r="U620" i="8"/>
  <c r="U578" i="8"/>
  <c r="S578" i="8"/>
  <c r="S436" i="8"/>
  <c r="U436" i="8"/>
  <c r="U508" i="8"/>
  <c r="S508" i="8"/>
  <c r="S475" i="8"/>
  <c r="U475" i="8"/>
  <c r="S397" i="8"/>
  <c r="U397" i="8"/>
  <c r="U377" i="8"/>
  <c r="S377" i="8"/>
  <c r="U418" i="8"/>
  <c r="S418" i="8"/>
  <c r="G455" i="8"/>
  <c r="H418" i="8"/>
  <c r="U516" i="8"/>
  <c r="S516" i="8"/>
  <c r="H422" i="8"/>
  <c r="G459" i="8"/>
  <c r="G425" i="8"/>
  <c r="H388" i="8"/>
  <c r="J332" i="8"/>
  <c r="L332" i="8" s="1"/>
  <c r="P332" i="8"/>
  <c r="R332" i="8" s="1"/>
  <c r="T332" i="8" s="1"/>
  <c r="P374" i="8"/>
  <c r="R374" i="8" s="1"/>
  <c r="T374" i="8" s="1"/>
  <c r="J374" i="8"/>
  <c r="L374" i="8" s="1"/>
  <c r="U403" i="8"/>
  <c r="S403" i="8"/>
  <c r="H415" i="8"/>
  <c r="G452" i="8"/>
  <c r="G457" i="8"/>
  <c r="H420" i="8"/>
  <c r="G433" i="8"/>
  <c r="H396" i="8"/>
  <c r="P399" i="8"/>
  <c r="R399" i="8" s="1"/>
  <c r="T399" i="8" s="1"/>
  <c r="J399" i="8"/>
  <c r="L399" i="8" s="1"/>
  <c r="J366" i="8"/>
  <c r="L366" i="8" s="1"/>
  <c r="P366" i="8"/>
  <c r="R366" i="8" s="1"/>
  <c r="T366" i="8" s="1"/>
  <c r="U344" i="8"/>
  <c r="S344" i="8"/>
  <c r="U219" i="8"/>
  <c r="U214" i="8"/>
  <c r="U327" i="8"/>
  <c r="S327" i="8"/>
  <c r="U220" i="8"/>
  <c r="U175" i="8"/>
  <c r="U159" i="8"/>
  <c r="U143" i="8"/>
  <c r="V311" i="8"/>
  <c r="V213" i="8"/>
  <c r="U115" i="8"/>
  <c r="N141" i="8"/>
  <c r="O141" i="8"/>
  <c r="U121" i="8"/>
  <c r="U64" i="8"/>
  <c r="N125" i="8"/>
  <c r="O125" i="8"/>
  <c r="S653" i="8"/>
  <c r="U653" i="8"/>
  <c r="U658" i="8"/>
  <c r="S658" i="8"/>
  <c r="U634" i="8"/>
  <c r="S634" i="8"/>
  <c r="S629" i="8"/>
  <c r="U629" i="8"/>
  <c r="U627" i="8"/>
  <c r="S627" i="8"/>
  <c r="U556" i="8"/>
  <c r="S556" i="8"/>
  <c r="S590" i="8"/>
  <c r="U590" i="8"/>
  <c r="S621" i="8"/>
  <c r="U621" i="8"/>
  <c r="S574" i="8"/>
  <c r="U574" i="8"/>
  <c r="U571" i="8"/>
  <c r="S571" i="8"/>
  <c r="U545" i="8"/>
  <c r="S545" i="8"/>
  <c r="U532" i="8"/>
  <c r="S532" i="8"/>
  <c r="S428" i="8"/>
  <c r="U428" i="8"/>
  <c r="U540" i="8"/>
  <c r="S540" i="8"/>
  <c r="U553" i="8"/>
  <c r="S553" i="8"/>
  <c r="S389" i="8"/>
  <c r="U389" i="8"/>
  <c r="U463" i="8"/>
  <c r="S463" i="8"/>
  <c r="U431" i="8"/>
  <c r="S431" i="8"/>
  <c r="J361" i="8"/>
  <c r="L361" i="8" s="1"/>
  <c r="P361" i="8"/>
  <c r="R361" i="8" s="1"/>
  <c r="T361" i="8" s="1"/>
  <c r="P392" i="8"/>
  <c r="R392" i="8" s="1"/>
  <c r="T392" i="8" s="1"/>
  <c r="J392" i="8"/>
  <c r="L392" i="8" s="1"/>
  <c r="U376" i="8"/>
  <c r="S376" i="8"/>
  <c r="P334" i="8"/>
  <c r="R334" i="8" s="1"/>
  <c r="T334" i="8" s="1"/>
  <c r="J334" i="8"/>
  <c r="L334" i="8" s="1"/>
  <c r="P351" i="8"/>
  <c r="R351" i="8" s="1"/>
  <c r="T351" i="8" s="1"/>
  <c r="J351" i="8"/>
  <c r="L351" i="8" s="1"/>
  <c r="S331" i="8"/>
  <c r="U331" i="8"/>
  <c r="J347" i="8"/>
  <c r="L347" i="8" s="1"/>
  <c r="P347" i="8"/>
  <c r="R347" i="8" s="1"/>
  <c r="T347" i="8" s="1"/>
  <c r="G448" i="8"/>
  <c r="H411" i="8"/>
  <c r="U353" i="8"/>
  <c r="S353" i="8"/>
  <c r="G449" i="8"/>
  <c r="H412" i="8"/>
  <c r="P383" i="8"/>
  <c r="R383" i="8" s="1"/>
  <c r="T383" i="8" s="1"/>
  <c r="J383" i="8"/>
  <c r="L383" i="8" s="1"/>
  <c r="P359" i="8"/>
  <c r="R359" i="8" s="1"/>
  <c r="T359" i="8" s="1"/>
  <c r="J359" i="8"/>
  <c r="L359" i="8" s="1"/>
  <c r="G440" i="8"/>
  <c r="H403" i="8"/>
  <c r="U267" i="8"/>
  <c r="U207" i="8"/>
  <c r="O274" i="8"/>
  <c r="N274" i="8"/>
  <c r="U139" i="8"/>
  <c r="P370" i="8"/>
  <c r="R370" i="8" s="1"/>
  <c r="T370" i="8" s="1"/>
  <c r="J370" i="8"/>
  <c r="L370" i="8" s="1"/>
  <c r="N190" i="8"/>
  <c r="O190" i="8"/>
  <c r="N121" i="8"/>
  <c r="O121" i="8"/>
  <c r="W67" i="8"/>
  <c r="V67" i="8"/>
  <c r="V616" i="6"/>
  <c r="W616" i="6"/>
  <c r="S634" i="6"/>
  <c r="U634" i="6"/>
  <c r="W648" i="6"/>
  <c r="V648" i="6"/>
  <c r="S631" i="6"/>
  <c r="U631" i="6"/>
  <c r="N641" i="6"/>
  <c r="O641" i="6"/>
  <c r="W636" i="6"/>
  <c r="V636" i="6"/>
  <c r="S645" i="6"/>
  <c r="U645" i="6"/>
  <c r="S617" i="6"/>
  <c r="U617" i="6"/>
  <c r="V617" i="6" s="1"/>
  <c r="N657" i="6"/>
  <c r="O657" i="6"/>
  <c r="V652" i="6"/>
  <c r="W652" i="6"/>
  <c r="O632" i="6"/>
  <c r="S643" i="6"/>
  <c r="U643" i="6"/>
  <c r="W640" i="6"/>
  <c r="V640" i="6"/>
  <c r="V641" i="6"/>
  <c r="W632" i="6"/>
  <c r="V632" i="6"/>
  <c r="V630" i="6"/>
  <c r="N658" i="6"/>
  <c r="O658" i="6"/>
  <c r="V653" i="6"/>
  <c r="W653" i="6"/>
  <c r="N633" i="6"/>
  <c r="O633" i="6"/>
  <c r="O644" i="6"/>
  <c r="W644" i="6"/>
  <c r="V644" i="6"/>
  <c r="N617" i="6"/>
  <c r="V650" i="6"/>
  <c r="W650" i="6"/>
  <c r="V637" i="6"/>
  <c r="O623" i="6"/>
  <c r="S647" i="6"/>
  <c r="U647" i="6"/>
  <c r="W619" i="6"/>
  <c r="W627" i="6"/>
  <c r="S638" i="6"/>
  <c r="U638" i="6"/>
  <c r="W638" i="6" s="1"/>
  <c r="V649" i="6"/>
  <c r="W649" i="6"/>
  <c r="W629" i="6"/>
  <c r="V654" i="6"/>
  <c r="W654" i="6"/>
  <c r="S635" i="6"/>
  <c r="U635" i="6"/>
  <c r="O630" i="6"/>
  <c r="N630" i="6"/>
  <c r="V651" i="6"/>
  <c r="W651" i="6"/>
  <c r="O625" i="6"/>
  <c r="N613" i="6"/>
  <c r="V642" i="6"/>
  <c r="V634" i="6"/>
  <c r="W634" i="6"/>
  <c r="O612" i="6"/>
  <c r="W620" i="6"/>
  <c r="W628" i="6"/>
  <c r="W633" i="6"/>
  <c r="N614" i="6"/>
  <c r="S646" i="6"/>
  <c r="U646" i="6"/>
  <c r="N634" i="6"/>
  <c r="O634" i="6"/>
  <c r="W621" i="6"/>
  <c r="S630" i="6"/>
  <c r="U630" i="6"/>
  <c r="W630" i="6" s="1"/>
  <c r="N624" i="6"/>
  <c r="N637" i="6"/>
  <c r="O637" i="6"/>
  <c r="V615" i="6"/>
  <c r="O638" i="6"/>
  <c r="N638" i="6"/>
  <c r="V655" i="6"/>
  <c r="W655" i="6"/>
  <c r="V638" i="6"/>
  <c r="W622" i="6"/>
  <c r="S642" i="6"/>
  <c r="U642" i="6"/>
  <c r="W642" i="6" s="1"/>
  <c r="S639" i="6"/>
  <c r="U639" i="6"/>
  <c r="N642" i="6"/>
  <c r="O642" i="6"/>
  <c r="V656" i="6"/>
  <c r="W656" i="6"/>
  <c r="J591" i="6"/>
  <c r="L591" i="6" s="1"/>
  <c r="P591" i="6"/>
  <c r="R591" i="6" s="1"/>
  <c r="T595" i="6"/>
  <c r="J570" i="6"/>
  <c r="L570" i="6" s="1"/>
  <c r="P570" i="6"/>
  <c r="R570" i="6" s="1"/>
  <c r="J588" i="6"/>
  <c r="L588" i="6" s="1"/>
  <c r="O588" i="6" s="1"/>
  <c r="P588" i="6"/>
  <c r="R588" i="6" s="1"/>
  <c r="J554" i="6"/>
  <c r="L554" i="6" s="1"/>
  <c r="P554" i="6"/>
  <c r="R554" i="6" s="1"/>
  <c r="J598" i="6"/>
  <c r="L598" i="6" s="1"/>
  <c r="N598" i="6" s="1"/>
  <c r="T598" i="6" s="1"/>
  <c r="V598" i="6" s="1"/>
  <c r="P598" i="6"/>
  <c r="R598" i="6" s="1"/>
  <c r="J589" i="6"/>
  <c r="L589" i="6" s="1"/>
  <c r="P589" i="6"/>
  <c r="R589" i="6" s="1"/>
  <c r="G629" i="6"/>
  <c r="H592" i="6"/>
  <c r="J596" i="6"/>
  <c r="L596" i="6" s="1"/>
  <c r="O596" i="6" s="1"/>
  <c r="P596" i="6"/>
  <c r="R596" i="6" s="1"/>
  <c r="J600" i="6"/>
  <c r="L600" i="6" s="1"/>
  <c r="O600" i="6" s="1"/>
  <c r="P600" i="6"/>
  <c r="R600" i="6" s="1"/>
  <c r="J594" i="6"/>
  <c r="L594" i="6" s="1"/>
  <c r="P594" i="6"/>
  <c r="R594" i="6" s="1"/>
  <c r="O549" i="6"/>
  <c r="T562" i="6"/>
  <c r="J597" i="6"/>
  <c r="L597" i="6" s="1"/>
  <c r="P597" i="6"/>
  <c r="R597" i="6" s="1"/>
  <c r="N591" i="6"/>
  <c r="T591" i="6" s="1"/>
  <c r="N577" i="6"/>
  <c r="T577" i="6" s="1"/>
  <c r="T558" i="6"/>
  <c r="O594" i="6"/>
  <c r="J587" i="6"/>
  <c r="L587" i="6" s="1"/>
  <c r="P587" i="6"/>
  <c r="R587" i="6" s="1"/>
  <c r="J563" i="6"/>
  <c r="L563" i="6" s="1"/>
  <c r="N563" i="6" s="1"/>
  <c r="T563" i="6" s="1"/>
  <c r="W563" i="6" s="1"/>
  <c r="P563" i="6"/>
  <c r="R563" i="6" s="1"/>
  <c r="J599" i="6"/>
  <c r="L599" i="6" s="1"/>
  <c r="N599" i="6" s="1"/>
  <c r="T599" i="6" s="1"/>
  <c r="P599" i="6"/>
  <c r="R599" i="6" s="1"/>
  <c r="J602" i="6"/>
  <c r="L602" i="6" s="1"/>
  <c r="O602" i="6" s="1"/>
  <c r="P602" i="6"/>
  <c r="R602" i="6" s="1"/>
  <c r="J590" i="6"/>
  <c r="L590" i="6" s="1"/>
  <c r="P590" i="6"/>
  <c r="R590" i="6" s="1"/>
  <c r="T559" i="6"/>
  <c r="T560" i="6"/>
  <c r="T579" i="6"/>
  <c r="J604" i="6"/>
  <c r="L604" i="6" s="1"/>
  <c r="P604" i="6"/>
  <c r="R604" i="6" s="1"/>
  <c r="U602" i="6"/>
  <c r="S602" i="6"/>
  <c r="S603" i="6"/>
  <c r="U603" i="6"/>
  <c r="U585" i="6"/>
  <c r="S585" i="6"/>
  <c r="U586" i="6"/>
  <c r="S586" i="6"/>
  <c r="S587" i="6"/>
  <c r="U587" i="6"/>
  <c r="U589" i="6"/>
  <c r="S589" i="6"/>
  <c r="U604" i="6"/>
  <c r="S604" i="6"/>
  <c r="U590" i="6"/>
  <c r="S590" i="6"/>
  <c r="S591" i="6"/>
  <c r="U591" i="6"/>
  <c r="U593" i="6"/>
  <c r="S593" i="6"/>
  <c r="U594" i="6"/>
  <c r="S594" i="6"/>
  <c r="S595" i="6"/>
  <c r="U595" i="6"/>
  <c r="U597" i="6"/>
  <c r="S597" i="6"/>
  <c r="U598" i="6"/>
  <c r="S598" i="6"/>
  <c r="S599" i="6"/>
  <c r="U599" i="6"/>
  <c r="U601" i="6"/>
  <c r="S601" i="6"/>
  <c r="S563" i="6"/>
  <c r="U563" i="6"/>
  <c r="S554" i="6"/>
  <c r="U554" i="6"/>
  <c r="S577" i="6"/>
  <c r="U577" i="6"/>
  <c r="V577" i="6" s="1"/>
  <c r="U567" i="6"/>
  <c r="S567" i="6"/>
  <c r="U549" i="6"/>
  <c r="S549" i="6"/>
  <c r="U581" i="6"/>
  <c r="S581" i="6"/>
  <c r="U571" i="6"/>
  <c r="W571" i="6" s="1"/>
  <c r="S571" i="6"/>
  <c r="S553" i="6"/>
  <c r="U553" i="6"/>
  <c r="U575" i="6"/>
  <c r="S575" i="6"/>
  <c r="U548" i="6"/>
  <c r="S548" i="6"/>
  <c r="U557" i="6"/>
  <c r="W557" i="6" s="1"/>
  <c r="S557" i="6"/>
  <c r="O556" i="6"/>
  <c r="O555" i="6"/>
  <c r="S579" i="6"/>
  <c r="U579" i="6"/>
  <c r="S561" i="6"/>
  <c r="U561" i="6"/>
  <c r="U551" i="6"/>
  <c r="S551" i="6"/>
  <c r="U583" i="6"/>
  <c r="S583" i="6"/>
  <c r="U565" i="6"/>
  <c r="S565" i="6"/>
  <c r="O584" i="6"/>
  <c r="N571" i="6"/>
  <c r="T571" i="6" s="1"/>
  <c r="U555" i="6"/>
  <c r="W555" i="6" s="1"/>
  <c r="S555" i="6"/>
  <c r="S569" i="6"/>
  <c r="U569" i="6"/>
  <c r="U559" i="6"/>
  <c r="S559" i="6"/>
  <c r="U573" i="6"/>
  <c r="S573" i="6"/>
  <c r="J485" i="6"/>
  <c r="L485" i="6" s="1"/>
  <c r="P485" i="6"/>
  <c r="R485" i="6" s="1"/>
  <c r="O436" i="6"/>
  <c r="O475" i="6"/>
  <c r="J514" i="6"/>
  <c r="L514" i="6" s="1"/>
  <c r="P514" i="6"/>
  <c r="R514" i="6" s="1"/>
  <c r="J508" i="6"/>
  <c r="L508" i="6" s="1"/>
  <c r="P508" i="6"/>
  <c r="R508" i="6" s="1"/>
  <c r="J522" i="6"/>
  <c r="L522" i="6" s="1"/>
  <c r="P522" i="6"/>
  <c r="R522" i="6" s="1"/>
  <c r="J468" i="6"/>
  <c r="L468" i="6" s="1"/>
  <c r="O468" i="6" s="1"/>
  <c r="P468" i="6"/>
  <c r="R468" i="6" s="1"/>
  <c r="J467" i="6"/>
  <c r="L467" i="6" s="1"/>
  <c r="P467" i="6"/>
  <c r="R467" i="6" s="1"/>
  <c r="P499" i="6"/>
  <c r="R499" i="6" s="1"/>
  <c r="J499" i="6"/>
  <c r="L499" i="6" s="1"/>
  <c r="N468" i="6"/>
  <c r="J477" i="6"/>
  <c r="L477" i="6" s="1"/>
  <c r="P477" i="6"/>
  <c r="R477" i="6" s="1"/>
  <c r="G541" i="6"/>
  <c r="H541" i="6" s="1"/>
  <c r="H504" i="6"/>
  <c r="O494" i="6"/>
  <c r="J469" i="6"/>
  <c r="L469" i="6" s="1"/>
  <c r="P469" i="6"/>
  <c r="R469" i="6" s="1"/>
  <c r="J509" i="6"/>
  <c r="L509" i="6" s="1"/>
  <c r="P509" i="6"/>
  <c r="R509" i="6" s="1"/>
  <c r="J494" i="6"/>
  <c r="L494" i="6" s="1"/>
  <c r="P494" i="6"/>
  <c r="R494" i="6" s="1"/>
  <c r="P475" i="6"/>
  <c r="R475" i="6" s="1"/>
  <c r="J475" i="6"/>
  <c r="L475" i="6" s="1"/>
  <c r="J537" i="6"/>
  <c r="L537" i="6" s="1"/>
  <c r="P537" i="6"/>
  <c r="R537" i="6" s="1"/>
  <c r="H505" i="6"/>
  <c r="G542" i="6"/>
  <c r="H542" i="6" s="1"/>
  <c r="T439" i="6"/>
  <c r="N491" i="6"/>
  <c r="T491" i="6" s="1"/>
  <c r="H506" i="6"/>
  <c r="G543" i="6"/>
  <c r="H543" i="6" s="1"/>
  <c r="J546" i="6"/>
  <c r="L546" i="6" s="1"/>
  <c r="P546" i="6"/>
  <c r="R546" i="6" s="1"/>
  <c r="J531" i="6"/>
  <c r="L531" i="6" s="1"/>
  <c r="P531" i="6"/>
  <c r="R531" i="6" s="1"/>
  <c r="J512" i="6"/>
  <c r="L512" i="6" s="1"/>
  <c r="N512" i="6" s="1"/>
  <c r="T512" i="6" s="1"/>
  <c r="P512" i="6"/>
  <c r="R512" i="6" s="1"/>
  <c r="P500" i="6"/>
  <c r="R500" i="6" s="1"/>
  <c r="J500" i="6"/>
  <c r="L500" i="6" s="1"/>
  <c r="J536" i="6"/>
  <c r="L536" i="6" s="1"/>
  <c r="P536" i="6"/>
  <c r="R536" i="6" s="1"/>
  <c r="T503" i="6"/>
  <c r="T489" i="6"/>
  <c r="W489" i="6" s="1"/>
  <c r="J478" i="6"/>
  <c r="L478" i="6" s="1"/>
  <c r="P478" i="6"/>
  <c r="R478" i="6" s="1"/>
  <c r="J510" i="6"/>
  <c r="L510" i="6" s="1"/>
  <c r="P510" i="6"/>
  <c r="R510" i="6" s="1"/>
  <c r="J493" i="6"/>
  <c r="L493" i="6" s="1"/>
  <c r="P493" i="6"/>
  <c r="R493" i="6" s="1"/>
  <c r="J520" i="6"/>
  <c r="L520" i="6" s="1"/>
  <c r="N520" i="6" s="1"/>
  <c r="T520" i="6" s="1"/>
  <c r="V520" i="6" s="1"/>
  <c r="P520" i="6"/>
  <c r="R520" i="6" s="1"/>
  <c r="J501" i="6"/>
  <c r="L501" i="6" s="1"/>
  <c r="P501" i="6"/>
  <c r="R501" i="6" s="1"/>
  <c r="T498" i="6"/>
  <c r="T434" i="6"/>
  <c r="J431" i="6"/>
  <c r="L431" i="6" s="1"/>
  <c r="J515" i="6"/>
  <c r="L515" i="6" s="1"/>
  <c r="P515" i="6"/>
  <c r="R515" i="6" s="1"/>
  <c r="P547" i="6"/>
  <c r="R547" i="6" s="1"/>
  <c r="J547" i="6"/>
  <c r="L547" i="6" s="1"/>
  <c r="J530" i="6"/>
  <c r="L530" i="6" s="1"/>
  <c r="P530" i="6"/>
  <c r="R530" i="6" s="1"/>
  <c r="J483" i="6"/>
  <c r="L483" i="6" s="1"/>
  <c r="P483" i="6"/>
  <c r="R483" i="6" s="1"/>
  <c r="J538" i="6"/>
  <c r="L538" i="6" s="1"/>
  <c r="P538" i="6"/>
  <c r="R538" i="6" s="1"/>
  <c r="O478" i="6"/>
  <c r="T518" i="6"/>
  <c r="O470" i="6"/>
  <c r="T445" i="6"/>
  <c r="J513" i="6"/>
  <c r="L513" i="6" s="1"/>
  <c r="P513" i="6"/>
  <c r="R513" i="6" s="1"/>
  <c r="J521" i="6"/>
  <c r="L521" i="6" s="1"/>
  <c r="P521" i="6"/>
  <c r="R521" i="6" s="1"/>
  <c r="J470" i="6"/>
  <c r="L470" i="6" s="1"/>
  <c r="P470" i="6"/>
  <c r="R470" i="6" s="1"/>
  <c r="J529" i="6"/>
  <c r="L529" i="6" s="1"/>
  <c r="P529" i="6"/>
  <c r="R529" i="6" s="1"/>
  <c r="J486" i="6"/>
  <c r="L486" i="6" s="1"/>
  <c r="N486" i="6" s="1"/>
  <c r="T486" i="6" s="1"/>
  <c r="P486" i="6"/>
  <c r="R486" i="6" s="1"/>
  <c r="J528" i="6"/>
  <c r="L528" i="6" s="1"/>
  <c r="N528" i="6" s="1"/>
  <c r="T528" i="6" s="1"/>
  <c r="P528" i="6"/>
  <c r="R528" i="6" s="1"/>
  <c r="J539" i="6"/>
  <c r="L539" i="6" s="1"/>
  <c r="P539" i="6"/>
  <c r="R539" i="6" s="1"/>
  <c r="J545" i="6"/>
  <c r="L545" i="6" s="1"/>
  <c r="P545" i="6"/>
  <c r="R545" i="6" s="1"/>
  <c r="O536" i="6"/>
  <c r="N508" i="6"/>
  <c r="T508" i="6" s="1"/>
  <c r="W508" i="6" s="1"/>
  <c r="J476" i="6"/>
  <c r="L476" i="6" s="1"/>
  <c r="N476" i="6" s="1"/>
  <c r="T476" i="6" s="1"/>
  <c r="P476" i="6"/>
  <c r="R476" i="6" s="1"/>
  <c r="J484" i="6"/>
  <c r="L484" i="6" s="1"/>
  <c r="P484" i="6"/>
  <c r="R484" i="6" s="1"/>
  <c r="G544" i="6"/>
  <c r="H544" i="6" s="1"/>
  <c r="H507" i="6"/>
  <c r="P492" i="6"/>
  <c r="R492" i="6" s="1"/>
  <c r="J492" i="6"/>
  <c r="L492" i="6" s="1"/>
  <c r="O492" i="6" s="1"/>
  <c r="P523" i="6"/>
  <c r="R523" i="6" s="1"/>
  <c r="J523" i="6"/>
  <c r="L523" i="6" s="1"/>
  <c r="J491" i="6"/>
  <c r="L491" i="6" s="1"/>
  <c r="O491" i="6" s="1"/>
  <c r="P491" i="6"/>
  <c r="R491" i="6" s="1"/>
  <c r="J502" i="6"/>
  <c r="L502" i="6" s="1"/>
  <c r="P502" i="6"/>
  <c r="R502" i="6" s="1"/>
  <c r="S541" i="6"/>
  <c r="U541" i="6"/>
  <c r="S513" i="6"/>
  <c r="U513" i="6"/>
  <c r="S545" i="6"/>
  <c r="U545" i="6"/>
  <c r="S538" i="6"/>
  <c r="U538" i="6"/>
  <c r="U519" i="6"/>
  <c r="S519" i="6"/>
  <c r="S530" i="6"/>
  <c r="U530" i="6"/>
  <c r="U515" i="6"/>
  <c r="S515" i="6"/>
  <c r="N536" i="6"/>
  <c r="T536" i="6" s="1"/>
  <c r="S517" i="6"/>
  <c r="U517" i="6"/>
  <c r="S546" i="6"/>
  <c r="U546" i="6"/>
  <c r="U523" i="6"/>
  <c r="S523" i="6"/>
  <c r="U511" i="6"/>
  <c r="S511" i="6"/>
  <c r="S521" i="6"/>
  <c r="U521" i="6"/>
  <c r="S514" i="6"/>
  <c r="U514" i="6"/>
  <c r="U527" i="6"/>
  <c r="S527" i="6"/>
  <c r="S534" i="6"/>
  <c r="U534" i="6"/>
  <c r="V534" i="6" s="1"/>
  <c r="N516" i="6"/>
  <c r="T516" i="6" s="1"/>
  <c r="S525" i="6"/>
  <c r="U525" i="6"/>
  <c r="S518" i="6"/>
  <c r="U518" i="6"/>
  <c r="U531" i="6"/>
  <c r="S531" i="6"/>
  <c r="S537" i="6"/>
  <c r="U537" i="6"/>
  <c r="S529" i="6"/>
  <c r="U529" i="6"/>
  <c r="S522" i="6"/>
  <c r="U522" i="6"/>
  <c r="U535" i="6"/>
  <c r="S535" i="6"/>
  <c r="U543" i="6"/>
  <c r="S543" i="6"/>
  <c r="U547" i="6"/>
  <c r="S547" i="6"/>
  <c r="S533" i="6"/>
  <c r="U533" i="6"/>
  <c r="S526" i="6"/>
  <c r="U526" i="6"/>
  <c r="W526" i="6" s="1"/>
  <c r="U539" i="6"/>
  <c r="S539" i="6"/>
  <c r="U475" i="6"/>
  <c r="S475" i="6"/>
  <c r="S496" i="6"/>
  <c r="U496" i="6"/>
  <c r="S497" i="6"/>
  <c r="U497" i="6"/>
  <c r="U487" i="6"/>
  <c r="W487" i="6" s="1"/>
  <c r="S487" i="6"/>
  <c r="S477" i="6"/>
  <c r="U477" i="6"/>
  <c r="S509" i="6"/>
  <c r="U509" i="6"/>
  <c r="U502" i="6"/>
  <c r="S502" i="6"/>
  <c r="U495" i="6"/>
  <c r="W495" i="6" s="1"/>
  <c r="S495" i="6"/>
  <c r="S504" i="6"/>
  <c r="U504" i="6"/>
  <c r="N475" i="6"/>
  <c r="T475" i="6" s="1"/>
  <c r="S481" i="6"/>
  <c r="U481" i="6"/>
  <c r="U506" i="6"/>
  <c r="S506" i="6"/>
  <c r="U499" i="6"/>
  <c r="S499" i="6"/>
  <c r="S476" i="6"/>
  <c r="U476" i="6"/>
  <c r="U479" i="6"/>
  <c r="S479" i="6"/>
  <c r="S505" i="6"/>
  <c r="U505" i="6"/>
  <c r="U498" i="6"/>
  <c r="S498" i="6"/>
  <c r="S500" i="6"/>
  <c r="U500" i="6"/>
  <c r="S485" i="6"/>
  <c r="U485" i="6"/>
  <c r="U510" i="6"/>
  <c r="S510" i="6"/>
  <c r="U507" i="6"/>
  <c r="S507" i="6"/>
  <c r="S480" i="6"/>
  <c r="U480" i="6"/>
  <c r="S501" i="6"/>
  <c r="U501" i="6"/>
  <c r="O476" i="6"/>
  <c r="O508" i="6"/>
  <c r="S489" i="6"/>
  <c r="U489" i="6"/>
  <c r="S484" i="6"/>
  <c r="U484" i="6"/>
  <c r="S492" i="6"/>
  <c r="U492" i="6"/>
  <c r="S493" i="6"/>
  <c r="U493" i="6"/>
  <c r="S488" i="6"/>
  <c r="U488" i="6"/>
  <c r="S455" i="6"/>
  <c r="U455" i="6"/>
  <c r="U445" i="6"/>
  <c r="S445" i="6"/>
  <c r="U438" i="6"/>
  <c r="S438" i="6"/>
  <c r="S463" i="6"/>
  <c r="U463" i="6"/>
  <c r="V463" i="6" s="1"/>
  <c r="S440" i="6"/>
  <c r="U440" i="6"/>
  <c r="S472" i="6"/>
  <c r="U472" i="6"/>
  <c r="W472" i="6" s="1"/>
  <c r="U465" i="6"/>
  <c r="S465" i="6"/>
  <c r="U442" i="6"/>
  <c r="S442" i="6"/>
  <c r="S471" i="6"/>
  <c r="U471" i="6"/>
  <c r="S444" i="6"/>
  <c r="U444" i="6"/>
  <c r="N451" i="6"/>
  <c r="T451" i="6" s="1"/>
  <c r="W451" i="6" s="1"/>
  <c r="U469" i="6"/>
  <c r="S469" i="6"/>
  <c r="U446" i="6"/>
  <c r="S446" i="6"/>
  <c r="S448" i="6"/>
  <c r="U448" i="6"/>
  <c r="W448" i="6" s="1"/>
  <c r="U473" i="6"/>
  <c r="S473" i="6"/>
  <c r="U450" i="6"/>
  <c r="W450" i="6" s="1"/>
  <c r="S450" i="6"/>
  <c r="S439" i="6"/>
  <c r="U439" i="6"/>
  <c r="S452" i="6"/>
  <c r="U452" i="6"/>
  <c r="S468" i="6"/>
  <c r="U468" i="6"/>
  <c r="U454" i="6"/>
  <c r="S454" i="6"/>
  <c r="S443" i="6"/>
  <c r="U443" i="6"/>
  <c r="S456" i="6"/>
  <c r="U456" i="6"/>
  <c r="U458" i="6"/>
  <c r="S458" i="6"/>
  <c r="S447" i="6"/>
  <c r="U447" i="6"/>
  <c r="W447" i="6" s="1"/>
  <c r="S460" i="6"/>
  <c r="U460" i="6"/>
  <c r="U462" i="6"/>
  <c r="S462" i="6"/>
  <c r="S451" i="6"/>
  <c r="U451" i="6"/>
  <c r="S464" i="6"/>
  <c r="U464" i="6"/>
  <c r="N406" i="6"/>
  <c r="T406" i="6" s="1"/>
  <c r="T389" i="6"/>
  <c r="N419" i="6"/>
  <c r="T419" i="6" s="1"/>
  <c r="N428" i="6"/>
  <c r="T428" i="6" s="1"/>
  <c r="O431" i="6"/>
  <c r="T391" i="6"/>
  <c r="J317" i="6"/>
  <c r="L317" i="6" s="1"/>
  <c r="P317" i="6"/>
  <c r="R317" i="6" s="1"/>
  <c r="J314" i="6"/>
  <c r="L314" i="6" s="1"/>
  <c r="P314" i="6"/>
  <c r="R314" i="6" s="1"/>
  <c r="J319" i="6"/>
  <c r="L319" i="6" s="1"/>
  <c r="P319" i="6"/>
  <c r="R319" i="6" s="1"/>
  <c r="J315" i="6"/>
  <c r="L315" i="6" s="1"/>
  <c r="P315" i="6"/>
  <c r="R315" i="6" s="1"/>
  <c r="J312" i="6"/>
  <c r="L312" i="6" s="1"/>
  <c r="P312" i="6"/>
  <c r="R312" i="6" s="1"/>
  <c r="J313" i="6"/>
  <c r="L313" i="6" s="1"/>
  <c r="P313" i="6"/>
  <c r="R313" i="6" s="1"/>
  <c r="J310" i="6"/>
  <c r="L310" i="6" s="1"/>
  <c r="O310" i="6" s="1"/>
  <c r="P310" i="6"/>
  <c r="R310" i="6" s="1"/>
  <c r="J309" i="6"/>
  <c r="L309" i="6" s="1"/>
  <c r="O309" i="6" s="1"/>
  <c r="P309" i="6"/>
  <c r="R309" i="6" s="1"/>
  <c r="J311" i="6"/>
  <c r="L311" i="6" s="1"/>
  <c r="P311" i="6"/>
  <c r="R311" i="6" s="1"/>
  <c r="T299" i="6"/>
  <c r="J316" i="6"/>
  <c r="L316" i="6" s="1"/>
  <c r="P316" i="6"/>
  <c r="R316" i="6" s="1"/>
  <c r="S432" i="6"/>
  <c r="U432" i="6"/>
  <c r="O429" i="6"/>
  <c r="U415" i="6"/>
  <c r="S415" i="6"/>
  <c r="S404" i="6"/>
  <c r="U404" i="6"/>
  <c r="W404" i="6" s="1"/>
  <c r="S436" i="6"/>
  <c r="U436" i="6"/>
  <c r="U430" i="6"/>
  <c r="S430" i="6"/>
  <c r="O409" i="6"/>
  <c r="U419" i="6"/>
  <c r="S419" i="6"/>
  <c r="S408" i="6"/>
  <c r="U408" i="6"/>
  <c r="U423" i="6"/>
  <c r="S423" i="6"/>
  <c r="S412" i="6"/>
  <c r="U412" i="6"/>
  <c r="U406" i="6"/>
  <c r="S406" i="6"/>
  <c r="U407" i="6"/>
  <c r="S407" i="6"/>
  <c r="U411" i="6"/>
  <c r="S411" i="6"/>
  <c r="U427" i="6"/>
  <c r="S427" i="6"/>
  <c r="S416" i="6"/>
  <c r="U416" i="6"/>
  <c r="U418" i="6"/>
  <c r="W418" i="6" s="1"/>
  <c r="S418" i="6"/>
  <c r="N407" i="6"/>
  <c r="T407" i="6" s="1"/>
  <c r="N433" i="6"/>
  <c r="T433" i="6" s="1"/>
  <c r="N431" i="6"/>
  <c r="T431" i="6" s="1"/>
  <c r="U431" i="6"/>
  <c r="V431" i="6" s="1"/>
  <c r="S431" i="6"/>
  <c r="S420" i="6"/>
  <c r="U420" i="6"/>
  <c r="S428" i="6"/>
  <c r="U428" i="6"/>
  <c r="S401" i="6"/>
  <c r="U401" i="6"/>
  <c r="U403" i="6"/>
  <c r="S403" i="6"/>
  <c r="U435" i="6"/>
  <c r="S435" i="6"/>
  <c r="S424" i="6"/>
  <c r="U424" i="6"/>
  <c r="S394" i="6"/>
  <c r="U394" i="6"/>
  <c r="U389" i="6"/>
  <c r="S389" i="6"/>
  <c r="U399" i="6"/>
  <c r="S399" i="6"/>
  <c r="S398" i="6"/>
  <c r="U398" i="6"/>
  <c r="V398" i="6" s="1"/>
  <c r="S392" i="6"/>
  <c r="U392" i="6"/>
  <c r="U396" i="6"/>
  <c r="S396" i="6"/>
  <c r="S390" i="6"/>
  <c r="U390" i="6"/>
  <c r="S316" i="6"/>
  <c r="U316" i="6"/>
  <c r="U293" i="6"/>
  <c r="S293" i="6"/>
  <c r="S319" i="6"/>
  <c r="U319" i="6"/>
  <c r="U315" i="6"/>
  <c r="S315" i="6"/>
  <c r="U314" i="6"/>
  <c r="S314" i="6"/>
  <c r="S297" i="6"/>
  <c r="U297" i="6"/>
  <c r="U298" i="6"/>
  <c r="S298" i="6"/>
  <c r="U294" i="6"/>
  <c r="S294" i="6"/>
  <c r="S311" i="6"/>
  <c r="U311" i="6"/>
  <c r="U305" i="6"/>
  <c r="S305" i="6"/>
  <c r="U302" i="6"/>
  <c r="S302" i="6"/>
  <c r="N302" i="6"/>
  <c r="T302" i="6" s="1"/>
  <c r="U310" i="6"/>
  <c r="S310" i="6"/>
  <c r="S313" i="6"/>
  <c r="U313" i="6"/>
  <c r="U306" i="6"/>
  <c r="S306" i="6"/>
  <c r="S312" i="6"/>
  <c r="U312" i="6"/>
  <c r="U317" i="6"/>
  <c r="S317" i="6"/>
  <c r="U318" i="6"/>
  <c r="S318" i="6"/>
  <c r="U290" i="6"/>
  <c r="S290" i="6"/>
  <c r="U289" i="6"/>
  <c r="S289" i="6"/>
  <c r="W390" i="6"/>
  <c r="V145" i="6"/>
  <c r="N64" i="6"/>
  <c r="O64" i="6"/>
  <c r="N417" i="6"/>
  <c r="T417" i="6" s="1"/>
  <c r="O568" i="6"/>
  <c r="N496" i="6"/>
  <c r="T496" i="6" s="1"/>
  <c r="O286" i="6"/>
  <c r="O253" i="6"/>
  <c r="N180" i="6"/>
  <c r="T180" i="6" s="1"/>
  <c r="N594" i="6"/>
  <c r="T594" i="6" s="1"/>
  <c r="O524" i="6"/>
  <c r="O540" i="6"/>
  <c r="W540" i="6" s="1"/>
  <c r="N466" i="6"/>
  <c r="T466" i="6" s="1"/>
  <c r="N158" i="6"/>
  <c r="T158" i="6" s="1"/>
  <c r="N184" i="6"/>
  <c r="T184" i="6" s="1"/>
  <c r="W184" i="6" s="1"/>
  <c r="O148" i="6"/>
  <c r="O161" i="6"/>
  <c r="N548" i="6"/>
  <c r="T548" i="6" s="1"/>
  <c r="W252" i="6"/>
  <c r="N586" i="6"/>
  <c r="T586" i="6" s="1"/>
  <c r="N435" i="6"/>
  <c r="T435" i="6" s="1"/>
  <c r="N189" i="6"/>
  <c r="T189" i="6" s="1"/>
  <c r="N142" i="6"/>
  <c r="T142" i="6" s="1"/>
  <c r="N75" i="6"/>
  <c r="T75" i="6" s="1"/>
  <c r="N179" i="6"/>
  <c r="T179" i="6" s="1"/>
  <c r="N603" i="6"/>
  <c r="T603" i="6" s="1"/>
  <c r="O599" i="6"/>
  <c r="N478" i="6"/>
  <c r="T478" i="6" s="1"/>
  <c r="N457" i="6"/>
  <c r="T457" i="6" s="1"/>
  <c r="N168" i="6"/>
  <c r="T168" i="6" s="1"/>
  <c r="N164" i="6"/>
  <c r="T164" i="6" s="1"/>
  <c r="O486" i="6"/>
  <c r="N572" i="6"/>
  <c r="T572" i="6" s="1"/>
  <c r="O595" i="6"/>
  <c r="V390" i="6"/>
  <c r="O284" i="6"/>
  <c r="W210" i="6"/>
  <c r="V151" i="6"/>
  <c r="N236" i="6"/>
  <c r="T236" i="6" s="1"/>
  <c r="W236" i="6" s="1"/>
  <c r="U603" i="7"/>
  <c r="U123" i="7"/>
  <c r="U247" i="7"/>
  <c r="U159" i="7"/>
  <c r="S460" i="7"/>
  <c r="S79" i="7"/>
  <c r="S458" i="7"/>
  <c r="S438" i="7"/>
  <c r="S184" i="7"/>
  <c r="S108" i="7"/>
  <c r="S464" i="7"/>
  <c r="S284" i="7"/>
  <c r="S210" i="7"/>
  <c r="S188" i="7"/>
  <c r="S156" i="7"/>
  <c r="S124" i="7"/>
  <c r="S176" i="7"/>
  <c r="S100" i="7"/>
  <c r="S412" i="7"/>
  <c r="S479" i="7"/>
  <c r="S299" i="7"/>
  <c r="S572" i="7"/>
  <c r="S471" i="7"/>
  <c r="S453" i="7"/>
  <c r="S404" i="7"/>
  <c r="S442" i="7"/>
  <c r="S168" i="7"/>
  <c r="S96" i="7"/>
  <c r="S503" i="7"/>
  <c r="S164" i="7"/>
  <c r="S140" i="7"/>
  <c r="S75" i="7"/>
  <c r="S148" i="7"/>
  <c r="S128" i="7"/>
  <c r="S408" i="7"/>
  <c r="S295" i="7"/>
  <c r="S237" i="7"/>
  <c r="S152" i="7"/>
  <c r="S463" i="7"/>
  <c r="S459" i="7"/>
  <c r="S271" i="7"/>
  <c r="S287" i="7"/>
  <c r="S206" i="7"/>
  <c r="S560" i="7"/>
  <c r="S116" i="7"/>
  <c r="S535" i="7"/>
  <c r="S510" i="7"/>
  <c r="S420" i="7"/>
  <c r="S180" i="7"/>
  <c r="S83" i="7"/>
  <c r="S491" i="7"/>
  <c r="S402" i="7"/>
  <c r="S262" i="7"/>
  <c r="S229" i="7"/>
  <c r="S252" i="7"/>
  <c r="S208" i="7"/>
  <c r="U208" i="7" s="1"/>
  <c r="S583" i="7"/>
  <c r="S134" i="7"/>
  <c r="S593" i="7"/>
  <c r="S595" i="7"/>
  <c r="S561" i="7"/>
  <c r="S570" i="7"/>
  <c r="S519" i="7"/>
  <c r="S594" i="7"/>
  <c r="S539" i="7"/>
  <c r="S554" i="7"/>
  <c r="S520" i="7"/>
  <c r="S481" i="7"/>
  <c r="S457" i="7"/>
  <c r="S474" i="7"/>
  <c r="N453" i="7"/>
  <c r="S489" i="7"/>
  <c r="O433" i="7"/>
  <c r="Q433" i="7" s="1"/>
  <c r="S431" i="7"/>
  <c r="S499" i="7"/>
  <c r="S454" i="7"/>
  <c r="N471" i="7"/>
  <c r="N442" i="7"/>
  <c r="S397" i="7"/>
  <c r="O322" i="7"/>
  <c r="Q322" i="7" s="1"/>
  <c r="N322" i="7"/>
  <c r="S396" i="7"/>
  <c r="T396" i="7" s="1"/>
  <c r="M346" i="7"/>
  <c r="O346" i="7" s="1"/>
  <c r="Q346" i="7" s="1"/>
  <c r="K346" i="7"/>
  <c r="F343" i="7"/>
  <c r="I333" i="7"/>
  <c r="S257" i="7"/>
  <c r="S297" i="7"/>
  <c r="O198" i="7"/>
  <c r="Q198" i="7" s="1"/>
  <c r="S256" i="7"/>
  <c r="S223" i="7"/>
  <c r="S261" i="7"/>
  <c r="S245" i="7"/>
  <c r="S302" i="7"/>
  <c r="N271" i="7"/>
  <c r="N287" i="7"/>
  <c r="S251" i="7"/>
  <c r="O160" i="7"/>
  <c r="Q160" i="7" s="1"/>
  <c r="S129" i="7"/>
  <c r="G344" i="7"/>
  <c r="H334" i="7"/>
  <c r="J334" i="7" s="1"/>
  <c r="L334" i="7" s="1"/>
  <c r="S149" i="7"/>
  <c r="S88" i="7"/>
  <c r="N168" i="7"/>
  <c r="N152" i="7"/>
  <c r="N79" i="7"/>
  <c r="N140" i="7"/>
  <c r="T159" i="7"/>
  <c r="T123" i="7"/>
  <c r="N184" i="7"/>
  <c r="S577" i="7"/>
  <c r="S590" i="7"/>
  <c r="S511" i="7"/>
  <c r="N459" i="7"/>
  <c r="K325" i="7"/>
  <c r="M325" i="7"/>
  <c r="S283" i="7"/>
  <c r="S260" i="7"/>
  <c r="S586" i="7"/>
  <c r="S497" i="7"/>
  <c r="S173" i="7"/>
  <c r="S153" i="7"/>
  <c r="S565" i="7"/>
  <c r="T565" i="7" s="1"/>
  <c r="S602" i="7"/>
  <c r="S552" i="7"/>
  <c r="S486" i="7"/>
  <c r="O506" i="7"/>
  <c r="Q506" i="7" s="1"/>
  <c r="S450" i="7"/>
  <c r="S446" i="7"/>
  <c r="S534" i="7"/>
  <c r="S421" i="7"/>
  <c r="N458" i="7"/>
  <c r="O391" i="7"/>
  <c r="Q391" i="7" s="1"/>
  <c r="S428" i="7"/>
  <c r="S413" i="7"/>
  <c r="O318" i="7"/>
  <c r="Q318" i="7" s="1"/>
  <c r="N318" i="7"/>
  <c r="M355" i="7"/>
  <c r="K355" i="7"/>
  <c r="M345" i="7"/>
  <c r="K345" i="7"/>
  <c r="S390" i="7"/>
  <c r="F366" i="7"/>
  <c r="I356" i="7"/>
  <c r="H355" i="7"/>
  <c r="J355" i="7" s="1"/>
  <c r="L355" i="7" s="1"/>
  <c r="G365" i="7"/>
  <c r="S309" i="7"/>
  <c r="M342" i="7"/>
  <c r="O342" i="7" s="1"/>
  <c r="Q342" i="7" s="1"/>
  <c r="K342" i="7"/>
  <c r="S272" i="7"/>
  <c r="S213" i="7"/>
  <c r="S275" i="7"/>
  <c r="S246" i="7"/>
  <c r="S199" i="7"/>
  <c r="S202" i="7"/>
  <c r="S203" i="7"/>
  <c r="S158" i="7"/>
  <c r="S126" i="7"/>
  <c r="S221" i="7"/>
  <c r="S204" i="7"/>
  <c r="N128" i="7"/>
  <c r="S282" i="7"/>
  <c r="S211" i="7"/>
  <c r="N148" i="7"/>
  <c r="S117" i="7"/>
  <c r="S125" i="7"/>
  <c r="S90" i="7"/>
  <c r="S189" i="7"/>
  <c r="S154" i="7"/>
  <c r="S120" i="7"/>
  <c r="S89" i="7"/>
  <c r="S172" i="7"/>
  <c r="S122" i="7"/>
  <c r="S166" i="7"/>
  <c r="S94" i="7"/>
  <c r="S93" i="7"/>
  <c r="S86" i="7"/>
  <c r="S522" i="7"/>
  <c r="S533" i="7"/>
  <c r="S468" i="7"/>
  <c r="S494" i="7"/>
  <c r="S465" i="7"/>
  <c r="S495" i="7"/>
  <c r="S435" i="7"/>
  <c r="S475" i="7"/>
  <c r="S305" i="7"/>
  <c r="S249" i="7"/>
  <c r="S242" i="7"/>
  <c r="S248" i="7"/>
  <c r="T532" i="7"/>
  <c r="S447" i="7"/>
  <c r="O326" i="7"/>
  <c r="Q326" i="7" s="1"/>
  <c r="N326" i="7"/>
  <c r="S389" i="7"/>
  <c r="S401" i="7"/>
  <c r="S215" i="7"/>
  <c r="T215" i="7" s="1"/>
  <c r="S230" i="7"/>
  <c r="S205" i="7"/>
  <c r="S263" i="7"/>
  <c r="S181" i="7"/>
  <c r="S581" i="7"/>
  <c r="T559" i="7"/>
  <c r="S514" i="7"/>
  <c r="N526" i="7"/>
  <c r="N572" i="7"/>
  <c r="S592" i="7"/>
  <c r="N560" i="7"/>
  <c r="S588" i="7"/>
  <c r="U588" i="7" s="1"/>
  <c r="S578" i="7"/>
  <c r="N535" i="7"/>
  <c r="S541" i="7"/>
  <c r="S515" i="7"/>
  <c r="N503" i="7"/>
  <c r="S547" i="7"/>
  <c r="S512" i="7"/>
  <c r="S525" i="7"/>
  <c r="S509" i="7"/>
  <c r="S478" i="7"/>
  <c r="S462" i="7"/>
  <c r="S490" i="7"/>
  <c r="N445" i="7"/>
  <c r="S501" i="7"/>
  <c r="S461" i="7"/>
  <c r="S470" i="7"/>
  <c r="U398" i="7"/>
  <c r="S443" i="7"/>
  <c r="S419" i="7"/>
  <c r="S403" i="7"/>
  <c r="S425" i="7"/>
  <c r="N510" i="7"/>
  <c r="N438" i="7"/>
  <c r="S400" i="7"/>
  <c r="M354" i="7"/>
  <c r="K354" i="7"/>
  <c r="S466" i="7"/>
  <c r="F375" i="7"/>
  <c r="I365" i="7"/>
  <c r="M348" i="7"/>
  <c r="N348" i="7" s="1"/>
  <c r="K348" i="7"/>
  <c r="H361" i="7"/>
  <c r="J361" i="7" s="1"/>
  <c r="L361" i="7" s="1"/>
  <c r="G371" i="7"/>
  <c r="K319" i="7"/>
  <c r="M319" i="7"/>
  <c r="S432" i="7"/>
  <c r="H359" i="7"/>
  <c r="J359" i="7" s="1"/>
  <c r="L359" i="7" s="1"/>
  <c r="G369" i="7"/>
  <c r="S307" i="7"/>
  <c r="T307" i="7" s="1"/>
  <c r="F362" i="7"/>
  <c r="I352" i="7"/>
  <c r="S244" i="7"/>
  <c r="U244" i="7" s="1"/>
  <c r="S265" i="7"/>
  <c r="S270" i="7"/>
  <c r="S250" i="7"/>
  <c r="S214" i="7"/>
  <c r="S258" i="7"/>
  <c r="S192" i="7"/>
  <c r="S231" i="7"/>
  <c r="T201" i="7"/>
  <c r="S101" i="7"/>
  <c r="S289" i="7"/>
  <c r="S212" i="7"/>
  <c r="O276" i="7"/>
  <c r="Q276" i="7" s="1"/>
  <c r="S196" i="7"/>
  <c r="S235" i="7"/>
  <c r="N116" i="7"/>
  <c r="S80" i="7"/>
  <c r="U80" i="7" s="1"/>
  <c r="N156" i="7"/>
  <c r="S76" i="7"/>
  <c r="S84" i="7"/>
  <c r="N83" i="7"/>
  <c r="S596" i="7"/>
  <c r="S526" i="7"/>
  <c r="S441" i="7"/>
  <c r="T441" i="7" s="1"/>
  <c r="O328" i="7"/>
  <c r="Q328" i="7" s="1"/>
  <c r="N328" i="7"/>
  <c r="S301" i="7"/>
  <c r="S279" i="7"/>
  <c r="S161" i="7"/>
  <c r="S72" i="7"/>
  <c r="S585" i="7"/>
  <c r="S545" i="7"/>
  <c r="O467" i="7"/>
  <c r="Q467" i="7" s="1"/>
  <c r="S409" i="7"/>
  <c r="K323" i="7"/>
  <c r="M323" i="7"/>
  <c r="N323" i="7" s="1"/>
  <c r="S218" i="7"/>
  <c r="S269" i="7"/>
  <c r="S233" i="7"/>
  <c r="S97" i="7"/>
  <c r="O104" i="7"/>
  <c r="Q104" i="7" s="1"/>
  <c r="S82" i="7"/>
  <c r="S105" i="7"/>
  <c r="S600" i="7"/>
  <c r="S580" i="7"/>
  <c r="U580" i="7" s="1"/>
  <c r="S516" i="7"/>
  <c r="S543" i="7"/>
  <c r="T603" i="7"/>
  <c r="S579" i="7"/>
  <c r="S597" i="7"/>
  <c r="S558" i="7"/>
  <c r="S542" i="7"/>
  <c r="S530" i="7"/>
  <c r="S538" i="7"/>
  <c r="S482" i="7"/>
  <c r="S504" i="7"/>
  <c r="S485" i="7"/>
  <c r="S427" i="7"/>
  <c r="O394" i="7"/>
  <c r="Q394" i="7" s="1"/>
  <c r="N394" i="7"/>
  <c r="N408" i="7"/>
  <c r="N412" i="7"/>
  <c r="S399" i="7"/>
  <c r="O417" i="7"/>
  <c r="Q417" i="7" s="1"/>
  <c r="O338" i="7"/>
  <c r="Q338" i="7" s="1"/>
  <c r="N338" i="7"/>
  <c r="F374" i="7"/>
  <c r="I364" i="7"/>
  <c r="S405" i="7"/>
  <c r="M351" i="7"/>
  <c r="N351" i="7" s="1"/>
  <c r="K351" i="7"/>
  <c r="K341" i="7"/>
  <c r="M341" i="7"/>
  <c r="G362" i="7"/>
  <c r="H352" i="7"/>
  <c r="J352" i="7" s="1"/>
  <c r="L352" i="7" s="1"/>
  <c r="F368" i="7"/>
  <c r="I358" i="7"/>
  <c r="G357" i="7"/>
  <c r="H347" i="7"/>
  <c r="J347" i="7" s="1"/>
  <c r="L347" i="7" s="1"/>
  <c r="F339" i="7"/>
  <c r="I329" i="7"/>
  <c r="S236" i="7"/>
  <c r="S191" i="7"/>
  <c r="S232" i="7"/>
  <c r="N295" i="7"/>
  <c r="S267" i="7"/>
  <c r="S234" i="7"/>
  <c r="S241" i="7"/>
  <c r="S177" i="7"/>
  <c r="N210" i="7"/>
  <c r="S165" i="7"/>
  <c r="S133" i="7"/>
  <c r="S217" i="7"/>
  <c r="S219" i="7"/>
  <c r="S200" i="7"/>
  <c r="S207" i="7"/>
  <c r="S157" i="7"/>
  <c r="S78" i="7"/>
  <c r="S87" i="7"/>
  <c r="S102" i="7"/>
  <c r="S138" i="7"/>
  <c r="S169" i="7"/>
  <c r="S106" i="7"/>
  <c r="S91" i="7"/>
  <c r="S137" i="7"/>
  <c r="S118" i="7"/>
  <c r="S150" i="7"/>
  <c r="S121" i="7"/>
  <c r="S493" i="7"/>
  <c r="S476" i="7"/>
  <c r="S437" i="7"/>
  <c r="S429" i="7"/>
  <c r="S285" i="7"/>
  <c r="S281" i="7"/>
  <c r="S568" i="7"/>
  <c r="S573" i="7"/>
  <c r="U573" i="7" s="1"/>
  <c r="S528" i="7"/>
  <c r="S556" i="7"/>
  <c r="S434" i="7"/>
  <c r="S414" i="7"/>
  <c r="S185" i="7"/>
  <c r="S582" i="7"/>
  <c r="T582" i="7" s="1"/>
  <c r="S562" i="7"/>
  <c r="S589" i="7"/>
  <c r="S599" i="7"/>
  <c r="S601" i="7"/>
  <c r="S550" i="7"/>
  <c r="T591" i="7"/>
  <c r="S537" i="7"/>
  <c r="S498" i="7"/>
  <c r="S473" i="7"/>
  <c r="S531" i="7"/>
  <c r="N464" i="7"/>
  <c r="S445" i="7"/>
  <c r="S492" i="7"/>
  <c r="S507" i="7"/>
  <c r="S487" i="7"/>
  <c r="S469" i="7"/>
  <c r="O449" i="7"/>
  <c r="Q449" i="7" s="1"/>
  <c r="N420" i="7"/>
  <c r="S451" i="7"/>
  <c r="S430" i="7"/>
  <c r="S439" i="7"/>
  <c r="S388" i="7"/>
  <c r="N479" i="7"/>
  <c r="S392" i="7"/>
  <c r="O336" i="7"/>
  <c r="Q336" i="7" s="1"/>
  <c r="N336" i="7"/>
  <c r="M350" i="7"/>
  <c r="K350" i="7"/>
  <c r="F371" i="7"/>
  <c r="I361" i="7"/>
  <c r="K335" i="7"/>
  <c r="M335" i="7"/>
  <c r="S395" i="7"/>
  <c r="K327" i="7"/>
  <c r="M327" i="7"/>
  <c r="O327" i="7" s="1"/>
  <c r="Q327" i="7" s="1"/>
  <c r="S304" i="7"/>
  <c r="O320" i="7"/>
  <c r="Q320" i="7" s="1"/>
  <c r="N320" i="7"/>
  <c r="S315" i="7"/>
  <c r="S455" i="7"/>
  <c r="S288" i="7"/>
  <c r="S253" i="7"/>
  <c r="S268" i="7"/>
  <c r="S238" i="7"/>
  <c r="S280" i="7"/>
  <c r="S226" i="7"/>
  <c r="U226" i="7" s="1"/>
  <c r="S296" i="7"/>
  <c r="S216" i="7"/>
  <c r="N176" i="7"/>
  <c r="N164" i="7"/>
  <c r="S259" i="7"/>
  <c r="T259" i="7" s="1"/>
  <c r="O292" i="7"/>
  <c r="Q292" i="7" s="1"/>
  <c r="O194" i="7"/>
  <c r="Q194" i="7" s="1"/>
  <c r="S228" i="7"/>
  <c r="S162" i="7"/>
  <c r="T143" i="7"/>
  <c r="N75" i="7"/>
  <c r="T99" i="7"/>
  <c r="T131" i="7"/>
  <c r="N188" i="7"/>
  <c r="S92" i="7"/>
  <c r="N124" i="7"/>
  <c r="N108" i="7"/>
  <c r="S598" i="7"/>
  <c r="U598" i="7" s="1"/>
  <c r="S195" i="7"/>
  <c r="T496" i="7"/>
  <c r="S518" i="7"/>
  <c r="U518" i="7" s="1"/>
  <c r="K321" i="7"/>
  <c r="M321" i="7"/>
  <c r="S277" i="7"/>
  <c r="T297" i="7"/>
  <c r="S112" i="7"/>
  <c r="O324" i="7"/>
  <c r="Q324" i="7" s="1"/>
  <c r="N324" i="7"/>
  <c r="S170" i="7"/>
  <c r="S549" i="7"/>
  <c r="S584" i="7"/>
  <c r="T583" i="7"/>
  <c r="S569" i="7"/>
  <c r="T569" i="7" s="1"/>
  <c r="S576" i="7"/>
  <c r="S574" i="7"/>
  <c r="S546" i="7"/>
  <c r="S527" i="7"/>
  <c r="S524" i="7"/>
  <c r="U524" i="7" s="1"/>
  <c r="S566" i="7"/>
  <c r="S548" i="7"/>
  <c r="S523" i="7"/>
  <c r="S502" i="7"/>
  <c r="S477" i="7"/>
  <c r="S488" i="7"/>
  <c r="S422" i="7"/>
  <c r="U422" i="7" s="1"/>
  <c r="S407" i="7"/>
  <c r="O332" i="7"/>
  <c r="Q332" i="7" s="1"/>
  <c r="N332" i="7"/>
  <c r="F370" i="7"/>
  <c r="I360" i="7"/>
  <c r="S393" i="7"/>
  <c r="K331" i="7"/>
  <c r="M331" i="7"/>
  <c r="S426" i="7"/>
  <c r="U426" i="7" s="1"/>
  <c r="S444" i="7"/>
  <c r="S293" i="7"/>
  <c r="F347" i="7"/>
  <c r="I337" i="7"/>
  <c r="O303" i="7"/>
  <c r="Q303" i="7" s="1"/>
  <c r="G340" i="7"/>
  <c r="H330" i="7"/>
  <c r="J330" i="7" s="1"/>
  <c r="L330" i="7" s="1"/>
  <c r="S264" i="7"/>
  <c r="S227" i="7"/>
  <c r="S312" i="7"/>
  <c r="S222" i="7"/>
  <c r="S291" i="7"/>
  <c r="S254" i="7"/>
  <c r="S225" i="7"/>
  <c r="S239" i="7"/>
  <c r="S273" i="7"/>
  <c r="S145" i="7"/>
  <c r="S113" i="7"/>
  <c r="S300" i="7"/>
  <c r="S132" i="7"/>
  <c r="U103" i="7"/>
  <c r="S130" i="7"/>
  <c r="S186" i="7"/>
  <c r="S141" i="7"/>
  <c r="S77" i="7"/>
  <c r="S85" i="7"/>
  <c r="S109" i="7"/>
  <c r="S182" i="7"/>
  <c r="S81" i="7"/>
  <c r="S74" i="7"/>
  <c r="S73" i="7"/>
  <c r="U73" i="7" s="1"/>
  <c r="W536" i="6"/>
  <c r="W568" i="6"/>
  <c r="V517" i="6"/>
  <c r="W425" i="6"/>
  <c r="W234" i="6"/>
  <c r="V104" i="6"/>
  <c r="N587" i="6"/>
  <c r="T587" i="6" s="1"/>
  <c r="O587" i="6"/>
  <c r="N470" i="6"/>
  <c r="T470" i="6" s="1"/>
  <c r="W465" i="6"/>
  <c r="V465" i="6"/>
  <c r="W503" i="6"/>
  <c r="V497" i="6"/>
  <c r="W437" i="6"/>
  <c r="H328" i="6"/>
  <c r="N395" i="6"/>
  <c r="T395" i="6" s="1"/>
  <c r="V389" i="6"/>
  <c r="W456" i="6"/>
  <c r="H322" i="6"/>
  <c r="K310" i="6"/>
  <c r="M310" i="6"/>
  <c r="H325" i="6"/>
  <c r="I323" i="6"/>
  <c r="Q323" i="6" s="1"/>
  <c r="I325" i="6"/>
  <c r="Q325" i="6" s="1"/>
  <c r="W289" i="6"/>
  <c r="N308" i="6"/>
  <c r="T308" i="6" s="1"/>
  <c r="N276" i="6"/>
  <c r="T276" i="6" s="1"/>
  <c r="N249" i="6"/>
  <c r="T249" i="6" s="1"/>
  <c r="W246" i="6"/>
  <c r="W157" i="6"/>
  <c r="V157" i="6"/>
  <c r="O200" i="6"/>
  <c r="V162" i="6"/>
  <c r="N288" i="6"/>
  <c r="T288" i="6" s="1"/>
  <c r="N196" i="6"/>
  <c r="T196" i="6" s="1"/>
  <c r="V146" i="6"/>
  <c r="W134" i="6"/>
  <c r="W209" i="6"/>
  <c r="W136" i="6"/>
  <c r="V136" i="6"/>
  <c r="W104" i="6"/>
  <c r="W70" i="6"/>
  <c r="W106" i="6"/>
  <c r="W90" i="6"/>
  <c r="V113" i="6"/>
  <c r="W97" i="6"/>
  <c r="W180" i="6"/>
  <c r="V180" i="6"/>
  <c r="W203" i="6"/>
  <c r="V203" i="6"/>
  <c r="W205" i="6"/>
  <c r="V205" i="6"/>
  <c r="W603" i="6"/>
  <c r="W516" i="6"/>
  <c r="W581" i="6"/>
  <c r="W561" i="6"/>
  <c r="V558" i="6"/>
  <c r="W525" i="6"/>
  <c r="W464" i="6"/>
  <c r="V464" i="6"/>
  <c r="W479" i="6"/>
  <c r="N494" i="6"/>
  <c r="O461" i="6"/>
  <c r="W441" i="6"/>
  <c r="W422" i="6"/>
  <c r="V423" i="6"/>
  <c r="V442" i="6"/>
  <c r="V415" i="6"/>
  <c r="W432" i="6"/>
  <c r="V432" i="6"/>
  <c r="I326" i="6"/>
  <c r="Q326" i="6" s="1"/>
  <c r="M313" i="6"/>
  <c r="K313" i="6"/>
  <c r="V294" i="6"/>
  <c r="V286" i="6"/>
  <c r="V278" i="6"/>
  <c r="W253" i="6"/>
  <c r="W272" i="6"/>
  <c r="M315" i="6"/>
  <c r="O315" i="6" s="1"/>
  <c r="K315" i="6"/>
  <c r="W264" i="6"/>
  <c r="V267" i="6"/>
  <c r="W258" i="6"/>
  <c r="W243" i="6"/>
  <c r="W235" i="6"/>
  <c r="V235" i="6"/>
  <c r="W214" i="6"/>
  <c r="V214" i="6"/>
  <c r="W195" i="6"/>
  <c r="V195" i="6"/>
  <c r="W188" i="6"/>
  <c r="W193" i="6"/>
  <c r="V159" i="6"/>
  <c r="W254" i="6"/>
  <c r="V217" i="6"/>
  <c r="W169" i="6"/>
  <c r="O152" i="6"/>
  <c r="N156" i="6"/>
  <c r="T156" i="6" s="1"/>
  <c r="W108" i="6"/>
  <c r="O560" i="6"/>
  <c r="W216" i="6"/>
  <c r="V216" i="6"/>
  <c r="W238" i="6"/>
  <c r="V67" i="6"/>
  <c r="W67" i="6"/>
  <c r="W81" i="6"/>
  <c r="V81" i="6"/>
  <c r="N576" i="6"/>
  <c r="T576" i="6" s="1"/>
  <c r="W566" i="6"/>
  <c r="W534" i="6"/>
  <c r="W582" i="6"/>
  <c r="W482" i="6"/>
  <c r="O579" i="6"/>
  <c r="W481" i="6"/>
  <c r="V481" i="6"/>
  <c r="W497" i="6"/>
  <c r="N453" i="6"/>
  <c r="T453" i="6" s="1"/>
  <c r="W457" i="6"/>
  <c r="V435" i="6"/>
  <c r="N405" i="6"/>
  <c r="T405" i="6" s="1"/>
  <c r="W462" i="6"/>
  <c r="V393" i="6"/>
  <c r="N413" i="6"/>
  <c r="T413" i="6" s="1"/>
  <c r="H320" i="6"/>
  <c r="K316" i="6"/>
  <c r="M316" i="6"/>
  <c r="O316" i="6" s="1"/>
  <c r="H323" i="6"/>
  <c r="W301" i="6"/>
  <c r="W285" i="6"/>
  <c r="N256" i="6"/>
  <c r="T256" i="6" s="1"/>
  <c r="V174" i="6"/>
  <c r="N300" i="6"/>
  <c r="T300" i="6" s="1"/>
  <c r="V245" i="6"/>
  <c r="W231" i="6"/>
  <c r="N280" i="6"/>
  <c r="T280" i="6" s="1"/>
  <c r="W220" i="6"/>
  <c r="V131" i="6"/>
  <c r="V115" i="6"/>
  <c r="V99" i="6"/>
  <c r="V83" i="6"/>
  <c r="W133" i="6"/>
  <c r="W117" i="6"/>
  <c r="W101" i="6"/>
  <c r="V85" i="6"/>
  <c r="W224" i="6"/>
  <c r="W144" i="6"/>
  <c r="V144" i="6"/>
  <c r="V135" i="6"/>
  <c r="W119" i="6"/>
  <c r="V103" i="6"/>
  <c r="V87" i="6"/>
  <c r="W140" i="6"/>
  <c r="V140" i="6"/>
  <c r="W124" i="6"/>
  <c r="V124" i="6"/>
  <c r="W92" i="6"/>
  <c r="V92" i="6"/>
  <c r="W76" i="6"/>
  <c r="V76" i="6"/>
  <c r="V221" i="6"/>
  <c r="O296" i="6"/>
  <c r="W102" i="6"/>
  <c r="V102" i="6"/>
  <c r="V71" i="6"/>
  <c r="W71" i="6"/>
  <c r="W556" i="6"/>
  <c r="V511" i="6"/>
  <c r="W511" i="6"/>
  <c r="W550" i="6"/>
  <c r="N564" i="6"/>
  <c r="T564" i="6" s="1"/>
  <c r="N552" i="6"/>
  <c r="T552" i="6" s="1"/>
  <c r="O528" i="6"/>
  <c r="N580" i="6"/>
  <c r="T580" i="6" s="1"/>
  <c r="V533" i="6"/>
  <c r="W480" i="6"/>
  <c r="V480" i="6"/>
  <c r="V478" i="6"/>
  <c r="N551" i="6"/>
  <c r="T551" i="6" s="1"/>
  <c r="N490" i="6"/>
  <c r="T490" i="6" s="1"/>
  <c r="W475" i="6"/>
  <c r="V450" i="6"/>
  <c r="W439" i="6"/>
  <c r="W409" i="6"/>
  <c r="W449" i="6"/>
  <c r="V449" i="6"/>
  <c r="W433" i="6"/>
  <c r="V433" i="6"/>
  <c r="N421" i="6"/>
  <c r="T421" i="6" s="1"/>
  <c r="V458" i="6"/>
  <c r="W410" i="6"/>
  <c r="I324" i="6"/>
  <c r="Q324" i="6" s="1"/>
  <c r="O244" i="6"/>
  <c r="N244" i="6"/>
  <c r="T244" i="6" s="1"/>
  <c r="V251" i="6"/>
  <c r="W251" i="6"/>
  <c r="W271" i="6"/>
  <c r="V271" i="6"/>
  <c r="W398" i="6"/>
  <c r="I321" i="6"/>
  <c r="Q321" i="6" s="1"/>
  <c r="W257" i="6"/>
  <c r="V158" i="6"/>
  <c r="W211" i="6"/>
  <c r="N172" i="6"/>
  <c r="T172" i="6" s="1"/>
  <c r="W262" i="6"/>
  <c r="W241" i="6"/>
  <c r="V241" i="6"/>
  <c r="V147" i="6"/>
  <c r="W147" i="6"/>
  <c r="W212" i="6"/>
  <c r="N219" i="6"/>
  <c r="T219" i="6" s="1"/>
  <c r="N154" i="6"/>
  <c r="T154" i="6" s="1"/>
  <c r="W411" i="6"/>
  <c r="W250" i="6"/>
  <c r="W229" i="6"/>
  <c r="V233" i="6"/>
  <c r="W233" i="6"/>
  <c r="W208" i="6"/>
  <c r="W185" i="6"/>
  <c r="V110" i="6"/>
  <c r="W128" i="6"/>
  <c r="W96" i="6"/>
  <c r="V98" i="6"/>
  <c r="W524" i="6"/>
  <c r="W426" i="6"/>
  <c r="V426" i="6"/>
  <c r="W414" i="6"/>
  <c r="V414" i="6"/>
  <c r="W273" i="6"/>
  <c r="V273" i="6"/>
  <c r="W305" i="6"/>
  <c r="V305" i="6"/>
  <c r="V246" i="6"/>
  <c r="W122" i="6"/>
  <c r="V122" i="6"/>
  <c r="W113" i="6"/>
  <c r="W584" i="6"/>
  <c r="W553" i="6"/>
  <c r="V578" i="6"/>
  <c r="W578" i="6"/>
  <c r="O591" i="6"/>
  <c r="V472" i="6"/>
  <c r="N474" i="6"/>
  <c r="T474" i="6" s="1"/>
  <c r="W466" i="6"/>
  <c r="W430" i="6"/>
  <c r="I328" i="6"/>
  <c r="Q328" i="6" s="1"/>
  <c r="V391" i="6"/>
  <c r="H326" i="6"/>
  <c r="I329" i="6"/>
  <c r="Q329" i="6" s="1"/>
  <c r="V443" i="6"/>
  <c r="K314" i="6"/>
  <c r="M314" i="6"/>
  <c r="O314" i="6" s="1"/>
  <c r="H321" i="6"/>
  <c r="I327" i="6"/>
  <c r="Q327" i="6" s="1"/>
  <c r="W297" i="6"/>
  <c r="W281" i="6"/>
  <c r="M311" i="6"/>
  <c r="N311" i="6" s="1"/>
  <c r="T311" i="6" s="1"/>
  <c r="K311" i="6"/>
  <c r="W192" i="6"/>
  <c r="W232" i="6"/>
  <c r="W190" i="6"/>
  <c r="N292" i="6"/>
  <c r="T292" i="6" s="1"/>
  <c r="V177" i="6"/>
  <c r="W230" i="6"/>
  <c r="W187" i="6"/>
  <c r="W170" i="6"/>
  <c r="W206" i="6"/>
  <c r="V206" i="6"/>
  <c r="V166" i="6"/>
  <c r="N304" i="6"/>
  <c r="T304" i="6" s="1"/>
  <c r="W247" i="6"/>
  <c r="V178" i="6"/>
  <c r="W142" i="6"/>
  <c r="W126" i="6"/>
  <c r="W110" i="6"/>
  <c r="W94" i="6"/>
  <c r="W78" i="6"/>
  <c r="W148" i="6"/>
  <c r="V148" i="6"/>
  <c r="W112" i="6"/>
  <c r="V112" i="6"/>
  <c r="W80" i="6"/>
  <c r="V80" i="6"/>
  <c r="W160" i="6"/>
  <c r="W69" i="6"/>
  <c r="W130" i="6"/>
  <c r="W114" i="6"/>
  <c r="W98" i="6"/>
  <c r="W82" i="6"/>
  <c r="W137" i="6"/>
  <c r="W121" i="6"/>
  <c r="W105" i="6"/>
  <c r="W89" i="6"/>
  <c r="W74" i="6"/>
  <c r="W68" i="6"/>
  <c r="V68" i="6"/>
  <c r="W572" i="6"/>
  <c r="V572" i="6"/>
  <c r="W452" i="6"/>
  <c r="W406" i="6"/>
  <c r="V406" i="6"/>
  <c r="V232" i="6"/>
  <c r="W269" i="6"/>
  <c r="V269" i="6"/>
  <c r="W284" i="6"/>
  <c r="W146" i="6"/>
  <c r="W118" i="6"/>
  <c r="V118" i="6"/>
  <c r="W120" i="6"/>
  <c r="W88" i="6"/>
  <c r="V143" i="6"/>
  <c r="W143" i="6"/>
  <c r="W593" i="6"/>
  <c r="N567" i="6"/>
  <c r="T567" i="6" s="1"/>
  <c r="W532" i="6"/>
  <c r="W601" i="6"/>
  <c r="V574" i="6"/>
  <c r="O559" i="6"/>
  <c r="W518" i="6"/>
  <c r="O575" i="6"/>
  <c r="W549" i="6"/>
  <c r="W565" i="6"/>
  <c r="W498" i="6"/>
  <c r="W473" i="6"/>
  <c r="V473" i="6"/>
  <c r="O512" i="6"/>
  <c r="W434" i="6"/>
  <c r="V403" i="6"/>
  <c r="W429" i="6"/>
  <c r="W454" i="6"/>
  <c r="V397" i="6"/>
  <c r="W397" i="6"/>
  <c r="M319" i="6"/>
  <c r="O319" i="6" s="1"/>
  <c r="K319" i="6"/>
  <c r="I322" i="6"/>
  <c r="Q322" i="6" s="1"/>
  <c r="V306" i="6"/>
  <c r="V298" i="6"/>
  <c r="V290" i="6"/>
  <c r="V282" i="6"/>
  <c r="V274" i="6"/>
  <c r="V240" i="6"/>
  <c r="W240" i="6"/>
  <c r="W268" i="6"/>
  <c r="M317" i="6"/>
  <c r="O317" i="6" s="1"/>
  <c r="K317" i="6"/>
  <c r="V213" i="6"/>
  <c r="W213" i="6"/>
  <c r="W181" i="6"/>
  <c r="W204" i="6"/>
  <c r="W177" i="6"/>
  <c r="V248" i="6"/>
  <c r="W222" i="6"/>
  <c r="W168" i="6"/>
  <c r="V168" i="6"/>
  <c r="W173" i="6"/>
  <c r="W151" i="6"/>
  <c r="W270" i="6"/>
  <c r="V226" i="6"/>
  <c r="N176" i="6"/>
  <c r="T176" i="6" s="1"/>
  <c r="W141" i="6"/>
  <c r="W72" i="6"/>
  <c r="V132" i="6"/>
  <c r="V116" i="6"/>
  <c r="W84" i="6"/>
  <c r="V487" i="6"/>
  <c r="I320" i="6"/>
  <c r="Q320" i="6" s="1"/>
  <c r="W197" i="6"/>
  <c r="V197" i="6"/>
  <c r="W215" i="6"/>
  <c r="W86" i="6"/>
  <c r="V86" i="6"/>
  <c r="W138" i="6"/>
  <c r="V138" i="6"/>
  <c r="W129" i="6"/>
  <c r="V129" i="6"/>
  <c r="W595" i="6"/>
  <c r="V595" i="6"/>
  <c r="W573" i="6"/>
  <c r="V573" i="6"/>
  <c r="V594" i="6"/>
  <c r="W594" i="6"/>
  <c r="W569" i="6"/>
  <c r="V569" i="6"/>
  <c r="W586" i="6"/>
  <c r="V518" i="6"/>
  <c r="N583" i="6"/>
  <c r="T583" i="6" s="1"/>
  <c r="W585" i="6"/>
  <c r="W517" i="6"/>
  <c r="W496" i="6"/>
  <c r="W471" i="6"/>
  <c r="V471" i="6"/>
  <c r="W488" i="6"/>
  <c r="W491" i="6"/>
  <c r="W428" i="6"/>
  <c r="V428" i="6"/>
  <c r="W402" i="6"/>
  <c r="V402" i="6"/>
  <c r="N400" i="6"/>
  <c r="T400" i="6" s="1"/>
  <c r="V459" i="6"/>
  <c r="W455" i="6"/>
  <c r="V427" i="6"/>
  <c r="W427" i="6"/>
  <c r="W401" i="6"/>
  <c r="W445" i="6"/>
  <c r="V419" i="6"/>
  <c r="W417" i="6"/>
  <c r="V417" i="6"/>
  <c r="H329" i="6"/>
  <c r="H324" i="6"/>
  <c r="K312" i="6"/>
  <c r="M312" i="6"/>
  <c r="O312" i="6" s="1"/>
  <c r="W396" i="6"/>
  <c r="V396" i="6"/>
  <c r="H327" i="6"/>
  <c r="W318" i="6"/>
  <c r="V318" i="6"/>
  <c r="W266" i="6"/>
  <c r="V266" i="6"/>
  <c r="W438" i="6"/>
  <c r="W239" i="6"/>
  <c r="V239" i="6"/>
  <c r="V293" i="6"/>
  <c r="W277" i="6"/>
  <c r="W265" i="6"/>
  <c r="V181" i="6"/>
  <c r="V259" i="6"/>
  <c r="W223" i="6"/>
  <c r="W202" i="6"/>
  <c r="V186" i="6"/>
  <c r="W207" i="6"/>
  <c r="V150" i="6"/>
  <c r="W150" i="6"/>
  <c r="W261" i="6"/>
  <c r="V261" i="6"/>
  <c r="V198" i="6"/>
  <c r="W198" i="6"/>
  <c r="V182" i="6"/>
  <c r="V238" i="6"/>
  <c r="W201" i="6"/>
  <c r="V201" i="6"/>
  <c r="W227" i="6"/>
  <c r="V194" i="6"/>
  <c r="V139" i="6"/>
  <c r="V123" i="6"/>
  <c r="V107" i="6"/>
  <c r="V91" i="6"/>
  <c r="W65" i="6"/>
  <c r="V141" i="6"/>
  <c r="W125" i="6"/>
  <c r="W109" i="6"/>
  <c r="W93" i="6"/>
  <c r="W77" i="6"/>
  <c r="V72" i="6"/>
  <c r="W228" i="6"/>
  <c r="V127" i="6"/>
  <c r="V111" i="6"/>
  <c r="V95" i="6"/>
  <c r="V79" i="6"/>
  <c r="W132" i="6"/>
  <c r="W116" i="6"/>
  <c r="W100" i="6"/>
  <c r="V100" i="6"/>
  <c r="V84" i="6"/>
  <c r="W73" i="6"/>
  <c r="V66" i="6"/>
  <c r="N88" i="12" l="1"/>
  <c r="N216" i="12"/>
  <c r="N232" i="12"/>
  <c r="N168" i="12"/>
  <c r="N240" i="12"/>
  <c r="O64" i="12"/>
  <c r="N96" i="12"/>
  <c r="N112" i="12"/>
  <c r="N296" i="12"/>
  <c r="N80" i="12"/>
  <c r="N176" i="12"/>
  <c r="O20" i="12"/>
  <c r="N120" i="12"/>
  <c r="N160" i="12"/>
  <c r="N128" i="12"/>
  <c r="N288" i="12"/>
  <c r="N104" i="12"/>
  <c r="N224" i="12"/>
  <c r="O98" i="12"/>
  <c r="O450" i="12"/>
  <c r="O496" i="12"/>
  <c r="O338" i="12"/>
  <c r="O406" i="12"/>
  <c r="O462" i="12"/>
  <c r="O470" i="12"/>
  <c r="O226" i="12"/>
  <c r="O418" i="12"/>
  <c r="O354" i="12"/>
  <c r="O504" i="12"/>
  <c r="O82" i="12"/>
  <c r="O430" i="12"/>
  <c r="O482" i="12"/>
  <c r="O438" i="12"/>
  <c r="O210" i="12"/>
  <c r="O344" i="12"/>
  <c r="O216" i="12"/>
  <c r="O88" i="12"/>
  <c r="O439" i="12"/>
  <c r="O382" i="12"/>
  <c r="O254" i="12"/>
  <c r="O126" i="12"/>
  <c r="O491" i="12"/>
  <c r="O427" i="12"/>
  <c r="O323" i="12"/>
  <c r="O195" i="12"/>
  <c r="O114" i="12"/>
  <c r="O484" i="12"/>
  <c r="O452" i="12"/>
  <c r="O420" i="12"/>
  <c r="O372" i="12"/>
  <c r="O308" i="12"/>
  <c r="O244" i="12"/>
  <c r="O180" i="12"/>
  <c r="O116" i="12"/>
  <c r="O167" i="12"/>
  <c r="O151" i="12"/>
  <c r="O499" i="12"/>
  <c r="O391" i="12"/>
  <c r="O220" i="12"/>
  <c r="O478" i="12"/>
  <c r="O332" i="12"/>
  <c r="O162" i="12"/>
  <c r="O466" i="12"/>
  <c r="O316" i="12"/>
  <c r="O146" i="12"/>
  <c r="O422" i="12"/>
  <c r="O258" i="12"/>
  <c r="O87" i="12"/>
  <c r="O328" i="12"/>
  <c r="O200" i="12"/>
  <c r="O72" i="12"/>
  <c r="O431" i="12"/>
  <c r="O366" i="12"/>
  <c r="O238" i="12"/>
  <c r="O110" i="12"/>
  <c r="O483" i="12"/>
  <c r="O419" i="12"/>
  <c r="O307" i="12"/>
  <c r="O179" i="12"/>
  <c r="O501" i="12"/>
  <c r="O379" i="12"/>
  <c r="O315" i="12"/>
  <c r="O251" i="12"/>
  <c r="O187" i="12"/>
  <c r="O123" i="12"/>
  <c r="O67" i="12"/>
  <c r="O124" i="12"/>
  <c r="O346" i="12"/>
  <c r="O282" i="12"/>
  <c r="O218" i="12"/>
  <c r="O154" i="12"/>
  <c r="O90" i="12"/>
  <c r="O364" i="12"/>
  <c r="O108" i="12"/>
  <c r="O473" i="12"/>
  <c r="O441" i="12"/>
  <c r="O409" i="12"/>
  <c r="O377" i="12"/>
  <c r="O345" i="12"/>
  <c r="O313" i="12"/>
  <c r="O281" i="12"/>
  <c r="O249" i="12"/>
  <c r="O217" i="12"/>
  <c r="O185" i="12"/>
  <c r="O153" i="12"/>
  <c r="O121" i="12"/>
  <c r="O89" i="12"/>
  <c r="O495" i="12"/>
  <c r="O488" i="12"/>
  <c r="O456" i="12"/>
  <c r="O424" i="12"/>
  <c r="O384" i="12"/>
  <c r="O320" i="12"/>
  <c r="O256" i="12"/>
  <c r="O192" i="12"/>
  <c r="O128" i="12"/>
  <c r="O367" i="12"/>
  <c r="O303" i="12"/>
  <c r="O207" i="12"/>
  <c r="O143" i="12"/>
  <c r="O79" i="12"/>
  <c r="O342" i="12"/>
  <c r="O278" i="12"/>
  <c r="O214" i="12"/>
  <c r="O150" i="12"/>
  <c r="O86" i="12"/>
  <c r="O461" i="12"/>
  <c r="O429" i="12"/>
  <c r="O397" i="12"/>
  <c r="O365" i="12"/>
  <c r="O333" i="12"/>
  <c r="O301" i="12"/>
  <c r="O269" i="12"/>
  <c r="O237" i="12"/>
  <c r="O205" i="12"/>
  <c r="O173" i="12"/>
  <c r="O312" i="12"/>
  <c r="O184" i="12"/>
  <c r="O487" i="12"/>
  <c r="O423" i="12"/>
  <c r="O350" i="12"/>
  <c r="O222" i="12"/>
  <c r="O94" i="12"/>
  <c r="O475" i="12"/>
  <c r="O411" i="12"/>
  <c r="O291" i="12"/>
  <c r="O163" i="12"/>
  <c r="O284" i="12"/>
  <c r="O476" i="12"/>
  <c r="O444" i="12"/>
  <c r="O412" i="12"/>
  <c r="O356" i="12"/>
  <c r="O292" i="12"/>
  <c r="O228" i="12"/>
  <c r="O164" i="12"/>
  <c r="O100" i="12"/>
  <c r="O396" i="12"/>
  <c r="O183" i="12"/>
  <c r="O322" i="12"/>
  <c r="O490" i="12"/>
  <c r="O348" i="12"/>
  <c r="O178" i="12"/>
  <c r="O446" i="12"/>
  <c r="O290" i="12"/>
  <c r="O119" i="12"/>
  <c r="O510" i="12"/>
  <c r="O434" i="12"/>
  <c r="O274" i="12"/>
  <c r="O103" i="12"/>
  <c r="O505" i="12"/>
  <c r="O296" i="12"/>
  <c r="O168" i="12"/>
  <c r="O479" i="12"/>
  <c r="O415" i="12"/>
  <c r="O334" i="12"/>
  <c r="O206" i="12"/>
  <c r="O78" i="12"/>
  <c r="O467" i="12"/>
  <c r="O403" i="12"/>
  <c r="O275" i="12"/>
  <c r="O147" i="12"/>
  <c r="O474" i="12"/>
  <c r="O363" i="12"/>
  <c r="O299" i="12"/>
  <c r="O235" i="12"/>
  <c r="O171" i="12"/>
  <c r="O107" i="12"/>
  <c r="O380" i="12"/>
  <c r="O394" i="12"/>
  <c r="O330" i="12"/>
  <c r="O266" i="12"/>
  <c r="O202" i="12"/>
  <c r="O138" i="12"/>
  <c r="O74" i="12"/>
  <c r="O223" i="12"/>
  <c r="O465" i="12"/>
  <c r="O433" i="12"/>
  <c r="O401" i="12"/>
  <c r="O497" i="12"/>
  <c r="O280" i="12"/>
  <c r="O152" i="12"/>
  <c r="O471" i="12"/>
  <c r="O407" i="12"/>
  <c r="O318" i="12"/>
  <c r="O190" i="12"/>
  <c r="O459" i="12"/>
  <c r="O387" i="12"/>
  <c r="O259" i="12"/>
  <c r="O131" i="12"/>
  <c r="O442" i="12"/>
  <c r="O468" i="12"/>
  <c r="O436" i="12"/>
  <c r="O404" i="12"/>
  <c r="O340" i="12"/>
  <c r="O276" i="12"/>
  <c r="O212" i="12"/>
  <c r="O148" i="12"/>
  <c r="O84" i="12"/>
  <c r="O140" i="12"/>
  <c r="O279" i="12"/>
  <c r="O360" i="12"/>
  <c r="O455" i="12"/>
  <c r="O174" i="12"/>
  <c r="O156" i="12"/>
  <c r="O227" i="12"/>
  <c r="O410" i="12"/>
  <c r="O428" i="12"/>
  <c r="O347" i="12"/>
  <c r="O267" i="12"/>
  <c r="O91" i="12"/>
  <c r="O362" i="12"/>
  <c r="O186" i="12"/>
  <c r="O106" i="12"/>
  <c r="O481" i="12"/>
  <c r="O393" i="12"/>
  <c r="O321" i="12"/>
  <c r="O209" i="12"/>
  <c r="O137" i="12"/>
  <c r="O65" i="12"/>
  <c r="O507" i="12"/>
  <c r="O432" i="12"/>
  <c r="O240" i="12"/>
  <c r="O96" i="12"/>
  <c r="O402" i="12"/>
  <c r="O188" i="12"/>
  <c r="O191" i="12"/>
  <c r="O374" i="12"/>
  <c r="O230" i="12"/>
  <c r="O172" i="12"/>
  <c r="O477" i="12"/>
  <c r="O405" i="12"/>
  <c r="O293" i="12"/>
  <c r="O221" i="12"/>
  <c r="O149" i="12"/>
  <c r="O117" i="12"/>
  <c r="O85" i="12"/>
  <c r="O264" i="12"/>
  <c r="O447" i="12"/>
  <c r="O158" i="12"/>
  <c r="O451" i="12"/>
  <c r="O211" i="12"/>
  <c r="O370" i="12"/>
  <c r="O132" i="12"/>
  <c r="O295" i="12"/>
  <c r="O236" i="12"/>
  <c r="O353" i="12"/>
  <c r="O241" i="12"/>
  <c r="O169" i="12"/>
  <c r="O97" i="12"/>
  <c r="O503" i="12"/>
  <c r="O306" i="12"/>
  <c r="O92" i="12"/>
  <c r="O464" i="12"/>
  <c r="O304" i="12"/>
  <c r="O160" i="12"/>
  <c r="O76" i="12"/>
  <c r="O506" i="12"/>
  <c r="O287" i="12"/>
  <c r="O111" i="12"/>
  <c r="O294" i="12"/>
  <c r="O70" i="12"/>
  <c r="O343" i="12"/>
  <c r="O437" i="12"/>
  <c r="O325" i="12"/>
  <c r="O253" i="12"/>
  <c r="O181" i="12"/>
  <c r="O248" i="12"/>
  <c r="O327" i="12"/>
  <c r="O142" i="12"/>
  <c r="O443" i="12"/>
  <c r="O115" i="12"/>
  <c r="O242" i="12"/>
  <c r="O324" i="12"/>
  <c r="O331" i="12"/>
  <c r="O155" i="12"/>
  <c r="O75" i="12"/>
  <c r="O508" i="12"/>
  <c r="O252" i="12"/>
  <c r="O250" i="12"/>
  <c r="O170" i="12"/>
  <c r="O194" i="12"/>
  <c r="O425" i="12"/>
  <c r="O385" i="12"/>
  <c r="O273" i="12"/>
  <c r="O201" i="12"/>
  <c r="O129" i="12"/>
  <c r="O368" i="12"/>
  <c r="O224" i="12"/>
  <c r="O80" i="12"/>
  <c r="O502" i="12"/>
  <c r="O359" i="12"/>
  <c r="O351" i="12"/>
  <c r="O175" i="12"/>
  <c r="O358" i="12"/>
  <c r="O134" i="12"/>
  <c r="O486" i="12"/>
  <c r="O130" i="12"/>
  <c r="O469" i="12"/>
  <c r="O357" i="12"/>
  <c r="O285" i="12"/>
  <c r="O213" i="12"/>
  <c r="O141" i="12"/>
  <c r="O109" i="12"/>
  <c r="O77" i="12"/>
  <c r="O232" i="12"/>
  <c r="O199" i="12"/>
  <c r="O435" i="12"/>
  <c r="O99" i="12"/>
  <c r="O460" i="12"/>
  <c r="O500" i="12"/>
  <c r="O305" i="12"/>
  <c r="O233" i="12"/>
  <c r="O161" i="12"/>
  <c r="O458" i="12"/>
  <c r="O263" i="12"/>
  <c r="O416" i="12"/>
  <c r="O288" i="12"/>
  <c r="O144" i="12"/>
  <c r="O247" i="12"/>
  <c r="O498" i="12"/>
  <c r="O271" i="12"/>
  <c r="O95" i="12"/>
  <c r="O198" i="12"/>
  <c r="O300" i="12"/>
  <c r="O389" i="12"/>
  <c r="O317" i="12"/>
  <c r="O245" i="12"/>
  <c r="O136" i="12"/>
  <c r="O398" i="12"/>
  <c r="O371" i="12"/>
  <c r="O83" i="12"/>
  <c r="O196" i="12"/>
  <c r="O311" i="12"/>
  <c r="O395" i="12"/>
  <c r="O219" i="12"/>
  <c r="O139" i="12"/>
  <c r="O492" i="12"/>
  <c r="O314" i="12"/>
  <c r="O234" i="12"/>
  <c r="O66" i="12"/>
  <c r="O457" i="12"/>
  <c r="O417" i="12"/>
  <c r="O337" i="12"/>
  <c r="O265" i="12"/>
  <c r="O193" i="12"/>
  <c r="O81" i="12"/>
  <c r="O448" i="12"/>
  <c r="O352" i="12"/>
  <c r="O208" i="12"/>
  <c r="O494" i="12"/>
  <c r="O335" i="12"/>
  <c r="O159" i="12"/>
  <c r="O262" i="12"/>
  <c r="O118" i="12"/>
  <c r="O454" i="12"/>
  <c r="O421" i="12"/>
  <c r="O349" i="12"/>
  <c r="O277" i="12"/>
  <c r="O165" i="12"/>
  <c r="O133" i="12"/>
  <c r="O101" i="12"/>
  <c r="O69" i="12"/>
  <c r="O120" i="12"/>
  <c r="O302" i="12"/>
  <c r="O355" i="12"/>
  <c r="O388" i="12"/>
  <c r="O369" i="12"/>
  <c r="O297" i="12"/>
  <c r="O225" i="12"/>
  <c r="O113" i="12"/>
  <c r="O426" i="12"/>
  <c r="O480" i="12"/>
  <c r="O408" i="12"/>
  <c r="O272" i="12"/>
  <c r="O414" i="12"/>
  <c r="O204" i="12"/>
  <c r="O399" i="12"/>
  <c r="O255" i="12"/>
  <c r="O326" i="12"/>
  <c r="O182" i="12"/>
  <c r="O453" i="12"/>
  <c r="O381" i="12"/>
  <c r="O309" i="12"/>
  <c r="O197" i="12"/>
  <c r="O392" i="12"/>
  <c r="O104" i="12"/>
  <c r="O286" i="12"/>
  <c r="O509" i="12"/>
  <c r="O339" i="12"/>
  <c r="O239" i="12"/>
  <c r="O68" i="12"/>
  <c r="O268" i="12"/>
  <c r="O283" i="12"/>
  <c r="O203" i="12"/>
  <c r="O378" i="12"/>
  <c r="O298" i="12"/>
  <c r="O122" i="12"/>
  <c r="O489" i="12"/>
  <c r="O449" i="12"/>
  <c r="O329" i="12"/>
  <c r="O257" i="12"/>
  <c r="O145" i="12"/>
  <c r="O73" i="12"/>
  <c r="O440" i="12"/>
  <c r="O336" i="12"/>
  <c r="O112" i="12"/>
  <c r="O231" i="12"/>
  <c r="O319" i="12"/>
  <c r="O390" i="12"/>
  <c r="O246" i="12"/>
  <c r="O102" i="12"/>
  <c r="O215" i="12"/>
  <c r="O485" i="12"/>
  <c r="O413" i="12"/>
  <c r="O341" i="12"/>
  <c r="O229" i="12"/>
  <c r="O157" i="12"/>
  <c r="O125" i="12"/>
  <c r="O93" i="12"/>
  <c r="O376" i="12"/>
  <c r="O463" i="12"/>
  <c r="O270" i="12"/>
  <c r="O493" i="12"/>
  <c r="O243" i="12"/>
  <c r="O260" i="12"/>
  <c r="O361" i="12"/>
  <c r="O289" i="12"/>
  <c r="O177" i="12"/>
  <c r="O105" i="12"/>
  <c r="O135" i="12"/>
  <c r="O472" i="12"/>
  <c r="O400" i="12"/>
  <c r="O176" i="12"/>
  <c r="O375" i="12"/>
  <c r="O383" i="12"/>
  <c r="O127" i="12"/>
  <c r="O310" i="12"/>
  <c r="O166" i="12"/>
  <c r="O386" i="12"/>
  <c r="O445" i="12"/>
  <c r="O373" i="12"/>
  <c r="O261" i="12"/>
  <c r="O189" i="12"/>
  <c r="O71" i="12"/>
  <c r="E20" i="12"/>
  <c r="G14" i="12"/>
  <c r="G20" i="12" s="1"/>
  <c r="G16" i="12"/>
  <c r="G21" i="12" s="1"/>
  <c r="E21" i="12"/>
  <c r="O72" i="9"/>
  <c r="O659" i="9"/>
  <c r="O167" i="9"/>
  <c r="O535" i="9"/>
  <c r="O511" i="9"/>
  <c r="O559" i="9"/>
  <c r="O575" i="9"/>
  <c r="O567" i="9"/>
  <c r="O543" i="9"/>
  <c r="O622" i="9"/>
  <c r="N622" i="9"/>
  <c r="O610" i="9"/>
  <c r="N610" i="9"/>
  <c r="O534" i="9"/>
  <c r="N534" i="9"/>
  <c r="O405" i="9"/>
  <c r="N405" i="9"/>
  <c r="O354" i="9"/>
  <c r="N354" i="9"/>
  <c r="O335" i="9"/>
  <c r="O623" i="9"/>
  <c r="O175" i="9"/>
  <c r="O183" i="9"/>
  <c r="O423" i="9"/>
  <c r="O287" i="9"/>
  <c r="O607" i="9"/>
  <c r="O112" i="9"/>
  <c r="O408" i="9"/>
  <c r="O630" i="9"/>
  <c r="N630" i="9"/>
  <c r="O578" i="9"/>
  <c r="N578" i="9"/>
  <c r="O566" i="9"/>
  <c r="N566" i="9"/>
  <c r="O548" i="9"/>
  <c r="N548" i="9"/>
  <c r="O588" i="9"/>
  <c r="N588" i="9"/>
  <c r="O421" i="9"/>
  <c r="N421" i="9"/>
  <c r="O373" i="9"/>
  <c r="N373" i="9"/>
  <c r="O591" i="9"/>
  <c r="O159" i="9"/>
  <c r="O431" i="9"/>
  <c r="O416" i="9"/>
  <c r="O583" i="9"/>
  <c r="O439" i="9"/>
  <c r="O376" i="9"/>
  <c r="O103" i="9"/>
  <c r="O118" i="9"/>
  <c r="O368" i="9"/>
  <c r="O239" i="9"/>
  <c r="O626" i="9"/>
  <c r="N626" i="9"/>
  <c r="O554" i="9"/>
  <c r="N554" i="9"/>
  <c r="O562" i="9"/>
  <c r="N562" i="9"/>
  <c r="O636" i="9"/>
  <c r="N636" i="9"/>
  <c r="O191" i="9"/>
  <c r="O75" i="9"/>
  <c r="O83" i="9"/>
  <c r="O91" i="9"/>
  <c r="O99" i="9"/>
  <c r="O68" i="9"/>
  <c r="O64" i="9"/>
  <c r="O81" i="9"/>
  <c r="O85" i="9"/>
  <c r="O97" i="9"/>
  <c r="O101" i="9"/>
  <c r="O115" i="9"/>
  <c r="O141" i="9"/>
  <c r="O146" i="9"/>
  <c r="O169" i="9"/>
  <c r="O172" i="9"/>
  <c r="O181" i="9"/>
  <c r="O186" i="9"/>
  <c r="O197" i="9"/>
  <c r="O66" i="9"/>
  <c r="O70" i="9"/>
  <c r="O76" i="9"/>
  <c r="O92" i="9"/>
  <c r="O107" i="9"/>
  <c r="O177" i="9"/>
  <c r="O193" i="9"/>
  <c r="O206" i="9"/>
  <c r="O82" i="9"/>
  <c r="O98" i="9"/>
  <c r="O121" i="9"/>
  <c r="O124" i="9"/>
  <c r="O137" i="9"/>
  <c r="O142" i="9"/>
  <c r="O147" i="9"/>
  <c r="O156" i="9"/>
  <c r="O165" i="9"/>
  <c r="O173" i="9"/>
  <c r="O182" i="9"/>
  <c r="O67" i="9"/>
  <c r="O73" i="9"/>
  <c r="O77" i="9"/>
  <c r="O89" i="9"/>
  <c r="O93" i="9"/>
  <c r="O108" i="9"/>
  <c r="O117" i="9"/>
  <c r="O125" i="9"/>
  <c r="O157" i="9"/>
  <c r="O179" i="9"/>
  <c r="O189" i="9"/>
  <c r="O84" i="9"/>
  <c r="O100" i="9"/>
  <c r="O105" i="9"/>
  <c r="O113" i="9"/>
  <c r="O122" i="9"/>
  <c r="O130" i="9"/>
  <c r="O139" i="9"/>
  <c r="O162" i="9"/>
  <c r="O171" i="9"/>
  <c r="O74" i="9"/>
  <c r="O90" i="9"/>
  <c r="O134" i="9"/>
  <c r="O145" i="9"/>
  <c r="O149" i="9"/>
  <c r="O161" i="9"/>
  <c r="O198" i="9"/>
  <c r="O218" i="9"/>
  <c r="O227" i="9"/>
  <c r="O291" i="9"/>
  <c r="O326" i="9"/>
  <c r="O358" i="9"/>
  <c r="O377" i="9"/>
  <c r="O381" i="9"/>
  <c r="O427" i="9"/>
  <c r="O507" i="9"/>
  <c r="O521" i="9"/>
  <c r="O525" i="9"/>
  <c r="O69" i="9"/>
  <c r="O109" i="9"/>
  <c r="O126" i="9"/>
  <c r="O163" i="9"/>
  <c r="O201" i="9"/>
  <c r="O222" i="9"/>
  <c r="O259" i="9"/>
  <c r="O323" i="9"/>
  <c r="O331" i="9"/>
  <c r="O337" i="9"/>
  <c r="O340" i="9"/>
  <c r="O345" i="9"/>
  <c r="O355" i="9"/>
  <c r="O363" i="9"/>
  <c r="O406" i="9"/>
  <c r="O414" i="9"/>
  <c r="O441" i="9"/>
  <c r="O445" i="9"/>
  <c r="O459" i="9"/>
  <c r="O481" i="9"/>
  <c r="O485" i="9"/>
  <c r="O129" i="9"/>
  <c r="O233" i="9"/>
  <c r="O237" i="9"/>
  <c r="O242" i="9"/>
  <c r="O250" i="9"/>
  <c r="O269" i="9"/>
  <c r="O274" i="9"/>
  <c r="O282" i="9"/>
  <c r="O301" i="9"/>
  <c r="O306" i="9"/>
  <c r="O314" i="9"/>
  <c r="O382" i="9"/>
  <c r="O388" i="9"/>
  <c r="O402" i="9"/>
  <c r="O420" i="9"/>
  <c r="O473" i="9"/>
  <c r="O477" i="9"/>
  <c r="O499" i="9"/>
  <c r="O513" i="9"/>
  <c r="O517" i="9"/>
  <c r="O131" i="9"/>
  <c r="O204" i="9"/>
  <c r="O210" i="9"/>
  <c r="O246" i="9"/>
  <c r="O265" i="9"/>
  <c r="O278" i="9"/>
  <c r="O289" i="9"/>
  <c r="O292" i="9"/>
  <c r="O297" i="9"/>
  <c r="O310" i="9"/>
  <c r="O374" i="9"/>
  <c r="O393" i="9"/>
  <c r="O397" i="9"/>
  <c r="O407" i="9"/>
  <c r="O411" i="9"/>
  <c r="O433" i="9"/>
  <c r="O437" i="9"/>
  <c r="O451" i="9"/>
  <c r="O465" i="9"/>
  <c r="O469" i="9"/>
  <c r="O491" i="9"/>
  <c r="O133" i="9"/>
  <c r="O153" i="9"/>
  <c r="O170" i="9"/>
  <c r="O220" i="9"/>
  <c r="O243" i="9"/>
  <c r="O251" i="9"/>
  <c r="O257" i="9"/>
  <c r="O260" i="9"/>
  <c r="O275" i="9"/>
  <c r="O307" i="9"/>
  <c r="O315" i="9"/>
  <c r="O321" i="9"/>
  <c r="O324" i="9"/>
  <c r="O329" i="9"/>
  <c r="O333" i="9"/>
  <c r="O338" i="9"/>
  <c r="O346" i="9"/>
  <c r="O356" i="9"/>
  <c r="O361" i="9"/>
  <c r="O370" i="9"/>
  <c r="O379" i="9"/>
  <c r="O425" i="9"/>
  <c r="O429" i="9"/>
  <c r="O505" i="9"/>
  <c r="O509" i="9"/>
  <c r="O523" i="9"/>
  <c r="O155" i="9"/>
  <c r="O205" i="9"/>
  <c r="O211" i="9"/>
  <c r="O217" i="9"/>
  <c r="O225" i="9"/>
  <c r="O234" i="9"/>
  <c r="O342" i="9"/>
  <c r="O353" i="9"/>
  <c r="O365" i="9"/>
  <c r="O398" i="9"/>
  <c r="O404" i="9"/>
  <c r="O443" i="9"/>
  <c r="O457" i="9"/>
  <c r="O461" i="9"/>
  <c r="O483" i="9"/>
  <c r="O194" i="9"/>
  <c r="O221" i="9"/>
  <c r="O230" i="9"/>
  <c r="O266" i="9"/>
  <c r="O285" i="9"/>
  <c r="O290" i="9"/>
  <c r="O298" i="9"/>
  <c r="O339" i="9"/>
  <c r="O347" i="9"/>
  <c r="O390" i="9"/>
  <c r="O422" i="9"/>
  <c r="O475" i="9"/>
  <c r="O497" i="9"/>
  <c r="O501" i="9"/>
  <c r="O515" i="9"/>
  <c r="O176" i="9"/>
  <c r="O235" i="9"/>
  <c r="O273" i="9"/>
  <c r="O308" i="9"/>
  <c r="O418" i="9"/>
  <c r="O453" i="9"/>
  <c r="O489" i="9"/>
  <c r="O569" i="9"/>
  <c r="O573" i="9"/>
  <c r="O587" i="9"/>
  <c r="O609" i="9"/>
  <c r="O613" i="9"/>
  <c r="O627" i="9"/>
  <c r="O641" i="9"/>
  <c r="O645" i="9"/>
  <c r="O533" i="9"/>
  <c r="O241" i="9"/>
  <c r="O276" i="9"/>
  <c r="O313" i="9"/>
  <c r="O386" i="9"/>
  <c r="O493" i="9"/>
  <c r="O547" i="9"/>
  <c r="O601" i="9"/>
  <c r="O605" i="9"/>
  <c r="O305" i="9"/>
  <c r="O529" i="9"/>
  <c r="O65" i="9"/>
  <c r="O244" i="9"/>
  <c r="O281" i="9"/>
  <c r="O317" i="9"/>
  <c r="O539" i="9"/>
  <c r="O561" i="9"/>
  <c r="O565" i="9"/>
  <c r="O579" i="9"/>
  <c r="O593" i="9"/>
  <c r="O597" i="9"/>
  <c r="O619" i="9"/>
  <c r="O633" i="9"/>
  <c r="O637" i="9"/>
  <c r="O651" i="9"/>
  <c r="O158" i="9"/>
  <c r="O449" i="9"/>
  <c r="O555" i="9"/>
  <c r="O213" i="9"/>
  <c r="O249" i="9"/>
  <c r="O322" i="9"/>
  <c r="O395" i="9"/>
  <c r="O467" i="9"/>
  <c r="O531" i="9"/>
  <c r="O553" i="9"/>
  <c r="O557" i="9"/>
  <c r="O253" i="9"/>
  <c r="O362" i="9"/>
  <c r="O435" i="9"/>
  <c r="O571" i="9"/>
  <c r="O585" i="9"/>
  <c r="O589" i="9"/>
  <c r="O611" i="9"/>
  <c r="O625" i="9"/>
  <c r="O629" i="9"/>
  <c r="O643" i="9"/>
  <c r="O657" i="9"/>
  <c r="O123" i="9"/>
  <c r="O258" i="9"/>
  <c r="O294" i="9"/>
  <c r="O330" i="9"/>
  <c r="O366" i="9"/>
  <c r="O545" i="9"/>
  <c r="O549" i="9"/>
  <c r="O603" i="9"/>
  <c r="O372" i="9"/>
  <c r="O409" i="9"/>
  <c r="O537" i="9"/>
  <c r="O541" i="9"/>
  <c r="O563" i="9"/>
  <c r="O577" i="9"/>
  <c r="O581" i="9"/>
  <c r="O595" i="9"/>
  <c r="O617" i="9"/>
  <c r="O621" i="9"/>
  <c r="O635" i="9"/>
  <c r="O649" i="9"/>
  <c r="O653" i="9"/>
  <c r="O413" i="9"/>
  <c r="O344" i="9"/>
  <c r="O120" i="9"/>
  <c r="O232" i="9"/>
  <c r="O160" i="9"/>
  <c r="O624" i="9"/>
  <c r="O302" i="9"/>
  <c r="O78" i="9"/>
  <c r="O86" i="9"/>
  <c r="O277" i="9"/>
  <c r="O200" i="9"/>
  <c r="O606" i="9"/>
  <c r="O550" i="9"/>
  <c r="O528" i="9"/>
  <c r="O510" i="9"/>
  <c r="O494" i="9"/>
  <c r="O478" i="9"/>
  <c r="O462" i="9"/>
  <c r="O446" i="9"/>
  <c r="O428" i="9"/>
  <c r="O185" i="9"/>
  <c r="O371" i="9"/>
  <c r="O140" i="9"/>
  <c r="O348" i="9"/>
  <c r="O646" i="9"/>
  <c r="O357" i="9"/>
  <c r="O238" i="9"/>
  <c r="O94" i="9"/>
  <c r="O464" i="9"/>
  <c r="O299" i="9"/>
  <c r="O208" i="9"/>
  <c r="O136" i="9"/>
  <c r="O616" i="9"/>
  <c r="O552" i="9"/>
  <c r="O272" i="9"/>
  <c r="O343" i="9"/>
  <c r="O195" i="9"/>
  <c r="O658" i="9"/>
  <c r="O600" i="9"/>
  <c r="O546" i="9"/>
  <c r="O526" i="9"/>
  <c r="O508" i="9"/>
  <c r="O492" i="9"/>
  <c r="O476" i="9"/>
  <c r="O460" i="9"/>
  <c r="O444" i="9"/>
  <c r="O426" i="9"/>
  <c r="O300" i="9"/>
  <c r="O224" i="9"/>
  <c r="O336" i="9"/>
  <c r="O138" i="9"/>
  <c r="O284" i="9"/>
  <c r="O632" i="9"/>
  <c r="O480" i="9"/>
  <c r="O263" i="9"/>
  <c r="O196" i="9"/>
  <c r="O383" i="9"/>
  <c r="O391" i="9"/>
  <c r="O248" i="9"/>
  <c r="O192" i="9"/>
  <c r="O144" i="9"/>
  <c r="O608" i="9"/>
  <c r="O544" i="9"/>
  <c r="O254" i="9"/>
  <c r="O286" i="9"/>
  <c r="O359" i="9"/>
  <c r="O320" i="9"/>
  <c r="O166" i="9"/>
  <c r="O650" i="9"/>
  <c r="O594" i="9"/>
  <c r="O542" i="9"/>
  <c r="O524" i="9"/>
  <c r="O506" i="9"/>
  <c r="O490" i="9"/>
  <c r="O474" i="9"/>
  <c r="O458" i="9"/>
  <c r="O442" i="9"/>
  <c r="O417" i="9"/>
  <c r="O654" i="9"/>
  <c r="O419" i="9"/>
  <c r="O349" i="9"/>
  <c r="O325" i="9"/>
  <c r="O327" i="9"/>
  <c r="O516" i="9"/>
  <c r="O190" i="9"/>
  <c r="O102" i="9"/>
  <c r="O152" i="9"/>
  <c r="O512" i="9"/>
  <c r="O79" i="9"/>
  <c r="O87" i="9"/>
  <c r="O316" i="9"/>
  <c r="O252" i="9"/>
  <c r="O642" i="9"/>
  <c r="O586" i="9"/>
  <c r="O540" i="9"/>
  <c r="O522" i="9"/>
  <c r="O504" i="9"/>
  <c r="O488" i="9"/>
  <c r="O472" i="9"/>
  <c r="O456" i="9"/>
  <c r="O440" i="9"/>
  <c r="O401" i="9"/>
  <c r="O295" i="9"/>
  <c r="O219" i="9"/>
  <c r="O178" i="9"/>
  <c r="O558" i="9"/>
  <c r="O410" i="9"/>
  <c r="O279" i="9"/>
  <c r="O304" i="9"/>
  <c r="O412" i="9"/>
  <c r="O318" i="9"/>
  <c r="O164" i="9"/>
  <c r="O187" i="9"/>
  <c r="O148" i="9"/>
  <c r="O328" i="9"/>
  <c r="O560" i="9"/>
  <c r="O448" i="9"/>
  <c r="O399" i="9"/>
  <c r="O367" i="9"/>
  <c r="O95" i="9"/>
  <c r="O71" i="9"/>
  <c r="O656" i="9"/>
  <c r="O592" i="9"/>
  <c r="O207" i="9"/>
  <c r="O229" i="9"/>
  <c r="O309" i="9"/>
  <c r="O245" i="9"/>
  <c r="O128" i="9"/>
  <c r="O634" i="9"/>
  <c r="O580" i="9"/>
  <c r="O538" i="9"/>
  <c r="O520" i="9"/>
  <c r="O502" i="9"/>
  <c r="O486" i="9"/>
  <c r="O470" i="9"/>
  <c r="O454" i="9"/>
  <c r="O438" i="9"/>
  <c r="O385" i="9"/>
  <c r="O214" i="9"/>
  <c r="O403" i="9"/>
  <c r="O334" i="9"/>
  <c r="O267" i="9"/>
  <c r="O270" i="9"/>
  <c r="O256" i="9"/>
  <c r="O396" i="9"/>
  <c r="O180" i="9"/>
  <c r="O132" i="9"/>
  <c r="O352" i="9"/>
  <c r="O614" i="9"/>
  <c r="O350" i="9"/>
  <c r="O360" i="9"/>
  <c r="O216" i="9"/>
  <c r="O648" i="9"/>
  <c r="O584" i="9"/>
  <c r="O212" i="9"/>
  <c r="O311" i="9"/>
  <c r="O247" i="9"/>
  <c r="O240" i="9"/>
  <c r="O628" i="9"/>
  <c r="O572" i="9"/>
  <c r="O536" i="9"/>
  <c r="O518" i="9"/>
  <c r="O500" i="9"/>
  <c r="O484" i="9"/>
  <c r="O468" i="9"/>
  <c r="O452" i="9"/>
  <c r="O434" i="9"/>
  <c r="O369" i="9"/>
  <c r="O268" i="9"/>
  <c r="O332" i="9"/>
  <c r="O394" i="9"/>
  <c r="O380" i="9"/>
  <c r="O154" i="9"/>
  <c r="O209" i="9"/>
  <c r="O496" i="9"/>
  <c r="O261" i="9"/>
  <c r="O378" i="9"/>
  <c r="O652" i="9"/>
  <c r="O375" i="9"/>
  <c r="O640" i="9"/>
  <c r="O576" i="9"/>
  <c r="O341" i="9"/>
  <c r="O106" i="9"/>
  <c r="O226" i="9"/>
  <c r="O288" i="9"/>
  <c r="O293" i="9"/>
  <c r="O620" i="9"/>
  <c r="O568" i="9"/>
  <c r="O532" i="9"/>
  <c r="O514" i="9"/>
  <c r="O498" i="9"/>
  <c r="O482" i="9"/>
  <c r="O466" i="9"/>
  <c r="O450" i="9"/>
  <c r="O432" i="9"/>
  <c r="O188" i="9"/>
  <c r="O387" i="9"/>
  <c r="O202" i="9"/>
  <c r="O150" i="9"/>
  <c r="O236" i="9"/>
  <c r="O364" i="9"/>
  <c r="O283" i="9"/>
  <c r="O116" i="9"/>
  <c r="O203" i="9"/>
  <c r="O114" i="9"/>
  <c r="O168" i="9"/>
  <c r="O530" i="9"/>
  <c r="O430" i="9"/>
  <c r="O110" i="9"/>
  <c r="O424" i="9"/>
  <c r="O463" i="9"/>
  <c r="O119" i="9"/>
  <c r="O615" i="9"/>
  <c r="O199" i="9"/>
  <c r="O495" i="9"/>
  <c r="O612" i="9"/>
  <c r="N612" i="9"/>
  <c r="O574" i="9"/>
  <c r="N574" i="9"/>
  <c r="O389" i="9"/>
  <c r="N389" i="9"/>
  <c r="O135" i="9"/>
  <c r="O400" i="9"/>
  <c r="O599" i="9"/>
  <c r="O280" i="9"/>
  <c r="O415" i="9"/>
  <c r="O104" i="9"/>
  <c r="O215" i="9"/>
  <c r="O455" i="9"/>
  <c r="O582" i="9"/>
  <c r="N582" i="9"/>
  <c r="O618" i="9"/>
  <c r="N618" i="9"/>
  <c r="O602" i="9"/>
  <c r="N602" i="9"/>
  <c r="O570" i="9"/>
  <c r="N570" i="9"/>
  <c r="O556" i="9"/>
  <c r="N556" i="9"/>
  <c r="O151" i="9"/>
  <c r="O503" i="9"/>
  <c r="O231" i="9"/>
  <c r="O184" i="9"/>
  <c r="O127" i="9"/>
  <c r="O111" i="9"/>
  <c r="O447" i="9"/>
  <c r="O262" i="9"/>
  <c r="O631" i="9"/>
  <c r="O471" i="9"/>
  <c r="O639" i="9"/>
  <c r="O551" i="9"/>
  <c r="O604" i="9"/>
  <c r="N604" i="9"/>
  <c r="O590" i="9"/>
  <c r="N590" i="9"/>
  <c r="O598" i="9"/>
  <c r="N598" i="9"/>
  <c r="O596" i="9"/>
  <c r="N596" i="9"/>
  <c r="O228" i="9"/>
  <c r="N228" i="9"/>
  <c r="O647" i="9"/>
  <c r="O88" i="9"/>
  <c r="O487" i="9"/>
  <c r="O271" i="9"/>
  <c r="O223" i="9"/>
  <c r="O96" i="9"/>
  <c r="O519" i="9"/>
  <c r="O312" i="9"/>
  <c r="O655" i="9"/>
  <c r="O296" i="9"/>
  <c r="O564" i="9"/>
  <c r="N564" i="9"/>
  <c r="O174" i="9"/>
  <c r="O527" i="9"/>
  <c r="O319" i="9"/>
  <c r="O80" i="9"/>
  <c r="O264" i="9"/>
  <c r="O303" i="9"/>
  <c r="O479" i="9"/>
  <c r="O143" i="9"/>
  <c r="O384" i="9"/>
  <c r="O644" i="9"/>
  <c r="N644" i="9"/>
  <c r="O638" i="9"/>
  <c r="N638" i="9"/>
  <c r="O436" i="9"/>
  <c r="N436" i="9"/>
  <c r="O392" i="9"/>
  <c r="O255" i="9"/>
  <c r="O351" i="9"/>
  <c r="T59" i="7"/>
  <c r="U59" i="7"/>
  <c r="S448" i="7"/>
  <c r="U600" i="7"/>
  <c r="Q440" i="7"/>
  <c r="S440" i="7"/>
  <c r="Q424" i="7"/>
  <c r="S424" i="7"/>
  <c r="U527" i="7"/>
  <c r="U523" i="7"/>
  <c r="U223" i="7"/>
  <c r="U575" i="7"/>
  <c r="U227" i="7"/>
  <c r="T256" i="7"/>
  <c r="U217" i="7"/>
  <c r="T472" i="7"/>
  <c r="U515" i="7"/>
  <c r="T515" i="7"/>
  <c r="O351" i="7"/>
  <c r="Q351" i="7" s="1"/>
  <c r="U90" i="7"/>
  <c r="T88" i="7"/>
  <c r="T447" i="7"/>
  <c r="U222" i="7"/>
  <c r="T527" i="7"/>
  <c r="T399" i="7"/>
  <c r="U390" i="7"/>
  <c r="U481" i="7"/>
  <c r="U419" i="7"/>
  <c r="T284" i="7"/>
  <c r="T270" i="7"/>
  <c r="T401" i="7"/>
  <c r="T600" i="7"/>
  <c r="U96" i="7"/>
  <c r="T478" i="7"/>
  <c r="U602" i="7"/>
  <c r="T281" i="7"/>
  <c r="U238" i="7"/>
  <c r="T491" i="7"/>
  <c r="T452" i="7"/>
  <c r="T545" i="7"/>
  <c r="T596" i="7"/>
  <c r="U209" i="7"/>
  <c r="U234" i="7"/>
  <c r="T501" i="7"/>
  <c r="T289" i="7"/>
  <c r="T554" i="7"/>
  <c r="T216" i="7"/>
  <c r="T437" i="7"/>
  <c r="T521" i="7"/>
  <c r="U243" i="7"/>
  <c r="T243" i="7"/>
  <c r="U106" i="7"/>
  <c r="T106" i="7"/>
  <c r="T92" i="7"/>
  <c r="U92" i="7"/>
  <c r="T536" i="7"/>
  <c r="U536" i="7"/>
  <c r="U493" i="7"/>
  <c r="T493" i="7"/>
  <c r="U561" i="7"/>
  <c r="T561" i="7"/>
  <c r="U551" i="7"/>
  <c r="T551" i="7"/>
  <c r="U411" i="7"/>
  <c r="T411" i="7"/>
  <c r="U592" i="7"/>
  <c r="T592" i="7"/>
  <c r="T495" i="7"/>
  <c r="U495" i="7"/>
  <c r="U268" i="7"/>
  <c r="T268" i="7"/>
  <c r="T595" i="7"/>
  <c r="U595" i="7"/>
  <c r="T294" i="7"/>
  <c r="U294" i="7"/>
  <c r="U218" i="7"/>
  <c r="T218" i="7"/>
  <c r="U436" i="7"/>
  <c r="T436" i="7"/>
  <c r="T456" i="7"/>
  <c r="U456" i="7"/>
  <c r="U455" i="7"/>
  <c r="T470" i="7"/>
  <c r="U252" i="7"/>
  <c r="T95" i="7"/>
  <c r="U78" i="7"/>
  <c r="U388" i="7"/>
  <c r="U507" i="7"/>
  <c r="U216" i="7"/>
  <c r="U545" i="7"/>
  <c r="T306" i="7"/>
  <c r="T419" i="7"/>
  <c r="U554" i="7"/>
  <c r="U593" i="7"/>
  <c r="U451" i="7"/>
  <c r="T80" i="7"/>
  <c r="U269" i="7"/>
  <c r="U105" i="7"/>
  <c r="U109" i="7"/>
  <c r="T241" i="7"/>
  <c r="T516" i="7"/>
  <c r="U486" i="7"/>
  <c r="T300" i="7"/>
  <c r="U307" i="7"/>
  <c r="H353" i="7"/>
  <c r="J353" i="7" s="1"/>
  <c r="L353" i="7" s="1"/>
  <c r="G363" i="7"/>
  <c r="T481" i="7"/>
  <c r="U548" i="7"/>
  <c r="U596" i="7"/>
  <c r="U85" i="7"/>
  <c r="T222" i="7"/>
  <c r="S483" i="7"/>
  <c r="U483" i="7" s="1"/>
  <c r="S564" i="7"/>
  <c r="U564" i="7" s="1"/>
  <c r="T234" i="7"/>
  <c r="N346" i="7"/>
  <c r="P346" i="7" s="1"/>
  <c r="R346" i="7" s="1"/>
  <c r="U289" i="7"/>
  <c r="U501" i="7"/>
  <c r="T223" i="7"/>
  <c r="S144" i="7"/>
  <c r="U144" i="7" s="1"/>
  <c r="U284" i="7"/>
  <c r="T228" i="7"/>
  <c r="U569" i="7"/>
  <c r="U446" i="7"/>
  <c r="T476" i="7"/>
  <c r="T573" i="7"/>
  <c r="U528" i="7"/>
  <c r="U450" i="7"/>
  <c r="U77" i="7"/>
  <c r="T312" i="7"/>
  <c r="S136" i="7"/>
  <c r="U585" i="7"/>
  <c r="T484" i="7"/>
  <c r="U581" i="7"/>
  <c r="U416" i="7"/>
  <c r="U393" i="7"/>
  <c r="U233" i="7"/>
  <c r="T499" i="7"/>
  <c r="U81" i="7"/>
  <c r="U494" i="7"/>
  <c r="T84" i="7"/>
  <c r="U583" i="7"/>
  <c r="T261" i="7"/>
  <c r="U584" i="7"/>
  <c r="T556" i="7"/>
  <c r="T462" i="7"/>
  <c r="N342" i="7"/>
  <c r="U490" i="7"/>
  <c r="T439" i="7"/>
  <c r="U82" i="7"/>
  <c r="T547" i="7"/>
  <c r="T598" i="7"/>
  <c r="U441" i="7"/>
  <c r="U565" i="7"/>
  <c r="U211" i="7"/>
  <c r="U509" i="7"/>
  <c r="U297" i="7"/>
  <c r="T74" i="7"/>
  <c r="T414" i="7"/>
  <c r="T427" i="7"/>
  <c r="U72" i="7"/>
  <c r="U407" i="7"/>
  <c r="U576" i="7"/>
  <c r="U485" i="7"/>
  <c r="U203" i="7"/>
  <c r="T267" i="7"/>
  <c r="T254" i="7"/>
  <c r="U254" i="7"/>
  <c r="T410" i="7"/>
  <c r="U410" i="7"/>
  <c r="U540" i="7"/>
  <c r="T540" i="7"/>
  <c r="U248" i="7"/>
  <c r="T248" i="7"/>
  <c r="U257" i="7"/>
  <c r="T257" i="7"/>
  <c r="U480" i="7"/>
  <c r="T480" i="7"/>
  <c r="T469" i="7"/>
  <c r="U469" i="7"/>
  <c r="U298" i="7"/>
  <c r="T298" i="7"/>
  <c r="U255" i="7"/>
  <c r="T255" i="7"/>
  <c r="U229" i="7"/>
  <c r="T229" i="7"/>
  <c r="U511" i="7"/>
  <c r="T511" i="7"/>
  <c r="U508" i="7"/>
  <c r="T508" i="7"/>
  <c r="U531" i="7"/>
  <c r="T531" i="7"/>
  <c r="U429" i="7"/>
  <c r="T429" i="7"/>
  <c r="P459" i="7"/>
  <c r="R459" i="7" s="1"/>
  <c r="P316" i="7"/>
  <c r="R316" i="7" s="1"/>
  <c r="U107" i="7"/>
  <c r="T107" i="7"/>
  <c r="T260" i="7"/>
  <c r="U260" i="7"/>
  <c r="U434" i="7"/>
  <c r="T434" i="7"/>
  <c r="U418" i="7"/>
  <c r="T418" i="7"/>
  <c r="U280" i="7"/>
  <c r="T280" i="7"/>
  <c r="U425" i="7"/>
  <c r="T425" i="7"/>
  <c r="U468" i="7"/>
  <c r="T468" i="7"/>
  <c r="U562" i="7"/>
  <c r="T562" i="7"/>
  <c r="U89" i="7"/>
  <c r="T89" i="7"/>
  <c r="T226" i="7"/>
  <c r="U552" i="7"/>
  <c r="T552" i="7"/>
  <c r="U577" i="7"/>
  <c r="T577" i="7"/>
  <c r="U405" i="7"/>
  <c r="T405" i="7"/>
  <c r="U567" i="7"/>
  <c r="T567" i="7"/>
  <c r="T404" i="7"/>
  <c r="U404" i="7"/>
  <c r="U594" i="7"/>
  <c r="T594" i="7"/>
  <c r="U396" i="7"/>
  <c r="U261" i="7"/>
  <c r="P479" i="7"/>
  <c r="R479" i="7" s="1"/>
  <c r="U221" i="7"/>
  <c r="T221" i="7"/>
  <c r="T513" i="7"/>
  <c r="U513" i="7"/>
  <c r="T283" i="7"/>
  <c r="U283" i="7"/>
  <c r="T485" i="7"/>
  <c r="T279" i="7"/>
  <c r="U279" i="7"/>
  <c r="U258" i="7"/>
  <c r="T258" i="7"/>
  <c r="U578" i="7"/>
  <c r="T578" i="7"/>
  <c r="U263" i="7"/>
  <c r="T263" i="7"/>
  <c r="U538" i="7"/>
  <c r="T538" i="7"/>
  <c r="U98" i="7"/>
  <c r="T98" i="7"/>
  <c r="T286" i="7"/>
  <c r="U286" i="7"/>
  <c r="T528" i="7"/>
  <c r="U100" i="7"/>
  <c r="T100" i="7"/>
  <c r="P311" i="7"/>
  <c r="R311" i="7" s="1"/>
  <c r="U574" i="7"/>
  <c r="O319" i="7"/>
  <c r="Q319" i="7" s="1"/>
  <c r="N319" i="7"/>
  <c r="P342" i="7"/>
  <c r="R342" i="7" s="1"/>
  <c r="P445" i="7"/>
  <c r="R445" i="7" s="1"/>
  <c r="T224" i="7"/>
  <c r="U542" i="7"/>
  <c r="T542" i="7"/>
  <c r="T291" i="7"/>
  <c r="U291" i="7"/>
  <c r="U557" i="7"/>
  <c r="T557" i="7"/>
  <c r="T432" i="7"/>
  <c r="U432" i="7"/>
  <c r="T406" i="7"/>
  <c r="U406" i="7"/>
  <c r="U525" i="7"/>
  <c r="T525" i="7"/>
  <c r="U570" i="7"/>
  <c r="T570" i="7"/>
  <c r="U534" i="7"/>
  <c r="T534" i="7"/>
  <c r="T274" i="7"/>
  <c r="U274" i="7"/>
  <c r="U487" i="7"/>
  <c r="T487" i="7"/>
  <c r="U457" i="7"/>
  <c r="T457" i="7"/>
  <c r="P458" i="7"/>
  <c r="R458" i="7" s="1"/>
  <c r="U499" i="7"/>
  <c r="T242" i="7"/>
  <c r="U242" i="7"/>
  <c r="P320" i="7"/>
  <c r="R320" i="7" s="1"/>
  <c r="P412" i="7"/>
  <c r="R412" i="7" s="1"/>
  <c r="T505" i="7"/>
  <c r="U539" i="7"/>
  <c r="T539" i="7"/>
  <c r="T597" i="7"/>
  <c r="U597" i="7"/>
  <c r="U240" i="7"/>
  <c r="T240" i="7"/>
  <c r="U246" i="7"/>
  <c r="T246" i="7"/>
  <c r="U601" i="7"/>
  <c r="T601" i="7"/>
  <c r="U290" i="7"/>
  <c r="T290" i="7"/>
  <c r="U409" i="7"/>
  <c r="T409" i="7"/>
  <c r="P301" i="7"/>
  <c r="R301" i="7" s="1"/>
  <c r="T389" i="7"/>
  <c r="U389" i="7"/>
  <c r="T588" i="7"/>
  <c r="U250" i="7"/>
  <c r="T250" i="7"/>
  <c r="P442" i="7"/>
  <c r="R442" i="7" s="1"/>
  <c r="U473" i="7"/>
  <c r="U84" i="7"/>
  <c r="T73" i="7"/>
  <c r="T233" i="7"/>
  <c r="T393" i="7"/>
  <c r="T252" i="7"/>
  <c r="T474" i="7"/>
  <c r="U474" i="7"/>
  <c r="T517" i="7"/>
  <c r="U517" i="7"/>
  <c r="U544" i="7"/>
  <c r="T544" i="7"/>
  <c r="U259" i="7"/>
  <c r="U555" i="7"/>
  <c r="T555" i="7"/>
  <c r="T435" i="7"/>
  <c r="U435" i="7"/>
  <c r="U207" i="7"/>
  <c r="T207" i="7"/>
  <c r="U489" i="7"/>
  <c r="T489" i="7"/>
  <c r="U202" i="7"/>
  <c r="T202" i="7"/>
  <c r="U520" i="7"/>
  <c r="T520" i="7"/>
  <c r="U76" i="7"/>
  <c r="T76" i="7"/>
  <c r="T266" i="7"/>
  <c r="U266" i="7"/>
  <c r="U102" i="7"/>
  <c r="T102" i="7"/>
  <c r="U273" i="7"/>
  <c r="T273" i="7"/>
  <c r="U305" i="7"/>
  <c r="T305" i="7"/>
  <c r="U219" i="7"/>
  <c r="T219" i="7"/>
  <c r="U267" i="7"/>
  <c r="U215" i="7"/>
  <c r="T537" i="7"/>
  <c r="U537" i="7"/>
  <c r="T264" i="7"/>
  <c r="U264" i="7"/>
  <c r="T235" i="7"/>
  <c r="U235" i="7"/>
  <c r="U245" i="7"/>
  <c r="T245" i="7"/>
  <c r="T529" i="7"/>
  <c r="U529" i="7"/>
  <c r="T278" i="7"/>
  <c r="U278" i="7"/>
  <c r="U500" i="7"/>
  <c r="T500" i="7"/>
  <c r="U251" i="7"/>
  <c r="T251" i="7"/>
  <c r="T533" i="7"/>
  <c r="U533" i="7"/>
  <c r="P287" i="7"/>
  <c r="R287" i="7" s="1"/>
  <c r="P275" i="7"/>
  <c r="R275" i="7" s="1"/>
  <c r="U275" i="7" s="1"/>
  <c r="N314" i="7"/>
  <c r="O314" i="7"/>
  <c r="T477" i="7"/>
  <c r="P108" i="7"/>
  <c r="R108" i="7" s="1"/>
  <c r="U253" i="7"/>
  <c r="U439" i="7"/>
  <c r="U492" i="7"/>
  <c r="U498" i="7"/>
  <c r="P295" i="7"/>
  <c r="R295" i="7" s="1"/>
  <c r="P351" i="7"/>
  <c r="R351" i="7" s="1"/>
  <c r="P338" i="7"/>
  <c r="R338" i="7" s="1"/>
  <c r="P408" i="7"/>
  <c r="R408" i="7" s="1"/>
  <c r="T105" i="7"/>
  <c r="T231" i="7"/>
  <c r="U214" i="7"/>
  <c r="P438" i="7"/>
  <c r="R438" i="7" s="1"/>
  <c r="U547" i="7"/>
  <c r="P526" i="7"/>
  <c r="R526" i="7" s="1"/>
  <c r="U475" i="7"/>
  <c r="T211" i="7"/>
  <c r="U590" i="7"/>
  <c r="P79" i="7"/>
  <c r="R79" i="7" s="1"/>
  <c r="P271" i="7"/>
  <c r="R271" i="7" s="1"/>
  <c r="T271" i="7" s="1"/>
  <c r="T519" i="7"/>
  <c r="U206" i="7"/>
  <c r="S311" i="7"/>
  <c r="P220" i="7"/>
  <c r="R220" i="7" s="1"/>
  <c r="P463" i="7"/>
  <c r="R463" i="7" s="1"/>
  <c r="P566" i="7"/>
  <c r="R566" i="7" s="1"/>
  <c r="U553" i="7"/>
  <c r="P326" i="7"/>
  <c r="R326" i="7" s="1"/>
  <c r="T584" i="7"/>
  <c r="U430" i="7"/>
  <c r="U599" i="7"/>
  <c r="U568" i="7"/>
  <c r="U543" i="7"/>
  <c r="T82" i="7"/>
  <c r="P323" i="7"/>
  <c r="R323" i="7" s="1"/>
  <c r="P510" i="7"/>
  <c r="R510" i="7" s="1"/>
  <c r="P503" i="7"/>
  <c r="R503" i="7" s="1"/>
  <c r="P560" i="7"/>
  <c r="R560" i="7" s="1"/>
  <c r="U514" i="7"/>
  <c r="P318" i="7"/>
  <c r="R318" i="7" s="1"/>
  <c r="T446" i="7"/>
  <c r="U497" i="7"/>
  <c r="P322" i="7"/>
  <c r="R322" i="7" s="1"/>
  <c r="T158" i="7"/>
  <c r="U177" i="7"/>
  <c r="P204" i="7"/>
  <c r="R204" i="7" s="1"/>
  <c r="U423" i="7"/>
  <c r="T423" i="7"/>
  <c r="P454" i="7"/>
  <c r="R454" i="7" s="1"/>
  <c r="O316" i="7"/>
  <c r="T269" i="7"/>
  <c r="U400" i="7"/>
  <c r="U522" i="7"/>
  <c r="P530" i="7"/>
  <c r="R530" i="7" s="1"/>
  <c r="P75" i="7"/>
  <c r="R75" i="7" s="1"/>
  <c r="U74" i="7"/>
  <c r="U589" i="7"/>
  <c r="P394" i="7"/>
  <c r="R394" i="7" s="1"/>
  <c r="O323" i="7"/>
  <c r="Q323" i="7" s="1"/>
  <c r="P83" i="7"/>
  <c r="R83" i="7" s="1"/>
  <c r="T212" i="7"/>
  <c r="U241" i="7"/>
  <c r="U270" i="7"/>
  <c r="U466" i="7"/>
  <c r="U478" i="7"/>
  <c r="U447" i="7"/>
  <c r="T86" i="7"/>
  <c r="T602" i="7"/>
  <c r="O317" i="7"/>
  <c r="N317" i="7"/>
  <c r="P299" i="7"/>
  <c r="R299" i="7" s="1"/>
  <c r="O310" i="7"/>
  <c r="N310" i="7"/>
  <c r="P213" i="7"/>
  <c r="R213" i="7" s="1"/>
  <c r="P471" i="7"/>
  <c r="R471" i="7" s="1"/>
  <c r="P460" i="7"/>
  <c r="R460" i="7" s="1"/>
  <c r="T239" i="7"/>
  <c r="T502" i="7"/>
  <c r="P324" i="7"/>
  <c r="R324" i="7" s="1"/>
  <c r="T451" i="7"/>
  <c r="U437" i="7"/>
  <c r="T91" i="7"/>
  <c r="U546" i="7"/>
  <c r="T585" i="7"/>
  <c r="P336" i="7"/>
  <c r="R336" i="7" s="1"/>
  <c r="P420" i="7"/>
  <c r="R420" i="7" s="1"/>
  <c r="P464" i="7"/>
  <c r="R464" i="7" s="1"/>
  <c r="U281" i="7"/>
  <c r="U476" i="7"/>
  <c r="P210" i="7"/>
  <c r="R210" i="7" s="1"/>
  <c r="U504" i="7"/>
  <c r="T97" i="7"/>
  <c r="P328" i="7"/>
  <c r="R328" i="7" s="1"/>
  <c r="U427" i="7"/>
  <c r="T509" i="7"/>
  <c r="U541" i="7"/>
  <c r="P572" i="7"/>
  <c r="R572" i="7" s="1"/>
  <c r="U465" i="7"/>
  <c r="U93" i="7"/>
  <c r="U282" i="7"/>
  <c r="U413" i="7"/>
  <c r="U586" i="7"/>
  <c r="T90" i="7"/>
  <c r="T397" i="7"/>
  <c r="T96" i="7"/>
  <c r="U491" i="7"/>
  <c r="T67" i="7"/>
  <c r="U67" i="7"/>
  <c r="P428" i="7"/>
  <c r="R428" i="7" s="1"/>
  <c r="P444" i="7"/>
  <c r="R444" i="7" s="1"/>
  <c r="U415" i="7"/>
  <c r="N327" i="7"/>
  <c r="U461" i="7"/>
  <c r="U205" i="7"/>
  <c r="U249" i="7"/>
  <c r="T494" i="7"/>
  <c r="U94" i="7"/>
  <c r="T203" i="7"/>
  <c r="T571" i="7"/>
  <c r="T208" i="7"/>
  <c r="O313" i="7"/>
  <c r="N313" i="7"/>
  <c r="P87" i="7"/>
  <c r="R87" i="7" s="1"/>
  <c r="U521" i="7"/>
  <c r="U579" i="7"/>
  <c r="T81" i="7"/>
  <c r="U300" i="7"/>
  <c r="P332" i="7"/>
  <c r="R332" i="7" s="1"/>
  <c r="U228" i="7"/>
  <c r="T238" i="7"/>
  <c r="U395" i="7"/>
  <c r="P535" i="7"/>
  <c r="R535" i="7" s="1"/>
  <c r="U225" i="7"/>
  <c r="U296" i="7"/>
  <c r="U315" i="7"/>
  <c r="U392" i="7"/>
  <c r="U582" i="7"/>
  <c r="U482" i="7"/>
  <c r="U558" i="7"/>
  <c r="U101" i="7"/>
  <c r="T265" i="7"/>
  <c r="P348" i="7"/>
  <c r="R348" i="7" s="1"/>
  <c r="U443" i="7"/>
  <c r="U230" i="7"/>
  <c r="U401" i="7"/>
  <c r="U309" i="7"/>
  <c r="T302" i="7"/>
  <c r="T390" i="7"/>
  <c r="U399" i="7"/>
  <c r="P453" i="7"/>
  <c r="R453" i="7" s="1"/>
  <c r="T575" i="7"/>
  <c r="P237" i="7"/>
  <c r="R237" i="7" s="1"/>
  <c r="N308" i="7"/>
  <c r="O308" i="7"/>
  <c r="T587" i="7"/>
  <c r="T209" i="7"/>
  <c r="T60" i="7"/>
  <c r="U60" i="7"/>
  <c r="T68" i="7"/>
  <c r="U68" i="7"/>
  <c r="U52" i="7"/>
  <c r="T52" i="7"/>
  <c r="U193" i="7"/>
  <c r="T193" i="7"/>
  <c r="U129" i="7"/>
  <c r="U189" i="7"/>
  <c r="U138" i="7"/>
  <c r="U145" i="7"/>
  <c r="U133" i="7"/>
  <c r="U157" i="7"/>
  <c r="T199" i="7"/>
  <c r="T155" i="7"/>
  <c r="T127" i="7"/>
  <c r="U127" i="7"/>
  <c r="U196" i="7"/>
  <c r="U169" i="7"/>
  <c r="U165" i="7"/>
  <c r="U166" i="7"/>
  <c r="T166" i="7"/>
  <c r="U134" i="7"/>
  <c r="T134" i="7"/>
  <c r="U200" i="7"/>
  <c r="T200" i="7"/>
  <c r="U173" i="7"/>
  <c r="T173" i="7"/>
  <c r="T121" i="7"/>
  <c r="U121" i="7"/>
  <c r="U182" i="7"/>
  <c r="T182" i="7"/>
  <c r="T110" i="7"/>
  <c r="U110" i="7"/>
  <c r="U151" i="7"/>
  <c r="T151" i="7"/>
  <c r="U141" i="7"/>
  <c r="T141" i="7"/>
  <c r="U153" i="7"/>
  <c r="T153" i="7"/>
  <c r="U174" i="7"/>
  <c r="T174" i="7"/>
  <c r="U167" i="7"/>
  <c r="T167" i="7"/>
  <c r="U185" i="7"/>
  <c r="T185" i="7"/>
  <c r="U171" i="7"/>
  <c r="T171" i="7"/>
  <c r="U115" i="7"/>
  <c r="T115" i="7"/>
  <c r="U126" i="7"/>
  <c r="T126" i="7"/>
  <c r="U142" i="7"/>
  <c r="T142" i="7"/>
  <c r="U147" i="7"/>
  <c r="T147" i="7"/>
  <c r="U146" i="7"/>
  <c r="T146" i="7"/>
  <c r="U179" i="7"/>
  <c r="T179" i="7"/>
  <c r="T114" i="7"/>
  <c r="U114" i="7"/>
  <c r="U190" i="7"/>
  <c r="T190" i="7"/>
  <c r="U139" i="7"/>
  <c r="T139" i="7"/>
  <c r="U117" i="7"/>
  <c r="T117" i="7"/>
  <c r="T135" i="7"/>
  <c r="U135" i="7"/>
  <c r="T178" i="7"/>
  <c r="U178" i="7"/>
  <c r="U119" i="7"/>
  <c r="T119" i="7"/>
  <c r="U187" i="7"/>
  <c r="T187" i="7"/>
  <c r="U137" i="7"/>
  <c r="T137" i="7"/>
  <c r="U183" i="7"/>
  <c r="T183" i="7"/>
  <c r="U162" i="7"/>
  <c r="T162" i="7"/>
  <c r="U149" i="7"/>
  <c r="T149" i="7"/>
  <c r="T136" i="7"/>
  <c r="T177" i="7"/>
  <c r="T191" i="7"/>
  <c r="P148" i="7"/>
  <c r="R148" i="7" s="1"/>
  <c r="U158" i="7"/>
  <c r="P168" i="7"/>
  <c r="R168" i="7" s="1"/>
  <c r="P120" i="7"/>
  <c r="R120" i="7" s="1"/>
  <c r="P172" i="7"/>
  <c r="R172" i="7" s="1"/>
  <c r="U172" i="7" s="1"/>
  <c r="P188" i="7"/>
  <c r="R188" i="7" s="1"/>
  <c r="T138" i="7"/>
  <c r="U192" i="7"/>
  <c r="U181" i="7"/>
  <c r="T196" i="7"/>
  <c r="P180" i="7"/>
  <c r="R180" i="7" s="1"/>
  <c r="T180" i="7" s="1"/>
  <c r="U132" i="7"/>
  <c r="P184" i="7"/>
  <c r="R184" i="7" s="1"/>
  <c r="U195" i="7"/>
  <c r="P124" i="7"/>
  <c r="R124" i="7" s="1"/>
  <c r="U154" i="7"/>
  <c r="U186" i="7"/>
  <c r="U170" i="7"/>
  <c r="T150" i="7"/>
  <c r="T165" i="7"/>
  <c r="T189" i="7"/>
  <c r="T129" i="7"/>
  <c r="Q197" i="7"/>
  <c r="S197" i="7"/>
  <c r="T197" i="7" s="1"/>
  <c r="U130" i="7"/>
  <c r="P164" i="7"/>
  <c r="R164" i="7" s="1"/>
  <c r="U118" i="7"/>
  <c r="T157" i="7"/>
  <c r="P156" i="7"/>
  <c r="R156" i="7" s="1"/>
  <c r="P116" i="7"/>
  <c r="R116" i="7" s="1"/>
  <c r="P128" i="7"/>
  <c r="R128" i="7" s="1"/>
  <c r="U199" i="7"/>
  <c r="P140" i="7"/>
  <c r="R140" i="7" s="1"/>
  <c r="P176" i="7"/>
  <c r="R176" i="7" s="1"/>
  <c r="U125" i="7"/>
  <c r="U113" i="7"/>
  <c r="U112" i="7"/>
  <c r="U161" i="7"/>
  <c r="U122" i="7"/>
  <c r="P152" i="7"/>
  <c r="R152" i="7" s="1"/>
  <c r="O50" i="1"/>
  <c r="O57" i="1"/>
  <c r="O82" i="1"/>
  <c r="O70" i="1"/>
  <c r="O62" i="1"/>
  <c r="O69" i="1"/>
  <c r="O49" i="1"/>
  <c r="O74" i="1"/>
  <c r="O81" i="1"/>
  <c r="O54" i="1"/>
  <c r="O61" i="1"/>
  <c r="O66" i="1"/>
  <c r="O73" i="1"/>
  <c r="O58" i="1"/>
  <c r="O77" i="1"/>
  <c r="O46" i="1"/>
  <c r="O53" i="1"/>
  <c r="O78" i="1"/>
  <c r="O65" i="1"/>
  <c r="O64" i="1"/>
  <c r="O75" i="1"/>
  <c r="O67" i="1"/>
  <c r="O79" i="1"/>
  <c r="O51" i="1"/>
  <c r="O60" i="1"/>
  <c r="O56" i="1"/>
  <c r="O47" i="1"/>
  <c r="O63" i="1"/>
  <c r="O71" i="1"/>
  <c r="O52" i="1"/>
  <c r="O83" i="1"/>
  <c r="O80" i="1"/>
  <c r="O48" i="1"/>
  <c r="O55" i="1"/>
  <c r="O59" i="1"/>
  <c r="O76" i="1"/>
  <c r="O45" i="1"/>
  <c r="O72" i="1"/>
  <c r="O68" i="1"/>
  <c r="O112" i="1"/>
  <c r="N112" i="1"/>
  <c r="O136" i="1"/>
  <c r="N136" i="1"/>
  <c r="O204" i="1"/>
  <c r="N204" i="1"/>
  <c r="O144" i="1"/>
  <c r="N144" i="1"/>
  <c r="O133" i="1"/>
  <c r="O145" i="1"/>
  <c r="O88" i="1"/>
  <c r="O172" i="1"/>
  <c r="O93" i="1"/>
  <c r="O181" i="1"/>
  <c r="O201" i="1"/>
  <c r="O109" i="1"/>
  <c r="O110" i="1"/>
  <c r="O118" i="1"/>
  <c r="O122" i="1"/>
  <c r="O219" i="1"/>
  <c r="O159" i="1"/>
  <c r="O191" i="1"/>
  <c r="O139" i="1"/>
  <c r="O107" i="1"/>
  <c r="O108" i="1"/>
  <c r="O229" i="1"/>
  <c r="O121" i="1"/>
  <c r="O177" i="1"/>
  <c r="O224" i="1"/>
  <c r="O205" i="1"/>
  <c r="O199" i="1"/>
  <c r="O195" i="1"/>
  <c r="O150" i="1"/>
  <c r="O226" i="1"/>
  <c r="O210" i="1"/>
  <c r="O194" i="1"/>
  <c r="O178" i="1"/>
  <c r="O162" i="1"/>
  <c r="O94" i="1"/>
  <c r="O130" i="1"/>
  <c r="O135" i="1"/>
  <c r="O103" i="1"/>
  <c r="O124" i="1"/>
  <c r="O188" i="1"/>
  <c r="O221" i="1"/>
  <c r="O113" i="1"/>
  <c r="O212" i="1"/>
  <c r="O148" i="1"/>
  <c r="O129" i="1"/>
  <c r="O169" i="1"/>
  <c r="O92" i="1"/>
  <c r="O106" i="1"/>
  <c r="O96" i="1"/>
  <c r="O207" i="1"/>
  <c r="O134" i="1"/>
  <c r="O171" i="1"/>
  <c r="O131" i="1"/>
  <c r="O99" i="1"/>
  <c r="O220" i="1"/>
  <c r="O84" i="1"/>
  <c r="O192" i="1"/>
  <c r="O197" i="1"/>
  <c r="O105" i="1"/>
  <c r="O228" i="1"/>
  <c r="O179" i="1"/>
  <c r="O183" i="1"/>
  <c r="O146" i="1"/>
  <c r="O238" i="1"/>
  <c r="O222" i="1"/>
  <c r="O206" i="1"/>
  <c r="O190" i="1"/>
  <c r="O174" i="1"/>
  <c r="O158" i="1"/>
  <c r="O86" i="1"/>
  <c r="O127" i="1"/>
  <c r="O95" i="1"/>
  <c r="O185" i="1"/>
  <c r="O209" i="1"/>
  <c r="O156" i="1"/>
  <c r="O189" i="1"/>
  <c r="O85" i="1"/>
  <c r="O116" i="1"/>
  <c r="O90" i="1"/>
  <c r="O187" i="1"/>
  <c r="O132" i="1"/>
  <c r="O223" i="1"/>
  <c r="O163" i="1"/>
  <c r="O98" i="1"/>
  <c r="O123" i="1"/>
  <c r="O91" i="1"/>
  <c r="O101" i="1"/>
  <c r="O157" i="1"/>
  <c r="O193" i="1"/>
  <c r="O165" i="1"/>
  <c r="O173" i="1"/>
  <c r="O137" i="1"/>
  <c r="O216" i="1"/>
  <c r="O89" i="1"/>
  <c r="O231" i="1"/>
  <c r="O155" i="1"/>
  <c r="O142" i="1"/>
  <c r="O227" i="1"/>
  <c r="O167" i="1"/>
  <c r="O234" i="1"/>
  <c r="O218" i="1"/>
  <c r="O202" i="1"/>
  <c r="O186" i="1"/>
  <c r="O170" i="1"/>
  <c r="O154" i="1"/>
  <c r="O239" i="1"/>
  <c r="O119" i="1"/>
  <c r="O87" i="1"/>
  <c r="O161" i="1"/>
  <c r="O149" i="1"/>
  <c r="O217" i="1"/>
  <c r="O225" i="1"/>
  <c r="O213" i="1"/>
  <c r="O233" i="1"/>
  <c r="O125" i="1"/>
  <c r="O114" i="1"/>
  <c r="O235" i="1"/>
  <c r="O175" i="1"/>
  <c r="O126" i="1"/>
  <c r="O203" i="1"/>
  <c r="O151" i="1"/>
  <c r="O147" i="1"/>
  <c r="O115" i="1"/>
  <c r="O232" i="1"/>
  <c r="O117" i="1"/>
  <c r="O141" i="1"/>
  <c r="O153" i="1"/>
  <c r="O97" i="1"/>
  <c r="O236" i="1"/>
  <c r="O237" i="1"/>
  <c r="O184" i="1"/>
  <c r="O211" i="1"/>
  <c r="O102" i="1"/>
  <c r="O215" i="1"/>
  <c r="O138" i="1"/>
  <c r="O230" i="1"/>
  <c r="O214" i="1"/>
  <c r="O198" i="1"/>
  <c r="O182" i="1"/>
  <c r="O166" i="1"/>
  <c r="O143" i="1"/>
  <c r="O111" i="1"/>
  <c r="O168" i="1"/>
  <c r="O128" i="1"/>
  <c r="O164" i="1"/>
  <c r="O196" i="1"/>
  <c r="O200" i="1"/>
  <c r="O160" i="1"/>
  <c r="O140" i="1"/>
  <c r="N140" i="1"/>
  <c r="O104" i="1"/>
  <c r="N104" i="1"/>
  <c r="O180" i="1"/>
  <c r="N180" i="1"/>
  <c r="O120" i="1"/>
  <c r="N120" i="1"/>
  <c r="O176" i="1"/>
  <c r="N176" i="1"/>
  <c r="O152" i="1"/>
  <c r="N152" i="1"/>
  <c r="O100" i="1"/>
  <c r="N100" i="1"/>
  <c r="O208" i="1"/>
  <c r="N208" i="1"/>
  <c r="L259" i="1"/>
  <c r="N253" i="1"/>
  <c r="N259" i="1" s="1"/>
  <c r="N255" i="1"/>
  <c r="L260" i="1"/>
  <c r="G449" i="9"/>
  <c r="G444" i="9"/>
  <c r="G464" i="9"/>
  <c r="G446" i="9"/>
  <c r="G473" i="9"/>
  <c r="G450" i="9"/>
  <c r="G487" i="9" s="1"/>
  <c r="G459" i="9"/>
  <c r="G452" i="9"/>
  <c r="G454" i="9"/>
  <c r="G453" i="9"/>
  <c r="G467" i="9"/>
  <c r="G462" i="9"/>
  <c r="G445" i="9"/>
  <c r="G448" i="9"/>
  <c r="G440" i="9"/>
  <c r="G455" i="9"/>
  <c r="G451" i="9"/>
  <c r="G14" i="9"/>
  <c r="G20" i="9" s="1"/>
  <c r="E20" i="9"/>
  <c r="G16" i="9"/>
  <c r="E21" i="9"/>
  <c r="G500" i="9"/>
  <c r="G494" i="9"/>
  <c r="G496" i="9"/>
  <c r="G474" i="9"/>
  <c r="G468" i="9"/>
  <c r="G498" i="9"/>
  <c r="G509" i="9"/>
  <c r="G480" i="9"/>
  <c r="G497" i="9"/>
  <c r="G502" i="9"/>
  <c r="G507" i="9"/>
  <c r="G484" i="9"/>
  <c r="G476" i="9"/>
  <c r="G486" i="9"/>
  <c r="G493" i="9"/>
  <c r="G479" i="9"/>
  <c r="G441" i="9"/>
  <c r="G510" i="9"/>
  <c r="G501" i="9"/>
  <c r="G438" i="9"/>
  <c r="G503" i="9"/>
  <c r="G506" i="9"/>
  <c r="G508" i="9"/>
  <c r="G495" i="9"/>
  <c r="V181" i="8"/>
  <c r="W181" i="8"/>
  <c r="V259" i="8"/>
  <c r="W259" i="8"/>
  <c r="W278" i="8"/>
  <c r="V278" i="8"/>
  <c r="W173" i="8"/>
  <c r="V173" i="8"/>
  <c r="V75" i="8"/>
  <c r="W75" i="8"/>
  <c r="W276" i="8"/>
  <c r="V276" i="8"/>
  <c r="W277" i="8"/>
  <c r="V277" i="8"/>
  <c r="V160" i="8"/>
  <c r="W160" i="8"/>
  <c r="V268" i="8"/>
  <c r="W268" i="8"/>
  <c r="V234" i="8"/>
  <c r="W234" i="8"/>
  <c r="W79" i="8"/>
  <c r="V79" i="8"/>
  <c r="V266" i="8"/>
  <c r="W266" i="8"/>
  <c r="W208" i="8"/>
  <c r="V208" i="8"/>
  <c r="W209" i="8"/>
  <c r="V209" i="8"/>
  <c r="V132" i="8"/>
  <c r="W132" i="8"/>
  <c r="W255" i="8"/>
  <c r="V255" i="8"/>
  <c r="V199" i="8"/>
  <c r="W199" i="8"/>
  <c r="W239" i="8"/>
  <c r="V239" i="8"/>
  <c r="V274" i="8"/>
  <c r="W274" i="8"/>
  <c r="V145" i="8"/>
  <c r="W145" i="8"/>
  <c r="V164" i="8"/>
  <c r="W164" i="8"/>
  <c r="W98" i="8"/>
  <c r="V98" i="8"/>
  <c r="V211" i="8"/>
  <c r="W211" i="8"/>
  <c r="W82" i="8"/>
  <c r="V82" i="8"/>
  <c r="W236" i="8"/>
  <c r="V236" i="8"/>
  <c r="W188" i="8"/>
  <c r="V188" i="8"/>
  <c r="W243" i="8"/>
  <c r="V243" i="8"/>
  <c r="V198" i="8"/>
  <c r="W198" i="8"/>
  <c r="V245" i="8"/>
  <c r="W245" i="8"/>
  <c r="V73" i="8"/>
  <c r="W73" i="8"/>
  <c r="V81" i="8"/>
  <c r="W81" i="8"/>
  <c r="W205" i="8"/>
  <c r="V205" i="8"/>
  <c r="W69" i="8"/>
  <c r="V69" i="8"/>
  <c r="W91" i="8"/>
  <c r="V91" i="8"/>
  <c r="V193" i="8"/>
  <c r="W193" i="8"/>
  <c r="V124" i="8"/>
  <c r="W124" i="8"/>
  <c r="W96" i="8"/>
  <c r="V96" i="8"/>
  <c r="V157" i="8"/>
  <c r="W157" i="8"/>
  <c r="V144" i="8"/>
  <c r="W144" i="8"/>
  <c r="W237" i="8"/>
  <c r="V237" i="8"/>
  <c r="V88" i="8"/>
  <c r="W88" i="8"/>
  <c r="W192" i="8"/>
  <c r="V192" i="8"/>
  <c r="V190" i="8"/>
  <c r="W190" i="8"/>
  <c r="W80" i="8"/>
  <c r="V80" i="8"/>
  <c r="V89" i="8"/>
  <c r="W89" i="8"/>
  <c r="W206" i="8"/>
  <c r="V206" i="8"/>
  <c r="V149" i="8"/>
  <c r="W149" i="8"/>
  <c r="W279" i="8"/>
  <c r="V279" i="8"/>
  <c r="V66" i="8"/>
  <c r="W66" i="8"/>
  <c r="W107" i="8"/>
  <c r="V107" i="8"/>
  <c r="V186" i="8"/>
  <c r="W186" i="8"/>
  <c r="V229" i="8"/>
  <c r="W229" i="8"/>
  <c r="W87" i="8"/>
  <c r="V87" i="8"/>
  <c r="V176" i="8"/>
  <c r="W176" i="8"/>
  <c r="W86" i="8"/>
  <c r="V86" i="8"/>
  <c r="V241" i="8"/>
  <c r="W241" i="8"/>
  <c r="W64" i="8"/>
  <c r="V64" i="8"/>
  <c r="W212" i="8"/>
  <c r="V212" i="8"/>
  <c r="W71" i="8"/>
  <c r="V71" i="8"/>
  <c r="V152" i="8"/>
  <c r="W152" i="8"/>
  <c r="V120" i="8"/>
  <c r="W120" i="8"/>
  <c r="W240" i="8"/>
  <c r="V240" i="8"/>
  <c r="V136" i="8"/>
  <c r="W136" i="8"/>
  <c r="V161" i="8"/>
  <c r="W161" i="8"/>
  <c r="V165" i="8"/>
  <c r="W165" i="8"/>
  <c r="W99" i="8"/>
  <c r="V99" i="8"/>
  <c r="W194" i="8"/>
  <c r="V194" i="8"/>
  <c r="W235" i="8"/>
  <c r="V235" i="8"/>
  <c r="V195" i="8"/>
  <c r="W195" i="8"/>
  <c r="V128" i="8"/>
  <c r="W128" i="8"/>
  <c r="V249" i="8"/>
  <c r="W249" i="8"/>
  <c r="V156" i="8"/>
  <c r="W156" i="8"/>
  <c r="W177" i="8"/>
  <c r="V177" i="8"/>
  <c r="V270" i="8"/>
  <c r="W270" i="8"/>
  <c r="W264" i="8"/>
  <c r="V264" i="8"/>
  <c r="V95" i="8"/>
  <c r="W95" i="8"/>
  <c r="V140" i="8"/>
  <c r="W140" i="8"/>
  <c r="W77" i="8"/>
  <c r="V77" i="8"/>
  <c r="V116" i="8"/>
  <c r="W116" i="8"/>
  <c r="W233" i="8"/>
  <c r="V233" i="8"/>
  <c r="V138" i="8"/>
  <c r="W138" i="8"/>
  <c r="W97" i="8"/>
  <c r="V97" i="8"/>
  <c r="V169" i="8"/>
  <c r="W169" i="8"/>
  <c r="W74" i="8"/>
  <c r="V74" i="8"/>
  <c r="V168" i="8"/>
  <c r="W168" i="8"/>
  <c r="V238" i="8"/>
  <c r="W238" i="8"/>
  <c r="V172" i="8"/>
  <c r="W172" i="8"/>
  <c r="W210" i="8"/>
  <c r="V210" i="8"/>
  <c r="W203" i="8"/>
  <c r="W110" i="8"/>
  <c r="V110" i="8"/>
  <c r="V118" i="8"/>
  <c r="W118" i="8"/>
  <c r="V230" i="8"/>
  <c r="W146" i="8"/>
  <c r="V90" i="8"/>
  <c r="W153" i="8"/>
  <c r="W184" i="8"/>
  <c r="V83" i="8"/>
  <c r="W271" i="8"/>
  <c r="V247" i="8"/>
  <c r="V114" i="8"/>
  <c r="W154" i="8"/>
  <c r="W201" i="8"/>
  <c r="V201" i="8"/>
  <c r="W112" i="8"/>
  <c r="W141" i="8"/>
  <c r="V100" i="8"/>
  <c r="V72" i="8"/>
  <c r="W227" i="8"/>
  <c r="V227" i="8"/>
  <c r="W204" i="8"/>
  <c r="W226" i="8"/>
  <c r="V226" i="8"/>
  <c r="W148" i="8"/>
  <c r="W232" i="8"/>
  <c r="V232" i="8"/>
  <c r="W260" i="8"/>
  <c r="W113" i="8"/>
  <c r="W108" i="8"/>
  <c r="W170" i="8"/>
  <c r="W178" i="8"/>
  <c r="W200" i="8"/>
  <c r="V200" i="8"/>
  <c r="V246" i="8"/>
  <c r="W246" i="8"/>
  <c r="W202" i="8"/>
  <c r="W207" i="8"/>
  <c r="W94" i="8"/>
  <c r="V94" i="8"/>
  <c r="V162" i="8"/>
  <c r="W162" i="8"/>
  <c r="W134" i="8"/>
  <c r="V134" i="8"/>
  <c r="V126" i="8"/>
  <c r="W126" i="8"/>
  <c r="P403" i="8"/>
  <c r="R403" i="8" s="1"/>
  <c r="T403" i="8" s="1"/>
  <c r="J403" i="8"/>
  <c r="L403" i="8" s="1"/>
  <c r="P412" i="8"/>
  <c r="R412" i="8" s="1"/>
  <c r="T412" i="8" s="1"/>
  <c r="J412" i="8"/>
  <c r="L412" i="8" s="1"/>
  <c r="O392" i="8"/>
  <c r="N392" i="8"/>
  <c r="W389" i="8"/>
  <c r="V389" i="8"/>
  <c r="G477" i="8"/>
  <c r="H440" i="8"/>
  <c r="G486" i="8"/>
  <c r="H449" i="8"/>
  <c r="W392" i="8"/>
  <c r="V392" i="8"/>
  <c r="V214" i="8"/>
  <c r="W214" i="8"/>
  <c r="W399" i="8"/>
  <c r="V399" i="8"/>
  <c r="P415" i="8"/>
  <c r="R415" i="8" s="1"/>
  <c r="T415" i="8" s="1"/>
  <c r="J415" i="8"/>
  <c r="L415" i="8" s="1"/>
  <c r="G462" i="8"/>
  <c r="H425" i="8"/>
  <c r="V111" i="8"/>
  <c r="W111" i="8"/>
  <c r="O356" i="8"/>
  <c r="N356" i="8"/>
  <c r="W244" i="8"/>
  <c r="V244" i="8"/>
  <c r="O338" i="8"/>
  <c r="N338" i="8"/>
  <c r="V385" i="8"/>
  <c r="W385" i="8"/>
  <c r="W330" i="8"/>
  <c r="V330" i="8"/>
  <c r="O339" i="8"/>
  <c r="N339" i="8"/>
  <c r="O363" i="8"/>
  <c r="N363" i="8"/>
  <c r="H447" i="8"/>
  <c r="G484" i="8"/>
  <c r="W252" i="8"/>
  <c r="V252" i="8"/>
  <c r="J419" i="8"/>
  <c r="L419" i="8" s="1"/>
  <c r="P419" i="8"/>
  <c r="R419" i="8" s="1"/>
  <c r="T419" i="8" s="1"/>
  <c r="W429" i="8"/>
  <c r="V429" i="8"/>
  <c r="W257" i="8"/>
  <c r="V257" i="8"/>
  <c r="O368" i="8"/>
  <c r="N368" i="8"/>
  <c r="H439" i="8"/>
  <c r="G476" i="8"/>
  <c r="V377" i="8"/>
  <c r="W377" i="8"/>
  <c r="W335" i="8"/>
  <c r="V335" i="8"/>
  <c r="W365" i="8"/>
  <c r="V365" i="8"/>
  <c r="W135" i="8"/>
  <c r="V135" i="8"/>
  <c r="V204" i="8"/>
  <c r="W350" i="8"/>
  <c r="V350" i="8"/>
  <c r="H421" i="8"/>
  <c r="G458" i="8"/>
  <c r="V361" i="8"/>
  <c r="W361" i="8"/>
  <c r="P395" i="8"/>
  <c r="R395" i="8" s="1"/>
  <c r="T395" i="8" s="1"/>
  <c r="J395" i="8"/>
  <c r="L395" i="8" s="1"/>
  <c r="J390" i="8"/>
  <c r="L390" i="8" s="1"/>
  <c r="P390" i="8"/>
  <c r="R390" i="8" s="1"/>
  <c r="T390" i="8" s="1"/>
  <c r="J393" i="8"/>
  <c r="L393" i="8" s="1"/>
  <c r="P393" i="8"/>
  <c r="R393" i="8" s="1"/>
  <c r="T393" i="8" s="1"/>
  <c r="N330" i="8"/>
  <c r="O330" i="8"/>
  <c r="J435" i="8"/>
  <c r="L435" i="8" s="1"/>
  <c r="P435" i="8"/>
  <c r="R435" i="8" s="1"/>
  <c r="T435" i="8" s="1"/>
  <c r="G497" i="8"/>
  <c r="H460" i="8"/>
  <c r="G493" i="8"/>
  <c r="H456" i="8"/>
  <c r="O429" i="8"/>
  <c r="N429" i="8"/>
  <c r="W368" i="8"/>
  <c r="V368" i="8"/>
  <c r="V203" i="8"/>
  <c r="G479" i="8"/>
  <c r="H442" i="8"/>
  <c r="J401" i="8"/>
  <c r="L401" i="8" s="1"/>
  <c r="P401" i="8"/>
  <c r="R401" i="8" s="1"/>
  <c r="T401" i="8" s="1"/>
  <c r="O365" i="8"/>
  <c r="N365" i="8"/>
  <c r="N350" i="8"/>
  <c r="O350" i="8"/>
  <c r="P384" i="8"/>
  <c r="R384" i="8" s="1"/>
  <c r="T384" i="8" s="1"/>
  <c r="J384" i="8"/>
  <c r="L384" i="8" s="1"/>
  <c r="O351" i="8"/>
  <c r="N351" i="8"/>
  <c r="V353" i="8"/>
  <c r="W353" i="8"/>
  <c r="W351" i="8"/>
  <c r="V351" i="8"/>
  <c r="N361" i="8"/>
  <c r="O361" i="8"/>
  <c r="V121" i="8"/>
  <c r="W121" i="8"/>
  <c r="W220" i="8"/>
  <c r="V220" i="8"/>
  <c r="W219" i="8"/>
  <c r="V219" i="8"/>
  <c r="P422" i="8"/>
  <c r="R422" i="8" s="1"/>
  <c r="T422" i="8" s="1"/>
  <c r="J422" i="8"/>
  <c r="L422" i="8" s="1"/>
  <c r="G469" i="8"/>
  <c r="H432" i="8"/>
  <c r="V254" i="8"/>
  <c r="W254" i="8"/>
  <c r="G464" i="8"/>
  <c r="H427" i="8"/>
  <c r="V129" i="8"/>
  <c r="W129" i="8"/>
  <c r="H430" i="8"/>
  <c r="G467" i="8"/>
  <c r="G509" i="8"/>
  <c r="H472" i="8"/>
  <c r="V133" i="8"/>
  <c r="W133" i="8"/>
  <c r="P423" i="8"/>
  <c r="R423" i="8" s="1"/>
  <c r="T423" i="8" s="1"/>
  <c r="J423" i="8"/>
  <c r="L423" i="8" s="1"/>
  <c r="W398" i="8"/>
  <c r="V398" i="8"/>
  <c r="O348" i="8"/>
  <c r="N348" i="8"/>
  <c r="W127" i="8"/>
  <c r="V127" i="8"/>
  <c r="V382" i="8"/>
  <c r="W382" i="8"/>
  <c r="V371" i="8"/>
  <c r="W371" i="8"/>
  <c r="O379" i="8"/>
  <c r="N379" i="8"/>
  <c r="J405" i="8"/>
  <c r="L405" i="8" s="1"/>
  <c r="P405" i="8"/>
  <c r="R405" i="8" s="1"/>
  <c r="T405" i="8" s="1"/>
  <c r="H438" i="8"/>
  <c r="G475" i="8"/>
  <c r="W119" i="8"/>
  <c r="V119" i="8"/>
  <c r="V155" i="8"/>
  <c r="W155" i="8"/>
  <c r="J414" i="8"/>
  <c r="L414" i="8" s="1"/>
  <c r="P414" i="8"/>
  <c r="R414" i="8" s="1"/>
  <c r="T414" i="8" s="1"/>
  <c r="J372" i="8"/>
  <c r="L372" i="8" s="1"/>
  <c r="P372" i="8"/>
  <c r="R372" i="8" s="1"/>
  <c r="T372" i="8" s="1"/>
  <c r="G496" i="8"/>
  <c r="H459" i="8"/>
  <c r="O370" i="8"/>
  <c r="N370" i="8"/>
  <c r="N359" i="8"/>
  <c r="O359" i="8"/>
  <c r="P411" i="8"/>
  <c r="R411" i="8" s="1"/>
  <c r="T411" i="8" s="1"/>
  <c r="J411" i="8"/>
  <c r="L411" i="8" s="1"/>
  <c r="O334" i="8"/>
  <c r="N334" i="8"/>
  <c r="V143" i="8"/>
  <c r="W143" i="8"/>
  <c r="P396" i="8"/>
  <c r="R396" i="8" s="1"/>
  <c r="T396" i="8" s="1"/>
  <c r="J396" i="8"/>
  <c r="L396" i="8" s="1"/>
  <c r="O374" i="8"/>
  <c r="N374" i="8"/>
  <c r="W397" i="8"/>
  <c r="V397" i="8"/>
  <c r="V125" i="8"/>
  <c r="W125" i="8"/>
  <c r="G441" i="8"/>
  <c r="H404" i="8"/>
  <c r="H413" i="8"/>
  <c r="G450" i="8"/>
  <c r="V337" i="8"/>
  <c r="W337" i="8"/>
  <c r="O431" i="8"/>
  <c r="N431" i="8"/>
  <c r="J426" i="8"/>
  <c r="L426" i="8" s="1"/>
  <c r="P426" i="8"/>
  <c r="R426" i="8" s="1"/>
  <c r="T426" i="8" s="1"/>
  <c r="W218" i="8"/>
  <c r="V218" i="8"/>
  <c r="V147" i="8"/>
  <c r="W147" i="8"/>
  <c r="V341" i="8"/>
  <c r="W341" i="8"/>
  <c r="J468" i="8"/>
  <c r="L468" i="8" s="1"/>
  <c r="P468" i="8"/>
  <c r="R468" i="8" s="1"/>
  <c r="T468" i="8" s="1"/>
  <c r="O398" i="8"/>
  <c r="N398" i="8"/>
  <c r="V348" i="8"/>
  <c r="W348" i="8"/>
  <c r="O382" i="8"/>
  <c r="N382" i="8"/>
  <c r="O371" i="8"/>
  <c r="N371" i="8"/>
  <c r="W379" i="8"/>
  <c r="V379" i="8"/>
  <c r="W242" i="8"/>
  <c r="V242" i="8"/>
  <c r="J406" i="8"/>
  <c r="L406" i="8" s="1"/>
  <c r="P406" i="8"/>
  <c r="R406" i="8" s="1"/>
  <c r="T406" i="8" s="1"/>
  <c r="O343" i="8"/>
  <c r="N343" i="8"/>
  <c r="G488" i="8"/>
  <c r="H451" i="8"/>
  <c r="G446" i="8"/>
  <c r="H409" i="8"/>
  <c r="W370" i="8"/>
  <c r="V370" i="8"/>
  <c r="V359" i="8"/>
  <c r="W359" i="8"/>
  <c r="G485" i="8"/>
  <c r="H448" i="8"/>
  <c r="W334" i="8"/>
  <c r="V334" i="8"/>
  <c r="W327" i="8"/>
  <c r="V327" i="8"/>
  <c r="W344" i="8"/>
  <c r="V344" i="8"/>
  <c r="G470" i="8"/>
  <c r="H433" i="8"/>
  <c r="W374" i="8"/>
  <c r="V374" i="8"/>
  <c r="V215" i="8"/>
  <c r="W215" i="8"/>
  <c r="P367" i="8"/>
  <c r="R367" i="8" s="1"/>
  <c r="T367" i="8" s="1"/>
  <c r="J367" i="8"/>
  <c r="L367" i="8" s="1"/>
  <c r="P376" i="8"/>
  <c r="R376" i="8" s="1"/>
  <c r="T376" i="8" s="1"/>
  <c r="J376" i="8"/>
  <c r="L376" i="8" s="1"/>
  <c r="N337" i="8"/>
  <c r="O337" i="8"/>
  <c r="W431" i="8"/>
  <c r="V431" i="8"/>
  <c r="H463" i="8"/>
  <c r="G500" i="8"/>
  <c r="W329" i="8"/>
  <c r="V329" i="8"/>
  <c r="O341" i="8"/>
  <c r="N341" i="8"/>
  <c r="G542" i="8"/>
  <c r="H505" i="8"/>
  <c r="V183" i="8"/>
  <c r="W183" i="8"/>
  <c r="W373" i="8"/>
  <c r="V373" i="8"/>
  <c r="W151" i="8"/>
  <c r="V151" i="8"/>
  <c r="O386" i="8"/>
  <c r="N386" i="8"/>
  <c r="O362" i="8"/>
  <c r="N362" i="8"/>
  <c r="W331" i="8"/>
  <c r="V331" i="8"/>
  <c r="J466" i="8"/>
  <c r="L466" i="8" s="1"/>
  <c r="P466" i="8"/>
  <c r="R466" i="8" s="1"/>
  <c r="T466" i="8" s="1"/>
  <c r="V185" i="8"/>
  <c r="W185" i="8"/>
  <c r="W222" i="8"/>
  <c r="V222" i="8"/>
  <c r="G480" i="8"/>
  <c r="H443" i="8"/>
  <c r="W343" i="8"/>
  <c r="V343" i="8"/>
  <c r="V171" i="8"/>
  <c r="W171" i="8"/>
  <c r="W340" i="8"/>
  <c r="V340" i="8"/>
  <c r="O375" i="8"/>
  <c r="N375" i="8"/>
  <c r="G454" i="8"/>
  <c r="H417" i="8"/>
  <c r="V139" i="8"/>
  <c r="W139" i="8"/>
  <c r="O383" i="8"/>
  <c r="N383" i="8"/>
  <c r="W347" i="8"/>
  <c r="V347" i="8"/>
  <c r="V115" i="8"/>
  <c r="W115" i="8"/>
  <c r="V159" i="8"/>
  <c r="W159" i="8"/>
  <c r="W366" i="8"/>
  <c r="V366" i="8"/>
  <c r="J420" i="8"/>
  <c r="L420" i="8" s="1"/>
  <c r="P420" i="8"/>
  <c r="R420" i="8" s="1"/>
  <c r="T420" i="8" s="1"/>
  <c r="W332" i="8"/>
  <c r="V332" i="8"/>
  <c r="P418" i="8"/>
  <c r="R418" i="8" s="1"/>
  <c r="T418" i="8" s="1"/>
  <c r="J418" i="8"/>
  <c r="L418" i="8" s="1"/>
  <c r="V207" i="8"/>
  <c r="J436" i="8"/>
  <c r="L436" i="8" s="1"/>
  <c r="P436" i="8"/>
  <c r="R436" i="8" s="1"/>
  <c r="T436" i="8" s="1"/>
  <c r="O378" i="8"/>
  <c r="N378" i="8"/>
  <c r="J400" i="8"/>
  <c r="L400" i="8" s="1"/>
  <c r="P400" i="8"/>
  <c r="R400" i="8" s="1"/>
  <c r="T400" i="8" s="1"/>
  <c r="W381" i="8"/>
  <c r="V381" i="8"/>
  <c r="V163" i="8"/>
  <c r="W163" i="8"/>
  <c r="W248" i="8"/>
  <c r="V248" i="8"/>
  <c r="N329" i="8"/>
  <c r="O329" i="8"/>
  <c r="G465" i="8"/>
  <c r="H428" i="8"/>
  <c r="O394" i="8"/>
  <c r="N394" i="8"/>
  <c r="J434" i="8"/>
  <c r="L434" i="8" s="1"/>
  <c r="P434" i="8"/>
  <c r="R434" i="8" s="1"/>
  <c r="T434" i="8" s="1"/>
  <c r="W123" i="8"/>
  <c r="V123" i="8"/>
  <c r="O373" i="8"/>
  <c r="N373" i="8"/>
  <c r="W386" i="8"/>
  <c r="V386" i="8"/>
  <c r="W362" i="8"/>
  <c r="V362" i="8"/>
  <c r="O331" i="8"/>
  <c r="N331" i="8"/>
  <c r="H503" i="8"/>
  <c r="G540" i="8"/>
  <c r="V202" i="8"/>
  <c r="W131" i="8"/>
  <c r="V131" i="8"/>
  <c r="V352" i="8"/>
  <c r="P387" i="8"/>
  <c r="R387" i="8" s="1"/>
  <c r="T387" i="8" s="1"/>
  <c r="J387" i="8"/>
  <c r="L387" i="8" s="1"/>
  <c r="W375" i="8"/>
  <c r="V375" i="8"/>
  <c r="V360" i="8"/>
  <c r="W360" i="8"/>
  <c r="P380" i="8"/>
  <c r="R380" i="8" s="1"/>
  <c r="T380" i="8" s="1"/>
  <c r="J380" i="8"/>
  <c r="L380" i="8" s="1"/>
  <c r="V267" i="8"/>
  <c r="W267" i="8"/>
  <c r="W383" i="8"/>
  <c r="V383" i="8"/>
  <c r="O347" i="8"/>
  <c r="N347" i="8"/>
  <c r="O366" i="8"/>
  <c r="N366" i="8"/>
  <c r="H457" i="8"/>
  <c r="G494" i="8"/>
  <c r="O332" i="8"/>
  <c r="N332" i="8"/>
  <c r="H455" i="8"/>
  <c r="G492" i="8"/>
  <c r="V253" i="8"/>
  <c r="W253" i="8"/>
  <c r="G510" i="8"/>
  <c r="H473" i="8"/>
  <c r="W378" i="8"/>
  <c r="V378" i="8"/>
  <c r="H437" i="8"/>
  <c r="G474" i="8"/>
  <c r="O381" i="8"/>
  <c r="N381" i="8"/>
  <c r="V358" i="8"/>
  <c r="W358" i="8"/>
  <c r="P391" i="8"/>
  <c r="R391" i="8" s="1"/>
  <c r="T391" i="8" s="1"/>
  <c r="J391" i="8"/>
  <c r="L391" i="8" s="1"/>
  <c r="W394" i="8"/>
  <c r="V394" i="8"/>
  <c r="H471" i="8"/>
  <c r="G508" i="8"/>
  <c r="J408" i="8"/>
  <c r="L408" i="8" s="1"/>
  <c r="P408" i="8"/>
  <c r="R408" i="8" s="1"/>
  <c r="T408" i="8" s="1"/>
  <c r="P416" i="8"/>
  <c r="R416" i="8" s="1"/>
  <c r="T416" i="8" s="1"/>
  <c r="J416" i="8"/>
  <c r="L416" i="8" s="1"/>
  <c r="W167" i="8"/>
  <c r="V167" i="8"/>
  <c r="W349" i="8"/>
  <c r="V349" i="8"/>
  <c r="V346" i="8"/>
  <c r="V345" i="8"/>
  <c r="W345" i="8"/>
  <c r="O326" i="8"/>
  <c r="N326" i="8"/>
  <c r="G461" i="8"/>
  <c r="H424" i="8"/>
  <c r="G481" i="8"/>
  <c r="H444" i="8"/>
  <c r="V369" i="8"/>
  <c r="W369" i="8"/>
  <c r="W364" i="8"/>
  <c r="V364" i="8"/>
  <c r="V175" i="8"/>
  <c r="W175" i="8"/>
  <c r="O399" i="8"/>
  <c r="N399" i="8"/>
  <c r="G489" i="8"/>
  <c r="H452" i="8"/>
  <c r="P388" i="8"/>
  <c r="R388" i="8" s="1"/>
  <c r="T388" i="8" s="1"/>
  <c r="J388" i="8"/>
  <c r="L388" i="8" s="1"/>
  <c r="V356" i="8"/>
  <c r="W356" i="8"/>
  <c r="V338" i="8"/>
  <c r="W338" i="8"/>
  <c r="N385" i="8"/>
  <c r="O385" i="8"/>
  <c r="V179" i="8"/>
  <c r="W179" i="8"/>
  <c r="O358" i="8"/>
  <c r="N358" i="8"/>
  <c r="V339" i="8"/>
  <c r="W339" i="8"/>
  <c r="W363" i="8"/>
  <c r="V363" i="8"/>
  <c r="P410" i="8"/>
  <c r="R410" i="8" s="1"/>
  <c r="T410" i="8" s="1"/>
  <c r="J410" i="8"/>
  <c r="L410" i="8" s="1"/>
  <c r="W258" i="8"/>
  <c r="V258" i="8"/>
  <c r="H445" i="8"/>
  <c r="G482" i="8"/>
  <c r="H453" i="8"/>
  <c r="G490" i="8"/>
  <c r="N349" i="8"/>
  <c r="O349" i="8"/>
  <c r="N345" i="8"/>
  <c r="O345" i="8"/>
  <c r="W326" i="8"/>
  <c r="V326" i="8"/>
  <c r="P402" i="8"/>
  <c r="R402" i="8" s="1"/>
  <c r="T402" i="8" s="1"/>
  <c r="J402" i="8"/>
  <c r="L402" i="8" s="1"/>
  <c r="N377" i="8"/>
  <c r="O377" i="8"/>
  <c r="O335" i="8"/>
  <c r="N335" i="8"/>
  <c r="P407" i="8"/>
  <c r="R407" i="8" s="1"/>
  <c r="T407" i="8" s="1"/>
  <c r="J407" i="8"/>
  <c r="L407" i="8" s="1"/>
  <c r="V263" i="8"/>
  <c r="W263" i="8"/>
  <c r="N369" i="8"/>
  <c r="O369" i="8"/>
  <c r="O364" i="8"/>
  <c r="N364" i="8"/>
  <c r="W639" i="6"/>
  <c r="V639" i="6"/>
  <c r="W631" i="6"/>
  <c r="V631" i="6"/>
  <c r="W643" i="6"/>
  <c r="V643" i="6"/>
  <c r="W617" i="6"/>
  <c r="V647" i="6"/>
  <c r="W647" i="6"/>
  <c r="W645" i="6"/>
  <c r="V645" i="6"/>
  <c r="V646" i="6"/>
  <c r="W646" i="6"/>
  <c r="W635" i="6"/>
  <c r="V635" i="6"/>
  <c r="W599" i="6"/>
  <c r="V599" i="6"/>
  <c r="O589" i="6"/>
  <c r="N589" i="6"/>
  <c r="T589" i="6" s="1"/>
  <c r="W589" i="6" s="1"/>
  <c r="N597" i="6"/>
  <c r="T597" i="6" s="1"/>
  <c r="W597" i="6" s="1"/>
  <c r="O597" i="6"/>
  <c r="N570" i="6"/>
  <c r="T570" i="6" s="1"/>
  <c r="O570" i="6"/>
  <c r="N590" i="6"/>
  <c r="T590" i="6" s="1"/>
  <c r="W590" i="6" s="1"/>
  <c r="O590" i="6"/>
  <c r="O563" i="6"/>
  <c r="N600" i="6"/>
  <c r="T600" i="6" s="1"/>
  <c r="N588" i="6"/>
  <c r="T588" i="6" s="1"/>
  <c r="J592" i="6"/>
  <c r="L592" i="6" s="1"/>
  <c r="P592" i="6"/>
  <c r="R592" i="6" s="1"/>
  <c r="O598" i="6"/>
  <c r="N604" i="6"/>
  <c r="T604" i="6" s="1"/>
  <c r="W604" i="6" s="1"/>
  <c r="O604" i="6"/>
  <c r="N554" i="6"/>
  <c r="T554" i="6" s="1"/>
  <c r="W554" i="6" s="1"/>
  <c r="O554" i="6"/>
  <c r="N602" i="6"/>
  <c r="T602" i="6" s="1"/>
  <c r="W602" i="6" s="1"/>
  <c r="N596" i="6"/>
  <c r="T596" i="6" s="1"/>
  <c r="W596" i="6" s="1"/>
  <c r="W577" i="6"/>
  <c r="W476" i="6"/>
  <c r="V476" i="6"/>
  <c r="W493" i="6"/>
  <c r="N492" i="6"/>
  <c r="T492" i="6" s="1"/>
  <c r="W492" i="6" s="1"/>
  <c r="J504" i="6"/>
  <c r="L504" i="6" s="1"/>
  <c r="P504" i="6"/>
  <c r="R504" i="6" s="1"/>
  <c r="T494" i="6"/>
  <c r="V494" i="6" s="1"/>
  <c r="W486" i="6"/>
  <c r="P507" i="6"/>
  <c r="R507" i="6" s="1"/>
  <c r="J507" i="6"/>
  <c r="L507" i="6" s="1"/>
  <c r="O513" i="6"/>
  <c r="N513" i="6"/>
  <c r="T513" i="6" s="1"/>
  <c r="N483" i="6"/>
  <c r="T483" i="6" s="1"/>
  <c r="W483" i="6" s="1"/>
  <c r="O483" i="6"/>
  <c r="N493" i="6"/>
  <c r="T493" i="6" s="1"/>
  <c r="V493" i="6" s="1"/>
  <c r="O493" i="6"/>
  <c r="O520" i="6"/>
  <c r="J542" i="6"/>
  <c r="L542" i="6" s="1"/>
  <c r="P542" i="6"/>
  <c r="R542" i="6" s="1"/>
  <c r="J541" i="6"/>
  <c r="L541" i="6" s="1"/>
  <c r="P541" i="6"/>
  <c r="R541" i="6" s="1"/>
  <c r="N467" i="6"/>
  <c r="T467" i="6" s="1"/>
  <c r="W467" i="6" s="1"/>
  <c r="O467" i="6"/>
  <c r="N514" i="6"/>
  <c r="T514" i="6" s="1"/>
  <c r="V514" i="6" s="1"/>
  <c r="O514" i="6"/>
  <c r="W469" i="6"/>
  <c r="N515" i="6"/>
  <c r="T515" i="6" s="1"/>
  <c r="O515" i="6"/>
  <c r="V510" i="6"/>
  <c r="O502" i="6"/>
  <c r="N502" i="6"/>
  <c r="T502" i="6" s="1"/>
  <c r="W502" i="6" s="1"/>
  <c r="J544" i="6"/>
  <c r="L544" i="6" s="1"/>
  <c r="P544" i="6"/>
  <c r="R544" i="6" s="1"/>
  <c r="N531" i="6"/>
  <c r="T531" i="6" s="1"/>
  <c r="O531" i="6"/>
  <c r="J505" i="6"/>
  <c r="L505" i="6" s="1"/>
  <c r="P505" i="6"/>
  <c r="R505" i="6" s="1"/>
  <c r="O509" i="6"/>
  <c r="N509" i="6"/>
  <c r="T509" i="6" s="1"/>
  <c r="V509" i="6" s="1"/>
  <c r="N521" i="6"/>
  <c r="T521" i="6" s="1"/>
  <c r="V521" i="6" s="1"/>
  <c r="O521" i="6"/>
  <c r="V508" i="6"/>
  <c r="V484" i="6"/>
  <c r="W485" i="6"/>
  <c r="N545" i="6"/>
  <c r="T545" i="6" s="1"/>
  <c r="V545" i="6" s="1"/>
  <c r="O545" i="6"/>
  <c r="N529" i="6"/>
  <c r="T529" i="6" s="1"/>
  <c r="V529" i="6" s="1"/>
  <c r="O529" i="6"/>
  <c r="N530" i="6"/>
  <c r="T530" i="6" s="1"/>
  <c r="V530" i="6" s="1"/>
  <c r="O530" i="6"/>
  <c r="N510" i="6"/>
  <c r="T510" i="6" s="1"/>
  <c r="O510" i="6"/>
  <c r="O477" i="6"/>
  <c r="N477" i="6"/>
  <c r="T477" i="6" s="1"/>
  <c r="V477" i="6" s="1"/>
  <c r="O484" i="6"/>
  <c r="N484" i="6"/>
  <c r="T484" i="6" s="1"/>
  <c r="O547" i="6"/>
  <c r="N547" i="6"/>
  <c r="T547" i="6" s="1"/>
  <c r="V547" i="6" s="1"/>
  <c r="O546" i="6"/>
  <c r="N546" i="6"/>
  <c r="T546" i="6" s="1"/>
  <c r="V546" i="6" s="1"/>
  <c r="N537" i="6"/>
  <c r="T537" i="6" s="1"/>
  <c r="V537" i="6" s="1"/>
  <c r="O537" i="6"/>
  <c r="N469" i="6"/>
  <c r="T469" i="6" s="1"/>
  <c r="V469" i="6" s="1"/>
  <c r="O469" i="6"/>
  <c r="T468" i="6"/>
  <c r="V468" i="6" s="1"/>
  <c r="O538" i="6"/>
  <c r="N538" i="6"/>
  <c r="T538" i="6" s="1"/>
  <c r="V538" i="6" s="1"/>
  <c r="V451" i="6"/>
  <c r="N523" i="6"/>
  <c r="T523" i="6" s="1"/>
  <c r="O523" i="6"/>
  <c r="N539" i="6"/>
  <c r="T539" i="6" s="1"/>
  <c r="O539" i="6"/>
  <c r="O501" i="6"/>
  <c r="N501" i="6"/>
  <c r="T501" i="6" s="1"/>
  <c r="V501" i="6" s="1"/>
  <c r="N500" i="6"/>
  <c r="T500" i="6" s="1"/>
  <c r="W500" i="6" s="1"/>
  <c r="O500" i="6"/>
  <c r="J543" i="6"/>
  <c r="L543" i="6" s="1"/>
  <c r="P543" i="6"/>
  <c r="R543" i="6" s="1"/>
  <c r="O522" i="6"/>
  <c r="N522" i="6"/>
  <c r="T522" i="6" s="1"/>
  <c r="W477" i="6"/>
  <c r="J506" i="6"/>
  <c r="L506" i="6" s="1"/>
  <c r="P506" i="6"/>
  <c r="R506" i="6" s="1"/>
  <c r="N499" i="6"/>
  <c r="T499" i="6" s="1"/>
  <c r="W499" i="6" s="1"/>
  <c r="O499" i="6"/>
  <c r="N485" i="6"/>
  <c r="T485" i="6" s="1"/>
  <c r="O485" i="6"/>
  <c r="V539" i="6"/>
  <c r="W539" i="6"/>
  <c r="W510" i="6"/>
  <c r="V485" i="6"/>
  <c r="V446" i="6"/>
  <c r="W446" i="6"/>
  <c r="V447" i="6"/>
  <c r="V448" i="6"/>
  <c r="V407" i="6"/>
  <c r="N310" i="6"/>
  <c r="J325" i="6"/>
  <c r="L325" i="6" s="1"/>
  <c r="P325" i="6"/>
  <c r="R325" i="6" s="1"/>
  <c r="N309" i="6"/>
  <c r="T309" i="6" s="1"/>
  <c r="J320" i="6"/>
  <c r="L320" i="6" s="1"/>
  <c r="P320" i="6"/>
  <c r="R320" i="6" s="1"/>
  <c r="J321" i="6"/>
  <c r="L321" i="6" s="1"/>
  <c r="P321" i="6"/>
  <c r="R321" i="6" s="1"/>
  <c r="J324" i="6"/>
  <c r="L324" i="6" s="1"/>
  <c r="O324" i="6" s="1"/>
  <c r="P324" i="6"/>
  <c r="R324" i="6" s="1"/>
  <c r="T310" i="6"/>
  <c r="J328" i="6"/>
  <c r="L328" i="6" s="1"/>
  <c r="P328" i="6"/>
  <c r="R328" i="6" s="1"/>
  <c r="J329" i="6"/>
  <c r="L329" i="6" s="1"/>
  <c r="P329" i="6"/>
  <c r="R329" i="6" s="1"/>
  <c r="J327" i="6"/>
  <c r="L327" i="6" s="1"/>
  <c r="P327" i="6"/>
  <c r="R327" i="6" s="1"/>
  <c r="J326" i="6"/>
  <c r="L326" i="6" s="1"/>
  <c r="P326" i="6"/>
  <c r="R326" i="6" s="1"/>
  <c r="J322" i="6"/>
  <c r="L322" i="6" s="1"/>
  <c r="P322" i="6"/>
  <c r="R322" i="6" s="1"/>
  <c r="J323" i="6"/>
  <c r="L323" i="6" s="1"/>
  <c r="P323" i="6"/>
  <c r="R323" i="6" s="1"/>
  <c r="N313" i="6"/>
  <c r="T313" i="6" s="1"/>
  <c r="W313" i="6" s="1"/>
  <c r="V302" i="6"/>
  <c r="W424" i="6"/>
  <c r="V424" i="6"/>
  <c r="W392" i="6"/>
  <c r="V392" i="6"/>
  <c r="N316" i="6"/>
  <c r="T316" i="6" s="1"/>
  <c r="W316" i="6" s="1"/>
  <c r="S324" i="6"/>
  <c r="U324" i="6"/>
  <c r="U326" i="6"/>
  <c r="S326" i="6"/>
  <c r="U325" i="6"/>
  <c r="S325" i="6"/>
  <c r="S320" i="6"/>
  <c r="U320" i="6"/>
  <c r="O311" i="6"/>
  <c r="U323" i="6"/>
  <c r="S323" i="6"/>
  <c r="S328" i="6"/>
  <c r="U328" i="6"/>
  <c r="U322" i="6"/>
  <c r="S322" i="6"/>
  <c r="U329" i="6"/>
  <c r="S329" i="6"/>
  <c r="U327" i="6"/>
  <c r="S327" i="6"/>
  <c r="S321" i="6"/>
  <c r="U321" i="6"/>
  <c r="O313" i="6"/>
  <c r="W189" i="6"/>
  <c r="V184" i="6"/>
  <c r="W267" i="6"/>
  <c r="V568" i="6"/>
  <c r="T64" i="6"/>
  <c r="V70" i="6"/>
  <c r="V222" i="6"/>
  <c r="V452" i="6"/>
  <c r="V128" i="6"/>
  <c r="W520" i="6"/>
  <c r="W164" i="6"/>
  <c r="W293" i="6"/>
  <c r="W530" i="6"/>
  <c r="V209" i="6"/>
  <c r="V170" i="6"/>
  <c r="V553" i="6"/>
  <c r="V289" i="6"/>
  <c r="W463" i="6"/>
  <c r="V108" i="6"/>
  <c r="W514" i="6"/>
  <c r="V562" i="6"/>
  <c r="W562" i="6"/>
  <c r="N314" i="6"/>
  <c r="T314" i="6" s="1"/>
  <c r="W314" i="6" s="1"/>
  <c r="V90" i="6"/>
  <c r="V457" i="6"/>
  <c r="V437" i="6"/>
  <c r="V236" i="6"/>
  <c r="W179" i="6"/>
  <c r="V179" i="6"/>
  <c r="V498" i="6"/>
  <c r="W245" i="6"/>
  <c r="W221" i="6"/>
  <c r="W66" i="6"/>
  <c r="W162" i="6"/>
  <c r="V495" i="6"/>
  <c r="V96" i="6"/>
  <c r="W538" i="6"/>
  <c r="V75" i="6"/>
  <c r="W458" i="6"/>
  <c r="V503" i="6"/>
  <c r="W548" i="6"/>
  <c r="V536" i="6"/>
  <c r="V234" i="6"/>
  <c r="V187" i="6"/>
  <c r="S319" i="7"/>
  <c r="N335" i="7"/>
  <c r="O335" i="7"/>
  <c r="Q335" i="7" s="1"/>
  <c r="T548" i="7"/>
  <c r="S276" i="7"/>
  <c r="U86" i="7"/>
  <c r="K337" i="7"/>
  <c r="M337" i="7"/>
  <c r="T113" i="7"/>
  <c r="U477" i="7"/>
  <c r="N345" i="7"/>
  <c r="O345" i="7"/>
  <c r="Q345" i="7" s="1"/>
  <c r="U421" i="7"/>
  <c r="T421" i="7"/>
  <c r="N325" i="7"/>
  <c r="O325" i="7"/>
  <c r="Q325" i="7" s="1"/>
  <c r="T486" i="7"/>
  <c r="M361" i="7"/>
  <c r="O361" i="7" s="1"/>
  <c r="Q361" i="7" s="1"/>
  <c r="K361" i="7"/>
  <c r="U550" i="7"/>
  <c r="T550" i="7"/>
  <c r="S394" i="7"/>
  <c r="S467" i="7"/>
  <c r="U191" i="7"/>
  <c r="T482" i="7"/>
  <c r="G354" i="7"/>
  <c r="H344" i="7"/>
  <c r="J344" i="7" s="1"/>
  <c r="L344" i="7" s="1"/>
  <c r="U516" i="7"/>
  <c r="T465" i="7"/>
  <c r="T170" i="7"/>
  <c r="T85" i="7"/>
  <c r="S292" i="7"/>
  <c r="T145" i="7"/>
  <c r="U288" i="7"/>
  <c r="T288" i="7"/>
  <c r="S320" i="7"/>
  <c r="F381" i="7"/>
  <c r="I381" i="7" s="1"/>
  <c r="I371" i="7"/>
  <c r="U502" i="7"/>
  <c r="T576" i="7"/>
  <c r="U236" i="7"/>
  <c r="T236" i="7"/>
  <c r="F349" i="7"/>
  <c r="I339" i="7"/>
  <c r="F378" i="7"/>
  <c r="I378" i="7" s="1"/>
  <c r="I368" i="7"/>
  <c r="T392" i="7"/>
  <c r="U256" i="7"/>
  <c r="T586" i="7"/>
  <c r="U150" i="7"/>
  <c r="T169" i="7"/>
  <c r="H369" i="7"/>
  <c r="J369" i="7" s="1"/>
  <c r="L369" i="7" s="1"/>
  <c r="G379" i="7"/>
  <c r="H379" i="7" s="1"/>
  <c r="J379" i="7" s="1"/>
  <c r="L379" i="7" s="1"/>
  <c r="U519" i="7"/>
  <c r="U136" i="7"/>
  <c r="U88" i="7"/>
  <c r="U302" i="7"/>
  <c r="N355" i="7"/>
  <c r="O355" i="7"/>
  <c r="Q355" i="7" s="1"/>
  <c r="U462" i="7"/>
  <c r="T217" i="7"/>
  <c r="T93" i="7"/>
  <c r="T125" i="7"/>
  <c r="T413" i="7"/>
  <c r="T450" i="7"/>
  <c r="T388" i="7"/>
  <c r="T541" i="7"/>
  <c r="H357" i="7"/>
  <c r="J357" i="7" s="1"/>
  <c r="L357" i="7" s="1"/>
  <c r="G367" i="7"/>
  <c r="S326" i="7"/>
  <c r="U265" i="7"/>
  <c r="K333" i="7"/>
  <c r="M333" i="7"/>
  <c r="S433" i="7"/>
  <c r="F380" i="7"/>
  <c r="I380" i="7" s="1"/>
  <c r="I370" i="7"/>
  <c r="S194" i="7"/>
  <c r="S449" i="7"/>
  <c r="S328" i="7"/>
  <c r="T293" i="7"/>
  <c r="U293" i="7"/>
  <c r="S332" i="7"/>
  <c r="S324" i="7"/>
  <c r="U277" i="7"/>
  <c r="T277" i="7"/>
  <c r="T186" i="7"/>
  <c r="U312" i="7"/>
  <c r="T400" i="7"/>
  <c r="T422" i="7"/>
  <c r="T524" i="7"/>
  <c r="U285" i="7"/>
  <c r="T285" i="7"/>
  <c r="T455" i="7"/>
  <c r="S346" i="7"/>
  <c r="T430" i="7"/>
  <c r="T507" i="7"/>
  <c r="T473" i="7"/>
  <c r="U397" i="7"/>
  <c r="T118" i="7"/>
  <c r="U91" i="7"/>
  <c r="T130" i="7"/>
  <c r="S342" i="7"/>
  <c r="T504" i="7"/>
  <c r="T205" i="7"/>
  <c r="T101" i="7"/>
  <c r="U231" i="7"/>
  <c r="T244" i="7"/>
  <c r="M356" i="7"/>
  <c r="K356" i="7"/>
  <c r="T443" i="7"/>
  <c r="U470" i="7"/>
  <c r="T461" i="7"/>
  <c r="S506" i="7"/>
  <c r="T579" i="7"/>
  <c r="T407" i="7"/>
  <c r="T497" i="7"/>
  <c r="T475" i="7"/>
  <c r="U97" i="7"/>
  <c r="U512" i="7"/>
  <c r="T512" i="7"/>
  <c r="S318" i="7"/>
  <c r="O334" i="7"/>
  <c r="Q334" i="7" s="1"/>
  <c r="N334" i="7"/>
  <c r="F357" i="7"/>
  <c r="I347" i="7"/>
  <c r="M358" i="7"/>
  <c r="K358" i="7"/>
  <c r="F353" i="7"/>
  <c r="I343" i="7"/>
  <c r="T195" i="7"/>
  <c r="T296" i="7"/>
  <c r="T395" i="7"/>
  <c r="O331" i="7"/>
  <c r="Q331" i="7" s="1"/>
  <c r="N331" i="7"/>
  <c r="T590" i="7"/>
  <c r="O321" i="7"/>
  <c r="Q321" i="7" s="1"/>
  <c r="N321" i="7"/>
  <c r="T77" i="7"/>
  <c r="U304" i="7"/>
  <c r="T304" i="7"/>
  <c r="T232" i="7"/>
  <c r="U232" i="7"/>
  <c r="T593" i="7"/>
  <c r="T112" i="7"/>
  <c r="T78" i="7"/>
  <c r="T133" i="7"/>
  <c r="M352" i="7"/>
  <c r="N352" i="7" s="1"/>
  <c r="K352" i="7"/>
  <c r="O348" i="7"/>
  <c r="Q348" i="7" s="1"/>
  <c r="M365" i="7"/>
  <c r="K365" i="7"/>
  <c r="F376" i="7"/>
  <c r="I366" i="7"/>
  <c r="T206" i="7"/>
  <c r="T122" i="7"/>
  <c r="T154" i="7"/>
  <c r="S160" i="7"/>
  <c r="T543" i="7"/>
  <c r="T581" i="7"/>
  <c r="T109" i="7"/>
  <c r="N341" i="7"/>
  <c r="O341" i="7"/>
  <c r="Q341" i="7" s="1"/>
  <c r="S391" i="7"/>
  <c r="M360" i="7"/>
  <c r="K360" i="7"/>
  <c r="S336" i="7"/>
  <c r="T309" i="7"/>
  <c r="S327" i="7"/>
  <c r="T488" i="7"/>
  <c r="U488" i="7"/>
  <c r="K329" i="7"/>
  <c r="M329" i="7"/>
  <c r="N361" i="7"/>
  <c r="T161" i="7"/>
  <c r="T249" i="7"/>
  <c r="O330" i="7"/>
  <c r="Q330" i="7" s="1"/>
  <c r="N330" i="7"/>
  <c r="T132" i="7"/>
  <c r="U239" i="7"/>
  <c r="T225" i="7"/>
  <c r="T227" i="7"/>
  <c r="T426" i="7"/>
  <c r="T523" i="7"/>
  <c r="T574" i="7"/>
  <c r="T253" i="7"/>
  <c r="T315" i="7"/>
  <c r="M364" i="7"/>
  <c r="K364" i="7"/>
  <c r="T492" i="7"/>
  <c r="T498" i="7"/>
  <c r="T589" i="7"/>
  <c r="T282" i="7"/>
  <c r="F372" i="7"/>
  <c r="I362" i="7"/>
  <c r="F385" i="7"/>
  <c r="I385" i="7" s="1"/>
  <c r="I375" i="7"/>
  <c r="T403" i="7"/>
  <c r="U403" i="7"/>
  <c r="T558" i="7"/>
  <c r="T599" i="7"/>
  <c r="T230" i="7"/>
  <c r="U414" i="7"/>
  <c r="T568" i="7"/>
  <c r="U212" i="7"/>
  <c r="T192" i="7"/>
  <c r="T214" i="7"/>
  <c r="T466" i="7"/>
  <c r="T490" i="7"/>
  <c r="T94" i="7"/>
  <c r="T580" i="7"/>
  <c r="T72" i="7"/>
  <c r="T522" i="7"/>
  <c r="T181" i="7"/>
  <c r="T546" i="7"/>
  <c r="T518" i="7"/>
  <c r="T514" i="7"/>
  <c r="S303" i="7"/>
  <c r="U556" i="7"/>
  <c r="S322" i="7"/>
  <c r="S338" i="7"/>
  <c r="H371" i="7"/>
  <c r="J371" i="7" s="1"/>
  <c r="L371" i="7" s="1"/>
  <c r="G381" i="7"/>
  <c r="H381" i="7" s="1"/>
  <c r="J381" i="7" s="1"/>
  <c r="L381" i="7" s="1"/>
  <c r="U262" i="7"/>
  <c r="T262" i="7"/>
  <c r="S417" i="7"/>
  <c r="H365" i="7"/>
  <c r="J365" i="7" s="1"/>
  <c r="L365" i="7" s="1"/>
  <c r="G375" i="7"/>
  <c r="S198" i="7"/>
  <c r="G350" i="7"/>
  <c r="H340" i="7"/>
  <c r="J340" i="7" s="1"/>
  <c r="L340" i="7" s="1"/>
  <c r="T549" i="7"/>
  <c r="U549" i="7"/>
  <c r="G372" i="7"/>
  <c r="H362" i="7"/>
  <c r="J362" i="7" s="1"/>
  <c r="L362" i="7" s="1"/>
  <c r="F384" i="7"/>
  <c r="I384" i="7" s="1"/>
  <c r="I374" i="7"/>
  <c r="S104" i="7"/>
  <c r="U272" i="7"/>
  <c r="T272" i="7"/>
  <c r="U431" i="7"/>
  <c r="T431" i="7"/>
  <c r="T402" i="7"/>
  <c r="U402" i="7"/>
  <c r="H337" i="6"/>
  <c r="H339" i="6"/>
  <c r="W111" i="6"/>
  <c r="V77" i="6"/>
  <c r="W123" i="6"/>
  <c r="V227" i="6"/>
  <c r="W165" i="6"/>
  <c r="V165" i="6"/>
  <c r="V445" i="6"/>
  <c r="W431" i="6"/>
  <c r="V488" i="6"/>
  <c r="W529" i="6"/>
  <c r="V602" i="6"/>
  <c r="W304" i="6"/>
  <c r="V304" i="6"/>
  <c r="W226" i="6"/>
  <c r="V204" i="6"/>
  <c r="V268" i="6"/>
  <c r="W282" i="6"/>
  <c r="H331" i="6"/>
  <c r="H336" i="6"/>
  <c r="I338" i="6"/>
  <c r="Q338" i="6" s="1"/>
  <c r="W598" i="6"/>
  <c r="V601" i="6"/>
  <c r="V532" i="6"/>
  <c r="V74" i="6"/>
  <c r="V137" i="6"/>
  <c r="V130" i="6"/>
  <c r="V78" i="6"/>
  <c r="V142" i="6"/>
  <c r="V154" i="6"/>
  <c r="W154" i="6"/>
  <c r="V190" i="6"/>
  <c r="W546" i="6"/>
  <c r="V164" i="6"/>
  <c r="W280" i="6"/>
  <c r="V280" i="6"/>
  <c r="V411" i="6"/>
  <c r="V211" i="6"/>
  <c r="W256" i="6"/>
  <c r="V256" i="6"/>
  <c r="V275" i="6"/>
  <c r="W275" i="6"/>
  <c r="V439" i="6"/>
  <c r="W478" i="6"/>
  <c r="V119" i="6"/>
  <c r="W85" i="6"/>
  <c r="W83" i="6"/>
  <c r="W174" i="6"/>
  <c r="V301" i="6"/>
  <c r="I336" i="6"/>
  <c r="Q336" i="6" s="1"/>
  <c r="W394" i="6"/>
  <c r="V394" i="6"/>
  <c r="V582" i="6"/>
  <c r="V169" i="6"/>
  <c r="I335" i="6"/>
  <c r="Q335" i="6" s="1"/>
  <c r="W286" i="6"/>
  <c r="H335" i="6"/>
  <c r="W442" i="6"/>
  <c r="V441" i="6"/>
  <c r="W470" i="6"/>
  <c r="V470" i="6"/>
  <c r="V525" i="6"/>
  <c r="V526" i="6"/>
  <c r="W519" i="6"/>
  <c r="V519" i="6"/>
  <c r="V603" i="6"/>
  <c r="V456" i="6"/>
  <c r="V556" i="6"/>
  <c r="V284" i="6"/>
  <c r="V527" i="6"/>
  <c r="W527" i="6"/>
  <c r="W186" i="6"/>
  <c r="W295" i="6"/>
  <c r="V295" i="6"/>
  <c r="W311" i="6"/>
  <c r="V270" i="6"/>
  <c r="M328" i="6"/>
  <c r="K328" i="6"/>
  <c r="V565" i="6"/>
  <c r="W219" i="6"/>
  <c r="V219" i="6"/>
  <c r="I331" i="6"/>
  <c r="Q331" i="6" s="1"/>
  <c r="W391" i="6"/>
  <c r="V492" i="6"/>
  <c r="W552" i="6"/>
  <c r="V552" i="6"/>
  <c r="V189" i="6"/>
  <c r="V229" i="6"/>
  <c r="V262" i="6"/>
  <c r="H330" i="6"/>
  <c r="W453" i="6"/>
  <c r="V453" i="6"/>
  <c r="W484" i="6"/>
  <c r="W533" i="6"/>
  <c r="W135" i="6"/>
  <c r="V101" i="6"/>
  <c r="V220" i="6"/>
  <c r="V231" i="6"/>
  <c r="M326" i="6"/>
  <c r="O326" i="6" s="1"/>
  <c r="K326" i="6"/>
  <c r="W263" i="6"/>
  <c r="V263" i="6"/>
  <c r="V188" i="6"/>
  <c r="M325" i="6"/>
  <c r="N325" i="6" s="1"/>
  <c r="T325" i="6" s="1"/>
  <c r="K325" i="6"/>
  <c r="O325" i="6"/>
  <c r="V395" i="6"/>
  <c r="W395" i="6"/>
  <c r="V479" i="6"/>
  <c r="W558" i="6"/>
  <c r="V548" i="6"/>
  <c r="V73" i="6"/>
  <c r="W127" i="6"/>
  <c r="V93" i="6"/>
  <c r="V65" i="6"/>
  <c r="W139" i="6"/>
  <c r="W182" i="6"/>
  <c r="V401" i="6"/>
  <c r="W459" i="6"/>
  <c r="V491" i="6"/>
  <c r="V585" i="6"/>
  <c r="W290" i="6"/>
  <c r="W407" i="6"/>
  <c r="W474" i="6"/>
  <c r="V474" i="6"/>
  <c r="V593" i="6"/>
  <c r="V89" i="6"/>
  <c r="V82" i="6"/>
  <c r="V69" i="6"/>
  <c r="V94" i="6"/>
  <c r="W178" i="6"/>
  <c r="M321" i="6"/>
  <c r="O321" i="6" s="1"/>
  <c r="K321" i="6"/>
  <c r="V590" i="6"/>
  <c r="V185" i="6"/>
  <c r="W158" i="6"/>
  <c r="V307" i="6"/>
  <c r="W307" i="6"/>
  <c r="W405" i="6"/>
  <c r="V405" i="6"/>
  <c r="V584" i="6"/>
  <c r="N317" i="6"/>
  <c r="T317" i="6" s="1"/>
  <c r="W99" i="6"/>
  <c r="N312" i="6"/>
  <c r="T312" i="6" s="1"/>
  <c r="W435" i="6"/>
  <c r="V566" i="6"/>
  <c r="V88" i="6"/>
  <c r="W196" i="6"/>
  <c r="V196" i="6"/>
  <c r="V243" i="6"/>
  <c r="V272" i="6"/>
  <c r="W294" i="6"/>
  <c r="V422" i="6"/>
  <c r="W389" i="6"/>
  <c r="W587" i="6"/>
  <c r="V596" i="6"/>
  <c r="V555" i="6"/>
  <c r="V425" i="6"/>
  <c r="V167" i="6"/>
  <c r="W167" i="6"/>
  <c r="W171" i="6"/>
  <c r="V171" i="6"/>
  <c r="W287" i="6"/>
  <c r="V287" i="6"/>
  <c r="W420" i="6"/>
  <c r="V420" i="6"/>
  <c r="V496" i="6"/>
  <c r="V586" i="6"/>
  <c r="V173" i="6"/>
  <c r="W299" i="6"/>
  <c r="V299" i="6"/>
  <c r="W408" i="6"/>
  <c r="V408" i="6"/>
  <c r="V483" i="6"/>
  <c r="V549" i="6"/>
  <c r="W535" i="6"/>
  <c r="V535" i="6"/>
  <c r="V281" i="6"/>
  <c r="I334" i="6"/>
  <c r="Q334" i="6" s="1"/>
  <c r="W436" i="6"/>
  <c r="V436" i="6"/>
  <c r="V430" i="6"/>
  <c r="W490" i="6"/>
  <c r="V490" i="6"/>
  <c r="V502" i="6"/>
  <c r="W309" i="6"/>
  <c r="V212" i="6"/>
  <c r="W300" i="6"/>
  <c r="V300" i="6"/>
  <c r="W413" i="6"/>
  <c r="V413" i="6"/>
  <c r="V554" i="6"/>
  <c r="V550" i="6"/>
  <c r="W87" i="6"/>
  <c r="V117" i="6"/>
  <c r="W288" i="6"/>
  <c r="V288" i="6"/>
  <c r="W249" i="6"/>
  <c r="V249" i="6"/>
  <c r="V561" i="6"/>
  <c r="W155" i="6"/>
  <c r="V155" i="6"/>
  <c r="I330" i="6"/>
  <c r="Q330" i="6" s="1"/>
  <c r="W79" i="6"/>
  <c r="V228" i="6"/>
  <c r="V109" i="6"/>
  <c r="W91" i="6"/>
  <c r="V223" i="6"/>
  <c r="V265" i="6"/>
  <c r="V438" i="6"/>
  <c r="I332" i="6"/>
  <c r="Q332" i="6" s="1"/>
  <c r="W242" i="6"/>
  <c r="V242" i="6"/>
  <c r="W298" i="6"/>
  <c r="V404" i="6"/>
  <c r="V434" i="6"/>
  <c r="V105" i="6"/>
  <c r="V160" i="6"/>
  <c r="V247" i="6"/>
  <c r="W303" i="6"/>
  <c r="V303" i="6"/>
  <c r="M324" i="6"/>
  <c r="K324" i="6"/>
  <c r="W551" i="6"/>
  <c r="V551" i="6"/>
  <c r="W521" i="6"/>
  <c r="V208" i="6"/>
  <c r="V202" i="6"/>
  <c r="W260" i="6"/>
  <c r="V260" i="6"/>
  <c r="V418" i="6"/>
  <c r="V475" i="6"/>
  <c r="W115" i="6"/>
  <c r="V462" i="6"/>
  <c r="V571" i="6"/>
  <c r="V597" i="6"/>
  <c r="W217" i="6"/>
  <c r="W276" i="6"/>
  <c r="V276" i="6"/>
  <c r="V258" i="6"/>
  <c r="V264" i="6"/>
  <c r="V253" i="6"/>
  <c r="W302" i="6"/>
  <c r="V516" i="6"/>
  <c r="V97" i="6"/>
  <c r="V134" i="6"/>
  <c r="V429" i="6"/>
  <c r="V215" i="6"/>
  <c r="V409" i="6"/>
  <c r="V524" i="6"/>
  <c r="W583" i="6"/>
  <c r="V583" i="6"/>
  <c r="M320" i="6"/>
  <c r="O320" i="6" s="1"/>
  <c r="K320" i="6"/>
  <c r="W176" i="6"/>
  <c r="V176" i="6"/>
  <c r="W199" i="6"/>
  <c r="V199" i="6"/>
  <c r="V207" i="6"/>
  <c r="M322" i="6"/>
  <c r="K322" i="6"/>
  <c r="W567" i="6"/>
  <c r="V567" i="6"/>
  <c r="W292" i="6"/>
  <c r="V292" i="6"/>
  <c r="W509" i="6"/>
  <c r="V192" i="6"/>
  <c r="V297" i="6"/>
  <c r="W443" i="6"/>
  <c r="V466" i="6"/>
  <c r="W175" i="6"/>
  <c r="V175" i="6"/>
  <c r="V250" i="6"/>
  <c r="H333" i="6"/>
  <c r="W576" i="6"/>
  <c r="V576" i="6"/>
  <c r="W416" i="6"/>
  <c r="V416" i="6"/>
  <c r="W75" i="6"/>
  <c r="W103" i="6"/>
  <c r="V224" i="6"/>
  <c r="V133" i="6"/>
  <c r="V163" i="6"/>
  <c r="W163" i="6"/>
  <c r="W279" i="6"/>
  <c r="V279" i="6"/>
  <c r="W440" i="6"/>
  <c r="V440" i="6"/>
  <c r="W501" i="6"/>
  <c r="V193" i="6"/>
  <c r="W308" i="6"/>
  <c r="V308" i="6"/>
  <c r="W415" i="6"/>
  <c r="W423" i="6"/>
  <c r="V581" i="6"/>
  <c r="H334" i="6"/>
  <c r="W400" i="6"/>
  <c r="V400" i="6"/>
  <c r="W95" i="6"/>
  <c r="V125" i="6"/>
  <c r="W107" i="6"/>
  <c r="W194" i="6"/>
  <c r="W259" i="6"/>
  <c r="V277" i="6"/>
  <c r="W419" i="6"/>
  <c r="V455" i="6"/>
  <c r="I337" i="6"/>
  <c r="Q337" i="6" s="1"/>
  <c r="W274" i="6"/>
  <c r="W306" i="6"/>
  <c r="I339" i="6"/>
  <c r="Q339" i="6" s="1"/>
  <c r="V454" i="6"/>
  <c r="W403" i="6"/>
  <c r="W574" i="6"/>
  <c r="V121" i="6"/>
  <c r="V114" i="6"/>
  <c r="V126" i="6"/>
  <c r="W166" i="6"/>
  <c r="V230" i="6"/>
  <c r="W172" i="6"/>
  <c r="V172" i="6"/>
  <c r="W412" i="6"/>
  <c r="V412" i="6"/>
  <c r="W564" i="6"/>
  <c r="V564" i="6"/>
  <c r="V257" i="6"/>
  <c r="V410" i="6"/>
  <c r="V604" i="6"/>
  <c r="W444" i="6"/>
  <c r="V444" i="6"/>
  <c r="W131" i="6"/>
  <c r="V285" i="6"/>
  <c r="N315" i="6"/>
  <c r="T315" i="6" s="1"/>
  <c r="W393" i="6"/>
  <c r="V489" i="6"/>
  <c r="V482" i="6"/>
  <c r="W547" i="6"/>
  <c r="V563" i="6"/>
  <c r="N319" i="6"/>
  <c r="T319" i="6" s="1"/>
  <c r="V120" i="6"/>
  <c r="V254" i="6"/>
  <c r="W278" i="6"/>
  <c r="I333" i="6"/>
  <c r="Q333" i="6" s="1"/>
  <c r="H332" i="6"/>
  <c r="H338" i="6"/>
  <c r="V557" i="6"/>
  <c r="V106" i="6"/>
  <c r="V540" i="6"/>
  <c r="V486" i="6"/>
  <c r="V291" i="6"/>
  <c r="W291" i="6"/>
  <c r="W218" i="6"/>
  <c r="V218" i="6"/>
  <c r="V399" i="6"/>
  <c r="W399" i="6"/>
  <c r="W237" i="6"/>
  <c r="V237" i="6"/>
  <c r="M327" i="6"/>
  <c r="K327" i="6"/>
  <c r="M329" i="6"/>
  <c r="K329" i="6"/>
  <c r="W244" i="6"/>
  <c r="V244" i="6"/>
  <c r="W310" i="6"/>
  <c r="V310" i="6"/>
  <c r="W421" i="6"/>
  <c r="V421" i="6"/>
  <c r="W580" i="6"/>
  <c r="V580" i="6"/>
  <c r="W191" i="6"/>
  <c r="V191" i="6"/>
  <c r="W156" i="6"/>
  <c r="V156" i="6"/>
  <c r="W183" i="6"/>
  <c r="V183" i="6"/>
  <c r="W494" i="6"/>
  <c r="W283" i="6"/>
  <c r="V283" i="6"/>
  <c r="M323" i="6"/>
  <c r="K323" i="6"/>
  <c r="O322" i="6"/>
  <c r="N322" i="6"/>
  <c r="T322" i="6" s="1"/>
  <c r="W460" i="6"/>
  <c r="V460" i="6"/>
  <c r="T448" i="7" l="1"/>
  <c r="U448" i="7"/>
  <c r="U424" i="7"/>
  <c r="T424" i="7"/>
  <c r="U440" i="7"/>
  <c r="T440" i="7"/>
  <c r="S351" i="7"/>
  <c r="U351" i="7" s="1"/>
  <c r="T144" i="7"/>
  <c r="T483" i="7"/>
  <c r="U346" i="7"/>
  <c r="U108" i="7"/>
  <c r="T108" i="7"/>
  <c r="T464" i="7"/>
  <c r="U464" i="7"/>
  <c r="T459" i="7"/>
  <c r="U459" i="7"/>
  <c r="U332" i="7"/>
  <c r="T564" i="7"/>
  <c r="U328" i="7"/>
  <c r="T351" i="7"/>
  <c r="H363" i="7"/>
  <c r="J363" i="7" s="1"/>
  <c r="L363" i="7" s="1"/>
  <c r="G373" i="7"/>
  <c r="U213" i="7"/>
  <c r="T213" i="7"/>
  <c r="U510" i="7"/>
  <c r="T510" i="7"/>
  <c r="U526" i="7"/>
  <c r="T526" i="7"/>
  <c r="T444" i="7"/>
  <c r="U444" i="7"/>
  <c r="T322" i="7"/>
  <c r="U322" i="7"/>
  <c r="T326" i="7"/>
  <c r="U326" i="7"/>
  <c r="P352" i="7"/>
  <c r="R352" i="7" s="1"/>
  <c r="U535" i="7"/>
  <c r="T535" i="7"/>
  <c r="U420" i="7"/>
  <c r="T420" i="7"/>
  <c r="U454" i="7"/>
  <c r="T454" i="7"/>
  <c r="U566" i="7"/>
  <c r="T566" i="7"/>
  <c r="U320" i="7"/>
  <c r="T320" i="7"/>
  <c r="T156" i="7"/>
  <c r="U156" i="7"/>
  <c r="T87" i="7"/>
  <c r="U87" i="7"/>
  <c r="T75" i="7"/>
  <c r="U75" i="7"/>
  <c r="T463" i="7"/>
  <c r="U463" i="7"/>
  <c r="T79" i="7"/>
  <c r="U79" i="7"/>
  <c r="U442" i="7"/>
  <c r="T442" i="7"/>
  <c r="U311" i="7"/>
  <c r="T311" i="7"/>
  <c r="U479" i="7"/>
  <c r="T479" i="7"/>
  <c r="U453" i="7"/>
  <c r="T453" i="7"/>
  <c r="U295" i="7"/>
  <c r="T295" i="7"/>
  <c r="U572" i="7"/>
  <c r="T572" i="7"/>
  <c r="U210" i="7"/>
  <c r="T210" i="7"/>
  <c r="U204" i="7"/>
  <c r="T204" i="7"/>
  <c r="U560" i="7"/>
  <c r="T560" i="7"/>
  <c r="T408" i="7"/>
  <c r="U408" i="7"/>
  <c r="T287" i="7"/>
  <c r="U287" i="7"/>
  <c r="U428" i="7"/>
  <c r="T428" i="7"/>
  <c r="U438" i="7"/>
  <c r="T438" i="7"/>
  <c r="U301" i="7"/>
  <c r="T301" i="7"/>
  <c r="U412" i="7"/>
  <c r="T412" i="7"/>
  <c r="U237" i="7"/>
  <c r="T237" i="7"/>
  <c r="T471" i="7"/>
  <c r="U471" i="7"/>
  <c r="U83" i="7"/>
  <c r="T83" i="7"/>
  <c r="U503" i="7"/>
  <c r="T503" i="7"/>
  <c r="T458" i="7"/>
  <c r="U458" i="7"/>
  <c r="T445" i="7"/>
  <c r="U445" i="7"/>
  <c r="T275" i="7"/>
  <c r="P325" i="7"/>
  <c r="R325" i="7" s="1"/>
  <c r="Q308" i="7"/>
  <c r="S308" i="7"/>
  <c r="Q310" i="7"/>
  <c r="S310" i="7"/>
  <c r="U271" i="7"/>
  <c r="U338" i="7"/>
  <c r="P330" i="7"/>
  <c r="R330" i="7" s="1"/>
  <c r="P334" i="7"/>
  <c r="R334" i="7" s="1"/>
  <c r="P335" i="7"/>
  <c r="R335" i="7" s="1"/>
  <c r="P308" i="7"/>
  <c r="R308" i="7" s="1"/>
  <c r="U308" i="7" s="1"/>
  <c r="P331" i="7"/>
  <c r="R331" i="7" s="1"/>
  <c r="S323" i="7"/>
  <c r="U323" i="7" s="1"/>
  <c r="U460" i="7"/>
  <c r="T460" i="7"/>
  <c r="T299" i="7"/>
  <c r="U299" i="7"/>
  <c r="U220" i="7"/>
  <c r="T220" i="7"/>
  <c r="P341" i="7"/>
  <c r="R341" i="7" s="1"/>
  <c r="U318" i="7"/>
  <c r="P355" i="7"/>
  <c r="R355" i="7" s="1"/>
  <c r="U197" i="7"/>
  <c r="P327" i="7"/>
  <c r="R327" i="7" s="1"/>
  <c r="P317" i="7"/>
  <c r="R317" i="7" s="1"/>
  <c r="Q316" i="7"/>
  <c r="S316" i="7"/>
  <c r="T316" i="7" s="1"/>
  <c r="P310" i="7"/>
  <c r="R310" i="7" s="1"/>
  <c r="U310" i="7" s="1"/>
  <c r="Q313" i="7"/>
  <c r="S313" i="7"/>
  <c r="O352" i="7"/>
  <c r="Q352" i="7" s="1"/>
  <c r="T346" i="7"/>
  <c r="T328" i="7"/>
  <c r="U324" i="7"/>
  <c r="P345" i="7"/>
  <c r="R345" i="7" s="1"/>
  <c r="Q317" i="7"/>
  <c r="S317" i="7"/>
  <c r="Q314" i="7"/>
  <c r="S314" i="7"/>
  <c r="P319" i="7"/>
  <c r="R319" i="7" s="1"/>
  <c r="P321" i="7"/>
  <c r="R321" i="7" s="1"/>
  <c r="T394" i="7"/>
  <c r="P314" i="7"/>
  <c r="R314" i="7" s="1"/>
  <c r="P313" i="7"/>
  <c r="R313" i="7" s="1"/>
  <c r="U530" i="7"/>
  <c r="T530" i="7"/>
  <c r="U336" i="7"/>
  <c r="P361" i="7"/>
  <c r="R361" i="7" s="1"/>
  <c r="T332" i="7"/>
  <c r="U342" i="7"/>
  <c r="U164" i="7"/>
  <c r="T164" i="7"/>
  <c r="U152" i="7"/>
  <c r="T152" i="7"/>
  <c r="U184" i="7"/>
  <c r="T184" i="7"/>
  <c r="U128" i="7"/>
  <c r="T128" i="7"/>
  <c r="U168" i="7"/>
  <c r="T168" i="7"/>
  <c r="U176" i="7"/>
  <c r="T176" i="7"/>
  <c r="U148" i="7"/>
  <c r="T148" i="7"/>
  <c r="U140" i="7"/>
  <c r="T140" i="7"/>
  <c r="U188" i="7"/>
  <c r="T188" i="7"/>
  <c r="U120" i="7"/>
  <c r="T120" i="7"/>
  <c r="T116" i="7"/>
  <c r="U116" i="7"/>
  <c r="T124" i="7"/>
  <c r="U124" i="7"/>
  <c r="T172" i="7"/>
  <c r="U180" i="7"/>
  <c r="D267" i="1" a="1"/>
  <c r="D267" i="1" s="1"/>
  <c r="C267" i="1" a="1"/>
  <c r="C267" i="1" s="1"/>
  <c r="N260" i="1"/>
  <c r="D264" i="1" a="1"/>
  <c r="D264" i="1" s="1"/>
  <c r="G481" i="9"/>
  <c r="G489" i="9"/>
  <c r="G483" i="9"/>
  <c r="G492" i="9"/>
  <c r="G499" i="9"/>
  <c r="G490" i="9"/>
  <c r="G491" i="9"/>
  <c r="G482" i="9"/>
  <c r="G21" i="9"/>
  <c r="G504" i="9"/>
  <c r="G477" i="9"/>
  <c r="G488" i="9"/>
  <c r="G485" i="9"/>
  <c r="G518" i="9"/>
  <c r="G517" i="9"/>
  <c r="G540" i="9"/>
  <c r="G478" i="9"/>
  <c r="G516" i="9"/>
  <c r="G544" i="9"/>
  <c r="G523" i="9"/>
  <c r="G505" i="9"/>
  <c r="G537" i="9"/>
  <c r="G534" i="9"/>
  <c r="G511" i="9"/>
  <c r="G538" i="9"/>
  <c r="G547" i="9"/>
  <c r="G513" i="9"/>
  <c r="G475" i="9"/>
  <c r="G539" i="9"/>
  <c r="G545" i="9"/>
  <c r="G526" i="9"/>
  <c r="G530" i="9"/>
  <c r="G524" i="9"/>
  <c r="G521" i="9"/>
  <c r="G529" i="9"/>
  <c r="G531" i="9"/>
  <c r="G532" i="9"/>
  <c r="G543" i="9"/>
  <c r="G520" i="9"/>
  <c r="G546" i="9"/>
  <c r="G535" i="9"/>
  <c r="G533" i="9"/>
  <c r="J424" i="8"/>
  <c r="L424" i="8" s="1"/>
  <c r="P424" i="8"/>
  <c r="R424" i="8" s="1"/>
  <c r="T424" i="8" s="1"/>
  <c r="P471" i="8"/>
  <c r="R471" i="8" s="1"/>
  <c r="T471" i="8" s="1"/>
  <c r="J471" i="8"/>
  <c r="L471" i="8" s="1"/>
  <c r="W380" i="8"/>
  <c r="V380" i="8"/>
  <c r="O434" i="8"/>
  <c r="N434" i="8"/>
  <c r="V420" i="8"/>
  <c r="W420" i="8"/>
  <c r="J443" i="8"/>
  <c r="L443" i="8" s="1"/>
  <c r="P443" i="8"/>
  <c r="R443" i="8" s="1"/>
  <c r="T443" i="8" s="1"/>
  <c r="O376" i="8"/>
  <c r="N376" i="8"/>
  <c r="P433" i="8"/>
  <c r="R433" i="8" s="1"/>
  <c r="T433" i="8" s="1"/>
  <c r="J433" i="8"/>
  <c r="L433" i="8" s="1"/>
  <c r="J448" i="8"/>
  <c r="L448" i="8" s="1"/>
  <c r="P448" i="8"/>
  <c r="R448" i="8" s="1"/>
  <c r="T448" i="8" s="1"/>
  <c r="J451" i="8"/>
  <c r="L451" i="8" s="1"/>
  <c r="P451" i="8"/>
  <c r="R451" i="8" s="1"/>
  <c r="T451" i="8" s="1"/>
  <c r="G487" i="8"/>
  <c r="H450" i="8"/>
  <c r="O411" i="8"/>
  <c r="N411" i="8"/>
  <c r="W372" i="8"/>
  <c r="V372" i="8"/>
  <c r="G512" i="8"/>
  <c r="H475" i="8"/>
  <c r="O423" i="8"/>
  <c r="N423" i="8"/>
  <c r="O422" i="8"/>
  <c r="N422" i="8"/>
  <c r="O384" i="8"/>
  <c r="N384" i="8"/>
  <c r="J442" i="8"/>
  <c r="L442" i="8" s="1"/>
  <c r="P442" i="8"/>
  <c r="R442" i="8" s="1"/>
  <c r="T442" i="8" s="1"/>
  <c r="G530" i="8"/>
  <c r="H493" i="8"/>
  <c r="N393" i="8"/>
  <c r="O393" i="8"/>
  <c r="J421" i="8"/>
  <c r="L421" i="8" s="1"/>
  <c r="P421" i="8"/>
  <c r="R421" i="8" s="1"/>
  <c r="T421" i="8" s="1"/>
  <c r="G521" i="8"/>
  <c r="H484" i="8"/>
  <c r="G498" i="8"/>
  <c r="H461" i="8"/>
  <c r="G511" i="8"/>
  <c r="H474" i="8"/>
  <c r="H492" i="8"/>
  <c r="G529" i="8"/>
  <c r="W436" i="8"/>
  <c r="V436" i="8"/>
  <c r="O420" i="8"/>
  <c r="N420" i="8"/>
  <c r="G517" i="8"/>
  <c r="H480" i="8"/>
  <c r="W376" i="8"/>
  <c r="V376" i="8"/>
  <c r="G507" i="8"/>
  <c r="H470" i="8"/>
  <c r="G522" i="8"/>
  <c r="H485" i="8"/>
  <c r="G525" i="8"/>
  <c r="H488" i="8"/>
  <c r="J413" i="8"/>
  <c r="L413" i="8" s="1"/>
  <c r="P413" i="8"/>
  <c r="R413" i="8" s="1"/>
  <c r="T413" i="8" s="1"/>
  <c r="W411" i="8"/>
  <c r="V411" i="8"/>
  <c r="N372" i="8"/>
  <c r="O372" i="8"/>
  <c r="P438" i="8"/>
  <c r="R438" i="8" s="1"/>
  <c r="T438" i="8" s="1"/>
  <c r="J438" i="8"/>
  <c r="L438" i="8" s="1"/>
  <c r="W423" i="8"/>
  <c r="V423" i="8"/>
  <c r="W422" i="8"/>
  <c r="V422" i="8"/>
  <c r="W384" i="8"/>
  <c r="V384" i="8"/>
  <c r="H479" i="8"/>
  <c r="G516" i="8"/>
  <c r="J460" i="8"/>
  <c r="L460" i="8" s="1"/>
  <c r="P460" i="8"/>
  <c r="R460" i="8" s="1"/>
  <c r="T460" i="8" s="1"/>
  <c r="W390" i="8"/>
  <c r="V390" i="8"/>
  <c r="P447" i="8"/>
  <c r="R447" i="8" s="1"/>
  <c r="T447" i="8" s="1"/>
  <c r="J447" i="8"/>
  <c r="L447" i="8" s="1"/>
  <c r="O410" i="8"/>
  <c r="N410" i="8"/>
  <c r="O388" i="8"/>
  <c r="N388" i="8"/>
  <c r="J437" i="8"/>
  <c r="L437" i="8" s="1"/>
  <c r="P437" i="8"/>
  <c r="R437" i="8" s="1"/>
  <c r="T437" i="8" s="1"/>
  <c r="P455" i="8"/>
  <c r="R455" i="8" s="1"/>
  <c r="T455" i="8" s="1"/>
  <c r="J455" i="8"/>
  <c r="L455" i="8" s="1"/>
  <c r="O436" i="8"/>
  <c r="N436" i="8"/>
  <c r="H500" i="8"/>
  <c r="G537" i="8"/>
  <c r="N367" i="8"/>
  <c r="O367" i="8"/>
  <c r="W468" i="8"/>
  <c r="V468" i="8"/>
  <c r="W426" i="8"/>
  <c r="V426" i="8"/>
  <c r="P404" i="8"/>
  <c r="R404" i="8" s="1"/>
  <c r="T404" i="8" s="1"/>
  <c r="J404" i="8"/>
  <c r="L404" i="8" s="1"/>
  <c r="O396" i="8"/>
  <c r="N396" i="8"/>
  <c r="W414" i="8"/>
  <c r="V414" i="8"/>
  <c r="W405" i="8"/>
  <c r="V405" i="8"/>
  <c r="J427" i="8"/>
  <c r="L427" i="8" s="1"/>
  <c r="P427" i="8"/>
  <c r="R427" i="8" s="1"/>
  <c r="T427" i="8" s="1"/>
  <c r="G534" i="8"/>
  <c r="H497" i="8"/>
  <c r="O390" i="8"/>
  <c r="N390" i="8"/>
  <c r="P425" i="8"/>
  <c r="R425" i="8" s="1"/>
  <c r="T425" i="8" s="1"/>
  <c r="J425" i="8"/>
  <c r="L425" i="8" s="1"/>
  <c r="W410" i="8"/>
  <c r="V410" i="8"/>
  <c r="W388" i="8"/>
  <c r="V388" i="8"/>
  <c r="O416" i="8"/>
  <c r="N416" i="8"/>
  <c r="O391" i="8"/>
  <c r="N391" i="8"/>
  <c r="G577" i="8"/>
  <c r="H540" i="8"/>
  <c r="J428" i="8"/>
  <c r="L428" i="8" s="1"/>
  <c r="P428" i="8"/>
  <c r="R428" i="8" s="1"/>
  <c r="T428" i="8" s="1"/>
  <c r="P463" i="8"/>
  <c r="R463" i="8" s="1"/>
  <c r="T463" i="8" s="1"/>
  <c r="J463" i="8"/>
  <c r="L463" i="8" s="1"/>
  <c r="V367" i="8"/>
  <c r="W367" i="8"/>
  <c r="N468" i="8"/>
  <c r="O468" i="8"/>
  <c r="O426" i="8"/>
  <c r="N426" i="8"/>
  <c r="H441" i="8"/>
  <c r="G478" i="8"/>
  <c r="W396" i="8"/>
  <c r="V396" i="8"/>
  <c r="O414" i="8"/>
  <c r="N414" i="8"/>
  <c r="O405" i="8"/>
  <c r="N405" i="8"/>
  <c r="G501" i="8"/>
  <c r="H464" i="8"/>
  <c r="W435" i="8"/>
  <c r="V435" i="8"/>
  <c r="O395" i="8"/>
  <c r="N395" i="8"/>
  <c r="G499" i="8"/>
  <c r="H462" i="8"/>
  <c r="O402" i="8"/>
  <c r="N402" i="8"/>
  <c r="G527" i="8"/>
  <c r="H490" i="8"/>
  <c r="J452" i="8"/>
  <c r="L452" i="8" s="1"/>
  <c r="P452" i="8"/>
  <c r="R452" i="8" s="1"/>
  <c r="T452" i="8" s="1"/>
  <c r="W416" i="8"/>
  <c r="V416" i="8"/>
  <c r="W391" i="8"/>
  <c r="V391" i="8"/>
  <c r="P503" i="8"/>
  <c r="R503" i="8" s="1"/>
  <c r="T503" i="8" s="1"/>
  <c r="J503" i="8"/>
  <c r="L503" i="8" s="1"/>
  <c r="G502" i="8"/>
  <c r="H465" i="8"/>
  <c r="O418" i="8"/>
  <c r="N418" i="8"/>
  <c r="J505" i="8"/>
  <c r="L505" i="8" s="1"/>
  <c r="P505" i="8"/>
  <c r="R505" i="8" s="1"/>
  <c r="T505" i="8" s="1"/>
  <c r="W406" i="8"/>
  <c r="V406" i="8"/>
  <c r="P472" i="8"/>
  <c r="R472" i="8" s="1"/>
  <c r="T472" i="8" s="1"/>
  <c r="J472" i="8"/>
  <c r="L472" i="8" s="1"/>
  <c r="O435" i="8"/>
  <c r="N435" i="8"/>
  <c r="V395" i="8"/>
  <c r="W395" i="8"/>
  <c r="H476" i="8"/>
  <c r="G513" i="8"/>
  <c r="W419" i="8"/>
  <c r="V419" i="8"/>
  <c r="O415" i="8"/>
  <c r="N415" i="8"/>
  <c r="P449" i="8"/>
  <c r="R449" i="8" s="1"/>
  <c r="T449" i="8" s="1"/>
  <c r="J449" i="8"/>
  <c r="L449" i="8" s="1"/>
  <c r="N412" i="8"/>
  <c r="O412" i="8"/>
  <c r="W402" i="8"/>
  <c r="V402" i="8"/>
  <c r="J453" i="8"/>
  <c r="L453" i="8" s="1"/>
  <c r="P453" i="8"/>
  <c r="R453" i="8" s="1"/>
  <c r="T453" i="8" s="1"/>
  <c r="G526" i="8"/>
  <c r="H489" i="8"/>
  <c r="W408" i="8"/>
  <c r="V408" i="8"/>
  <c r="J473" i="8"/>
  <c r="L473" i="8" s="1"/>
  <c r="P473" i="8"/>
  <c r="R473" i="8" s="1"/>
  <c r="T473" i="8" s="1"/>
  <c r="G531" i="8"/>
  <c r="H494" i="8"/>
  <c r="O387" i="8"/>
  <c r="N387" i="8"/>
  <c r="W400" i="8"/>
  <c r="V400" i="8"/>
  <c r="W418" i="8"/>
  <c r="V418" i="8"/>
  <c r="H542" i="8"/>
  <c r="G579" i="8"/>
  <c r="O406" i="8"/>
  <c r="N406" i="8"/>
  <c r="G546" i="8"/>
  <c r="H509" i="8"/>
  <c r="P439" i="8"/>
  <c r="R439" i="8" s="1"/>
  <c r="T439" i="8" s="1"/>
  <c r="J439" i="8"/>
  <c r="L439" i="8" s="1"/>
  <c r="O419" i="8"/>
  <c r="N419" i="8"/>
  <c r="W415" i="8"/>
  <c r="V415" i="8"/>
  <c r="G523" i="8"/>
  <c r="H486" i="8"/>
  <c r="W412" i="8"/>
  <c r="V412" i="8"/>
  <c r="N407" i="8"/>
  <c r="O407" i="8"/>
  <c r="H482" i="8"/>
  <c r="G519" i="8"/>
  <c r="J444" i="8"/>
  <c r="L444" i="8" s="1"/>
  <c r="P444" i="8"/>
  <c r="R444" i="8" s="1"/>
  <c r="T444" i="8" s="1"/>
  <c r="O408" i="8"/>
  <c r="N408" i="8"/>
  <c r="G547" i="8"/>
  <c r="H510" i="8"/>
  <c r="J457" i="8"/>
  <c r="L457" i="8" s="1"/>
  <c r="P457" i="8"/>
  <c r="R457" i="8" s="1"/>
  <c r="T457" i="8" s="1"/>
  <c r="W387" i="8"/>
  <c r="V387" i="8"/>
  <c r="O400" i="8"/>
  <c r="N400" i="8"/>
  <c r="P417" i="8"/>
  <c r="R417" i="8" s="1"/>
  <c r="T417" i="8" s="1"/>
  <c r="J417" i="8"/>
  <c r="L417" i="8" s="1"/>
  <c r="V466" i="8"/>
  <c r="W466" i="8"/>
  <c r="P409" i="8"/>
  <c r="R409" i="8" s="1"/>
  <c r="T409" i="8" s="1"/>
  <c r="J409" i="8"/>
  <c r="L409" i="8" s="1"/>
  <c r="J459" i="8"/>
  <c r="L459" i="8" s="1"/>
  <c r="P459" i="8"/>
  <c r="R459" i="8" s="1"/>
  <c r="T459" i="8" s="1"/>
  <c r="G504" i="8"/>
  <c r="H467" i="8"/>
  <c r="J432" i="8"/>
  <c r="L432" i="8" s="1"/>
  <c r="P432" i="8"/>
  <c r="R432" i="8" s="1"/>
  <c r="T432" i="8" s="1"/>
  <c r="V401" i="8"/>
  <c r="W401" i="8"/>
  <c r="J440" i="8"/>
  <c r="L440" i="8" s="1"/>
  <c r="P440" i="8"/>
  <c r="R440" i="8" s="1"/>
  <c r="T440" i="8" s="1"/>
  <c r="O403" i="8"/>
  <c r="N403" i="8"/>
  <c r="W407" i="8"/>
  <c r="V407" i="8"/>
  <c r="J445" i="8"/>
  <c r="L445" i="8" s="1"/>
  <c r="P445" i="8"/>
  <c r="R445" i="8" s="1"/>
  <c r="T445" i="8" s="1"/>
  <c r="G518" i="8"/>
  <c r="H481" i="8"/>
  <c r="G545" i="8"/>
  <c r="H508" i="8"/>
  <c r="O380" i="8"/>
  <c r="N380" i="8"/>
  <c r="W434" i="8"/>
  <c r="V434" i="8"/>
  <c r="G491" i="8"/>
  <c r="H454" i="8"/>
  <c r="O466" i="8"/>
  <c r="N466" i="8"/>
  <c r="H446" i="8"/>
  <c r="G483" i="8"/>
  <c r="G533" i="8"/>
  <c r="H496" i="8"/>
  <c r="P430" i="8"/>
  <c r="R430" i="8" s="1"/>
  <c r="T430" i="8" s="1"/>
  <c r="J430" i="8"/>
  <c r="L430" i="8" s="1"/>
  <c r="G506" i="8"/>
  <c r="H469" i="8"/>
  <c r="N401" i="8"/>
  <c r="O401" i="8"/>
  <c r="P456" i="8"/>
  <c r="R456" i="8" s="1"/>
  <c r="T456" i="8" s="1"/>
  <c r="J456" i="8"/>
  <c r="L456" i="8" s="1"/>
  <c r="V393" i="8"/>
  <c r="W393" i="8"/>
  <c r="G495" i="8"/>
  <c r="H458" i="8"/>
  <c r="G514" i="8"/>
  <c r="H477" i="8"/>
  <c r="W403" i="8"/>
  <c r="V403" i="8"/>
  <c r="N592" i="6"/>
  <c r="T592" i="6" s="1"/>
  <c r="O592" i="6"/>
  <c r="W588" i="6"/>
  <c r="V588" i="6"/>
  <c r="V570" i="6"/>
  <c r="W570" i="6"/>
  <c r="V589" i="6"/>
  <c r="W600" i="6"/>
  <c r="V600" i="6"/>
  <c r="N543" i="6"/>
  <c r="T543" i="6" s="1"/>
  <c r="O543" i="6"/>
  <c r="N541" i="6"/>
  <c r="T541" i="6" s="1"/>
  <c r="O541" i="6"/>
  <c r="W513" i="6"/>
  <c r="V513" i="6"/>
  <c r="O504" i="6"/>
  <c r="N504" i="6"/>
  <c r="T504" i="6" s="1"/>
  <c r="V531" i="6"/>
  <c r="W531" i="6"/>
  <c r="W515" i="6"/>
  <c r="V515" i="6"/>
  <c r="W545" i="6"/>
  <c r="V499" i="6"/>
  <c r="N542" i="6"/>
  <c r="T542" i="6" s="1"/>
  <c r="O542" i="6"/>
  <c r="O507" i="6"/>
  <c r="N507" i="6"/>
  <c r="T507" i="6" s="1"/>
  <c r="W468" i="6"/>
  <c r="V522" i="6"/>
  <c r="W522" i="6"/>
  <c r="O544" i="6"/>
  <c r="N544" i="6"/>
  <c r="T544" i="6" s="1"/>
  <c r="O505" i="6"/>
  <c r="N505" i="6"/>
  <c r="T505" i="6" s="1"/>
  <c r="V500" i="6"/>
  <c r="W537" i="6"/>
  <c r="W523" i="6"/>
  <c r="V523" i="6"/>
  <c r="V467" i="6"/>
  <c r="O506" i="6"/>
  <c r="N506" i="6"/>
  <c r="T506" i="6" s="1"/>
  <c r="O328" i="6"/>
  <c r="V314" i="6"/>
  <c r="O323" i="6"/>
  <c r="O329" i="6"/>
  <c r="J332" i="6"/>
  <c r="L332" i="6" s="1"/>
  <c r="P332" i="6"/>
  <c r="R332" i="6" s="1"/>
  <c r="J335" i="6"/>
  <c r="L335" i="6" s="1"/>
  <c r="P335" i="6"/>
  <c r="R335" i="6" s="1"/>
  <c r="J331" i="6"/>
  <c r="L331" i="6" s="1"/>
  <c r="O331" i="6" s="1"/>
  <c r="P331" i="6"/>
  <c r="R331" i="6" s="1"/>
  <c r="J334" i="6"/>
  <c r="L334" i="6" s="1"/>
  <c r="P334" i="6"/>
  <c r="R334" i="6" s="1"/>
  <c r="J339" i="6"/>
  <c r="L339" i="6" s="1"/>
  <c r="P339" i="6"/>
  <c r="R339" i="6" s="1"/>
  <c r="J333" i="6"/>
  <c r="L333" i="6" s="1"/>
  <c r="P333" i="6"/>
  <c r="R333" i="6" s="1"/>
  <c r="O327" i="6"/>
  <c r="N324" i="6"/>
  <c r="T324" i="6" s="1"/>
  <c r="V324" i="6" s="1"/>
  <c r="J337" i="6"/>
  <c r="L337" i="6" s="1"/>
  <c r="P337" i="6"/>
  <c r="R337" i="6" s="1"/>
  <c r="J330" i="6"/>
  <c r="L330" i="6" s="1"/>
  <c r="P330" i="6"/>
  <c r="R330" i="6" s="1"/>
  <c r="J338" i="6"/>
  <c r="L338" i="6" s="1"/>
  <c r="P338" i="6"/>
  <c r="R338" i="6" s="1"/>
  <c r="J336" i="6"/>
  <c r="L336" i="6" s="1"/>
  <c r="P336" i="6"/>
  <c r="R336" i="6" s="1"/>
  <c r="U338" i="6"/>
  <c r="S338" i="6"/>
  <c r="S332" i="6"/>
  <c r="U332" i="6"/>
  <c r="U336" i="6"/>
  <c r="S336" i="6"/>
  <c r="U334" i="6"/>
  <c r="S334" i="6"/>
  <c r="U330" i="6"/>
  <c r="S330" i="6"/>
  <c r="S335" i="6"/>
  <c r="U335" i="6"/>
  <c r="N328" i="6"/>
  <c r="T328" i="6" s="1"/>
  <c r="W328" i="6" s="1"/>
  <c r="S331" i="6"/>
  <c r="U331" i="6"/>
  <c r="S337" i="6"/>
  <c r="U337" i="6"/>
  <c r="U333" i="6"/>
  <c r="S333" i="6"/>
  <c r="U339" i="6"/>
  <c r="S339" i="6"/>
  <c r="W161" i="6"/>
  <c r="V161" i="6"/>
  <c r="N323" i="6"/>
  <c r="T323" i="6" s="1"/>
  <c r="W323" i="6" s="1"/>
  <c r="V313" i="6"/>
  <c r="V587" i="6"/>
  <c r="N326" i="6"/>
  <c r="T326" i="6" s="1"/>
  <c r="W326" i="6" s="1"/>
  <c r="S361" i="7"/>
  <c r="S341" i="7"/>
  <c r="M362" i="7"/>
  <c r="O362" i="7" s="1"/>
  <c r="Q362" i="7" s="1"/>
  <c r="K362" i="7"/>
  <c r="T449" i="7"/>
  <c r="U449" i="7"/>
  <c r="H375" i="7"/>
  <c r="J375" i="7" s="1"/>
  <c r="L375" i="7" s="1"/>
  <c r="G385" i="7"/>
  <c r="H385" i="7" s="1"/>
  <c r="J385" i="7" s="1"/>
  <c r="L385" i="7" s="1"/>
  <c r="F382" i="7"/>
  <c r="I382" i="7" s="1"/>
  <c r="I372" i="7"/>
  <c r="T336" i="7"/>
  <c r="T506" i="7"/>
  <c r="U506" i="7"/>
  <c r="N333" i="7"/>
  <c r="O333" i="7"/>
  <c r="Q333" i="7" s="1"/>
  <c r="T467" i="7"/>
  <c r="U467" i="7"/>
  <c r="N337" i="7"/>
  <c r="O337" i="7"/>
  <c r="Q337" i="7" s="1"/>
  <c r="U292" i="7"/>
  <c r="T292" i="7"/>
  <c r="M381" i="7"/>
  <c r="N381" i="7" s="1"/>
  <c r="K381" i="7"/>
  <c r="N365" i="7"/>
  <c r="O365" i="7"/>
  <c r="Q365" i="7" s="1"/>
  <c r="T342" i="7"/>
  <c r="T338" i="7"/>
  <c r="U198" i="7"/>
  <c r="T198" i="7"/>
  <c r="U433" i="7"/>
  <c r="T433" i="7"/>
  <c r="M374" i="7"/>
  <c r="K374" i="7"/>
  <c r="U417" i="7"/>
  <c r="T417" i="7"/>
  <c r="S330" i="7"/>
  <c r="M366" i="7"/>
  <c r="K366" i="7"/>
  <c r="S348" i="7"/>
  <c r="M343" i="7"/>
  <c r="K343" i="7"/>
  <c r="M347" i="7"/>
  <c r="K347" i="7"/>
  <c r="T324" i="7"/>
  <c r="N344" i="7"/>
  <c r="O344" i="7"/>
  <c r="Q344" i="7" s="1"/>
  <c r="S325" i="7"/>
  <c r="T160" i="7"/>
  <c r="U160" i="7"/>
  <c r="F359" i="7"/>
  <c r="I349" i="7"/>
  <c r="N358" i="7"/>
  <c r="O358" i="7"/>
  <c r="Q358" i="7" s="1"/>
  <c r="U276" i="7"/>
  <c r="T276" i="7"/>
  <c r="M384" i="7"/>
  <c r="K384" i="7"/>
  <c r="U391" i="7"/>
  <c r="T391" i="7"/>
  <c r="F386" i="7"/>
  <c r="I386" i="7" s="1"/>
  <c r="I376" i="7"/>
  <c r="S321" i="7"/>
  <c r="F363" i="7"/>
  <c r="I353" i="7"/>
  <c r="F367" i="7"/>
  <c r="I357" i="7"/>
  <c r="U194" i="7"/>
  <c r="T194" i="7"/>
  <c r="S355" i="7"/>
  <c r="M368" i="7"/>
  <c r="K368" i="7"/>
  <c r="G364" i="7"/>
  <c r="H354" i="7"/>
  <c r="J354" i="7" s="1"/>
  <c r="L354" i="7" s="1"/>
  <c r="T318" i="7"/>
  <c r="M385" i="7"/>
  <c r="K385" i="7"/>
  <c r="M371" i="7"/>
  <c r="N371" i="7" s="1"/>
  <c r="K371" i="7"/>
  <c r="S345" i="7"/>
  <c r="O340" i="7"/>
  <c r="Q340" i="7" s="1"/>
  <c r="N340" i="7"/>
  <c r="T303" i="7"/>
  <c r="U303" i="7"/>
  <c r="M370" i="7"/>
  <c r="K370" i="7"/>
  <c r="M378" i="7"/>
  <c r="K378" i="7"/>
  <c r="U394" i="7"/>
  <c r="S335" i="7"/>
  <c r="T323" i="7"/>
  <c r="S331" i="7"/>
  <c r="U104" i="7"/>
  <c r="T104" i="7"/>
  <c r="O329" i="7"/>
  <c r="Q329" i="7" s="1"/>
  <c r="N329" i="7"/>
  <c r="G382" i="7"/>
  <c r="H382" i="7" s="1"/>
  <c r="J382" i="7" s="1"/>
  <c r="L382" i="7" s="1"/>
  <c r="H372" i="7"/>
  <c r="J372" i="7" s="1"/>
  <c r="L372" i="7" s="1"/>
  <c r="G360" i="7"/>
  <c r="H350" i="7"/>
  <c r="J350" i="7" s="1"/>
  <c r="L350" i="7" s="1"/>
  <c r="M375" i="7"/>
  <c r="K375" i="7"/>
  <c r="S334" i="7"/>
  <c r="N356" i="7"/>
  <c r="O356" i="7"/>
  <c r="Q356" i="7" s="1"/>
  <c r="M380" i="7"/>
  <c r="K380" i="7"/>
  <c r="H367" i="7"/>
  <c r="J367" i="7" s="1"/>
  <c r="L367" i="7" s="1"/>
  <c r="G377" i="7"/>
  <c r="K339" i="7"/>
  <c r="M339" i="7"/>
  <c r="I347" i="6"/>
  <c r="Q347" i="6" s="1"/>
  <c r="I342" i="6"/>
  <c r="Q342" i="6" s="1"/>
  <c r="W560" i="6"/>
  <c r="V560" i="6"/>
  <c r="W512" i="6"/>
  <c r="V512" i="6"/>
  <c r="W325" i="6"/>
  <c r="H340" i="6"/>
  <c r="W152" i="6"/>
  <c r="V152" i="6"/>
  <c r="W579" i="6"/>
  <c r="V579" i="6"/>
  <c r="M337" i="6"/>
  <c r="K337" i="6"/>
  <c r="M332" i="6"/>
  <c r="K332" i="6"/>
  <c r="I340" i="6"/>
  <c r="Q340" i="6" s="1"/>
  <c r="I344" i="6"/>
  <c r="Q344" i="6" s="1"/>
  <c r="W317" i="6"/>
  <c r="V317" i="6"/>
  <c r="N329" i="6"/>
  <c r="T329" i="6" s="1"/>
  <c r="W528" i="6"/>
  <c r="V528" i="6"/>
  <c r="I348" i="6"/>
  <c r="Q348" i="6" s="1"/>
  <c r="W324" i="6"/>
  <c r="H348" i="6"/>
  <c r="W315" i="6"/>
  <c r="V315" i="6"/>
  <c r="M330" i="6"/>
  <c r="N330" i="6" s="1"/>
  <c r="T330" i="6" s="1"/>
  <c r="K330" i="6"/>
  <c r="M334" i="6"/>
  <c r="K334" i="6"/>
  <c r="H345" i="6"/>
  <c r="M338" i="6"/>
  <c r="K338" i="6"/>
  <c r="V316" i="6"/>
  <c r="W296" i="6"/>
  <c r="V296" i="6"/>
  <c r="W319" i="6"/>
  <c r="V319" i="6"/>
  <c r="W461" i="6"/>
  <c r="V461" i="6"/>
  <c r="V309" i="6"/>
  <c r="N327" i="6"/>
  <c r="T327" i="6" s="1"/>
  <c r="I346" i="6"/>
  <c r="Q346" i="6" s="1"/>
  <c r="H346" i="6"/>
  <c r="H342" i="6"/>
  <c r="I349" i="6"/>
  <c r="Q349" i="6" s="1"/>
  <c r="W200" i="6"/>
  <c r="V200" i="6"/>
  <c r="I341" i="6"/>
  <c r="Q341" i="6" s="1"/>
  <c r="M336" i="6"/>
  <c r="K336" i="6"/>
  <c r="V311" i="6"/>
  <c r="H349" i="6"/>
  <c r="W575" i="6"/>
  <c r="V575" i="6"/>
  <c r="M339" i="6"/>
  <c r="K339" i="6"/>
  <c r="W312" i="6"/>
  <c r="V312" i="6"/>
  <c r="N320" i="6"/>
  <c r="T320" i="6" s="1"/>
  <c r="W559" i="6"/>
  <c r="V559" i="6"/>
  <c r="M331" i="6"/>
  <c r="K331" i="6"/>
  <c r="N321" i="6"/>
  <c r="T321" i="6" s="1"/>
  <c r="I345" i="6"/>
  <c r="Q345" i="6" s="1"/>
  <c r="H341" i="6"/>
  <c r="I343" i="6"/>
  <c r="Q343" i="6" s="1"/>
  <c r="H344" i="6"/>
  <c r="H343" i="6"/>
  <c r="M335" i="6"/>
  <c r="K335" i="6"/>
  <c r="H347" i="6"/>
  <c r="W322" i="6"/>
  <c r="M333" i="6"/>
  <c r="K333" i="6"/>
  <c r="W591" i="6"/>
  <c r="V591" i="6"/>
  <c r="O371" i="7" l="1"/>
  <c r="Q371" i="7" s="1"/>
  <c r="T317" i="7"/>
  <c r="N362" i="7"/>
  <c r="P362" i="7" s="1"/>
  <c r="R362" i="7" s="1"/>
  <c r="T313" i="7"/>
  <c r="U341" i="7"/>
  <c r="T341" i="7"/>
  <c r="G383" i="7"/>
  <c r="H383" i="7" s="1"/>
  <c r="J383" i="7" s="1"/>
  <c r="L383" i="7" s="1"/>
  <c r="H373" i="7"/>
  <c r="J373" i="7" s="1"/>
  <c r="L373" i="7" s="1"/>
  <c r="U321" i="7"/>
  <c r="U335" i="7"/>
  <c r="U345" i="7"/>
  <c r="U316" i="7"/>
  <c r="T314" i="7"/>
  <c r="U355" i="7"/>
  <c r="T355" i="7"/>
  <c r="P371" i="7"/>
  <c r="R371" i="7" s="1"/>
  <c r="T327" i="7"/>
  <c r="U327" i="7"/>
  <c r="U361" i="7"/>
  <c r="T361" i="7"/>
  <c r="U319" i="7"/>
  <c r="T319" i="7"/>
  <c r="U331" i="7"/>
  <c r="T331" i="7"/>
  <c r="S352" i="7"/>
  <c r="U352" i="7" s="1"/>
  <c r="U313" i="7"/>
  <c r="P381" i="7"/>
  <c r="R381" i="7" s="1"/>
  <c r="P333" i="7"/>
  <c r="R333" i="7" s="1"/>
  <c r="U330" i="7"/>
  <c r="U325" i="7"/>
  <c r="T321" i="7"/>
  <c r="T310" i="7"/>
  <c r="U317" i="7"/>
  <c r="P340" i="7"/>
  <c r="R340" i="7" s="1"/>
  <c r="P356" i="7"/>
  <c r="R356" i="7" s="1"/>
  <c r="T334" i="7"/>
  <c r="P344" i="7"/>
  <c r="R344" i="7" s="1"/>
  <c r="T308" i="7"/>
  <c r="P329" i="7"/>
  <c r="R329" i="7" s="1"/>
  <c r="P365" i="7"/>
  <c r="R365" i="7" s="1"/>
  <c r="T335" i="7"/>
  <c r="P358" i="7"/>
  <c r="R358" i="7" s="1"/>
  <c r="P337" i="7"/>
  <c r="R337" i="7" s="1"/>
  <c r="U314" i="7"/>
  <c r="G527" i="9"/>
  <c r="G536" i="9"/>
  <c r="G573" i="9" s="1"/>
  <c r="G528" i="9"/>
  <c r="G519" i="9"/>
  <c r="G541" i="9"/>
  <c r="G522" i="9"/>
  <c r="G525" i="9"/>
  <c r="G514" i="9"/>
  <c r="G583" i="9"/>
  <c r="G569" i="9"/>
  <c r="G512" i="9"/>
  <c r="G571" i="9"/>
  <c r="G574" i="9"/>
  <c r="G560" i="9"/>
  <c r="G558" i="9"/>
  <c r="G570" i="9"/>
  <c r="G568" i="9"/>
  <c r="G566" i="9"/>
  <c r="G582" i="9"/>
  <c r="G576" i="9"/>
  <c r="G584" i="9"/>
  <c r="G564" i="9"/>
  <c r="G553" i="9"/>
  <c r="G554" i="9"/>
  <c r="G550" i="9"/>
  <c r="G515" i="9"/>
  <c r="G572" i="9"/>
  <c r="G580" i="9"/>
  <c r="G561" i="9"/>
  <c r="G555" i="9"/>
  <c r="G557" i="9"/>
  <c r="G567" i="9"/>
  <c r="G563" i="9"/>
  <c r="G575" i="9"/>
  <c r="G548" i="9"/>
  <c r="G542" i="9"/>
  <c r="G581" i="9"/>
  <c r="G577" i="9"/>
  <c r="J496" i="8"/>
  <c r="L496" i="8" s="1"/>
  <c r="P496" i="8"/>
  <c r="R496" i="8" s="1"/>
  <c r="T496" i="8" s="1"/>
  <c r="N409" i="8"/>
  <c r="O409" i="8"/>
  <c r="W444" i="8"/>
  <c r="V444" i="8"/>
  <c r="P486" i="8"/>
  <c r="R486" i="8" s="1"/>
  <c r="T486" i="8" s="1"/>
  <c r="J486" i="8"/>
  <c r="L486" i="8" s="1"/>
  <c r="P509" i="8"/>
  <c r="R509" i="8" s="1"/>
  <c r="T509" i="8" s="1"/>
  <c r="J509" i="8"/>
  <c r="L509" i="8" s="1"/>
  <c r="H513" i="8"/>
  <c r="G550" i="8"/>
  <c r="O503" i="8"/>
  <c r="N503" i="8"/>
  <c r="J490" i="8"/>
  <c r="L490" i="8" s="1"/>
  <c r="P490" i="8"/>
  <c r="R490" i="8" s="1"/>
  <c r="T490" i="8" s="1"/>
  <c r="N425" i="8"/>
  <c r="O425" i="8"/>
  <c r="G553" i="8"/>
  <c r="H516" i="8"/>
  <c r="O438" i="8"/>
  <c r="N438" i="8"/>
  <c r="J488" i="8"/>
  <c r="L488" i="8" s="1"/>
  <c r="P488" i="8"/>
  <c r="R488" i="8" s="1"/>
  <c r="T488" i="8" s="1"/>
  <c r="J480" i="8"/>
  <c r="L480" i="8" s="1"/>
  <c r="P480" i="8"/>
  <c r="R480" i="8" s="1"/>
  <c r="T480" i="8" s="1"/>
  <c r="J474" i="8"/>
  <c r="L474" i="8" s="1"/>
  <c r="P474" i="8"/>
  <c r="R474" i="8" s="1"/>
  <c r="T474" i="8" s="1"/>
  <c r="N433" i="8"/>
  <c r="O433" i="8"/>
  <c r="O456" i="8"/>
  <c r="N456" i="8"/>
  <c r="W445" i="8"/>
  <c r="V445" i="8"/>
  <c r="W456" i="8"/>
  <c r="V456" i="8"/>
  <c r="G570" i="8"/>
  <c r="H533" i="8"/>
  <c r="O445" i="8"/>
  <c r="N445" i="8"/>
  <c r="V409" i="8"/>
  <c r="W409" i="8"/>
  <c r="O444" i="8"/>
  <c r="N444" i="8"/>
  <c r="G560" i="8"/>
  <c r="H523" i="8"/>
  <c r="G583" i="8"/>
  <c r="H546" i="8"/>
  <c r="J476" i="8"/>
  <c r="L476" i="8" s="1"/>
  <c r="P476" i="8"/>
  <c r="R476" i="8" s="1"/>
  <c r="T476" i="8" s="1"/>
  <c r="W503" i="8"/>
  <c r="V503" i="8"/>
  <c r="H527" i="8"/>
  <c r="G564" i="8"/>
  <c r="V425" i="8"/>
  <c r="W425" i="8"/>
  <c r="P479" i="8"/>
  <c r="R479" i="8" s="1"/>
  <c r="T479" i="8" s="1"/>
  <c r="J479" i="8"/>
  <c r="L479" i="8" s="1"/>
  <c r="W438" i="8"/>
  <c r="V438" i="8"/>
  <c r="G562" i="8"/>
  <c r="H525" i="8"/>
  <c r="G554" i="8"/>
  <c r="H517" i="8"/>
  <c r="H511" i="8"/>
  <c r="G548" i="8"/>
  <c r="V433" i="8"/>
  <c r="W433" i="8"/>
  <c r="J477" i="8"/>
  <c r="L477" i="8" s="1"/>
  <c r="P477" i="8"/>
  <c r="R477" i="8" s="1"/>
  <c r="T477" i="8" s="1"/>
  <c r="G520" i="8"/>
  <c r="H483" i="8"/>
  <c r="W432" i="8"/>
  <c r="V432" i="8"/>
  <c r="V457" i="8"/>
  <c r="W457" i="8"/>
  <c r="H519" i="8"/>
  <c r="G556" i="8"/>
  <c r="P489" i="8"/>
  <c r="R489" i="8" s="1"/>
  <c r="T489" i="8" s="1"/>
  <c r="J489" i="8"/>
  <c r="L489" i="8" s="1"/>
  <c r="N449" i="8"/>
  <c r="O449" i="8"/>
  <c r="V505" i="8"/>
  <c r="W505" i="8"/>
  <c r="P464" i="8"/>
  <c r="R464" i="8" s="1"/>
  <c r="T464" i="8" s="1"/>
  <c r="J464" i="8"/>
  <c r="L464" i="8" s="1"/>
  <c r="G515" i="8"/>
  <c r="H478" i="8"/>
  <c r="O463" i="8"/>
  <c r="N463" i="8"/>
  <c r="O455" i="8"/>
  <c r="N455" i="8"/>
  <c r="O447" i="8"/>
  <c r="N447" i="8"/>
  <c r="J485" i="8"/>
  <c r="L485" i="8" s="1"/>
  <c r="P485" i="8"/>
  <c r="R485" i="8" s="1"/>
  <c r="T485" i="8" s="1"/>
  <c r="J461" i="8"/>
  <c r="L461" i="8" s="1"/>
  <c r="P461" i="8"/>
  <c r="R461" i="8" s="1"/>
  <c r="T461" i="8" s="1"/>
  <c r="J493" i="8"/>
  <c r="L493" i="8" s="1"/>
  <c r="P493" i="8"/>
  <c r="R493" i="8" s="1"/>
  <c r="T493" i="8" s="1"/>
  <c r="J450" i="8"/>
  <c r="L450" i="8" s="1"/>
  <c r="P450" i="8"/>
  <c r="R450" i="8" s="1"/>
  <c r="T450" i="8" s="1"/>
  <c r="G551" i="8"/>
  <c r="H514" i="8"/>
  <c r="P446" i="8"/>
  <c r="R446" i="8" s="1"/>
  <c r="T446" i="8" s="1"/>
  <c r="J446" i="8"/>
  <c r="L446" i="8" s="1"/>
  <c r="O432" i="8"/>
  <c r="N432" i="8"/>
  <c r="N457" i="8"/>
  <c r="O457" i="8"/>
  <c r="J482" i="8"/>
  <c r="L482" i="8" s="1"/>
  <c r="P482" i="8"/>
  <c r="R482" i="8" s="1"/>
  <c r="T482" i="8" s="1"/>
  <c r="G563" i="8"/>
  <c r="H526" i="8"/>
  <c r="V449" i="8"/>
  <c r="W449" i="8"/>
  <c r="N505" i="8"/>
  <c r="O505" i="8"/>
  <c r="G538" i="8"/>
  <c r="H501" i="8"/>
  <c r="P441" i="8"/>
  <c r="R441" i="8" s="1"/>
  <c r="T441" i="8" s="1"/>
  <c r="J441" i="8"/>
  <c r="L441" i="8" s="1"/>
  <c r="W463" i="8"/>
  <c r="V463" i="8"/>
  <c r="W455" i="8"/>
  <c r="V455" i="8"/>
  <c r="W447" i="8"/>
  <c r="V447" i="8"/>
  <c r="H522" i="8"/>
  <c r="G559" i="8"/>
  <c r="G535" i="8"/>
  <c r="H498" i="8"/>
  <c r="G567" i="8"/>
  <c r="H530" i="8"/>
  <c r="H487" i="8"/>
  <c r="G524" i="8"/>
  <c r="J469" i="8"/>
  <c r="L469" i="8" s="1"/>
  <c r="P469" i="8"/>
  <c r="R469" i="8" s="1"/>
  <c r="T469" i="8" s="1"/>
  <c r="J467" i="8"/>
  <c r="L467" i="8" s="1"/>
  <c r="P467" i="8"/>
  <c r="R467" i="8" s="1"/>
  <c r="T467" i="8" s="1"/>
  <c r="P494" i="8"/>
  <c r="R494" i="8" s="1"/>
  <c r="T494" i="8" s="1"/>
  <c r="J494" i="8"/>
  <c r="L494" i="8" s="1"/>
  <c r="W453" i="8"/>
  <c r="V453" i="8"/>
  <c r="P462" i="8"/>
  <c r="R462" i="8" s="1"/>
  <c r="T462" i="8" s="1"/>
  <c r="J462" i="8"/>
  <c r="L462" i="8" s="1"/>
  <c r="W428" i="8"/>
  <c r="V428" i="8"/>
  <c r="J497" i="8"/>
  <c r="L497" i="8" s="1"/>
  <c r="P497" i="8"/>
  <c r="R497" i="8" s="1"/>
  <c r="T497" i="8" s="1"/>
  <c r="W437" i="8"/>
  <c r="V437" i="8"/>
  <c r="J470" i="8"/>
  <c r="L470" i="8" s="1"/>
  <c r="P470" i="8"/>
  <c r="R470" i="8" s="1"/>
  <c r="T470" i="8" s="1"/>
  <c r="J484" i="8"/>
  <c r="L484" i="8" s="1"/>
  <c r="P484" i="8"/>
  <c r="R484" i="8" s="1"/>
  <c r="T484" i="8" s="1"/>
  <c r="W442" i="8"/>
  <c r="V442" i="8"/>
  <c r="P475" i="8"/>
  <c r="R475" i="8" s="1"/>
  <c r="T475" i="8" s="1"/>
  <c r="J475" i="8"/>
  <c r="L475" i="8" s="1"/>
  <c r="W451" i="8"/>
  <c r="V451" i="8"/>
  <c r="W443" i="8"/>
  <c r="V443" i="8"/>
  <c r="O471" i="8"/>
  <c r="N471" i="8"/>
  <c r="P508" i="8"/>
  <c r="R508" i="8" s="1"/>
  <c r="T508" i="8" s="1"/>
  <c r="J508" i="8"/>
  <c r="L508" i="8" s="1"/>
  <c r="N417" i="8"/>
  <c r="O417" i="8"/>
  <c r="G616" i="8"/>
  <c r="H579" i="8"/>
  <c r="H495" i="8"/>
  <c r="G532" i="8"/>
  <c r="G543" i="8"/>
  <c r="H506" i="8"/>
  <c r="H545" i="8"/>
  <c r="G582" i="8"/>
  <c r="G541" i="8"/>
  <c r="H504" i="8"/>
  <c r="V417" i="8"/>
  <c r="W417" i="8"/>
  <c r="G584" i="8"/>
  <c r="H547" i="8"/>
  <c r="J542" i="8"/>
  <c r="L542" i="8" s="1"/>
  <c r="P542" i="8"/>
  <c r="R542" i="8" s="1"/>
  <c r="T542" i="8" s="1"/>
  <c r="G568" i="8"/>
  <c r="H531" i="8"/>
  <c r="O453" i="8"/>
  <c r="N453" i="8"/>
  <c r="G536" i="8"/>
  <c r="H499" i="8"/>
  <c r="O428" i="8"/>
  <c r="N428" i="8"/>
  <c r="G571" i="8"/>
  <c r="H534" i="8"/>
  <c r="N437" i="8"/>
  <c r="O437" i="8"/>
  <c r="G544" i="8"/>
  <c r="H507" i="8"/>
  <c r="H521" i="8"/>
  <c r="G558" i="8"/>
  <c r="O442" i="8"/>
  <c r="N442" i="8"/>
  <c r="G549" i="8"/>
  <c r="H512" i="8"/>
  <c r="N451" i="8"/>
  <c r="O451" i="8"/>
  <c r="O443" i="8"/>
  <c r="N443" i="8"/>
  <c r="W471" i="8"/>
  <c r="V471" i="8"/>
  <c r="J458" i="8"/>
  <c r="L458" i="8" s="1"/>
  <c r="P458" i="8"/>
  <c r="R458" i="8" s="1"/>
  <c r="T458" i="8" s="1"/>
  <c r="J510" i="8"/>
  <c r="L510" i="8" s="1"/>
  <c r="P510" i="8"/>
  <c r="R510" i="8" s="1"/>
  <c r="T510" i="8" s="1"/>
  <c r="O430" i="8"/>
  <c r="N430" i="8"/>
  <c r="P454" i="8"/>
  <c r="R454" i="8" s="1"/>
  <c r="T454" i="8" s="1"/>
  <c r="J454" i="8"/>
  <c r="L454" i="8" s="1"/>
  <c r="P481" i="8"/>
  <c r="R481" i="8" s="1"/>
  <c r="T481" i="8" s="1"/>
  <c r="J481" i="8"/>
  <c r="L481" i="8" s="1"/>
  <c r="W440" i="8"/>
  <c r="V440" i="8"/>
  <c r="W459" i="8"/>
  <c r="V459" i="8"/>
  <c r="O439" i="8"/>
  <c r="N439" i="8"/>
  <c r="V473" i="8"/>
  <c r="W473" i="8"/>
  <c r="O472" i="8"/>
  <c r="N472" i="8"/>
  <c r="J465" i="8"/>
  <c r="L465" i="8" s="1"/>
  <c r="P465" i="8"/>
  <c r="R465" i="8" s="1"/>
  <c r="T465" i="8" s="1"/>
  <c r="W452" i="8"/>
  <c r="V452" i="8"/>
  <c r="P540" i="8"/>
  <c r="R540" i="8" s="1"/>
  <c r="T540" i="8" s="1"/>
  <c r="J540" i="8"/>
  <c r="L540" i="8" s="1"/>
  <c r="W427" i="8"/>
  <c r="V427" i="8"/>
  <c r="O404" i="8"/>
  <c r="N404" i="8"/>
  <c r="H537" i="8"/>
  <c r="G574" i="8"/>
  <c r="W460" i="8"/>
  <c r="V460" i="8"/>
  <c r="W413" i="8"/>
  <c r="V413" i="8"/>
  <c r="H529" i="8"/>
  <c r="G566" i="8"/>
  <c r="W421" i="8"/>
  <c r="V421" i="8"/>
  <c r="W448" i="8"/>
  <c r="V448" i="8"/>
  <c r="W424" i="8"/>
  <c r="V424" i="8"/>
  <c r="W430" i="8"/>
  <c r="V430" i="8"/>
  <c r="H491" i="8"/>
  <c r="G528" i="8"/>
  <c r="G555" i="8"/>
  <c r="H518" i="8"/>
  <c r="O440" i="8"/>
  <c r="N440" i="8"/>
  <c r="O459" i="8"/>
  <c r="N459" i="8"/>
  <c r="W439" i="8"/>
  <c r="V439" i="8"/>
  <c r="N473" i="8"/>
  <c r="O473" i="8"/>
  <c r="W472" i="8"/>
  <c r="V472" i="8"/>
  <c r="G539" i="8"/>
  <c r="H502" i="8"/>
  <c r="O452" i="8"/>
  <c r="N452" i="8"/>
  <c r="H577" i="8"/>
  <c r="G614" i="8"/>
  <c r="N427" i="8"/>
  <c r="O427" i="8"/>
  <c r="W404" i="8"/>
  <c r="V404" i="8"/>
  <c r="J500" i="8"/>
  <c r="L500" i="8" s="1"/>
  <c r="P500" i="8"/>
  <c r="R500" i="8" s="1"/>
  <c r="T500" i="8" s="1"/>
  <c r="O460" i="8"/>
  <c r="N460" i="8"/>
  <c r="O413" i="8"/>
  <c r="N413" i="8"/>
  <c r="J492" i="8"/>
  <c r="L492" i="8" s="1"/>
  <c r="P492" i="8"/>
  <c r="R492" i="8" s="1"/>
  <c r="T492" i="8" s="1"/>
  <c r="O421" i="8"/>
  <c r="N421" i="8"/>
  <c r="O448" i="8"/>
  <c r="N448" i="8"/>
  <c r="O424" i="8"/>
  <c r="N424" i="8"/>
  <c r="W592" i="6"/>
  <c r="V592" i="6"/>
  <c r="V506" i="6"/>
  <c r="W506" i="6"/>
  <c r="W504" i="6"/>
  <c r="V504" i="6"/>
  <c r="W544" i="6"/>
  <c r="V544" i="6"/>
  <c r="W507" i="6"/>
  <c r="V507" i="6"/>
  <c r="V542" i="6"/>
  <c r="W542" i="6"/>
  <c r="W541" i="6"/>
  <c r="V541" i="6"/>
  <c r="V505" i="6"/>
  <c r="W505" i="6"/>
  <c r="V543" i="6"/>
  <c r="W543" i="6"/>
  <c r="N334" i="6"/>
  <c r="N338" i="6"/>
  <c r="O339" i="6"/>
  <c r="N333" i="6"/>
  <c r="T333" i="6" s="1"/>
  <c r="N331" i="6"/>
  <c r="T331" i="6" s="1"/>
  <c r="W331" i="6" s="1"/>
  <c r="N332" i="6"/>
  <c r="T332" i="6" s="1"/>
  <c r="W332" i="6" s="1"/>
  <c r="J344" i="6"/>
  <c r="L344" i="6" s="1"/>
  <c r="P344" i="6"/>
  <c r="R344" i="6" s="1"/>
  <c r="J343" i="6"/>
  <c r="L343" i="6" s="1"/>
  <c r="N343" i="6" s="1"/>
  <c r="P343" i="6"/>
  <c r="R343" i="6" s="1"/>
  <c r="T334" i="6"/>
  <c r="W334" i="6" s="1"/>
  <c r="J340" i="6"/>
  <c r="L340" i="6" s="1"/>
  <c r="P340" i="6"/>
  <c r="R340" i="6" s="1"/>
  <c r="J347" i="6"/>
  <c r="L347" i="6" s="1"/>
  <c r="P347" i="6"/>
  <c r="R347" i="6" s="1"/>
  <c r="O337" i="6"/>
  <c r="J341" i="6"/>
  <c r="L341" i="6" s="1"/>
  <c r="P341" i="6"/>
  <c r="R341" i="6" s="1"/>
  <c r="O335" i="6"/>
  <c r="J349" i="6"/>
  <c r="L349" i="6" s="1"/>
  <c r="P349" i="6"/>
  <c r="R349" i="6" s="1"/>
  <c r="J342" i="6"/>
  <c r="L342" i="6" s="1"/>
  <c r="O342" i="6" s="1"/>
  <c r="P342" i="6"/>
  <c r="R342" i="6" s="1"/>
  <c r="T338" i="6"/>
  <c r="W338" i="6" s="1"/>
  <c r="O336" i="6"/>
  <c r="J346" i="6"/>
  <c r="L346" i="6" s="1"/>
  <c r="P346" i="6"/>
  <c r="R346" i="6" s="1"/>
  <c r="J345" i="6"/>
  <c r="L345" i="6" s="1"/>
  <c r="P345" i="6"/>
  <c r="R345" i="6" s="1"/>
  <c r="J348" i="6"/>
  <c r="L348" i="6" s="1"/>
  <c r="P348" i="6"/>
  <c r="R348" i="6" s="1"/>
  <c r="O338" i="6"/>
  <c r="O330" i="6"/>
  <c r="S348" i="6"/>
  <c r="U348" i="6"/>
  <c r="S344" i="6"/>
  <c r="U344" i="6"/>
  <c r="U345" i="6"/>
  <c r="S345" i="6"/>
  <c r="O332" i="6"/>
  <c r="S340" i="6"/>
  <c r="U340" i="6"/>
  <c r="N337" i="6"/>
  <c r="T337" i="6" s="1"/>
  <c r="O333" i="6"/>
  <c r="S343" i="6"/>
  <c r="U343" i="6"/>
  <c r="U341" i="6"/>
  <c r="S341" i="6"/>
  <c r="U342" i="6"/>
  <c r="S342" i="6"/>
  <c r="U349" i="6"/>
  <c r="S349" i="6"/>
  <c r="O334" i="6"/>
  <c r="U346" i="6"/>
  <c r="S346" i="6"/>
  <c r="U347" i="6"/>
  <c r="S347" i="6"/>
  <c r="V326" i="6"/>
  <c r="N336" i="6"/>
  <c r="T336" i="6" s="1"/>
  <c r="V336" i="6" s="1"/>
  <c r="V322" i="6"/>
  <c r="V328" i="6"/>
  <c r="V323" i="6"/>
  <c r="N335" i="6"/>
  <c r="T335" i="6" s="1"/>
  <c r="V335" i="6" s="1"/>
  <c r="S362" i="7"/>
  <c r="M376" i="7"/>
  <c r="K376" i="7"/>
  <c r="N347" i="7"/>
  <c r="O347" i="7"/>
  <c r="Q347" i="7" s="1"/>
  <c r="S356" i="7"/>
  <c r="O339" i="7"/>
  <c r="Q339" i="7" s="1"/>
  <c r="N339" i="7"/>
  <c r="N368" i="7"/>
  <c r="O368" i="7"/>
  <c r="Q368" i="7" s="1"/>
  <c r="S371" i="7"/>
  <c r="O381" i="7"/>
  <c r="Q381" i="7" s="1"/>
  <c r="S329" i="7"/>
  <c r="N343" i="7"/>
  <c r="O343" i="7"/>
  <c r="Q343" i="7" s="1"/>
  <c r="U334" i="7"/>
  <c r="M372" i="7"/>
  <c r="N372" i="7" s="1"/>
  <c r="K372" i="7"/>
  <c r="N354" i="7"/>
  <c r="O354" i="7"/>
  <c r="Q354" i="7" s="1"/>
  <c r="M386" i="7"/>
  <c r="K386" i="7"/>
  <c r="M357" i="7"/>
  <c r="K357" i="7"/>
  <c r="N378" i="7"/>
  <c r="O378" i="7"/>
  <c r="Q378" i="7" s="1"/>
  <c r="S340" i="7"/>
  <c r="S344" i="7"/>
  <c r="T345" i="7"/>
  <c r="F373" i="7"/>
  <c r="I363" i="7"/>
  <c r="F369" i="7"/>
  <c r="I359" i="7"/>
  <c r="U348" i="7"/>
  <c r="T348" i="7"/>
  <c r="S365" i="7"/>
  <c r="M382" i="7"/>
  <c r="N382" i="7" s="1"/>
  <c r="K382" i="7"/>
  <c r="G374" i="7"/>
  <c r="H364" i="7"/>
  <c r="J364" i="7" s="1"/>
  <c r="L364" i="7" s="1"/>
  <c r="N350" i="7"/>
  <c r="O350" i="7"/>
  <c r="Q350" i="7" s="1"/>
  <c r="T330" i="7"/>
  <c r="M353" i="7"/>
  <c r="K353" i="7"/>
  <c r="H377" i="7"/>
  <c r="J377" i="7" s="1"/>
  <c r="L377" i="7" s="1"/>
  <c r="G387" i="7"/>
  <c r="H387" i="7" s="1"/>
  <c r="J387" i="7" s="1"/>
  <c r="L387" i="7" s="1"/>
  <c r="T325" i="7"/>
  <c r="N385" i="7"/>
  <c r="O385" i="7"/>
  <c r="Q385" i="7" s="1"/>
  <c r="O366" i="7"/>
  <c r="Q366" i="7" s="1"/>
  <c r="N366" i="7"/>
  <c r="S358" i="7"/>
  <c r="F377" i="7"/>
  <c r="I367" i="7"/>
  <c r="S337" i="7"/>
  <c r="G370" i="7"/>
  <c r="H360" i="7"/>
  <c r="J360" i="7" s="1"/>
  <c r="L360" i="7" s="1"/>
  <c r="M349" i="7"/>
  <c r="K349" i="7"/>
  <c r="S333" i="7"/>
  <c r="N375" i="7"/>
  <c r="O375" i="7"/>
  <c r="Q375" i="7" s="1"/>
  <c r="I351" i="6"/>
  <c r="Q351" i="6" s="1"/>
  <c r="H352" i="6"/>
  <c r="I350" i="6"/>
  <c r="Q350" i="6" s="1"/>
  <c r="V331" i="6"/>
  <c r="I353" i="6"/>
  <c r="Q353" i="6" s="1"/>
  <c r="W321" i="6"/>
  <c r="V321" i="6"/>
  <c r="M341" i="6"/>
  <c r="K341" i="6"/>
  <c r="W329" i="6"/>
  <c r="V329" i="6"/>
  <c r="M340" i="6"/>
  <c r="K340" i="6"/>
  <c r="M343" i="6"/>
  <c r="K343" i="6"/>
  <c r="W336" i="6"/>
  <c r="W327" i="6"/>
  <c r="V327" i="6"/>
  <c r="H350" i="6"/>
  <c r="I352" i="6"/>
  <c r="Q352" i="6" s="1"/>
  <c r="V325" i="6"/>
  <c r="N339" i="6"/>
  <c r="T339" i="6" s="1"/>
  <c r="W330" i="6"/>
  <c r="M342" i="6"/>
  <c r="K342" i="6"/>
  <c r="M345" i="6"/>
  <c r="K345" i="6"/>
  <c r="W337" i="6"/>
  <c r="I359" i="6"/>
  <c r="Q359" i="6" s="1"/>
  <c r="H356" i="6"/>
  <c r="I357" i="6"/>
  <c r="Q357" i="6" s="1"/>
  <c r="H353" i="6"/>
  <c r="M349" i="6"/>
  <c r="O349" i="6" s="1"/>
  <c r="K349" i="6"/>
  <c r="I358" i="6"/>
  <c r="Q358" i="6" s="1"/>
  <c r="M347" i="6"/>
  <c r="K347" i="6"/>
  <c r="W320" i="6"/>
  <c r="V320" i="6"/>
  <c r="I356" i="6"/>
  <c r="Q356" i="6" s="1"/>
  <c r="M348" i="6"/>
  <c r="K348" i="6"/>
  <c r="I354" i="6"/>
  <c r="Q354" i="6" s="1"/>
  <c r="W333" i="6"/>
  <c r="H351" i="6"/>
  <c r="H357" i="6"/>
  <c r="H354" i="6"/>
  <c r="I355" i="6"/>
  <c r="Q355" i="6" s="1"/>
  <c r="H359" i="6"/>
  <c r="M346" i="6"/>
  <c r="K346" i="6"/>
  <c r="H355" i="6"/>
  <c r="H358" i="6"/>
  <c r="M344" i="6"/>
  <c r="K344" i="6"/>
  <c r="O372" i="7" l="1"/>
  <c r="Q372" i="7" s="1"/>
  <c r="U340" i="7"/>
  <c r="T340" i="7"/>
  <c r="U333" i="7"/>
  <c r="T333" i="7"/>
  <c r="U337" i="7"/>
  <c r="T337" i="7"/>
  <c r="P372" i="7"/>
  <c r="R372" i="7" s="1"/>
  <c r="U356" i="7"/>
  <c r="T356" i="7"/>
  <c r="U365" i="7"/>
  <c r="T365" i="7"/>
  <c r="U329" i="7"/>
  <c r="T329" i="7"/>
  <c r="U371" i="7"/>
  <c r="T371" i="7"/>
  <c r="U344" i="7"/>
  <c r="T344" i="7"/>
  <c r="P354" i="7"/>
  <c r="R354" i="7" s="1"/>
  <c r="T352" i="7"/>
  <c r="P368" i="7"/>
  <c r="R368" i="7" s="1"/>
  <c r="P378" i="7"/>
  <c r="R378" i="7" s="1"/>
  <c r="P339" i="7"/>
  <c r="R339" i="7" s="1"/>
  <c r="O382" i="7"/>
  <c r="Q382" i="7" s="1"/>
  <c r="P366" i="7"/>
  <c r="R366" i="7" s="1"/>
  <c r="P375" i="7"/>
  <c r="R375" i="7" s="1"/>
  <c r="P385" i="7"/>
  <c r="R385" i="7" s="1"/>
  <c r="P382" i="7"/>
  <c r="R382" i="7" s="1"/>
  <c r="P347" i="7"/>
  <c r="R347" i="7" s="1"/>
  <c r="P350" i="7"/>
  <c r="R350" i="7" s="1"/>
  <c r="U362" i="7"/>
  <c r="P343" i="7"/>
  <c r="R343" i="7" s="1"/>
  <c r="T343" i="7" s="1"/>
  <c r="U358" i="7"/>
  <c r="G565" i="9"/>
  <c r="G556" i="9"/>
  <c r="G578" i="9"/>
  <c r="G551" i="9"/>
  <c r="G562" i="9"/>
  <c r="G559" i="9"/>
  <c r="G617" i="9"/>
  <c r="G605" i="9"/>
  <c r="G593" i="9"/>
  <c r="G614" i="9"/>
  <c r="G579" i="9"/>
  <c r="G604" i="9"/>
  <c r="G610" i="9"/>
  <c r="G602" i="9"/>
  <c r="G621" i="9"/>
  <c r="G618" i="9"/>
  <c r="G585" i="9"/>
  <c r="G601" i="9"/>
  <c r="G619" i="9"/>
  <c r="G603" i="9"/>
  <c r="G607" i="9"/>
  <c r="G595" i="9"/>
  <c r="G597" i="9"/>
  <c r="G606" i="9"/>
  <c r="G611" i="9"/>
  <c r="G549" i="9"/>
  <c r="G620" i="9"/>
  <c r="G552" i="9"/>
  <c r="G613" i="9"/>
  <c r="G612" i="9"/>
  <c r="G587" i="9"/>
  <c r="G591" i="9"/>
  <c r="G600" i="9"/>
  <c r="G594" i="9"/>
  <c r="G592" i="9"/>
  <c r="G598" i="9"/>
  <c r="G609" i="9"/>
  <c r="G590" i="9"/>
  <c r="G608" i="9"/>
  <c r="W510" i="8"/>
  <c r="V510" i="8"/>
  <c r="P507" i="8"/>
  <c r="R507" i="8" s="1"/>
  <c r="T507" i="8" s="1"/>
  <c r="J507" i="8"/>
  <c r="L507" i="8" s="1"/>
  <c r="P547" i="8"/>
  <c r="R547" i="8" s="1"/>
  <c r="T547" i="8" s="1"/>
  <c r="J547" i="8"/>
  <c r="L547" i="8" s="1"/>
  <c r="J506" i="8"/>
  <c r="L506" i="8" s="1"/>
  <c r="P506" i="8"/>
  <c r="R506" i="8" s="1"/>
  <c r="T506" i="8" s="1"/>
  <c r="O508" i="8"/>
  <c r="N508" i="8"/>
  <c r="O475" i="8"/>
  <c r="N475" i="8"/>
  <c r="G561" i="8"/>
  <c r="H524" i="8"/>
  <c r="J501" i="8"/>
  <c r="L501" i="8" s="1"/>
  <c r="P501" i="8"/>
  <c r="R501" i="8" s="1"/>
  <c r="T501" i="8" s="1"/>
  <c r="W482" i="8"/>
  <c r="V482" i="8"/>
  <c r="P514" i="8"/>
  <c r="R514" i="8" s="1"/>
  <c r="T514" i="8" s="1"/>
  <c r="J514" i="8"/>
  <c r="L514" i="8" s="1"/>
  <c r="W485" i="8"/>
  <c r="V485" i="8"/>
  <c r="P478" i="8"/>
  <c r="R478" i="8" s="1"/>
  <c r="T478" i="8" s="1"/>
  <c r="J478" i="8"/>
  <c r="L478" i="8" s="1"/>
  <c r="N489" i="8"/>
  <c r="O489" i="8"/>
  <c r="P483" i="8"/>
  <c r="R483" i="8" s="1"/>
  <c r="T483" i="8" s="1"/>
  <c r="J483" i="8"/>
  <c r="L483" i="8" s="1"/>
  <c r="P517" i="8"/>
  <c r="R517" i="8" s="1"/>
  <c r="T517" i="8" s="1"/>
  <c r="J517" i="8"/>
  <c r="L517" i="8" s="1"/>
  <c r="J546" i="8"/>
  <c r="L546" i="8" s="1"/>
  <c r="P546" i="8"/>
  <c r="R546" i="8" s="1"/>
  <c r="T546" i="8" s="1"/>
  <c r="W488" i="8"/>
  <c r="V488" i="8"/>
  <c r="W490" i="8"/>
  <c r="V490" i="8"/>
  <c r="O486" i="8"/>
  <c r="N486" i="8"/>
  <c r="J499" i="8"/>
  <c r="L499" i="8" s="1"/>
  <c r="P499" i="8"/>
  <c r="R499" i="8" s="1"/>
  <c r="T499" i="8" s="1"/>
  <c r="O510" i="8"/>
  <c r="N510" i="8"/>
  <c r="H544" i="8"/>
  <c r="G581" i="8"/>
  <c r="H536" i="8"/>
  <c r="G573" i="8"/>
  <c r="H584" i="8"/>
  <c r="G621" i="8"/>
  <c r="H543" i="8"/>
  <c r="G580" i="8"/>
  <c r="W508" i="8"/>
  <c r="V508" i="8"/>
  <c r="W475" i="8"/>
  <c r="V475" i="8"/>
  <c r="P487" i="8"/>
  <c r="R487" i="8" s="1"/>
  <c r="T487" i="8" s="1"/>
  <c r="J487" i="8"/>
  <c r="L487" i="8" s="1"/>
  <c r="G575" i="8"/>
  <c r="H538" i="8"/>
  <c r="O482" i="8"/>
  <c r="N482" i="8"/>
  <c r="H551" i="8"/>
  <c r="G588" i="8"/>
  <c r="O485" i="8"/>
  <c r="N485" i="8"/>
  <c r="G552" i="8"/>
  <c r="H515" i="8"/>
  <c r="V489" i="8"/>
  <c r="W489" i="8"/>
  <c r="G557" i="8"/>
  <c r="H520" i="8"/>
  <c r="G591" i="8"/>
  <c r="H554" i="8"/>
  <c r="G620" i="8"/>
  <c r="H583" i="8"/>
  <c r="O488" i="8"/>
  <c r="N488" i="8"/>
  <c r="N490" i="8"/>
  <c r="O490" i="8"/>
  <c r="W486" i="8"/>
  <c r="V486" i="8"/>
  <c r="G651" i="8"/>
  <c r="H651" i="8" s="1"/>
  <c r="H614" i="8"/>
  <c r="J518" i="8"/>
  <c r="L518" i="8" s="1"/>
  <c r="P518" i="8"/>
  <c r="R518" i="8" s="1"/>
  <c r="T518" i="8" s="1"/>
  <c r="O540" i="8"/>
  <c r="N540" i="8"/>
  <c r="N481" i="8"/>
  <c r="O481" i="8"/>
  <c r="W458" i="8"/>
  <c r="V458" i="8"/>
  <c r="J512" i="8"/>
  <c r="L512" i="8" s="1"/>
  <c r="P512" i="8"/>
  <c r="R512" i="8" s="1"/>
  <c r="T512" i="8" s="1"/>
  <c r="G569" i="8"/>
  <c r="H532" i="8"/>
  <c r="V497" i="8"/>
  <c r="W497" i="8"/>
  <c r="N494" i="8"/>
  <c r="O494" i="8"/>
  <c r="J530" i="8"/>
  <c r="L530" i="8" s="1"/>
  <c r="P530" i="8"/>
  <c r="R530" i="8" s="1"/>
  <c r="T530" i="8" s="1"/>
  <c r="W450" i="8"/>
  <c r="V450" i="8"/>
  <c r="O464" i="8"/>
  <c r="N464" i="8"/>
  <c r="G593" i="8"/>
  <c r="H556" i="8"/>
  <c r="W477" i="8"/>
  <c r="V477" i="8"/>
  <c r="P525" i="8"/>
  <c r="R525" i="8" s="1"/>
  <c r="T525" i="8" s="1"/>
  <c r="J525" i="8"/>
  <c r="L525" i="8" s="1"/>
  <c r="G601" i="8"/>
  <c r="H564" i="8"/>
  <c r="P523" i="8"/>
  <c r="R523" i="8" s="1"/>
  <c r="T523" i="8" s="1"/>
  <c r="J523" i="8"/>
  <c r="L523" i="8" s="1"/>
  <c r="P533" i="8"/>
  <c r="R533" i="8" s="1"/>
  <c r="T533" i="8" s="1"/>
  <c r="J533" i="8"/>
  <c r="L533" i="8" s="1"/>
  <c r="W540" i="8"/>
  <c r="V540" i="8"/>
  <c r="V481" i="8"/>
  <c r="W481" i="8"/>
  <c r="O458" i="8"/>
  <c r="N458" i="8"/>
  <c r="G586" i="8"/>
  <c r="H549" i="8"/>
  <c r="P495" i="8"/>
  <c r="R495" i="8" s="1"/>
  <c r="T495" i="8" s="1"/>
  <c r="J495" i="8"/>
  <c r="L495" i="8" s="1"/>
  <c r="N497" i="8"/>
  <c r="O497" i="8"/>
  <c r="V494" i="8"/>
  <c r="W494" i="8"/>
  <c r="G604" i="8"/>
  <c r="H567" i="8"/>
  <c r="O450" i="8"/>
  <c r="N450" i="8"/>
  <c r="W464" i="8"/>
  <c r="V464" i="8"/>
  <c r="J519" i="8"/>
  <c r="L519" i="8" s="1"/>
  <c r="P519" i="8"/>
  <c r="R519" i="8" s="1"/>
  <c r="T519" i="8" s="1"/>
  <c r="O477" i="8"/>
  <c r="N477" i="8"/>
  <c r="G599" i="8"/>
  <c r="H562" i="8"/>
  <c r="J527" i="8"/>
  <c r="L527" i="8" s="1"/>
  <c r="P527" i="8"/>
  <c r="R527" i="8" s="1"/>
  <c r="T527" i="8" s="1"/>
  <c r="H560" i="8"/>
  <c r="G597" i="8"/>
  <c r="G607" i="8"/>
  <c r="H570" i="8"/>
  <c r="W500" i="8"/>
  <c r="V500" i="8"/>
  <c r="H574" i="8"/>
  <c r="G611" i="8"/>
  <c r="O454" i="8"/>
  <c r="N454" i="8"/>
  <c r="J534" i="8"/>
  <c r="L534" i="8" s="1"/>
  <c r="P534" i="8"/>
  <c r="R534" i="8" s="1"/>
  <c r="T534" i="8" s="1"/>
  <c r="P531" i="8"/>
  <c r="R531" i="8" s="1"/>
  <c r="T531" i="8" s="1"/>
  <c r="J531" i="8"/>
  <c r="L531" i="8" s="1"/>
  <c r="J504" i="8"/>
  <c r="L504" i="8" s="1"/>
  <c r="P504" i="8"/>
  <c r="R504" i="8" s="1"/>
  <c r="T504" i="8" s="1"/>
  <c r="P579" i="8"/>
  <c r="R579" i="8" s="1"/>
  <c r="T579" i="8" s="1"/>
  <c r="J579" i="8"/>
  <c r="L579" i="8" s="1"/>
  <c r="W484" i="8"/>
  <c r="V484" i="8"/>
  <c r="V467" i="8"/>
  <c r="W467" i="8"/>
  <c r="J498" i="8"/>
  <c r="L498" i="8" s="1"/>
  <c r="P498" i="8"/>
  <c r="R498" i="8" s="1"/>
  <c r="T498" i="8" s="1"/>
  <c r="W493" i="8"/>
  <c r="V493" i="8"/>
  <c r="W474" i="8"/>
  <c r="V474" i="8"/>
  <c r="P516" i="8"/>
  <c r="R516" i="8" s="1"/>
  <c r="T516" i="8" s="1"/>
  <c r="J516" i="8"/>
  <c r="L516" i="8" s="1"/>
  <c r="H550" i="8"/>
  <c r="G587" i="8"/>
  <c r="P577" i="8"/>
  <c r="R577" i="8" s="1"/>
  <c r="T577" i="8" s="1"/>
  <c r="J577" i="8"/>
  <c r="L577" i="8" s="1"/>
  <c r="H528" i="8"/>
  <c r="G565" i="8"/>
  <c r="O500" i="8"/>
  <c r="N500" i="8"/>
  <c r="P491" i="8"/>
  <c r="R491" i="8" s="1"/>
  <c r="T491" i="8" s="1"/>
  <c r="J491" i="8"/>
  <c r="L491" i="8" s="1"/>
  <c r="P537" i="8"/>
  <c r="R537" i="8" s="1"/>
  <c r="T537" i="8" s="1"/>
  <c r="J537" i="8"/>
  <c r="L537" i="8" s="1"/>
  <c r="W454" i="8"/>
  <c r="V454" i="8"/>
  <c r="G608" i="8"/>
  <c r="H571" i="8"/>
  <c r="H568" i="8"/>
  <c r="G605" i="8"/>
  <c r="G578" i="8"/>
  <c r="H541" i="8"/>
  <c r="G653" i="8"/>
  <c r="H653" i="8" s="1"/>
  <c r="H616" i="8"/>
  <c r="O484" i="8"/>
  <c r="N484" i="8"/>
  <c r="O467" i="8"/>
  <c r="N467" i="8"/>
  <c r="H535" i="8"/>
  <c r="G572" i="8"/>
  <c r="O493" i="8"/>
  <c r="N493" i="8"/>
  <c r="O474" i="8"/>
  <c r="N474" i="8"/>
  <c r="H553" i="8"/>
  <c r="G590" i="8"/>
  <c r="P513" i="8"/>
  <c r="R513" i="8" s="1"/>
  <c r="T513" i="8" s="1"/>
  <c r="J513" i="8"/>
  <c r="L513" i="8" s="1"/>
  <c r="W492" i="8"/>
  <c r="V492" i="8"/>
  <c r="P502" i="8"/>
  <c r="R502" i="8" s="1"/>
  <c r="T502" i="8" s="1"/>
  <c r="J502" i="8"/>
  <c r="L502" i="8" s="1"/>
  <c r="H566" i="8"/>
  <c r="G603" i="8"/>
  <c r="V465" i="8"/>
  <c r="W465" i="8"/>
  <c r="G595" i="8"/>
  <c r="H558" i="8"/>
  <c r="W542" i="8"/>
  <c r="V542" i="8"/>
  <c r="G619" i="8"/>
  <c r="H582" i="8"/>
  <c r="W470" i="8"/>
  <c r="V470" i="8"/>
  <c r="O462" i="8"/>
  <c r="N462" i="8"/>
  <c r="W469" i="8"/>
  <c r="V469" i="8"/>
  <c r="G596" i="8"/>
  <c r="H559" i="8"/>
  <c r="N441" i="8"/>
  <c r="O441" i="8"/>
  <c r="J526" i="8"/>
  <c r="L526" i="8" s="1"/>
  <c r="P526" i="8"/>
  <c r="R526" i="8" s="1"/>
  <c r="T526" i="8" s="1"/>
  <c r="O446" i="8"/>
  <c r="N446" i="8"/>
  <c r="W461" i="8"/>
  <c r="V461" i="8"/>
  <c r="G585" i="8"/>
  <c r="H548" i="8"/>
  <c r="O479" i="8"/>
  <c r="N479" i="8"/>
  <c r="W476" i="8"/>
  <c r="V476" i="8"/>
  <c r="W480" i="8"/>
  <c r="V480" i="8"/>
  <c r="O509" i="8"/>
  <c r="N509" i="8"/>
  <c r="W496" i="8"/>
  <c r="V496" i="8"/>
  <c r="G592" i="8"/>
  <c r="H555" i="8"/>
  <c r="O492" i="8"/>
  <c r="N492" i="8"/>
  <c r="G576" i="8"/>
  <c r="H539" i="8"/>
  <c r="P529" i="8"/>
  <c r="R529" i="8" s="1"/>
  <c r="T529" i="8" s="1"/>
  <c r="J529" i="8"/>
  <c r="L529" i="8" s="1"/>
  <c r="N465" i="8"/>
  <c r="O465" i="8"/>
  <c r="P521" i="8"/>
  <c r="R521" i="8" s="1"/>
  <c r="T521" i="8" s="1"/>
  <c r="J521" i="8"/>
  <c r="L521" i="8" s="1"/>
  <c r="O542" i="8"/>
  <c r="N542" i="8"/>
  <c r="P545" i="8"/>
  <c r="R545" i="8" s="1"/>
  <c r="T545" i="8" s="1"/>
  <c r="J545" i="8"/>
  <c r="L545" i="8" s="1"/>
  <c r="O470" i="8"/>
  <c r="N470" i="8"/>
  <c r="W462" i="8"/>
  <c r="V462" i="8"/>
  <c r="O469" i="8"/>
  <c r="N469" i="8"/>
  <c r="J522" i="8"/>
  <c r="L522" i="8" s="1"/>
  <c r="P522" i="8"/>
  <c r="R522" i="8" s="1"/>
  <c r="T522" i="8" s="1"/>
  <c r="V441" i="8"/>
  <c r="W441" i="8"/>
  <c r="G600" i="8"/>
  <c r="H563" i="8"/>
  <c r="W446" i="8"/>
  <c r="V446" i="8"/>
  <c r="O461" i="8"/>
  <c r="N461" i="8"/>
  <c r="J511" i="8"/>
  <c r="L511" i="8" s="1"/>
  <c r="P511" i="8"/>
  <c r="R511" i="8" s="1"/>
  <c r="T511" i="8" s="1"/>
  <c r="W479" i="8"/>
  <c r="V479" i="8"/>
  <c r="O476" i="8"/>
  <c r="N476" i="8"/>
  <c r="O480" i="8"/>
  <c r="N480" i="8"/>
  <c r="W509" i="8"/>
  <c r="V509" i="8"/>
  <c r="O496" i="8"/>
  <c r="N496" i="8"/>
  <c r="V332" i="6"/>
  <c r="O343" i="6"/>
  <c r="O344" i="6"/>
  <c r="N342" i="6"/>
  <c r="T343" i="6"/>
  <c r="W343" i="6" s="1"/>
  <c r="V338" i="6"/>
  <c r="T342" i="6"/>
  <c r="W342" i="6" s="1"/>
  <c r="O346" i="6"/>
  <c r="O341" i="6"/>
  <c r="J351" i="6"/>
  <c r="L351" i="6" s="1"/>
  <c r="P351" i="6"/>
  <c r="R351" i="6" s="1"/>
  <c r="J359" i="6"/>
  <c r="L359" i="6" s="1"/>
  <c r="P359" i="6"/>
  <c r="R359" i="6" s="1"/>
  <c r="J352" i="6"/>
  <c r="L352" i="6" s="1"/>
  <c r="O352" i="6" s="1"/>
  <c r="P352" i="6"/>
  <c r="R352" i="6" s="1"/>
  <c r="J353" i="6"/>
  <c r="L353" i="6" s="1"/>
  <c r="P353" i="6"/>
  <c r="R353" i="6" s="1"/>
  <c r="J350" i="6"/>
  <c r="L350" i="6" s="1"/>
  <c r="P350" i="6"/>
  <c r="R350" i="6" s="1"/>
  <c r="O340" i="6"/>
  <c r="J355" i="6"/>
  <c r="L355" i="6" s="1"/>
  <c r="P355" i="6"/>
  <c r="R355" i="6" s="1"/>
  <c r="O347" i="6"/>
  <c r="J356" i="6"/>
  <c r="L356" i="6" s="1"/>
  <c r="P356" i="6"/>
  <c r="R356" i="6" s="1"/>
  <c r="J358" i="6"/>
  <c r="L358" i="6" s="1"/>
  <c r="P358" i="6"/>
  <c r="R358" i="6" s="1"/>
  <c r="J354" i="6"/>
  <c r="L354" i="6" s="1"/>
  <c r="O354" i="6" s="1"/>
  <c r="P354" i="6"/>
  <c r="R354" i="6" s="1"/>
  <c r="O345" i="6"/>
  <c r="J357" i="6"/>
  <c r="L357" i="6" s="1"/>
  <c r="P357" i="6"/>
  <c r="R357" i="6" s="1"/>
  <c r="O348" i="6"/>
  <c r="U357" i="6"/>
  <c r="S357" i="6"/>
  <c r="S352" i="6"/>
  <c r="U352" i="6"/>
  <c r="U350" i="6"/>
  <c r="S350" i="6"/>
  <c r="S356" i="6"/>
  <c r="U356" i="6"/>
  <c r="U358" i="6"/>
  <c r="S358" i="6"/>
  <c r="S359" i="6"/>
  <c r="U359" i="6"/>
  <c r="S355" i="6"/>
  <c r="U355" i="6"/>
  <c r="U351" i="6"/>
  <c r="S351" i="6"/>
  <c r="U354" i="6"/>
  <c r="S354" i="6"/>
  <c r="U353" i="6"/>
  <c r="S353" i="6"/>
  <c r="N345" i="6"/>
  <c r="T345" i="6" s="1"/>
  <c r="W345" i="6" s="1"/>
  <c r="W335" i="6"/>
  <c r="N349" i="6"/>
  <c r="T349" i="6" s="1"/>
  <c r="W349" i="6" s="1"/>
  <c r="N341" i="6"/>
  <c r="T341" i="6" s="1"/>
  <c r="N346" i="6"/>
  <c r="T346" i="6" s="1"/>
  <c r="W346" i="6" s="1"/>
  <c r="S347" i="7"/>
  <c r="N364" i="7"/>
  <c r="O364" i="7"/>
  <c r="Q364" i="7" s="1"/>
  <c r="S372" i="7"/>
  <c r="T358" i="7"/>
  <c r="S354" i="7"/>
  <c r="S375" i="7"/>
  <c r="S381" i="7"/>
  <c r="O376" i="7"/>
  <c r="Q376" i="7" s="1"/>
  <c r="N376" i="7"/>
  <c r="N360" i="7"/>
  <c r="O360" i="7"/>
  <c r="Q360" i="7" s="1"/>
  <c r="S378" i="7"/>
  <c r="M367" i="7"/>
  <c r="K367" i="7"/>
  <c r="O353" i="7"/>
  <c r="Q353" i="7" s="1"/>
  <c r="N353" i="7"/>
  <c r="M359" i="7"/>
  <c r="K359" i="7"/>
  <c r="F379" i="7"/>
  <c r="I379" i="7" s="1"/>
  <c r="I369" i="7"/>
  <c r="G380" i="7"/>
  <c r="H380" i="7" s="1"/>
  <c r="J380" i="7" s="1"/>
  <c r="L380" i="7" s="1"/>
  <c r="H370" i="7"/>
  <c r="J370" i="7" s="1"/>
  <c r="L370" i="7" s="1"/>
  <c r="G384" i="7"/>
  <c r="H384" i="7" s="1"/>
  <c r="J384" i="7" s="1"/>
  <c r="L384" i="7" s="1"/>
  <c r="H374" i="7"/>
  <c r="J374" i="7" s="1"/>
  <c r="L374" i="7" s="1"/>
  <c r="S366" i="7"/>
  <c r="N357" i="7"/>
  <c r="O357" i="7"/>
  <c r="Q357" i="7" s="1"/>
  <c r="S385" i="7"/>
  <c r="S350" i="7"/>
  <c r="M363" i="7"/>
  <c r="K363" i="7"/>
  <c r="S368" i="7"/>
  <c r="T362" i="7"/>
  <c r="S339" i="7"/>
  <c r="F387" i="7"/>
  <c r="I387" i="7" s="1"/>
  <c r="I377" i="7"/>
  <c r="O349" i="7"/>
  <c r="Q349" i="7" s="1"/>
  <c r="N349" i="7"/>
  <c r="F383" i="7"/>
  <c r="I383" i="7" s="1"/>
  <c r="I373" i="7"/>
  <c r="N386" i="7"/>
  <c r="O386" i="7"/>
  <c r="Q386" i="7" s="1"/>
  <c r="S343" i="7"/>
  <c r="M352" i="6"/>
  <c r="K352" i="6"/>
  <c r="H368" i="6"/>
  <c r="I365" i="6"/>
  <c r="Q365" i="6" s="1"/>
  <c r="H361" i="6"/>
  <c r="I364" i="6"/>
  <c r="Q364" i="6" s="1"/>
  <c r="I368" i="6"/>
  <c r="Q368" i="6" s="1"/>
  <c r="H363" i="6"/>
  <c r="H366" i="6"/>
  <c r="W339" i="6"/>
  <c r="V339" i="6"/>
  <c r="H360" i="6"/>
  <c r="V334" i="6"/>
  <c r="V337" i="6"/>
  <c r="M358" i="6"/>
  <c r="K358" i="6"/>
  <c r="H365" i="6"/>
  <c r="H364" i="6"/>
  <c r="I379" i="6"/>
  <c r="Q379" i="6" s="1"/>
  <c r="I369" i="6"/>
  <c r="Q369" i="6" s="1"/>
  <c r="V330" i="6"/>
  <c r="I360" i="6"/>
  <c r="Q360" i="6" s="1"/>
  <c r="H362" i="6"/>
  <c r="I362" i="6"/>
  <c r="Q362" i="6" s="1"/>
  <c r="M359" i="6"/>
  <c r="K359" i="6"/>
  <c r="M350" i="6"/>
  <c r="K350" i="6"/>
  <c r="H369" i="6"/>
  <c r="H379" i="6"/>
  <c r="M355" i="6"/>
  <c r="K355" i="6"/>
  <c r="N347" i="6"/>
  <c r="T347" i="6" s="1"/>
  <c r="H367" i="6"/>
  <c r="I366" i="6"/>
  <c r="Q366" i="6" s="1"/>
  <c r="N344" i="6"/>
  <c r="T344" i="6" s="1"/>
  <c r="I367" i="6"/>
  <c r="Q367" i="6" s="1"/>
  <c r="N340" i="6"/>
  <c r="T340" i="6" s="1"/>
  <c r="I363" i="6"/>
  <c r="Q363" i="6" s="1"/>
  <c r="N348" i="6"/>
  <c r="T348" i="6" s="1"/>
  <c r="I361" i="6"/>
  <c r="Q361" i="6" s="1"/>
  <c r="V333" i="6"/>
  <c r="M354" i="6"/>
  <c r="K354" i="6"/>
  <c r="M356" i="6"/>
  <c r="K356" i="6"/>
  <c r="M357" i="6"/>
  <c r="K357" i="6"/>
  <c r="M353" i="6"/>
  <c r="K353" i="6"/>
  <c r="M351" i="6"/>
  <c r="K351" i="6"/>
  <c r="U378" i="7" l="1"/>
  <c r="T350" i="7"/>
  <c r="T378" i="7"/>
  <c r="T385" i="7"/>
  <c r="S382" i="7"/>
  <c r="U382" i="7" s="1"/>
  <c r="U354" i="7"/>
  <c r="T372" i="7"/>
  <c r="U372" i="7"/>
  <c r="U368" i="7"/>
  <c r="T368" i="7"/>
  <c r="U375" i="7"/>
  <c r="T375" i="7"/>
  <c r="P364" i="7"/>
  <c r="R364" i="7" s="1"/>
  <c r="P360" i="7"/>
  <c r="R360" i="7" s="1"/>
  <c r="U347" i="7"/>
  <c r="T366" i="7"/>
  <c r="P349" i="7"/>
  <c r="R349" i="7" s="1"/>
  <c r="T354" i="7"/>
  <c r="P357" i="7"/>
  <c r="R357" i="7" s="1"/>
  <c r="U343" i="7"/>
  <c r="U350" i="7"/>
  <c r="U385" i="7"/>
  <c r="U339" i="7"/>
  <c r="P376" i="7"/>
  <c r="R376" i="7" s="1"/>
  <c r="P353" i="7"/>
  <c r="R353" i="7" s="1"/>
  <c r="P386" i="7"/>
  <c r="R386" i="7" s="1"/>
  <c r="G615" i="9"/>
  <c r="G599" i="9"/>
  <c r="G596" i="9"/>
  <c r="G588" i="9"/>
  <c r="G643" i="9"/>
  <c r="G645" i="9"/>
  <c r="G637" i="9"/>
  <c r="G657" i="9"/>
  <c r="G638" i="9"/>
  <c r="G641" i="9"/>
  <c r="G655" i="9"/>
  <c r="G616" i="9"/>
  <c r="G650" i="9"/>
  <c r="G634" i="9"/>
  <c r="G658" i="9"/>
  <c r="G646" i="9"/>
  <c r="G589" i="9"/>
  <c r="G635" i="9"/>
  <c r="G628" i="9"/>
  <c r="G649" i="9"/>
  <c r="G586" i="9"/>
  <c r="G640" i="9"/>
  <c r="G651" i="9"/>
  <c r="G642" i="9"/>
  <c r="G656" i="9"/>
  <c r="G644" i="9"/>
  <c r="G639" i="9"/>
  <c r="G627" i="9"/>
  <c r="G629" i="9"/>
  <c r="G631" i="9"/>
  <c r="G624" i="9"/>
  <c r="G648" i="9"/>
  <c r="G632" i="9"/>
  <c r="G622" i="9"/>
  <c r="G647" i="9"/>
  <c r="G630" i="9"/>
  <c r="G654" i="9"/>
  <c r="P563" i="8"/>
  <c r="R563" i="8" s="1"/>
  <c r="T563" i="8" s="1"/>
  <c r="J563" i="8"/>
  <c r="L563" i="8" s="1"/>
  <c r="O521" i="8"/>
  <c r="N521" i="8"/>
  <c r="J559" i="8"/>
  <c r="L559" i="8" s="1"/>
  <c r="P559" i="8"/>
  <c r="R559" i="8" s="1"/>
  <c r="T559" i="8" s="1"/>
  <c r="J582" i="8"/>
  <c r="L582" i="8" s="1"/>
  <c r="P582" i="8"/>
  <c r="R582" i="8" s="1"/>
  <c r="T582" i="8" s="1"/>
  <c r="G640" i="8"/>
  <c r="H640" i="8" s="1"/>
  <c r="H603" i="8"/>
  <c r="G627" i="8"/>
  <c r="H627" i="8" s="1"/>
  <c r="H590" i="8"/>
  <c r="G642" i="8"/>
  <c r="H642" i="8" s="1"/>
  <c r="H605" i="8"/>
  <c r="O491" i="8"/>
  <c r="N491" i="8"/>
  <c r="G624" i="8"/>
  <c r="H624" i="8" s="1"/>
  <c r="H587" i="8"/>
  <c r="W498" i="8"/>
  <c r="V498" i="8"/>
  <c r="W504" i="8"/>
  <c r="V504" i="8"/>
  <c r="G648" i="8"/>
  <c r="H648" i="8" s="1"/>
  <c r="H611" i="8"/>
  <c r="W527" i="8"/>
  <c r="V527" i="8"/>
  <c r="J564" i="8"/>
  <c r="L564" i="8" s="1"/>
  <c r="P564" i="8"/>
  <c r="R564" i="8" s="1"/>
  <c r="T564" i="8" s="1"/>
  <c r="J554" i="8"/>
  <c r="L554" i="8" s="1"/>
  <c r="P554" i="8"/>
  <c r="R554" i="8" s="1"/>
  <c r="T554" i="8" s="1"/>
  <c r="O487" i="8"/>
  <c r="N487" i="8"/>
  <c r="G658" i="8"/>
  <c r="H658" i="8" s="1"/>
  <c r="H621" i="8"/>
  <c r="W499" i="8"/>
  <c r="V499" i="8"/>
  <c r="W546" i="8"/>
  <c r="V546" i="8"/>
  <c r="O478" i="8"/>
  <c r="N478" i="8"/>
  <c r="W501" i="8"/>
  <c r="V501" i="8"/>
  <c r="W506" i="8"/>
  <c r="V506" i="8"/>
  <c r="V521" i="8"/>
  <c r="W521" i="8"/>
  <c r="G633" i="8"/>
  <c r="H633" i="8" s="1"/>
  <c r="H596" i="8"/>
  <c r="G656" i="8"/>
  <c r="H656" i="8" s="1"/>
  <c r="H619" i="8"/>
  <c r="J566" i="8"/>
  <c r="L566" i="8" s="1"/>
  <c r="P566" i="8"/>
  <c r="R566" i="8" s="1"/>
  <c r="T566" i="8" s="1"/>
  <c r="P553" i="8"/>
  <c r="R553" i="8" s="1"/>
  <c r="T553" i="8" s="1"/>
  <c r="J553" i="8"/>
  <c r="L553" i="8" s="1"/>
  <c r="P568" i="8"/>
  <c r="R568" i="8" s="1"/>
  <c r="T568" i="8" s="1"/>
  <c r="J568" i="8"/>
  <c r="L568" i="8" s="1"/>
  <c r="W491" i="8"/>
  <c r="V491" i="8"/>
  <c r="J550" i="8"/>
  <c r="L550" i="8" s="1"/>
  <c r="P550" i="8"/>
  <c r="R550" i="8" s="1"/>
  <c r="T550" i="8" s="1"/>
  <c r="O498" i="8"/>
  <c r="N498" i="8"/>
  <c r="O504" i="8"/>
  <c r="N504" i="8"/>
  <c r="J574" i="8"/>
  <c r="L574" i="8" s="1"/>
  <c r="P574" i="8"/>
  <c r="R574" i="8" s="1"/>
  <c r="T574" i="8" s="1"/>
  <c r="O527" i="8"/>
  <c r="N527" i="8"/>
  <c r="G638" i="8"/>
  <c r="H638" i="8" s="1"/>
  <c r="H601" i="8"/>
  <c r="G628" i="8"/>
  <c r="H628" i="8" s="1"/>
  <c r="H591" i="8"/>
  <c r="W487" i="8"/>
  <c r="V487" i="8"/>
  <c r="P584" i="8"/>
  <c r="R584" i="8" s="1"/>
  <c r="T584" i="8" s="1"/>
  <c r="J584" i="8"/>
  <c r="L584" i="8" s="1"/>
  <c r="O499" i="8"/>
  <c r="N499" i="8"/>
  <c r="O546" i="8"/>
  <c r="N546" i="8"/>
  <c r="W478" i="8"/>
  <c r="V478" i="8"/>
  <c r="O501" i="8"/>
  <c r="N501" i="8"/>
  <c r="O506" i="8"/>
  <c r="N506" i="8"/>
  <c r="H600" i="8"/>
  <c r="G637" i="8"/>
  <c r="H637" i="8" s="1"/>
  <c r="P555" i="8"/>
  <c r="R555" i="8" s="1"/>
  <c r="T555" i="8" s="1"/>
  <c r="J555" i="8"/>
  <c r="L555" i="8" s="1"/>
  <c r="O502" i="8"/>
  <c r="N502" i="8"/>
  <c r="P571" i="8"/>
  <c r="R571" i="8" s="1"/>
  <c r="T571" i="8" s="1"/>
  <c r="J571" i="8"/>
  <c r="L571" i="8" s="1"/>
  <c r="O516" i="8"/>
  <c r="N516" i="8"/>
  <c r="N531" i="8"/>
  <c r="O531" i="8"/>
  <c r="J562" i="8"/>
  <c r="L562" i="8" s="1"/>
  <c r="P562" i="8"/>
  <c r="R562" i="8" s="1"/>
  <c r="T562" i="8" s="1"/>
  <c r="O495" i="8"/>
  <c r="N495" i="8"/>
  <c r="O525" i="8"/>
  <c r="N525" i="8"/>
  <c r="P532" i="8"/>
  <c r="R532" i="8" s="1"/>
  <c r="T532" i="8" s="1"/>
  <c r="J532" i="8"/>
  <c r="L532" i="8" s="1"/>
  <c r="J520" i="8"/>
  <c r="L520" i="8" s="1"/>
  <c r="P520" i="8"/>
  <c r="R520" i="8" s="1"/>
  <c r="T520" i="8" s="1"/>
  <c r="G625" i="8"/>
  <c r="H625" i="8" s="1"/>
  <c r="H588" i="8"/>
  <c r="G610" i="8"/>
  <c r="H573" i="8"/>
  <c r="O517" i="8"/>
  <c r="N517" i="8"/>
  <c r="P524" i="8"/>
  <c r="R524" i="8" s="1"/>
  <c r="T524" i="8" s="1"/>
  <c r="J524" i="8"/>
  <c r="L524" i="8" s="1"/>
  <c r="N547" i="8"/>
  <c r="O547" i="8"/>
  <c r="W511" i="8"/>
  <c r="V511" i="8"/>
  <c r="O511" i="8"/>
  <c r="N511" i="8"/>
  <c r="H592" i="8"/>
  <c r="G629" i="8"/>
  <c r="H629" i="8" s="1"/>
  <c r="W502" i="8"/>
  <c r="V502" i="8"/>
  <c r="G645" i="8"/>
  <c r="H645" i="8" s="1"/>
  <c r="H608" i="8"/>
  <c r="W516" i="8"/>
  <c r="V516" i="8"/>
  <c r="V531" i="8"/>
  <c r="W531" i="8"/>
  <c r="G636" i="8"/>
  <c r="H636" i="8" s="1"/>
  <c r="H599" i="8"/>
  <c r="W495" i="8"/>
  <c r="V495" i="8"/>
  <c r="W525" i="8"/>
  <c r="V525" i="8"/>
  <c r="H569" i="8"/>
  <c r="G606" i="8"/>
  <c r="G594" i="8"/>
  <c r="H557" i="8"/>
  <c r="J551" i="8"/>
  <c r="L551" i="8" s="1"/>
  <c r="P551" i="8"/>
  <c r="R551" i="8" s="1"/>
  <c r="T551" i="8" s="1"/>
  <c r="J536" i="8"/>
  <c r="L536" i="8" s="1"/>
  <c r="P536" i="8"/>
  <c r="R536" i="8" s="1"/>
  <c r="T536" i="8" s="1"/>
  <c r="W517" i="8"/>
  <c r="V517" i="8"/>
  <c r="H561" i="8"/>
  <c r="G598" i="8"/>
  <c r="V547" i="8"/>
  <c r="W547" i="8"/>
  <c r="N529" i="8"/>
  <c r="O529" i="8"/>
  <c r="J558" i="8"/>
  <c r="L558" i="8" s="1"/>
  <c r="P558" i="8"/>
  <c r="R558" i="8" s="1"/>
  <c r="T558" i="8" s="1"/>
  <c r="P616" i="8"/>
  <c r="R616" i="8" s="1"/>
  <c r="T616" i="8" s="1"/>
  <c r="J616" i="8"/>
  <c r="L616" i="8" s="1"/>
  <c r="G602" i="8"/>
  <c r="H565" i="8"/>
  <c r="W534" i="8"/>
  <c r="V534" i="8"/>
  <c r="J570" i="8"/>
  <c r="L570" i="8" s="1"/>
  <c r="P570" i="8"/>
  <c r="R570" i="8" s="1"/>
  <c r="T570" i="8" s="1"/>
  <c r="J567" i="8"/>
  <c r="L567" i="8" s="1"/>
  <c r="P567" i="8"/>
  <c r="R567" i="8" s="1"/>
  <c r="T567" i="8" s="1"/>
  <c r="J549" i="8"/>
  <c r="L549" i="8" s="1"/>
  <c r="P549" i="8"/>
  <c r="R549" i="8" s="1"/>
  <c r="T549" i="8" s="1"/>
  <c r="O533" i="8"/>
  <c r="N533" i="8"/>
  <c r="W530" i="8"/>
  <c r="V530" i="8"/>
  <c r="W512" i="8"/>
  <c r="V512" i="8"/>
  <c r="W518" i="8"/>
  <c r="V518" i="8"/>
  <c r="G618" i="8"/>
  <c r="H581" i="8"/>
  <c r="O483" i="8"/>
  <c r="N483" i="8"/>
  <c r="O514" i="8"/>
  <c r="N514" i="8"/>
  <c r="N507" i="8"/>
  <c r="O507" i="8"/>
  <c r="O522" i="8"/>
  <c r="N522" i="8"/>
  <c r="V529" i="8"/>
  <c r="W529" i="8"/>
  <c r="O526" i="8"/>
  <c r="N526" i="8"/>
  <c r="G632" i="8"/>
  <c r="H632" i="8" s="1"/>
  <c r="H595" i="8"/>
  <c r="J653" i="8"/>
  <c r="L653" i="8" s="1"/>
  <c r="P653" i="8"/>
  <c r="R653" i="8" s="1"/>
  <c r="T653" i="8" s="1"/>
  <c r="J528" i="8"/>
  <c r="L528" i="8" s="1"/>
  <c r="P528" i="8"/>
  <c r="R528" i="8" s="1"/>
  <c r="T528" i="8" s="1"/>
  <c r="O534" i="8"/>
  <c r="N534" i="8"/>
  <c r="G644" i="8"/>
  <c r="H644" i="8" s="1"/>
  <c r="H607" i="8"/>
  <c r="G641" i="8"/>
  <c r="H641" i="8" s="1"/>
  <c r="H604" i="8"/>
  <c r="G623" i="8"/>
  <c r="H623" i="8" s="1"/>
  <c r="H586" i="8"/>
  <c r="W533" i="8"/>
  <c r="V533" i="8"/>
  <c r="O530" i="8"/>
  <c r="N530" i="8"/>
  <c r="O512" i="8"/>
  <c r="N512" i="8"/>
  <c r="O518" i="8"/>
  <c r="N518" i="8"/>
  <c r="P544" i="8"/>
  <c r="R544" i="8" s="1"/>
  <c r="T544" i="8" s="1"/>
  <c r="J544" i="8"/>
  <c r="L544" i="8" s="1"/>
  <c r="W483" i="8"/>
  <c r="V483" i="8"/>
  <c r="W514" i="8"/>
  <c r="V514" i="8"/>
  <c r="V507" i="8"/>
  <c r="W507" i="8"/>
  <c r="O545" i="8"/>
  <c r="N545" i="8"/>
  <c r="P539" i="8"/>
  <c r="R539" i="8" s="1"/>
  <c r="T539" i="8" s="1"/>
  <c r="J539" i="8"/>
  <c r="L539" i="8" s="1"/>
  <c r="P548" i="8"/>
  <c r="R548" i="8" s="1"/>
  <c r="T548" i="8" s="1"/>
  <c r="J548" i="8"/>
  <c r="L548" i="8" s="1"/>
  <c r="O513" i="8"/>
  <c r="N513" i="8"/>
  <c r="G609" i="8"/>
  <c r="H572" i="8"/>
  <c r="P541" i="8"/>
  <c r="R541" i="8" s="1"/>
  <c r="T541" i="8" s="1"/>
  <c r="J541" i="8"/>
  <c r="L541" i="8" s="1"/>
  <c r="O537" i="8"/>
  <c r="N537" i="8"/>
  <c r="O577" i="8"/>
  <c r="N577" i="8"/>
  <c r="N579" i="8"/>
  <c r="O579" i="8"/>
  <c r="G634" i="8"/>
  <c r="H634" i="8" s="1"/>
  <c r="H597" i="8"/>
  <c r="W519" i="8"/>
  <c r="V519" i="8"/>
  <c r="N523" i="8"/>
  <c r="O523" i="8"/>
  <c r="P556" i="8"/>
  <c r="R556" i="8" s="1"/>
  <c r="T556" i="8" s="1"/>
  <c r="J556" i="8"/>
  <c r="L556" i="8" s="1"/>
  <c r="J614" i="8"/>
  <c r="L614" i="8" s="1"/>
  <c r="P614" i="8"/>
  <c r="R614" i="8" s="1"/>
  <c r="T614" i="8" s="1"/>
  <c r="J583" i="8"/>
  <c r="L583" i="8" s="1"/>
  <c r="P583" i="8"/>
  <c r="R583" i="8" s="1"/>
  <c r="T583" i="8" s="1"/>
  <c r="P515" i="8"/>
  <c r="R515" i="8" s="1"/>
  <c r="T515" i="8" s="1"/>
  <c r="J515" i="8"/>
  <c r="L515" i="8" s="1"/>
  <c r="J538" i="8"/>
  <c r="L538" i="8" s="1"/>
  <c r="P538" i="8"/>
  <c r="R538" i="8" s="1"/>
  <c r="T538" i="8" s="1"/>
  <c r="G617" i="8"/>
  <c r="H580" i="8"/>
  <c r="W522" i="8"/>
  <c r="V522" i="8"/>
  <c r="W526" i="8"/>
  <c r="V526" i="8"/>
  <c r="W545" i="8"/>
  <c r="V545" i="8"/>
  <c r="H576" i="8"/>
  <c r="G613" i="8"/>
  <c r="H585" i="8"/>
  <c r="G622" i="8"/>
  <c r="H622" i="8" s="1"/>
  <c r="V513" i="8"/>
  <c r="W513" i="8"/>
  <c r="J535" i="8"/>
  <c r="L535" i="8" s="1"/>
  <c r="P535" i="8"/>
  <c r="R535" i="8" s="1"/>
  <c r="T535" i="8" s="1"/>
  <c r="G615" i="8"/>
  <c r="H578" i="8"/>
  <c r="V537" i="8"/>
  <c r="W537" i="8"/>
  <c r="W577" i="8"/>
  <c r="V577" i="8"/>
  <c r="V579" i="8"/>
  <c r="W579" i="8"/>
  <c r="P560" i="8"/>
  <c r="R560" i="8" s="1"/>
  <c r="T560" i="8" s="1"/>
  <c r="J560" i="8"/>
  <c r="L560" i="8" s="1"/>
  <c r="O519" i="8"/>
  <c r="N519" i="8"/>
  <c r="V523" i="8"/>
  <c r="W523" i="8"/>
  <c r="H593" i="8"/>
  <c r="G630" i="8"/>
  <c r="H630" i="8" s="1"/>
  <c r="J651" i="8"/>
  <c r="L651" i="8" s="1"/>
  <c r="P651" i="8"/>
  <c r="R651" i="8" s="1"/>
  <c r="T651" i="8" s="1"/>
  <c r="G657" i="8"/>
  <c r="H657" i="8" s="1"/>
  <c r="H620" i="8"/>
  <c r="H552" i="8"/>
  <c r="G589" i="8"/>
  <c r="G612" i="8"/>
  <c r="H575" i="8"/>
  <c r="J543" i="8"/>
  <c r="L543" i="8" s="1"/>
  <c r="P543" i="8"/>
  <c r="R543" i="8" s="1"/>
  <c r="T543" i="8" s="1"/>
  <c r="N354" i="6"/>
  <c r="N359" i="6"/>
  <c r="O351" i="6"/>
  <c r="O357" i="6"/>
  <c r="T354" i="6"/>
  <c r="W354" i="6" s="1"/>
  <c r="N355" i="6"/>
  <c r="O350" i="6"/>
  <c r="N358" i="6"/>
  <c r="T358" i="6" s="1"/>
  <c r="J369" i="6"/>
  <c r="L369" i="6" s="1"/>
  <c r="P369" i="6"/>
  <c r="R369" i="6" s="1"/>
  <c r="J361" i="6"/>
  <c r="L361" i="6" s="1"/>
  <c r="P361" i="6"/>
  <c r="R361" i="6" s="1"/>
  <c r="J366" i="6"/>
  <c r="L366" i="6" s="1"/>
  <c r="P366" i="6"/>
  <c r="R366" i="6" s="1"/>
  <c r="T355" i="6"/>
  <c r="T359" i="6"/>
  <c r="J363" i="6"/>
  <c r="L363" i="6" s="1"/>
  <c r="P363" i="6"/>
  <c r="R363" i="6" s="1"/>
  <c r="J362" i="6"/>
  <c r="L362" i="6" s="1"/>
  <c r="N362" i="6" s="1"/>
  <c r="P362" i="6"/>
  <c r="R362" i="6" s="1"/>
  <c r="J364" i="6"/>
  <c r="L364" i="6" s="1"/>
  <c r="P364" i="6"/>
  <c r="R364" i="6" s="1"/>
  <c r="N352" i="6"/>
  <c r="T352" i="6" s="1"/>
  <c r="J367" i="6"/>
  <c r="L367" i="6" s="1"/>
  <c r="P367" i="6"/>
  <c r="R367" i="6" s="1"/>
  <c r="J365" i="6"/>
  <c r="L365" i="6" s="1"/>
  <c r="P365" i="6"/>
  <c r="R365" i="6" s="1"/>
  <c r="N356" i="6"/>
  <c r="T356" i="6" s="1"/>
  <c r="V356" i="6" s="1"/>
  <c r="J368" i="6"/>
  <c r="L368" i="6" s="1"/>
  <c r="P368" i="6"/>
  <c r="R368" i="6" s="1"/>
  <c r="N353" i="6"/>
  <c r="T353" i="6" s="1"/>
  <c r="J379" i="6"/>
  <c r="L379" i="6" s="1"/>
  <c r="O379" i="6" s="1"/>
  <c r="P379" i="6"/>
  <c r="R379" i="6" s="1"/>
  <c r="J360" i="6"/>
  <c r="L360" i="6" s="1"/>
  <c r="P360" i="6"/>
  <c r="R360" i="6" s="1"/>
  <c r="U363" i="6"/>
  <c r="S363" i="6"/>
  <c r="U366" i="6"/>
  <c r="S366" i="6"/>
  <c r="S369" i="6"/>
  <c r="U369" i="6"/>
  <c r="U365" i="6"/>
  <c r="S365" i="6"/>
  <c r="U362" i="6"/>
  <c r="S362" i="6"/>
  <c r="S367" i="6"/>
  <c r="U367" i="6"/>
  <c r="S364" i="6"/>
  <c r="U364" i="6"/>
  <c r="U361" i="6"/>
  <c r="S361" i="6"/>
  <c r="U379" i="6"/>
  <c r="S379" i="6"/>
  <c r="S368" i="6"/>
  <c r="U368" i="6"/>
  <c r="S360" i="6"/>
  <c r="U360" i="6"/>
  <c r="W341" i="6"/>
  <c r="V346" i="6"/>
  <c r="O356" i="6"/>
  <c r="N351" i="6"/>
  <c r="T351" i="6" s="1"/>
  <c r="W351" i="6" s="1"/>
  <c r="V342" i="6"/>
  <c r="V349" i="6"/>
  <c r="V343" i="6"/>
  <c r="V345" i="6"/>
  <c r="O355" i="6"/>
  <c r="O359" i="6"/>
  <c r="M379" i="7"/>
  <c r="K379" i="7"/>
  <c r="U366" i="7"/>
  <c r="T339" i="7"/>
  <c r="M373" i="7"/>
  <c r="K373" i="7"/>
  <c r="S364" i="7"/>
  <c r="M377" i="7"/>
  <c r="K377" i="7"/>
  <c r="N374" i="7"/>
  <c r="O374" i="7"/>
  <c r="Q374" i="7" s="1"/>
  <c r="S349" i="7"/>
  <c r="N363" i="7"/>
  <c r="O363" i="7"/>
  <c r="Q363" i="7" s="1"/>
  <c r="N367" i="7"/>
  <c r="O367" i="7"/>
  <c r="Q367" i="7" s="1"/>
  <c r="M387" i="7"/>
  <c r="K387" i="7"/>
  <c r="S353" i="7"/>
  <c r="M369" i="7"/>
  <c r="K369" i="7"/>
  <c r="N370" i="7"/>
  <c r="O370" i="7"/>
  <c r="Q370" i="7" s="1"/>
  <c r="T347" i="7"/>
  <c r="N380" i="7"/>
  <c r="O380" i="7"/>
  <c r="Q380" i="7" s="1"/>
  <c r="N359" i="7"/>
  <c r="O359" i="7"/>
  <c r="Q359" i="7" s="1"/>
  <c r="U381" i="7"/>
  <c r="T381" i="7"/>
  <c r="M383" i="7"/>
  <c r="K383" i="7"/>
  <c r="S360" i="7"/>
  <c r="N384" i="7"/>
  <c r="O384" i="7"/>
  <c r="Q384" i="7" s="1"/>
  <c r="S376" i="7"/>
  <c r="S386" i="7"/>
  <c r="S357" i="7"/>
  <c r="O353" i="6"/>
  <c r="I386" i="6"/>
  <c r="Q386" i="6" s="1"/>
  <c r="I376" i="6"/>
  <c r="Q376" i="6" s="1"/>
  <c r="M363" i="6"/>
  <c r="K363" i="6"/>
  <c r="M366" i="6"/>
  <c r="K366" i="6"/>
  <c r="I382" i="6"/>
  <c r="Q382" i="6" s="1"/>
  <c r="I372" i="6"/>
  <c r="Q372" i="6" s="1"/>
  <c r="M379" i="6"/>
  <c r="K379" i="6"/>
  <c r="O358" i="6"/>
  <c r="I388" i="6"/>
  <c r="Q388" i="6" s="1"/>
  <c r="I378" i="6"/>
  <c r="Q378" i="6" s="1"/>
  <c r="M365" i="6"/>
  <c r="K365" i="6"/>
  <c r="M361" i="6"/>
  <c r="K361" i="6"/>
  <c r="W348" i="6"/>
  <c r="V348" i="6"/>
  <c r="M368" i="6"/>
  <c r="K368" i="6"/>
  <c r="W340" i="6"/>
  <c r="V340" i="6"/>
  <c r="H387" i="6"/>
  <c r="H377" i="6"/>
  <c r="M362" i="6"/>
  <c r="K362" i="6"/>
  <c r="V341" i="6"/>
  <c r="H388" i="6"/>
  <c r="H378" i="6"/>
  <c r="M360" i="6"/>
  <c r="K360" i="6"/>
  <c r="H373" i="6"/>
  <c r="H383" i="6"/>
  <c r="M369" i="6"/>
  <c r="K369" i="6"/>
  <c r="H370" i="6"/>
  <c r="H380" i="6"/>
  <c r="I385" i="6"/>
  <c r="Q385" i="6" s="1"/>
  <c r="I375" i="6"/>
  <c r="Q375" i="6" s="1"/>
  <c r="H371" i="6"/>
  <c r="H381" i="6"/>
  <c r="W344" i="6"/>
  <c r="V344" i="6"/>
  <c r="N357" i="6"/>
  <c r="T357" i="6" s="1"/>
  <c r="I387" i="6"/>
  <c r="Q387" i="6" s="1"/>
  <c r="I377" i="6"/>
  <c r="Q377" i="6" s="1"/>
  <c r="W347" i="6"/>
  <c r="V347" i="6"/>
  <c r="H375" i="6"/>
  <c r="H385" i="6"/>
  <c r="I384" i="6"/>
  <c r="Q384" i="6" s="1"/>
  <c r="I374" i="6"/>
  <c r="Q374" i="6" s="1"/>
  <c r="I383" i="6"/>
  <c r="Q383" i="6" s="1"/>
  <c r="I373" i="6"/>
  <c r="Q373" i="6" s="1"/>
  <c r="W352" i="6"/>
  <c r="M367" i="6"/>
  <c r="K367" i="6"/>
  <c r="H382" i="6"/>
  <c r="H372" i="6"/>
  <c r="H384" i="6"/>
  <c r="H374" i="6"/>
  <c r="N350" i="6"/>
  <c r="T350" i="6" s="1"/>
  <c r="H376" i="6"/>
  <c r="H386" i="6"/>
  <c r="I381" i="6"/>
  <c r="Q381" i="6" s="1"/>
  <c r="I371" i="6"/>
  <c r="Q371" i="6" s="1"/>
  <c r="I380" i="6"/>
  <c r="Q380" i="6" s="1"/>
  <c r="I370" i="6"/>
  <c r="Q370" i="6" s="1"/>
  <c r="M364" i="6"/>
  <c r="K364" i="6"/>
  <c r="T382" i="7" l="1"/>
  <c r="T364" i="7"/>
  <c r="U386" i="7"/>
  <c r="T386" i="7"/>
  <c r="P384" i="7"/>
  <c r="R384" i="7" s="1"/>
  <c r="P374" i="7"/>
  <c r="R374" i="7" s="1"/>
  <c r="P359" i="7"/>
  <c r="R359" i="7" s="1"/>
  <c r="U357" i="7"/>
  <c r="U349" i="7"/>
  <c r="T360" i="7"/>
  <c r="P380" i="7"/>
  <c r="R380" i="7" s="1"/>
  <c r="T353" i="7"/>
  <c r="P370" i="7"/>
  <c r="R370" i="7" s="1"/>
  <c r="P367" i="7"/>
  <c r="R367" i="7" s="1"/>
  <c r="U364" i="7"/>
  <c r="U376" i="7"/>
  <c r="P363" i="7"/>
  <c r="R363" i="7" s="1"/>
  <c r="G652" i="9"/>
  <c r="G625" i="9"/>
  <c r="G633" i="9"/>
  <c r="G636" i="9"/>
  <c r="G623" i="9"/>
  <c r="G626" i="9"/>
  <c r="G653" i="9"/>
  <c r="W543" i="8"/>
  <c r="V543" i="8"/>
  <c r="G650" i="8"/>
  <c r="H650" i="8" s="1"/>
  <c r="H613" i="8"/>
  <c r="P608" i="8"/>
  <c r="R608" i="8" s="1"/>
  <c r="T608" i="8" s="1"/>
  <c r="J608" i="8"/>
  <c r="L608" i="8" s="1"/>
  <c r="N568" i="8"/>
  <c r="O568" i="8"/>
  <c r="J611" i="8"/>
  <c r="L611" i="8" s="1"/>
  <c r="P611" i="8"/>
  <c r="R611" i="8" s="1"/>
  <c r="T611" i="8" s="1"/>
  <c r="W582" i="8"/>
  <c r="V582" i="8"/>
  <c r="P578" i="8"/>
  <c r="R578" i="8" s="1"/>
  <c r="T578" i="8" s="1"/>
  <c r="J578" i="8"/>
  <c r="L578" i="8" s="1"/>
  <c r="O541" i="8"/>
  <c r="N541" i="8"/>
  <c r="P573" i="8"/>
  <c r="R573" i="8" s="1"/>
  <c r="T573" i="8" s="1"/>
  <c r="J573" i="8"/>
  <c r="L573" i="8" s="1"/>
  <c r="P576" i="8"/>
  <c r="R576" i="8" s="1"/>
  <c r="T576" i="8" s="1"/>
  <c r="J576" i="8"/>
  <c r="L576" i="8" s="1"/>
  <c r="G654" i="8"/>
  <c r="H654" i="8" s="1"/>
  <c r="H617" i="8"/>
  <c r="N614" i="8"/>
  <c r="O614" i="8"/>
  <c r="P634" i="8"/>
  <c r="R634" i="8" s="1"/>
  <c r="T634" i="8" s="1"/>
  <c r="J634" i="8"/>
  <c r="L634" i="8" s="1"/>
  <c r="W541" i="8"/>
  <c r="V541" i="8"/>
  <c r="V539" i="8"/>
  <c r="W539" i="8"/>
  <c r="J644" i="8"/>
  <c r="L644" i="8" s="1"/>
  <c r="P644" i="8"/>
  <c r="R644" i="8" s="1"/>
  <c r="T644" i="8" s="1"/>
  <c r="P632" i="8"/>
  <c r="R632" i="8" s="1"/>
  <c r="T632" i="8" s="1"/>
  <c r="J632" i="8"/>
  <c r="L632" i="8" s="1"/>
  <c r="N549" i="8"/>
  <c r="O549" i="8"/>
  <c r="G639" i="8"/>
  <c r="H639" i="8" s="1"/>
  <c r="H602" i="8"/>
  <c r="N551" i="8"/>
  <c r="O551" i="8"/>
  <c r="J645" i="8"/>
  <c r="L645" i="8" s="1"/>
  <c r="P645" i="8"/>
  <c r="R645" i="8" s="1"/>
  <c r="T645" i="8" s="1"/>
  <c r="G647" i="8"/>
  <c r="H647" i="8" s="1"/>
  <c r="H610" i="8"/>
  <c r="P600" i="8"/>
  <c r="R600" i="8" s="1"/>
  <c r="T600" i="8" s="1"/>
  <c r="J600" i="8"/>
  <c r="L600" i="8" s="1"/>
  <c r="J628" i="8"/>
  <c r="L628" i="8" s="1"/>
  <c r="P628" i="8"/>
  <c r="R628" i="8" s="1"/>
  <c r="T628" i="8" s="1"/>
  <c r="W568" i="8"/>
  <c r="V568" i="8"/>
  <c r="P633" i="8"/>
  <c r="R633" i="8" s="1"/>
  <c r="T633" i="8" s="1"/>
  <c r="J633" i="8"/>
  <c r="L633" i="8" s="1"/>
  <c r="P648" i="8"/>
  <c r="R648" i="8" s="1"/>
  <c r="T648" i="8" s="1"/>
  <c r="J648" i="8"/>
  <c r="L648" i="8" s="1"/>
  <c r="O582" i="8"/>
  <c r="N582" i="8"/>
  <c r="J607" i="8"/>
  <c r="L607" i="8" s="1"/>
  <c r="P607" i="8"/>
  <c r="R607" i="8" s="1"/>
  <c r="T607" i="8" s="1"/>
  <c r="W551" i="8"/>
  <c r="V551" i="8"/>
  <c r="J575" i="8"/>
  <c r="L575" i="8" s="1"/>
  <c r="P575" i="8"/>
  <c r="R575" i="8" s="1"/>
  <c r="T575" i="8" s="1"/>
  <c r="J630" i="8"/>
  <c r="L630" i="8" s="1"/>
  <c r="P630" i="8"/>
  <c r="R630" i="8" s="1"/>
  <c r="T630" i="8" s="1"/>
  <c r="V535" i="8"/>
  <c r="W535" i="8"/>
  <c r="W538" i="8"/>
  <c r="V538" i="8"/>
  <c r="O556" i="8"/>
  <c r="N556" i="8"/>
  <c r="J572" i="8"/>
  <c r="L572" i="8" s="1"/>
  <c r="P572" i="8"/>
  <c r="R572" i="8" s="1"/>
  <c r="T572" i="8" s="1"/>
  <c r="O544" i="8"/>
  <c r="N544" i="8"/>
  <c r="V567" i="8"/>
  <c r="W567" i="8"/>
  <c r="O616" i="8"/>
  <c r="N616" i="8"/>
  <c r="G635" i="8"/>
  <c r="H635" i="8" s="1"/>
  <c r="H598" i="8"/>
  <c r="J557" i="8"/>
  <c r="L557" i="8" s="1"/>
  <c r="P557" i="8"/>
  <c r="R557" i="8" s="1"/>
  <c r="T557" i="8" s="1"/>
  <c r="J599" i="8"/>
  <c r="L599" i="8" s="1"/>
  <c r="P599" i="8"/>
  <c r="R599" i="8" s="1"/>
  <c r="T599" i="8" s="1"/>
  <c r="J588" i="8"/>
  <c r="L588" i="8" s="1"/>
  <c r="P588" i="8"/>
  <c r="R588" i="8" s="1"/>
  <c r="T588" i="8" s="1"/>
  <c r="N571" i="8"/>
  <c r="O571" i="8"/>
  <c r="P601" i="8"/>
  <c r="R601" i="8" s="1"/>
  <c r="T601" i="8" s="1"/>
  <c r="J601" i="8"/>
  <c r="L601" i="8" s="1"/>
  <c r="O553" i="8"/>
  <c r="N553" i="8"/>
  <c r="W554" i="8"/>
  <c r="V554" i="8"/>
  <c r="J605" i="8"/>
  <c r="L605" i="8" s="1"/>
  <c r="P605" i="8"/>
  <c r="R605" i="8" s="1"/>
  <c r="T605" i="8" s="1"/>
  <c r="V559" i="8"/>
  <c r="W559" i="8"/>
  <c r="J597" i="8"/>
  <c r="L597" i="8" s="1"/>
  <c r="P597" i="8"/>
  <c r="R597" i="8" s="1"/>
  <c r="T597" i="8" s="1"/>
  <c r="W549" i="8"/>
  <c r="V549" i="8"/>
  <c r="J596" i="8"/>
  <c r="L596" i="8" s="1"/>
  <c r="P596" i="8"/>
  <c r="R596" i="8" s="1"/>
  <c r="T596" i="8" s="1"/>
  <c r="G652" i="8"/>
  <c r="H652" i="8" s="1"/>
  <c r="H615" i="8"/>
  <c r="P593" i="8"/>
  <c r="R593" i="8" s="1"/>
  <c r="T593" i="8" s="1"/>
  <c r="J593" i="8"/>
  <c r="L593" i="8" s="1"/>
  <c r="O535" i="8"/>
  <c r="N535" i="8"/>
  <c r="O538" i="8"/>
  <c r="N538" i="8"/>
  <c r="W556" i="8"/>
  <c r="V556" i="8"/>
  <c r="G646" i="8"/>
  <c r="H646" i="8" s="1"/>
  <c r="H609" i="8"/>
  <c r="W544" i="8"/>
  <c r="V544" i="8"/>
  <c r="O567" i="8"/>
  <c r="N567" i="8"/>
  <c r="W616" i="8"/>
  <c r="V616" i="8"/>
  <c r="P561" i="8"/>
  <c r="R561" i="8" s="1"/>
  <c r="T561" i="8" s="1"/>
  <c r="J561" i="8"/>
  <c r="L561" i="8" s="1"/>
  <c r="G631" i="8"/>
  <c r="H631" i="8" s="1"/>
  <c r="H594" i="8"/>
  <c r="J636" i="8"/>
  <c r="L636" i="8" s="1"/>
  <c r="P636" i="8"/>
  <c r="R636" i="8" s="1"/>
  <c r="T636" i="8" s="1"/>
  <c r="J625" i="8"/>
  <c r="L625" i="8" s="1"/>
  <c r="P625" i="8"/>
  <c r="R625" i="8" s="1"/>
  <c r="T625" i="8" s="1"/>
  <c r="V571" i="8"/>
  <c r="W571" i="8"/>
  <c r="J638" i="8"/>
  <c r="L638" i="8" s="1"/>
  <c r="P638" i="8"/>
  <c r="R638" i="8" s="1"/>
  <c r="T638" i="8" s="1"/>
  <c r="W553" i="8"/>
  <c r="V553" i="8"/>
  <c r="O554" i="8"/>
  <c r="N554" i="8"/>
  <c r="P642" i="8"/>
  <c r="R642" i="8" s="1"/>
  <c r="T642" i="8" s="1"/>
  <c r="J642" i="8"/>
  <c r="L642" i="8" s="1"/>
  <c r="O559" i="8"/>
  <c r="N559" i="8"/>
  <c r="W614" i="8"/>
  <c r="V614" i="8"/>
  <c r="N651" i="8"/>
  <c r="O651" i="8"/>
  <c r="G626" i="8"/>
  <c r="H626" i="8" s="1"/>
  <c r="H589" i="8"/>
  <c r="N515" i="8"/>
  <c r="O515" i="8"/>
  <c r="P586" i="8"/>
  <c r="R586" i="8" s="1"/>
  <c r="T586" i="8" s="1"/>
  <c r="J586" i="8"/>
  <c r="L586" i="8" s="1"/>
  <c r="W528" i="8"/>
  <c r="V528" i="8"/>
  <c r="W570" i="8"/>
  <c r="V570" i="8"/>
  <c r="V558" i="8"/>
  <c r="W558" i="8"/>
  <c r="G643" i="8"/>
  <c r="H643" i="8" s="1"/>
  <c r="H606" i="8"/>
  <c r="J629" i="8"/>
  <c r="L629" i="8" s="1"/>
  <c r="P629" i="8"/>
  <c r="R629" i="8" s="1"/>
  <c r="T629" i="8" s="1"/>
  <c r="O524" i="8"/>
  <c r="N524" i="8"/>
  <c r="W520" i="8"/>
  <c r="V520" i="8"/>
  <c r="W562" i="8"/>
  <c r="V562" i="8"/>
  <c r="O584" i="8"/>
  <c r="N584" i="8"/>
  <c r="W550" i="8"/>
  <c r="V550" i="8"/>
  <c r="V566" i="8"/>
  <c r="W566" i="8"/>
  <c r="V564" i="8"/>
  <c r="W564" i="8"/>
  <c r="P590" i="8"/>
  <c r="R590" i="8" s="1"/>
  <c r="T590" i="8" s="1"/>
  <c r="J590" i="8"/>
  <c r="L590" i="8" s="1"/>
  <c r="V651" i="8"/>
  <c r="W651" i="8"/>
  <c r="N539" i="8"/>
  <c r="O539" i="8"/>
  <c r="J637" i="8"/>
  <c r="L637" i="8" s="1"/>
  <c r="P637" i="8"/>
  <c r="R637" i="8" s="1"/>
  <c r="T637" i="8" s="1"/>
  <c r="W560" i="8"/>
  <c r="V560" i="8"/>
  <c r="P552" i="8"/>
  <c r="R552" i="8" s="1"/>
  <c r="T552" i="8" s="1"/>
  <c r="J552" i="8"/>
  <c r="L552" i="8" s="1"/>
  <c r="V515" i="8"/>
  <c r="W515" i="8"/>
  <c r="P623" i="8"/>
  <c r="R623" i="8" s="1"/>
  <c r="T623" i="8" s="1"/>
  <c r="J623" i="8"/>
  <c r="L623" i="8" s="1"/>
  <c r="O528" i="8"/>
  <c r="N528" i="8"/>
  <c r="O570" i="8"/>
  <c r="N570" i="8"/>
  <c r="O558" i="8"/>
  <c r="N558" i="8"/>
  <c r="P569" i="8"/>
  <c r="R569" i="8" s="1"/>
  <c r="T569" i="8" s="1"/>
  <c r="J569" i="8"/>
  <c r="L569" i="8" s="1"/>
  <c r="P592" i="8"/>
  <c r="R592" i="8" s="1"/>
  <c r="T592" i="8" s="1"/>
  <c r="J592" i="8"/>
  <c r="L592" i="8" s="1"/>
  <c r="W524" i="8"/>
  <c r="V524" i="8"/>
  <c r="O520" i="8"/>
  <c r="N520" i="8"/>
  <c r="O562" i="8"/>
  <c r="N562" i="8"/>
  <c r="W584" i="8"/>
  <c r="V584" i="8"/>
  <c r="O550" i="8"/>
  <c r="N550" i="8"/>
  <c r="O566" i="8"/>
  <c r="N566" i="8"/>
  <c r="O564" i="8"/>
  <c r="N564" i="8"/>
  <c r="P627" i="8"/>
  <c r="R627" i="8" s="1"/>
  <c r="T627" i="8" s="1"/>
  <c r="J627" i="8"/>
  <c r="L627" i="8" s="1"/>
  <c r="J580" i="8"/>
  <c r="L580" i="8" s="1"/>
  <c r="P580" i="8"/>
  <c r="R580" i="8" s="1"/>
  <c r="T580" i="8" s="1"/>
  <c r="P565" i="8"/>
  <c r="R565" i="8" s="1"/>
  <c r="T565" i="8" s="1"/>
  <c r="J565" i="8"/>
  <c r="L565" i="8" s="1"/>
  <c r="J591" i="8"/>
  <c r="L591" i="8" s="1"/>
  <c r="P591" i="8"/>
  <c r="R591" i="8" s="1"/>
  <c r="T591" i="8" s="1"/>
  <c r="N543" i="8"/>
  <c r="O543" i="8"/>
  <c r="G649" i="8"/>
  <c r="H649" i="8" s="1"/>
  <c r="H612" i="8"/>
  <c r="J620" i="8"/>
  <c r="L620" i="8" s="1"/>
  <c r="P620" i="8"/>
  <c r="R620" i="8" s="1"/>
  <c r="T620" i="8" s="1"/>
  <c r="J622" i="8"/>
  <c r="L622" i="8" s="1"/>
  <c r="P622" i="8"/>
  <c r="R622" i="8" s="1"/>
  <c r="T622" i="8" s="1"/>
  <c r="W583" i="8"/>
  <c r="V583" i="8"/>
  <c r="O548" i="8"/>
  <c r="N548" i="8"/>
  <c r="J604" i="8"/>
  <c r="L604" i="8" s="1"/>
  <c r="P604" i="8"/>
  <c r="R604" i="8" s="1"/>
  <c r="T604" i="8" s="1"/>
  <c r="W653" i="8"/>
  <c r="V653" i="8"/>
  <c r="J581" i="8"/>
  <c r="L581" i="8" s="1"/>
  <c r="P581" i="8"/>
  <c r="R581" i="8" s="1"/>
  <c r="T581" i="8" s="1"/>
  <c r="W536" i="8"/>
  <c r="V536" i="8"/>
  <c r="O532" i="8"/>
  <c r="N532" i="8"/>
  <c r="N555" i="8"/>
  <c r="O555" i="8"/>
  <c r="V574" i="8"/>
  <c r="W574" i="8"/>
  <c r="J619" i="8"/>
  <c r="L619" i="8" s="1"/>
  <c r="P619" i="8"/>
  <c r="R619" i="8" s="1"/>
  <c r="T619" i="8" s="1"/>
  <c r="J621" i="8"/>
  <c r="L621" i="8" s="1"/>
  <c r="P621" i="8"/>
  <c r="R621" i="8" s="1"/>
  <c r="T621" i="8" s="1"/>
  <c r="P587" i="8"/>
  <c r="R587" i="8" s="1"/>
  <c r="T587" i="8" s="1"/>
  <c r="J587" i="8"/>
  <c r="L587" i="8" s="1"/>
  <c r="J603" i="8"/>
  <c r="L603" i="8" s="1"/>
  <c r="P603" i="8"/>
  <c r="R603" i="8" s="1"/>
  <c r="T603" i="8" s="1"/>
  <c r="N563" i="8"/>
  <c r="O563" i="8"/>
  <c r="N560" i="8"/>
  <c r="O560" i="8"/>
  <c r="J595" i="8"/>
  <c r="L595" i="8" s="1"/>
  <c r="P595" i="8"/>
  <c r="R595" i="8" s="1"/>
  <c r="T595" i="8" s="1"/>
  <c r="P657" i="8"/>
  <c r="R657" i="8" s="1"/>
  <c r="T657" i="8" s="1"/>
  <c r="J657" i="8"/>
  <c r="L657" i="8" s="1"/>
  <c r="P585" i="8"/>
  <c r="R585" i="8" s="1"/>
  <c r="T585" i="8" s="1"/>
  <c r="J585" i="8"/>
  <c r="L585" i="8" s="1"/>
  <c r="O583" i="8"/>
  <c r="N583" i="8"/>
  <c r="W548" i="8"/>
  <c r="V548" i="8"/>
  <c r="P641" i="8"/>
  <c r="R641" i="8" s="1"/>
  <c r="T641" i="8" s="1"/>
  <c r="J641" i="8"/>
  <c r="L641" i="8" s="1"/>
  <c r="O653" i="8"/>
  <c r="N653" i="8"/>
  <c r="G655" i="8"/>
  <c r="H655" i="8" s="1"/>
  <c r="H618" i="8"/>
  <c r="O536" i="8"/>
  <c r="N536" i="8"/>
  <c r="W532" i="8"/>
  <c r="V532" i="8"/>
  <c r="V555" i="8"/>
  <c r="W555" i="8"/>
  <c r="O574" i="8"/>
  <c r="N574" i="8"/>
  <c r="P656" i="8"/>
  <c r="R656" i="8" s="1"/>
  <c r="T656" i="8" s="1"/>
  <c r="J656" i="8"/>
  <c r="L656" i="8" s="1"/>
  <c r="J658" i="8"/>
  <c r="L658" i="8" s="1"/>
  <c r="P658" i="8"/>
  <c r="R658" i="8" s="1"/>
  <c r="T658" i="8" s="1"/>
  <c r="P624" i="8"/>
  <c r="R624" i="8" s="1"/>
  <c r="T624" i="8" s="1"/>
  <c r="J624" i="8"/>
  <c r="L624" i="8" s="1"/>
  <c r="P640" i="8"/>
  <c r="R640" i="8" s="1"/>
  <c r="T640" i="8" s="1"/>
  <c r="J640" i="8"/>
  <c r="L640" i="8" s="1"/>
  <c r="V563" i="8"/>
  <c r="W563" i="8"/>
  <c r="O364" i="6"/>
  <c r="W356" i="6"/>
  <c r="N367" i="6"/>
  <c r="T367" i="6" s="1"/>
  <c r="N369" i="6"/>
  <c r="T369" i="6" s="1"/>
  <c r="O363" i="6"/>
  <c r="O366" i="6"/>
  <c r="T362" i="6"/>
  <c r="N379" i="6"/>
  <c r="N365" i="6"/>
  <c r="T365" i="6" s="1"/>
  <c r="W365" i="6" s="1"/>
  <c r="O362" i="6"/>
  <c r="T379" i="6"/>
  <c r="V379" i="6" s="1"/>
  <c r="N361" i="6"/>
  <c r="T361" i="6" s="1"/>
  <c r="W361" i="6" s="1"/>
  <c r="O360" i="6"/>
  <c r="J374" i="6"/>
  <c r="L374" i="6" s="1"/>
  <c r="P374" i="6"/>
  <c r="R374" i="6" s="1"/>
  <c r="J377" i="6"/>
  <c r="L377" i="6" s="1"/>
  <c r="P377" i="6"/>
  <c r="R377" i="6" s="1"/>
  <c r="J387" i="6"/>
  <c r="L387" i="6" s="1"/>
  <c r="P387" i="6"/>
  <c r="R387" i="6" s="1"/>
  <c r="J384" i="6"/>
  <c r="L384" i="6" s="1"/>
  <c r="N384" i="6" s="1"/>
  <c r="P384" i="6"/>
  <c r="R384" i="6" s="1"/>
  <c r="J372" i="6"/>
  <c r="L372" i="6" s="1"/>
  <c r="P372" i="6"/>
  <c r="R372" i="6" s="1"/>
  <c r="J380" i="6"/>
  <c r="L380" i="6" s="1"/>
  <c r="N380" i="6" s="1"/>
  <c r="P380" i="6"/>
  <c r="R380" i="6" s="1"/>
  <c r="J382" i="6"/>
  <c r="L382" i="6" s="1"/>
  <c r="P382" i="6"/>
  <c r="R382" i="6" s="1"/>
  <c r="J370" i="6"/>
  <c r="L370" i="6" s="1"/>
  <c r="P370" i="6"/>
  <c r="R370" i="6" s="1"/>
  <c r="J378" i="6"/>
  <c r="L378" i="6" s="1"/>
  <c r="P378" i="6"/>
  <c r="R378" i="6" s="1"/>
  <c r="J388" i="6"/>
  <c r="L388" i="6" s="1"/>
  <c r="P388" i="6"/>
  <c r="R388" i="6" s="1"/>
  <c r="J386" i="6"/>
  <c r="L386" i="6" s="1"/>
  <c r="P386" i="6"/>
  <c r="R386" i="6" s="1"/>
  <c r="J375" i="6"/>
  <c r="L375" i="6" s="1"/>
  <c r="P375" i="6"/>
  <c r="R375" i="6" s="1"/>
  <c r="N368" i="6"/>
  <c r="T368" i="6" s="1"/>
  <c r="J373" i="6"/>
  <c r="L373" i="6" s="1"/>
  <c r="P373" i="6"/>
  <c r="R373" i="6" s="1"/>
  <c r="J385" i="6"/>
  <c r="L385" i="6" s="1"/>
  <c r="P385" i="6"/>
  <c r="R385" i="6" s="1"/>
  <c r="J381" i="6"/>
  <c r="L381" i="6" s="1"/>
  <c r="P381" i="6"/>
  <c r="R381" i="6" s="1"/>
  <c r="J376" i="6"/>
  <c r="L376" i="6" s="1"/>
  <c r="P376" i="6"/>
  <c r="R376" i="6" s="1"/>
  <c r="J371" i="6"/>
  <c r="L371" i="6" s="1"/>
  <c r="P371" i="6"/>
  <c r="R371" i="6" s="1"/>
  <c r="J383" i="6"/>
  <c r="L383" i="6" s="1"/>
  <c r="P383" i="6"/>
  <c r="R383" i="6" s="1"/>
  <c r="S380" i="6"/>
  <c r="U380" i="6"/>
  <c r="U383" i="6"/>
  <c r="S383" i="6"/>
  <c r="U385" i="6"/>
  <c r="S385" i="6"/>
  <c r="U373" i="6"/>
  <c r="S373" i="6"/>
  <c r="S377" i="6"/>
  <c r="U377" i="6"/>
  <c r="S376" i="6"/>
  <c r="U376" i="6"/>
  <c r="U387" i="6"/>
  <c r="S387" i="6"/>
  <c r="U386" i="6"/>
  <c r="S386" i="6"/>
  <c r="U381" i="6"/>
  <c r="S381" i="6"/>
  <c r="U382" i="6"/>
  <c r="S382" i="6"/>
  <c r="U378" i="6"/>
  <c r="S378" i="6"/>
  <c r="S375" i="6"/>
  <c r="U375" i="6"/>
  <c r="U371" i="6"/>
  <c r="S371" i="6"/>
  <c r="U374" i="6"/>
  <c r="S374" i="6"/>
  <c r="S372" i="6"/>
  <c r="U372" i="6"/>
  <c r="U384" i="6"/>
  <c r="S384" i="6"/>
  <c r="O361" i="6"/>
  <c r="U370" i="6"/>
  <c r="S370" i="6"/>
  <c r="S388" i="6"/>
  <c r="U388" i="6"/>
  <c r="W359" i="6"/>
  <c r="W355" i="6"/>
  <c r="O368" i="6"/>
  <c r="N363" i="6"/>
  <c r="T363" i="6" s="1"/>
  <c r="V363" i="6" s="1"/>
  <c r="O365" i="6"/>
  <c r="V351" i="6"/>
  <c r="S374" i="7"/>
  <c r="S363" i="7"/>
  <c r="U360" i="7"/>
  <c r="O383" i="7"/>
  <c r="Q383" i="7" s="1"/>
  <c r="N383" i="7"/>
  <c r="O377" i="7"/>
  <c r="Q377" i="7" s="1"/>
  <c r="N377" i="7"/>
  <c r="S367" i="7"/>
  <c r="S380" i="7"/>
  <c r="N379" i="7"/>
  <c r="O379" i="7"/>
  <c r="Q379" i="7" s="1"/>
  <c r="S370" i="7"/>
  <c r="U353" i="7"/>
  <c r="S384" i="7"/>
  <c r="T349" i="7"/>
  <c r="T376" i="7"/>
  <c r="T357" i="7"/>
  <c r="O387" i="7"/>
  <c r="Q387" i="7" s="1"/>
  <c r="N387" i="7"/>
  <c r="S359" i="7"/>
  <c r="N369" i="7"/>
  <c r="O369" i="7"/>
  <c r="Q369" i="7" s="1"/>
  <c r="N373" i="7"/>
  <c r="O373" i="7"/>
  <c r="Q373" i="7" s="1"/>
  <c r="N360" i="6"/>
  <c r="T360" i="6" s="1"/>
  <c r="M374" i="6"/>
  <c r="K374" i="6"/>
  <c r="M377" i="6"/>
  <c r="K377" i="6"/>
  <c r="V354" i="6"/>
  <c r="V359" i="6"/>
  <c r="K380" i="6"/>
  <c r="M380" i="6"/>
  <c r="V362" i="6"/>
  <c r="K384" i="6"/>
  <c r="M384" i="6"/>
  <c r="M387" i="6"/>
  <c r="N387" i="6" s="1"/>
  <c r="K387" i="6"/>
  <c r="M375" i="6"/>
  <c r="K375" i="6"/>
  <c r="M373" i="6"/>
  <c r="K373" i="6"/>
  <c r="W357" i="6"/>
  <c r="V357" i="6"/>
  <c r="M385" i="6"/>
  <c r="K385" i="6"/>
  <c r="N364" i="6"/>
  <c r="T364" i="6" s="1"/>
  <c r="M371" i="6"/>
  <c r="K371" i="6"/>
  <c r="K372" i="6"/>
  <c r="M372" i="6"/>
  <c r="K376" i="6"/>
  <c r="M376" i="6"/>
  <c r="M370" i="6"/>
  <c r="K370" i="6"/>
  <c r="N366" i="6"/>
  <c r="T366" i="6" s="1"/>
  <c r="M383" i="6"/>
  <c r="K383" i="6"/>
  <c r="M381" i="6"/>
  <c r="K381" i="6"/>
  <c r="O367" i="6"/>
  <c r="O369" i="6"/>
  <c r="K378" i="6"/>
  <c r="M378" i="6"/>
  <c r="K382" i="6"/>
  <c r="M382" i="6"/>
  <c r="M386" i="6"/>
  <c r="K386" i="6"/>
  <c r="V355" i="6"/>
  <c r="W350" i="6"/>
  <c r="V350" i="6"/>
  <c r="V352" i="6"/>
  <c r="M388" i="6"/>
  <c r="K388" i="6"/>
  <c r="T384" i="7" l="1"/>
  <c r="U380" i="7"/>
  <c r="T380" i="7"/>
  <c r="T363" i="7"/>
  <c r="U363" i="7"/>
  <c r="U370" i="7"/>
  <c r="T370" i="7"/>
  <c r="U374" i="7"/>
  <c r="T374" i="7"/>
  <c r="P379" i="7"/>
  <c r="R379" i="7" s="1"/>
  <c r="P383" i="7"/>
  <c r="R383" i="7" s="1"/>
  <c r="U359" i="7"/>
  <c r="U384" i="7"/>
  <c r="T367" i="7"/>
  <c r="P369" i="7"/>
  <c r="R369" i="7" s="1"/>
  <c r="P377" i="7"/>
  <c r="R377" i="7" s="1"/>
  <c r="P387" i="7"/>
  <c r="R387" i="7" s="1"/>
  <c r="P373" i="7"/>
  <c r="R373" i="7" s="1"/>
  <c r="V595" i="8"/>
  <c r="W595" i="8"/>
  <c r="W591" i="8"/>
  <c r="V591" i="8"/>
  <c r="O569" i="8"/>
  <c r="N569" i="8"/>
  <c r="O623" i="8"/>
  <c r="N623" i="8"/>
  <c r="V637" i="8"/>
  <c r="W637" i="8"/>
  <c r="P606" i="8"/>
  <c r="R606" i="8" s="1"/>
  <c r="T606" i="8" s="1"/>
  <c r="J606" i="8"/>
  <c r="L606" i="8" s="1"/>
  <c r="O586" i="8"/>
  <c r="N586" i="8"/>
  <c r="W636" i="8"/>
  <c r="V636" i="8"/>
  <c r="V596" i="8"/>
  <c r="W596" i="8"/>
  <c r="W605" i="8"/>
  <c r="V605" i="8"/>
  <c r="J598" i="8"/>
  <c r="L598" i="8" s="1"/>
  <c r="P598" i="8"/>
  <c r="R598" i="8" s="1"/>
  <c r="T598" i="8" s="1"/>
  <c r="V572" i="8"/>
  <c r="W572" i="8"/>
  <c r="W630" i="8"/>
  <c r="V630" i="8"/>
  <c r="W628" i="8"/>
  <c r="V628" i="8"/>
  <c r="W644" i="8"/>
  <c r="V644" i="8"/>
  <c r="N595" i="8"/>
  <c r="O595" i="8"/>
  <c r="V587" i="8"/>
  <c r="W587" i="8"/>
  <c r="N622" i="8"/>
  <c r="O622" i="8"/>
  <c r="O591" i="8"/>
  <c r="N591" i="8"/>
  <c r="W569" i="8"/>
  <c r="V569" i="8"/>
  <c r="V623" i="8"/>
  <c r="W623" i="8"/>
  <c r="N637" i="8"/>
  <c r="O637" i="8"/>
  <c r="J643" i="8"/>
  <c r="L643" i="8" s="1"/>
  <c r="P643" i="8"/>
  <c r="R643" i="8" s="1"/>
  <c r="T643" i="8" s="1"/>
  <c r="W586" i="8"/>
  <c r="V586" i="8"/>
  <c r="O636" i="8"/>
  <c r="N636" i="8"/>
  <c r="O596" i="8"/>
  <c r="N596" i="8"/>
  <c r="N605" i="8"/>
  <c r="O605" i="8"/>
  <c r="J635" i="8"/>
  <c r="L635" i="8" s="1"/>
  <c r="P635" i="8"/>
  <c r="R635" i="8" s="1"/>
  <c r="T635" i="8" s="1"/>
  <c r="O572" i="8"/>
  <c r="N572" i="8"/>
  <c r="N630" i="8"/>
  <c r="O630" i="8"/>
  <c r="O628" i="8"/>
  <c r="N628" i="8"/>
  <c r="O644" i="8"/>
  <c r="N644" i="8"/>
  <c r="W622" i="8"/>
  <c r="V622" i="8"/>
  <c r="W621" i="8"/>
  <c r="V621" i="8"/>
  <c r="V604" i="8"/>
  <c r="W604" i="8"/>
  <c r="W620" i="8"/>
  <c r="V620" i="8"/>
  <c r="O565" i="8"/>
  <c r="N565" i="8"/>
  <c r="W638" i="8"/>
  <c r="V638" i="8"/>
  <c r="J594" i="8"/>
  <c r="L594" i="8" s="1"/>
  <c r="P594" i="8"/>
  <c r="R594" i="8" s="1"/>
  <c r="T594" i="8" s="1"/>
  <c r="V588" i="8"/>
  <c r="W588" i="8"/>
  <c r="W575" i="8"/>
  <c r="V575" i="8"/>
  <c r="O648" i="8"/>
  <c r="N648" i="8"/>
  <c r="O600" i="8"/>
  <c r="N600" i="8"/>
  <c r="J602" i="8"/>
  <c r="L602" i="8" s="1"/>
  <c r="P602" i="8"/>
  <c r="R602" i="8" s="1"/>
  <c r="T602" i="8" s="1"/>
  <c r="J617" i="8"/>
  <c r="L617" i="8" s="1"/>
  <c r="P617" i="8"/>
  <c r="R617" i="8" s="1"/>
  <c r="T617" i="8" s="1"/>
  <c r="O578" i="8"/>
  <c r="N578" i="8"/>
  <c r="O608" i="8"/>
  <c r="N608" i="8"/>
  <c r="O621" i="8"/>
  <c r="N621" i="8"/>
  <c r="O604" i="8"/>
  <c r="N604" i="8"/>
  <c r="O620" i="8"/>
  <c r="N620" i="8"/>
  <c r="W565" i="8"/>
  <c r="V565" i="8"/>
  <c r="O638" i="8"/>
  <c r="N638" i="8"/>
  <c r="P631" i="8"/>
  <c r="R631" i="8" s="1"/>
  <c r="T631" i="8" s="1"/>
  <c r="J631" i="8"/>
  <c r="L631" i="8" s="1"/>
  <c r="O588" i="8"/>
  <c r="N588" i="8"/>
  <c r="O575" i="8"/>
  <c r="N575" i="8"/>
  <c r="W648" i="8"/>
  <c r="V648" i="8"/>
  <c r="W600" i="8"/>
  <c r="V600" i="8"/>
  <c r="J639" i="8"/>
  <c r="L639" i="8" s="1"/>
  <c r="P639" i="8"/>
  <c r="R639" i="8" s="1"/>
  <c r="T639" i="8" s="1"/>
  <c r="J654" i="8"/>
  <c r="L654" i="8" s="1"/>
  <c r="P654" i="8"/>
  <c r="R654" i="8" s="1"/>
  <c r="T654" i="8" s="1"/>
  <c r="W578" i="8"/>
  <c r="V578" i="8"/>
  <c r="W608" i="8"/>
  <c r="V608" i="8"/>
  <c r="J618" i="8"/>
  <c r="L618" i="8" s="1"/>
  <c r="P618" i="8"/>
  <c r="R618" i="8" s="1"/>
  <c r="T618" i="8" s="1"/>
  <c r="O624" i="8"/>
  <c r="N624" i="8"/>
  <c r="O585" i="8"/>
  <c r="N585" i="8"/>
  <c r="W619" i="8"/>
  <c r="V619" i="8"/>
  <c r="P612" i="8"/>
  <c r="R612" i="8" s="1"/>
  <c r="T612" i="8" s="1"/>
  <c r="J612" i="8"/>
  <c r="L612" i="8" s="1"/>
  <c r="W580" i="8"/>
  <c r="V580" i="8"/>
  <c r="O552" i="8"/>
  <c r="N552" i="8"/>
  <c r="J589" i="8"/>
  <c r="L589" i="8" s="1"/>
  <c r="P589" i="8"/>
  <c r="R589" i="8" s="1"/>
  <c r="T589" i="8" s="1"/>
  <c r="O642" i="8"/>
  <c r="N642" i="8"/>
  <c r="O561" i="8"/>
  <c r="N561" i="8"/>
  <c r="P609" i="8"/>
  <c r="R609" i="8" s="1"/>
  <c r="T609" i="8" s="1"/>
  <c r="J609" i="8"/>
  <c r="L609" i="8" s="1"/>
  <c r="O593" i="8"/>
  <c r="N593" i="8"/>
  <c r="W597" i="8"/>
  <c r="V597" i="8"/>
  <c r="W599" i="8"/>
  <c r="V599" i="8"/>
  <c r="O633" i="8"/>
  <c r="N633" i="8"/>
  <c r="P610" i="8"/>
  <c r="R610" i="8" s="1"/>
  <c r="T610" i="8" s="1"/>
  <c r="J610" i="8"/>
  <c r="L610" i="8" s="1"/>
  <c r="O576" i="8"/>
  <c r="N576" i="8"/>
  <c r="P613" i="8"/>
  <c r="R613" i="8" s="1"/>
  <c r="T613" i="8" s="1"/>
  <c r="J613" i="8"/>
  <c r="L613" i="8" s="1"/>
  <c r="N587" i="8"/>
  <c r="O587" i="8"/>
  <c r="O619" i="8"/>
  <c r="N619" i="8"/>
  <c r="O580" i="8"/>
  <c r="N580" i="8"/>
  <c r="W552" i="8"/>
  <c r="V552" i="8"/>
  <c r="P626" i="8"/>
  <c r="R626" i="8" s="1"/>
  <c r="T626" i="8" s="1"/>
  <c r="J626" i="8"/>
  <c r="L626" i="8" s="1"/>
  <c r="W642" i="8"/>
  <c r="V642" i="8"/>
  <c r="W561" i="8"/>
  <c r="V561" i="8"/>
  <c r="J646" i="8"/>
  <c r="L646" i="8" s="1"/>
  <c r="P646" i="8"/>
  <c r="R646" i="8" s="1"/>
  <c r="T646" i="8" s="1"/>
  <c r="W593" i="8"/>
  <c r="V593" i="8"/>
  <c r="N597" i="8"/>
  <c r="O597" i="8"/>
  <c r="O599" i="8"/>
  <c r="N599" i="8"/>
  <c r="W633" i="8"/>
  <c r="V633" i="8"/>
  <c r="J647" i="8"/>
  <c r="L647" i="8" s="1"/>
  <c r="P647" i="8"/>
  <c r="R647" i="8" s="1"/>
  <c r="T647" i="8" s="1"/>
  <c r="W576" i="8"/>
  <c r="V576" i="8"/>
  <c r="J650" i="8"/>
  <c r="L650" i="8" s="1"/>
  <c r="P650" i="8"/>
  <c r="R650" i="8" s="1"/>
  <c r="T650" i="8" s="1"/>
  <c r="O640" i="8"/>
  <c r="N640" i="8"/>
  <c r="W640" i="8"/>
  <c r="V640" i="8"/>
  <c r="W624" i="8"/>
  <c r="V624" i="8"/>
  <c r="W585" i="8"/>
  <c r="V585" i="8"/>
  <c r="W658" i="8"/>
  <c r="V658" i="8"/>
  <c r="O641" i="8"/>
  <c r="N641" i="8"/>
  <c r="O657" i="8"/>
  <c r="N657" i="8"/>
  <c r="V603" i="8"/>
  <c r="W603" i="8"/>
  <c r="W581" i="8"/>
  <c r="V581" i="8"/>
  <c r="O627" i="8"/>
  <c r="N627" i="8"/>
  <c r="O592" i="8"/>
  <c r="N592" i="8"/>
  <c r="O590" i="8"/>
  <c r="N590" i="8"/>
  <c r="W629" i="8"/>
  <c r="V629" i="8"/>
  <c r="W625" i="8"/>
  <c r="V625" i="8"/>
  <c r="J615" i="8"/>
  <c r="L615" i="8" s="1"/>
  <c r="P615" i="8"/>
  <c r="R615" i="8" s="1"/>
  <c r="T615" i="8" s="1"/>
  <c r="O601" i="8"/>
  <c r="N601" i="8"/>
  <c r="W557" i="8"/>
  <c r="V557" i="8"/>
  <c r="W607" i="8"/>
  <c r="V607" i="8"/>
  <c r="V645" i="8"/>
  <c r="W645" i="8"/>
  <c r="O632" i="8"/>
  <c r="N632" i="8"/>
  <c r="O634" i="8"/>
  <c r="N634" i="8"/>
  <c r="O573" i="8"/>
  <c r="N573" i="8"/>
  <c r="V611" i="8"/>
  <c r="W611" i="8"/>
  <c r="O656" i="8"/>
  <c r="N656" i="8"/>
  <c r="W656" i="8"/>
  <c r="V656" i="8"/>
  <c r="J655" i="8"/>
  <c r="L655" i="8" s="1"/>
  <c r="P655" i="8"/>
  <c r="R655" i="8" s="1"/>
  <c r="T655" i="8" s="1"/>
  <c r="P649" i="8"/>
  <c r="R649" i="8" s="1"/>
  <c r="T649" i="8" s="1"/>
  <c r="J649" i="8"/>
  <c r="L649" i="8" s="1"/>
  <c r="O658" i="8"/>
  <c r="N658" i="8"/>
  <c r="W641" i="8"/>
  <c r="V641" i="8"/>
  <c r="W657" i="8"/>
  <c r="V657" i="8"/>
  <c r="N603" i="8"/>
  <c r="O603" i="8"/>
  <c r="N581" i="8"/>
  <c r="O581" i="8"/>
  <c r="V627" i="8"/>
  <c r="W627" i="8"/>
  <c r="W592" i="8"/>
  <c r="V592" i="8"/>
  <c r="W590" i="8"/>
  <c r="V590" i="8"/>
  <c r="O629" i="8"/>
  <c r="N629" i="8"/>
  <c r="O625" i="8"/>
  <c r="N625" i="8"/>
  <c r="J652" i="8"/>
  <c r="L652" i="8" s="1"/>
  <c r="P652" i="8"/>
  <c r="R652" i="8" s="1"/>
  <c r="T652" i="8" s="1"/>
  <c r="W601" i="8"/>
  <c r="V601" i="8"/>
  <c r="N557" i="8"/>
  <c r="O557" i="8"/>
  <c r="O607" i="8"/>
  <c r="N607" i="8"/>
  <c r="N645" i="8"/>
  <c r="O645" i="8"/>
  <c r="W632" i="8"/>
  <c r="V632" i="8"/>
  <c r="W634" i="8"/>
  <c r="V634" i="8"/>
  <c r="W573" i="8"/>
  <c r="V573" i="8"/>
  <c r="N611" i="8"/>
  <c r="O611" i="8"/>
  <c r="O374" i="6"/>
  <c r="O388" i="6"/>
  <c r="O380" i="6"/>
  <c r="O371" i="6"/>
  <c r="O381" i="6"/>
  <c r="O382" i="6"/>
  <c r="T387" i="6"/>
  <c r="W387" i="6" s="1"/>
  <c r="N386" i="6"/>
  <c r="T386" i="6" s="1"/>
  <c r="V386" i="6" s="1"/>
  <c r="O384" i="6"/>
  <c r="T384" i="6"/>
  <c r="V384" i="6" s="1"/>
  <c r="O372" i="6"/>
  <c r="N378" i="6"/>
  <c r="T378" i="6" s="1"/>
  <c r="V378" i="6" s="1"/>
  <c r="N373" i="6"/>
  <c r="T373" i="6" s="1"/>
  <c r="W373" i="6" s="1"/>
  <c r="T380" i="6"/>
  <c r="W380" i="6" s="1"/>
  <c r="N385" i="6"/>
  <c r="T385" i="6" s="1"/>
  <c r="N383" i="6"/>
  <c r="T383" i="6" s="1"/>
  <c r="N377" i="6"/>
  <c r="T377" i="6" s="1"/>
  <c r="W377" i="6" s="1"/>
  <c r="O375" i="6"/>
  <c r="O370" i="6"/>
  <c r="O376" i="6"/>
  <c r="N382" i="6"/>
  <c r="T382" i="6" s="1"/>
  <c r="V382" i="6" s="1"/>
  <c r="O386" i="6"/>
  <c r="N375" i="6"/>
  <c r="T375" i="6" s="1"/>
  <c r="W375" i="6" s="1"/>
  <c r="N388" i="6"/>
  <c r="T388" i="6" s="1"/>
  <c r="V388" i="6" s="1"/>
  <c r="N370" i="6"/>
  <c r="T370" i="6" s="1"/>
  <c r="W370" i="6" s="1"/>
  <c r="N374" i="6"/>
  <c r="T374" i="6" s="1"/>
  <c r="W374" i="6" s="1"/>
  <c r="O378" i="6"/>
  <c r="O377" i="6"/>
  <c r="W362" i="6"/>
  <c r="N372" i="6"/>
  <c r="T372" i="6" s="1"/>
  <c r="V372" i="6" s="1"/>
  <c r="W368" i="6"/>
  <c r="O387" i="6"/>
  <c r="O373" i="6"/>
  <c r="U367" i="7"/>
  <c r="T359" i="7"/>
  <c r="S377" i="7"/>
  <c r="S379" i="7"/>
  <c r="S387" i="7"/>
  <c r="S383" i="7"/>
  <c r="S373" i="7"/>
  <c r="S369" i="7"/>
  <c r="V387" i="6"/>
  <c r="W364" i="6"/>
  <c r="V364" i="6"/>
  <c r="N381" i="6"/>
  <c r="T381" i="6" s="1"/>
  <c r="V361" i="6"/>
  <c r="O385" i="6"/>
  <c r="W379" i="6"/>
  <c r="W363" i="6"/>
  <c r="W360" i="6"/>
  <c r="V360" i="6"/>
  <c r="W366" i="6"/>
  <c r="V366" i="6"/>
  <c r="N371" i="6"/>
  <c r="T371" i="6" s="1"/>
  <c r="O383" i="6"/>
  <c r="N376" i="6"/>
  <c r="T376" i="6" s="1"/>
  <c r="V365" i="6"/>
  <c r="W353" i="6"/>
  <c r="V353" i="6"/>
  <c r="W358" i="6"/>
  <c r="V358" i="6"/>
  <c r="U377" i="7" l="1"/>
  <c r="T383" i="7"/>
  <c r="T387" i="7"/>
  <c r="U387" i="7"/>
  <c r="T379" i="7"/>
  <c r="U369" i="7"/>
  <c r="T377" i="7"/>
  <c r="U373" i="7"/>
  <c r="U383" i="7"/>
  <c r="W655" i="8"/>
  <c r="V655" i="8"/>
  <c r="W602" i="8"/>
  <c r="V602" i="8"/>
  <c r="V635" i="8"/>
  <c r="W635" i="8"/>
  <c r="O655" i="8"/>
  <c r="N655" i="8"/>
  <c r="O647" i="8"/>
  <c r="N647" i="8"/>
  <c r="V626" i="8"/>
  <c r="W626" i="8"/>
  <c r="W609" i="8"/>
  <c r="V609" i="8"/>
  <c r="O602" i="8"/>
  <c r="N602" i="8"/>
  <c r="N635" i="8"/>
  <c r="O635" i="8"/>
  <c r="W646" i="8"/>
  <c r="V646" i="8"/>
  <c r="O613" i="8"/>
  <c r="N613" i="8"/>
  <c r="W654" i="8"/>
  <c r="V654" i="8"/>
  <c r="W594" i="8"/>
  <c r="V594" i="8"/>
  <c r="V643" i="8"/>
  <c r="W643" i="8"/>
  <c r="W598" i="8"/>
  <c r="V598" i="8"/>
  <c r="O609" i="8"/>
  <c r="N609" i="8"/>
  <c r="O646" i="8"/>
  <c r="N646" i="8"/>
  <c r="W613" i="8"/>
  <c r="V613" i="8"/>
  <c r="O654" i="8"/>
  <c r="N654" i="8"/>
  <c r="O594" i="8"/>
  <c r="N594" i="8"/>
  <c r="N643" i="8"/>
  <c r="O643" i="8"/>
  <c r="O598" i="8"/>
  <c r="N598" i="8"/>
  <c r="W650" i="8"/>
  <c r="V650" i="8"/>
  <c r="O612" i="8"/>
  <c r="N612" i="8"/>
  <c r="V618" i="8"/>
  <c r="W618" i="8"/>
  <c r="W639" i="8"/>
  <c r="V639" i="8"/>
  <c r="O606" i="8"/>
  <c r="N606" i="8"/>
  <c r="W647" i="8"/>
  <c r="V647" i="8"/>
  <c r="O650" i="8"/>
  <c r="N650" i="8"/>
  <c r="W612" i="8"/>
  <c r="V612" i="8"/>
  <c r="N618" i="8"/>
  <c r="O618" i="8"/>
  <c r="O639" i="8"/>
  <c r="N639" i="8"/>
  <c r="W606" i="8"/>
  <c r="V606" i="8"/>
  <c r="N626" i="8"/>
  <c r="O626" i="8"/>
  <c r="O652" i="8"/>
  <c r="N652" i="8"/>
  <c r="O649" i="8"/>
  <c r="N649" i="8"/>
  <c r="W615" i="8"/>
  <c r="V615" i="8"/>
  <c r="O610" i="8"/>
  <c r="N610" i="8"/>
  <c r="W589" i="8"/>
  <c r="V589" i="8"/>
  <c r="O631" i="8"/>
  <c r="N631" i="8"/>
  <c r="W617" i="8"/>
  <c r="V617" i="8"/>
  <c r="W652" i="8"/>
  <c r="V652" i="8"/>
  <c r="W649" i="8"/>
  <c r="V649" i="8"/>
  <c r="O615" i="8"/>
  <c r="N615" i="8"/>
  <c r="W610" i="8"/>
  <c r="V610" i="8"/>
  <c r="N589" i="8"/>
  <c r="O589" i="8"/>
  <c r="W631" i="8"/>
  <c r="V631" i="8"/>
  <c r="O617" i="8"/>
  <c r="N617" i="8"/>
  <c r="W386" i="6"/>
  <c r="V374" i="6"/>
  <c r="W388" i="6"/>
  <c r="V370" i="6"/>
  <c r="W372" i="6"/>
  <c r="W378" i="6"/>
  <c r="V368" i="6"/>
  <c r="U379" i="7"/>
  <c r="T373" i="7"/>
  <c r="T369" i="7"/>
  <c r="V373" i="6"/>
  <c r="W381" i="6"/>
  <c r="V381" i="6"/>
  <c r="V377" i="6"/>
  <c r="W384" i="6"/>
  <c r="W382" i="6"/>
  <c r="W376" i="6"/>
  <c r="V376" i="6"/>
  <c r="W371" i="6"/>
  <c r="V371" i="6"/>
  <c r="V380" i="6"/>
  <c r="W367" i="6"/>
  <c r="V367" i="6"/>
  <c r="V375" i="6"/>
  <c r="W369" i="6"/>
  <c r="V369" i="6"/>
  <c r="W385" i="6" l="1"/>
  <c r="V385" i="6"/>
  <c r="W383" i="6"/>
  <c r="V383" i="6"/>
  <c r="E274" i="4"/>
  <c r="I274" i="4" s="1"/>
  <c r="D274" i="4"/>
  <c r="F274" i="4" s="1"/>
  <c r="H274" i="4" s="1"/>
  <c r="E273" i="4"/>
  <c r="I273" i="4" s="1"/>
  <c r="D273" i="4"/>
  <c r="F273" i="4" s="1"/>
  <c r="H273" i="4" s="1"/>
  <c r="E272" i="4"/>
  <c r="I272" i="4" s="1"/>
  <c r="D272" i="4"/>
  <c r="F272" i="4" s="1"/>
  <c r="H272" i="4" s="1"/>
  <c r="E271" i="4"/>
  <c r="I271" i="4" s="1"/>
  <c r="D271" i="4"/>
  <c r="F271" i="4" s="1"/>
  <c r="H271" i="4" s="1"/>
  <c r="E270" i="4"/>
  <c r="I270" i="4" s="1"/>
  <c r="D270" i="4"/>
  <c r="F270" i="4" s="1"/>
  <c r="H270" i="4" s="1"/>
  <c r="E269" i="4"/>
  <c r="I269" i="4" s="1"/>
  <c r="D269" i="4"/>
  <c r="F269" i="4" s="1"/>
  <c r="H269" i="4" s="1"/>
  <c r="E268" i="4"/>
  <c r="I268" i="4" s="1"/>
  <c r="D268" i="4"/>
  <c r="F268" i="4" s="1"/>
  <c r="H268" i="4" s="1"/>
  <c r="E267" i="4"/>
  <c r="I267" i="4" s="1"/>
  <c r="D267" i="4"/>
  <c r="F267" i="4" s="1"/>
  <c r="H267" i="4" s="1"/>
  <c r="C253" i="4"/>
  <c r="D253" i="4" s="1"/>
  <c r="C252" i="4"/>
  <c r="D252" i="4" s="1"/>
  <c r="C251" i="4"/>
  <c r="D251" i="4" s="1"/>
  <c r="D250" i="4"/>
  <c r="C250" i="4"/>
  <c r="C249" i="4"/>
  <c r="D249" i="4" s="1"/>
  <c r="C248" i="4"/>
  <c r="D248" i="4" s="1"/>
  <c r="D247" i="4"/>
  <c r="C247" i="4"/>
  <c r="D246" i="4"/>
  <c r="C246" i="4"/>
  <c r="E238" i="4"/>
  <c r="I238" i="4" s="1"/>
  <c r="D238" i="4"/>
  <c r="F238" i="4" s="1"/>
  <c r="H238" i="4" s="1"/>
  <c r="E237" i="4"/>
  <c r="I237" i="4" s="1"/>
  <c r="D237" i="4"/>
  <c r="F237" i="4" s="1"/>
  <c r="H237" i="4" s="1"/>
  <c r="E236" i="4"/>
  <c r="I236" i="4" s="1"/>
  <c r="D236" i="4"/>
  <c r="F236" i="4" s="1"/>
  <c r="H236" i="4" s="1"/>
  <c r="F235" i="4"/>
  <c r="H235" i="4" s="1"/>
  <c r="E235" i="4"/>
  <c r="I235" i="4" s="1"/>
  <c r="D235" i="4"/>
  <c r="E234" i="4"/>
  <c r="I234" i="4" s="1"/>
  <c r="D234" i="4"/>
  <c r="F234" i="4" s="1"/>
  <c r="H234" i="4" s="1"/>
  <c r="E233" i="4"/>
  <c r="I233" i="4" s="1"/>
  <c r="D233" i="4"/>
  <c r="F233" i="4" s="1"/>
  <c r="H233" i="4" s="1"/>
  <c r="E232" i="4"/>
  <c r="I232" i="4" s="1"/>
  <c r="D232" i="4"/>
  <c r="F232" i="4" s="1"/>
  <c r="H232" i="4" s="1"/>
  <c r="E231" i="4"/>
  <c r="I231" i="4" s="1"/>
  <c r="D231" i="4"/>
  <c r="F231" i="4" s="1"/>
  <c r="H231" i="4" s="1"/>
  <c r="C217" i="4"/>
  <c r="D217" i="4" s="1"/>
  <c r="C216" i="4"/>
  <c r="D216" i="4" s="1"/>
  <c r="C215" i="4"/>
  <c r="D215" i="4" s="1"/>
  <c r="C214" i="4"/>
  <c r="D214" i="4" s="1"/>
  <c r="C213" i="4"/>
  <c r="D213" i="4" s="1"/>
  <c r="C212" i="4"/>
  <c r="D212" i="4" s="1"/>
  <c r="D211" i="4"/>
  <c r="C211" i="4"/>
  <c r="D210" i="4"/>
  <c r="C210" i="4"/>
  <c r="A20" i="4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D245" i="1"/>
  <c r="D246" i="1"/>
  <c r="D247" i="1"/>
  <c r="D248" i="1"/>
  <c r="D249" i="1"/>
  <c r="D244" i="1"/>
  <c r="C250" i="1"/>
  <c r="C251" i="1" s="1"/>
  <c r="G237" i="4" l="1"/>
  <c r="G235" i="4"/>
  <c r="G233" i="4"/>
  <c r="G231" i="4"/>
  <c r="G236" i="4"/>
  <c r="G238" i="4"/>
  <c r="G234" i="4"/>
  <c r="G232" i="4"/>
  <c r="K267" i="4"/>
  <c r="J267" i="4"/>
  <c r="K271" i="4"/>
  <c r="J271" i="4"/>
  <c r="B260" i="4"/>
  <c r="K268" i="4"/>
  <c r="J268" i="4"/>
  <c r="K272" i="4"/>
  <c r="J272" i="4"/>
  <c r="K232" i="4"/>
  <c r="J232" i="4"/>
  <c r="K234" i="4"/>
  <c r="J234" i="4"/>
  <c r="K236" i="4"/>
  <c r="J236" i="4"/>
  <c r="K238" i="4"/>
  <c r="J238" i="4"/>
  <c r="K273" i="4"/>
  <c r="J273" i="4"/>
  <c r="K269" i="4"/>
  <c r="J269" i="4"/>
  <c r="B224" i="4"/>
  <c r="B223" i="4"/>
  <c r="B228" i="4" s="1"/>
  <c r="K270" i="4"/>
  <c r="J270" i="4"/>
  <c r="K274" i="4"/>
  <c r="J274" i="4"/>
  <c r="K231" i="4"/>
  <c r="J231" i="4"/>
  <c r="K233" i="4"/>
  <c r="J233" i="4"/>
  <c r="K235" i="4"/>
  <c r="J235" i="4"/>
  <c r="K237" i="4"/>
  <c r="J237" i="4"/>
  <c r="G267" i="4"/>
  <c r="G268" i="4"/>
  <c r="G269" i="4"/>
  <c r="G270" i="4"/>
  <c r="G271" i="4"/>
  <c r="G272" i="4"/>
  <c r="G273" i="4"/>
  <c r="G274" i="4"/>
  <c r="D258" i="1"/>
  <c r="D250" i="1"/>
  <c r="D255" i="1" s="1"/>
  <c r="D257" i="1"/>
  <c r="D256" i="1"/>
  <c r="C242" i="1"/>
  <c r="C243" i="1"/>
  <c r="C252" i="1"/>
  <c r="B257" i="4" l="1"/>
  <c r="D257" i="4" s="1"/>
  <c r="D260" i="4"/>
  <c r="B259" i="4"/>
  <c r="D223" i="4"/>
  <c r="B222" i="4"/>
  <c r="B220" i="4"/>
  <c r="D224" i="4"/>
  <c r="B221" i="4"/>
  <c r="D221" i="4" s="1"/>
  <c r="D251" i="1"/>
  <c r="D252" i="1"/>
  <c r="C240" i="1"/>
  <c r="C241" i="1"/>
  <c r="D220" i="4" l="1"/>
  <c r="D226" i="4" s="1"/>
  <c r="B226" i="4"/>
  <c r="D222" i="4"/>
  <c r="B227" i="4"/>
  <c r="D228" i="4"/>
  <c r="D259" i="4"/>
  <c r="D264" i="4" s="1"/>
  <c r="B258" i="4"/>
  <c r="B256" i="4"/>
  <c r="B264" i="4"/>
  <c r="D243" i="1"/>
  <c r="D242" i="1"/>
  <c r="D261" i="1" s="1"/>
  <c r="B262" i="4" l="1"/>
  <c r="D256" i="4"/>
  <c r="D262" i="4" s="1"/>
  <c r="D227" i="4"/>
  <c r="D258" i="4"/>
  <c r="D263" i="4" s="1"/>
  <c r="B263" i="4"/>
  <c r="D254" i="1"/>
  <c r="D262" i="1"/>
  <c r="D263" i="1"/>
  <c r="D240" i="1"/>
  <c r="D260" i="1"/>
  <c r="D2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<sst xmlns="http://schemas.openxmlformats.org/spreadsheetml/2006/main" count="12109" uniqueCount="1104">
  <si>
    <t>1950 EA</t>
  </si>
  <si>
    <t>An</t>
  </si>
  <si>
    <t>ANAE</t>
  </si>
  <si>
    <t>AK</t>
  </si>
  <si>
    <t>Anchorage</t>
  </si>
  <si>
    <t>west</t>
  </si>
  <si>
    <t>Br</t>
  </si>
  <si>
    <t>AL</t>
  </si>
  <si>
    <t>Birmingham</t>
  </si>
  <si>
    <t>Mb</t>
  </si>
  <si>
    <t>Mobile</t>
  </si>
  <si>
    <t>Mt</t>
  </si>
  <si>
    <t>Montgomrey</t>
  </si>
  <si>
    <t>LR</t>
  </si>
  <si>
    <t>AR</t>
  </si>
  <si>
    <t>Little Rock</t>
  </si>
  <si>
    <t>AZ3</t>
  </si>
  <si>
    <t>AZ</t>
  </si>
  <si>
    <t>Flagstaff</t>
  </si>
  <si>
    <t>Ph</t>
  </si>
  <si>
    <t>Phoenix</t>
  </si>
  <si>
    <t>Tu</t>
  </si>
  <si>
    <t>Tuscon</t>
  </si>
  <si>
    <t>Bk</t>
  </si>
  <si>
    <t>CA</t>
  </si>
  <si>
    <t>Bakersfield</t>
  </si>
  <si>
    <t>Fr</t>
  </si>
  <si>
    <t>Fresno</t>
  </si>
  <si>
    <t>LA</t>
  </si>
  <si>
    <t>Los Angeles</t>
  </si>
  <si>
    <t>Mo</t>
  </si>
  <si>
    <t>Modesto</t>
  </si>
  <si>
    <t>RSB</t>
  </si>
  <si>
    <t>Riverside-SanBrndino</t>
  </si>
  <si>
    <t>Sa</t>
  </si>
  <si>
    <t>Sacramento</t>
  </si>
  <si>
    <t>SD</t>
  </si>
  <si>
    <t>San Diego</t>
  </si>
  <si>
    <t>SF</t>
  </si>
  <si>
    <t>San Francisco</t>
  </si>
  <si>
    <t>SJ</t>
  </si>
  <si>
    <t>San Jose</t>
  </si>
  <si>
    <t>CS</t>
  </si>
  <si>
    <t>CO</t>
  </si>
  <si>
    <t>Colorado Springs</t>
  </si>
  <si>
    <t>Dn</t>
  </si>
  <si>
    <t>Denver</t>
  </si>
  <si>
    <t>Hr</t>
  </si>
  <si>
    <t>CT</t>
  </si>
  <si>
    <t>Hartford</t>
  </si>
  <si>
    <t>NH</t>
  </si>
  <si>
    <t>New Haven</t>
  </si>
  <si>
    <t>Bridgeport</t>
  </si>
  <si>
    <t>DC</t>
  </si>
  <si>
    <t>WashingtonDC</t>
  </si>
  <si>
    <t>Wl</t>
  </si>
  <si>
    <t>DE</t>
  </si>
  <si>
    <t>Wilmington</t>
  </si>
  <si>
    <t>pa</t>
  </si>
  <si>
    <t>Jc</t>
  </si>
  <si>
    <t>FL</t>
  </si>
  <si>
    <t>Jacksonville</t>
  </si>
  <si>
    <t>Mm</t>
  </si>
  <si>
    <t>Miami</t>
  </si>
  <si>
    <t>Or</t>
  </si>
  <si>
    <t>Orlando</t>
  </si>
  <si>
    <t>Pn</t>
  </si>
  <si>
    <t>Pensacola</t>
  </si>
  <si>
    <t>Tm</t>
  </si>
  <si>
    <t>Tampa</t>
  </si>
  <si>
    <t>WPB</t>
  </si>
  <si>
    <t>West Palm Beach</t>
  </si>
  <si>
    <t>Ft.Lauderdale</t>
  </si>
  <si>
    <t>Tl</t>
  </si>
  <si>
    <t>Tallahassee</t>
  </si>
  <si>
    <t>At</t>
  </si>
  <si>
    <t>GA</t>
  </si>
  <si>
    <t>Atlanta</t>
  </si>
  <si>
    <t>Ag</t>
  </si>
  <si>
    <t>Augusta</t>
  </si>
  <si>
    <t>GA1</t>
  </si>
  <si>
    <t>Macon</t>
  </si>
  <si>
    <t>CGA</t>
  </si>
  <si>
    <t>ColumbusGA</t>
  </si>
  <si>
    <t>Sv</t>
  </si>
  <si>
    <t>Savannah</t>
  </si>
  <si>
    <t>DM</t>
  </si>
  <si>
    <t>IA</t>
  </si>
  <si>
    <t>Quad Cities</t>
  </si>
  <si>
    <t>Des Moines</t>
  </si>
  <si>
    <t>IA1</t>
  </si>
  <si>
    <t>Mason City</t>
  </si>
  <si>
    <t>IA2</t>
  </si>
  <si>
    <t>Sioux City</t>
  </si>
  <si>
    <t>Bs</t>
  </si>
  <si>
    <t>ID</t>
  </si>
  <si>
    <t>Boise</t>
  </si>
  <si>
    <t>ID2</t>
  </si>
  <si>
    <t>Idaho Falls</t>
  </si>
  <si>
    <t>Ch</t>
  </si>
  <si>
    <t>IL</t>
  </si>
  <si>
    <t>Chicago</t>
  </si>
  <si>
    <t>Ro</t>
  </si>
  <si>
    <t>Rockford</t>
  </si>
  <si>
    <t>Pe</t>
  </si>
  <si>
    <t>Peoria</t>
  </si>
  <si>
    <t>IL1</t>
  </si>
  <si>
    <t>Springfield</t>
  </si>
  <si>
    <t>Ev</t>
  </si>
  <si>
    <t>IN</t>
  </si>
  <si>
    <t>Fort Wayne</t>
  </si>
  <si>
    <t>In</t>
  </si>
  <si>
    <t>Indianapolis</t>
  </si>
  <si>
    <t>SB</t>
  </si>
  <si>
    <t>South Bend</t>
  </si>
  <si>
    <t>Evansville</t>
  </si>
  <si>
    <t>IN1</t>
  </si>
  <si>
    <t>Gary</t>
  </si>
  <si>
    <t>IN2</t>
  </si>
  <si>
    <t>Terre Haute</t>
  </si>
  <si>
    <t>Wi</t>
  </si>
  <si>
    <t>KA</t>
  </si>
  <si>
    <t>Wichita</t>
  </si>
  <si>
    <t>Lx</t>
  </si>
  <si>
    <t>KY</t>
  </si>
  <si>
    <t xml:space="preserve">Lexington </t>
  </si>
  <si>
    <t>Louisville</t>
  </si>
  <si>
    <t>BR</t>
  </si>
  <si>
    <t>Baton Rouge</t>
  </si>
  <si>
    <t>NO</t>
  </si>
  <si>
    <t>New Orleans</t>
  </si>
  <si>
    <t>Sh</t>
  </si>
  <si>
    <t>Shreveport</t>
  </si>
  <si>
    <t>Sp</t>
  </si>
  <si>
    <t>MA</t>
  </si>
  <si>
    <t>Bo</t>
  </si>
  <si>
    <t>Boston</t>
  </si>
  <si>
    <t>Wr</t>
  </si>
  <si>
    <t>Worcester</t>
  </si>
  <si>
    <t>Ba</t>
  </si>
  <si>
    <t>MD</t>
  </si>
  <si>
    <t>Baltimore</t>
  </si>
  <si>
    <t>Bn</t>
  </si>
  <si>
    <t>ME</t>
  </si>
  <si>
    <t>Bangor</t>
  </si>
  <si>
    <t>PME</t>
  </si>
  <si>
    <t>PortlandME</t>
  </si>
  <si>
    <t>AA</t>
  </si>
  <si>
    <t>MI</t>
  </si>
  <si>
    <t>Ann Arbor</t>
  </si>
  <si>
    <t>Dt</t>
  </si>
  <si>
    <t>Detroit</t>
  </si>
  <si>
    <t>Fl</t>
  </si>
  <si>
    <t>Flint</t>
  </si>
  <si>
    <t>GR</t>
  </si>
  <si>
    <t>Grand Rapids</t>
  </si>
  <si>
    <t>Ln</t>
  </si>
  <si>
    <t>Lansing</t>
  </si>
  <si>
    <t>Mn</t>
  </si>
  <si>
    <t>MN</t>
  </si>
  <si>
    <t>Minneapolis</t>
  </si>
  <si>
    <t>Du</t>
  </si>
  <si>
    <t>Duluth</t>
  </si>
  <si>
    <t>MN1</t>
  </si>
  <si>
    <t>St. James</t>
  </si>
  <si>
    <t>MN2</t>
  </si>
  <si>
    <t>Chisholm</t>
  </si>
  <si>
    <t>KC</t>
  </si>
  <si>
    <t>MO</t>
  </si>
  <si>
    <t>Kansas City</t>
  </si>
  <si>
    <t>SMO</t>
  </si>
  <si>
    <t>SpringfieldMO</t>
  </si>
  <si>
    <t>SL</t>
  </si>
  <si>
    <t>St. Louis</t>
  </si>
  <si>
    <t>MO1</t>
  </si>
  <si>
    <t>St. Joseph</t>
  </si>
  <si>
    <t>Bl</t>
  </si>
  <si>
    <t>MT</t>
  </si>
  <si>
    <t>Billings</t>
  </si>
  <si>
    <t>GF</t>
  </si>
  <si>
    <t>Missoula</t>
  </si>
  <si>
    <t>Ms</t>
  </si>
  <si>
    <t>Great Falls</t>
  </si>
  <si>
    <t>Brockway</t>
  </si>
  <si>
    <t>As</t>
  </si>
  <si>
    <t>NC</t>
  </si>
  <si>
    <t>Asheville</t>
  </si>
  <si>
    <t>Ct</t>
  </si>
  <si>
    <t>Charlotte</t>
  </si>
  <si>
    <t>Fy</t>
  </si>
  <si>
    <t>Fayetteville</t>
  </si>
  <si>
    <t>Rl</t>
  </si>
  <si>
    <t>Raleigh</t>
  </si>
  <si>
    <t>Dr</t>
  </si>
  <si>
    <t>Durham</t>
  </si>
  <si>
    <t>Gr</t>
  </si>
  <si>
    <t>Greensboro-/WS</t>
  </si>
  <si>
    <t>ND</t>
  </si>
  <si>
    <t>Bismarck</t>
  </si>
  <si>
    <t>Fargo</t>
  </si>
  <si>
    <t>Mi</t>
  </si>
  <si>
    <t>Minot</t>
  </si>
  <si>
    <t>NE</t>
  </si>
  <si>
    <t>Lincoln</t>
  </si>
  <si>
    <t>Om</t>
  </si>
  <si>
    <t>Omaha</t>
  </si>
  <si>
    <t>NE1</t>
  </si>
  <si>
    <t>Norfolk</t>
  </si>
  <si>
    <t>NE2</t>
  </si>
  <si>
    <t>North Platte</t>
  </si>
  <si>
    <t>NE3</t>
  </si>
  <si>
    <t>Scotts Bluff</t>
  </si>
  <si>
    <t>Manchester</t>
  </si>
  <si>
    <t>Tr</t>
  </si>
  <si>
    <t>NJ</t>
  </si>
  <si>
    <t>Trenton</t>
  </si>
  <si>
    <t>Aq</t>
  </si>
  <si>
    <t>NM</t>
  </si>
  <si>
    <t>Albuquerque</t>
  </si>
  <si>
    <t>1951 EA</t>
  </si>
  <si>
    <t>NM1</t>
  </si>
  <si>
    <t>Santa Fe</t>
  </si>
  <si>
    <t>1952 EA</t>
  </si>
  <si>
    <t>Jk</t>
  </si>
  <si>
    <t>NS</t>
  </si>
  <si>
    <t>Jackson</t>
  </si>
  <si>
    <t>LV</t>
  </si>
  <si>
    <t>NV</t>
  </si>
  <si>
    <t>Las Vegas</t>
  </si>
  <si>
    <t>Rn</t>
  </si>
  <si>
    <t>Reno</t>
  </si>
  <si>
    <t>Al</t>
  </si>
  <si>
    <t>NY</t>
  </si>
  <si>
    <t>Albany</t>
  </si>
  <si>
    <t>Buffalo</t>
  </si>
  <si>
    <t>NY2</t>
  </si>
  <si>
    <t>Rc</t>
  </si>
  <si>
    <t>Rochester</t>
  </si>
  <si>
    <t>Sy</t>
  </si>
  <si>
    <t xml:space="preserve">Syracuse </t>
  </si>
  <si>
    <t>Binghamton</t>
  </si>
  <si>
    <t>Ak</t>
  </si>
  <si>
    <t>OH</t>
  </si>
  <si>
    <t>Akron</t>
  </si>
  <si>
    <t>Cn</t>
  </si>
  <si>
    <t>Canton</t>
  </si>
  <si>
    <t>Ci</t>
  </si>
  <si>
    <t>Cincinnati</t>
  </si>
  <si>
    <t>Cl</t>
  </si>
  <si>
    <t>Cleveland</t>
  </si>
  <si>
    <t>COH</t>
  </si>
  <si>
    <t>Columbus</t>
  </si>
  <si>
    <t>Dy</t>
  </si>
  <si>
    <t>Dayton</t>
  </si>
  <si>
    <t>Toledo</t>
  </si>
  <si>
    <t>YW</t>
  </si>
  <si>
    <t>Youngstown-Warren</t>
  </si>
  <si>
    <t>LE</t>
  </si>
  <si>
    <t>Lorain-Elyria</t>
  </si>
  <si>
    <t>OK</t>
  </si>
  <si>
    <t>Tulsa</t>
  </si>
  <si>
    <t>OC</t>
  </si>
  <si>
    <t>Oklahoma City</t>
  </si>
  <si>
    <t>PV</t>
  </si>
  <si>
    <t>OR</t>
  </si>
  <si>
    <t>Portland-Vancouver</t>
  </si>
  <si>
    <t>OR1</t>
  </si>
  <si>
    <t>Eugene</t>
  </si>
  <si>
    <t>ABE</t>
  </si>
  <si>
    <t>PA</t>
  </si>
  <si>
    <t>Aʼtown-Bthlm-Easton</t>
  </si>
  <si>
    <t>Er</t>
  </si>
  <si>
    <t>Erie</t>
  </si>
  <si>
    <t>Pittsburgh</t>
  </si>
  <si>
    <t>SWB</t>
  </si>
  <si>
    <t>Scrant/Wilkes-Barre</t>
  </si>
  <si>
    <t>Harrisburg</t>
  </si>
  <si>
    <t>SCW</t>
  </si>
  <si>
    <t>SCollege-Williamsprt</t>
  </si>
  <si>
    <t>Pr</t>
  </si>
  <si>
    <t>RI</t>
  </si>
  <si>
    <t>Providence</t>
  </si>
  <si>
    <t>CSC</t>
  </si>
  <si>
    <t>SC</t>
  </si>
  <si>
    <t>Charleston</t>
  </si>
  <si>
    <t>Gv</t>
  </si>
  <si>
    <t>Greenville</t>
  </si>
  <si>
    <t>Columbia</t>
  </si>
  <si>
    <t>Ab</t>
  </si>
  <si>
    <t>Aberdeen</t>
  </si>
  <si>
    <t>Sioux Falls</t>
  </si>
  <si>
    <t>RC</t>
  </si>
  <si>
    <t>Rapid City</t>
  </si>
  <si>
    <t>SD1</t>
  </si>
  <si>
    <t>Lemmon</t>
  </si>
  <si>
    <t>SD2</t>
  </si>
  <si>
    <t>Redfield</t>
  </si>
  <si>
    <t>Cg</t>
  </si>
  <si>
    <t>TN</t>
  </si>
  <si>
    <t>Chattanooga</t>
  </si>
  <si>
    <t>Kn</t>
  </si>
  <si>
    <t>Knoxville</t>
  </si>
  <si>
    <t>Me</t>
  </si>
  <si>
    <t>Memphis</t>
  </si>
  <si>
    <t>Nv</t>
  </si>
  <si>
    <t>SA</t>
  </si>
  <si>
    <t>TX</t>
  </si>
  <si>
    <t>San Antonio</t>
  </si>
  <si>
    <t>EP</t>
  </si>
  <si>
    <t>El Paso</t>
  </si>
  <si>
    <t>Au</t>
  </si>
  <si>
    <t>Austin</t>
  </si>
  <si>
    <t>CC</t>
  </si>
  <si>
    <t>Corpus Christi</t>
  </si>
  <si>
    <t>DFW</t>
  </si>
  <si>
    <t>Dallas-Ft. Worth</t>
  </si>
  <si>
    <t>Ho</t>
  </si>
  <si>
    <t>Houston</t>
  </si>
  <si>
    <t>TX1</t>
  </si>
  <si>
    <t>Amarillo-Lubbock</t>
  </si>
  <si>
    <t>TX2</t>
  </si>
  <si>
    <t>Lubbock</t>
  </si>
  <si>
    <t>TX3</t>
  </si>
  <si>
    <t>Odessa</t>
  </si>
  <si>
    <t>UT</t>
  </si>
  <si>
    <t>Salt Lake City</t>
  </si>
  <si>
    <t>Og</t>
  </si>
  <si>
    <t>Ogden</t>
  </si>
  <si>
    <t>PO</t>
  </si>
  <si>
    <t>Provo-Orem</t>
  </si>
  <si>
    <t>Nr</t>
  </si>
  <si>
    <t>VA</t>
  </si>
  <si>
    <t>Richmond</t>
  </si>
  <si>
    <t>Roanoke</t>
  </si>
  <si>
    <t>VT</t>
  </si>
  <si>
    <t>Burlington</t>
  </si>
  <si>
    <t>Ru</t>
  </si>
  <si>
    <t>Rutland</t>
  </si>
  <si>
    <t>Se</t>
  </si>
  <si>
    <t>WA</t>
  </si>
  <si>
    <t>Seattle</t>
  </si>
  <si>
    <t>Sk</t>
  </si>
  <si>
    <t>Spokane</t>
  </si>
  <si>
    <t>WA1</t>
  </si>
  <si>
    <t>Walla Walla</t>
  </si>
  <si>
    <t>Md</t>
  </si>
  <si>
    <t>WI</t>
  </si>
  <si>
    <t>Madison</t>
  </si>
  <si>
    <t>Ml</t>
  </si>
  <si>
    <t>Milwaukee</t>
  </si>
  <si>
    <t>CWV</t>
  </si>
  <si>
    <t>WV</t>
  </si>
  <si>
    <t>CharlestonWV</t>
  </si>
  <si>
    <t>HA</t>
  </si>
  <si>
    <t>Huntington-Ashland</t>
  </si>
  <si>
    <t>Lon</t>
  </si>
  <si>
    <t>ρ</t>
  </si>
  <si>
    <t>ρ0</t>
  </si>
  <si>
    <t>x</t>
  </si>
  <si>
    <t>y</t>
  </si>
  <si>
    <t>φ</t>
  </si>
  <si>
    <t>φ0</t>
  </si>
  <si>
    <t>C</t>
  </si>
  <si>
    <t>n</t>
  </si>
  <si>
    <t>φ1</t>
  </si>
  <si>
    <t>φ2</t>
  </si>
  <si>
    <t>λ</t>
  </si>
  <si>
    <t>λ0</t>
  </si>
  <si>
    <t>θ</t>
  </si>
  <si>
    <t>orig lat</t>
  </si>
  <si>
    <t>orig long</t>
  </si>
  <si>
    <t>standard p</t>
  </si>
  <si>
    <t>long</t>
  </si>
  <si>
    <t>lat</t>
  </si>
  <si>
    <t>?</t>
  </si>
  <si>
    <t>State</t>
  </si>
  <si>
    <t>Lat</t>
  </si>
  <si>
    <t>Name</t>
  </si>
  <si>
    <t>Source</t>
  </si>
  <si>
    <t>Location</t>
  </si>
  <si>
    <t>X</t>
  </si>
  <si>
    <t>Y</t>
  </si>
  <si>
    <t>front allo</t>
  </si>
  <si>
    <t>front qual</t>
  </si>
  <si>
    <t>pre-R</t>
  </si>
  <si>
    <t>inter-r</t>
  </si>
  <si>
    <t>LBV</t>
  </si>
  <si>
    <t>ai</t>
  </si>
  <si>
    <t>BUV</t>
  </si>
  <si>
    <t>oi</t>
  </si>
  <si>
    <t>pre-L</t>
  </si>
  <si>
    <t>^</t>
  </si>
  <si>
    <t>fric</t>
  </si>
  <si>
    <t>unstress</t>
  </si>
  <si>
    <t>LAGS</t>
  </si>
  <si>
    <t>list</t>
  </si>
  <si>
    <t>Ch 10</t>
  </si>
  <si>
    <t>Ch 10-11</t>
  </si>
  <si>
    <t>PEAS</t>
  </si>
  <si>
    <t>"12-14"</t>
  </si>
  <si>
    <t>LANCS</t>
  </si>
  <si>
    <t>List</t>
  </si>
  <si>
    <t>other</t>
  </si>
  <si>
    <t>lax</t>
  </si>
  <si>
    <t>old.b</t>
  </si>
  <si>
    <t>n/a</t>
  </si>
  <si>
    <t>Bmid</t>
  </si>
  <si>
    <t>back1</t>
  </si>
  <si>
    <t>fill</t>
  </si>
  <si>
    <t>fr</t>
  </si>
  <si>
    <t>th</t>
  </si>
  <si>
    <t>latino</t>
  </si>
  <si>
    <t>OP</t>
  </si>
  <si>
    <t>new.b</t>
  </si>
  <si>
    <t>marry</t>
  </si>
  <si>
    <t>father.2D</t>
  </si>
  <si>
    <t>Blow</t>
  </si>
  <si>
    <t>back2</t>
  </si>
  <si>
    <t>fell</t>
  </si>
  <si>
    <t>shut.fr</t>
  </si>
  <si>
    <t>t-d</t>
  </si>
  <si>
    <t>/æ/up</t>
  </si>
  <si>
    <t>cord.b</t>
  </si>
  <si>
    <t>hurry</t>
  </si>
  <si>
    <t>NYC</t>
  </si>
  <si>
    <t>BCR</t>
  </si>
  <si>
    <t>front</t>
  </si>
  <si>
    <t>oe</t>
  </si>
  <si>
    <t>pull</t>
  </si>
  <si>
    <t>roof.fr</t>
  </si>
  <si>
    <t>f-v</t>
  </si>
  <si>
    <t>/E/up</t>
  </si>
  <si>
    <t>chair.b</t>
  </si>
  <si>
    <t>mirror</t>
  </si>
  <si>
    <t>alm.m.o</t>
  </si>
  <si>
    <t>Ba:1</t>
  </si>
  <si>
    <t>curl</t>
  </si>
  <si>
    <t>goal</t>
  </si>
  <si>
    <t>bck</t>
  </si>
  <si>
    <t>NY3</t>
  </si>
  <si>
    <t>/I/up</t>
  </si>
  <si>
    <t>thur.b</t>
  </si>
  <si>
    <t>murray</t>
  </si>
  <si>
    <t>alm.m.)o</t>
  </si>
  <si>
    <t>Ba:2</t>
  </si>
  <si>
    <t>central</t>
  </si>
  <si>
    <t>ai-oi</t>
  </si>
  <si>
    <t>salary</t>
  </si>
  <si>
    <t>shut.bck</t>
  </si>
  <si>
    <t>/æ/down</t>
  </si>
  <si>
    <t>poor.b</t>
  </si>
  <si>
    <t>aunt.m</t>
  </si>
  <si>
    <t>Ba:3</t>
  </si>
  <si>
    <t>low.B</t>
  </si>
  <si>
    <t>roof.bck</t>
  </si>
  <si>
    <t>South.pn</t>
  </si>
  <si>
    <t>/E/down</t>
  </si>
  <si>
    <t>bath1</t>
  </si>
  <si>
    <t>Fmid</t>
  </si>
  <si>
    <t>CR.B</t>
  </si>
  <si>
    <t>rather?</t>
  </si>
  <si>
    <t>cont.pn</t>
  </si>
  <si>
    <t>/I/down</t>
  </si>
  <si>
    <t>bath2</t>
  </si>
  <si>
    <t>Flow</t>
  </si>
  <si>
    <t>low.F</t>
  </si>
  <si>
    <t>South</t>
  </si>
  <si>
    <t>back /æ/</t>
  </si>
  <si>
    <t>Canada</t>
  </si>
  <si>
    <t>FCR</t>
  </si>
  <si>
    <t>CR.F</t>
  </si>
  <si>
    <t>cont</t>
  </si>
  <si>
    <t>/ei/ down</t>
  </si>
  <si>
    <t>US.3Ma</t>
  </si>
  <si>
    <t>Fa:1</t>
  </si>
  <si>
    <t>1/2mon</t>
  </si>
  <si>
    <t>cont.g</t>
  </si>
  <si>
    <t>/ii/ down</t>
  </si>
  <si>
    <t>US.3Mo</t>
  </si>
  <si>
    <t>Fa:2</t>
  </si>
  <si>
    <t>mono</t>
  </si>
  <si>
    <t>nas</t>
  </si>
  <si>
    <t>US.3a</t>
  </si>
  <si>
    <t>Fa:3</t>
  </si>
  <si>
    <t>radish</t>
  </si>
  <si>
    <t>afraid</t>
  </si>
  <si>
    <t>bleat</t>
  </si>
  <si>
    <t>creak</t>
  </si>
  <si>
    <t>catch</t>
  </si>
  <si>
    <t>deaf</t>
  </si>
  <si>
    <t>1850 EA</t>
  </si>
  <si>
    <t>Babbit</t>
  </si>
  <si>
    <t>New York City</t>
  </si>
  <si>
    <t>Ithica</t>
  </si>
  <si>
    <t>Emerson</t>
  </si>
  <si>
    <t>Grandgent</t>
  </si>
  <si>
    <t>1870 EA</t>
  </si>
  <si>
    <t>DASS</t>
  </si>
  <si>
    <t>White Oak</t>
  </si>
  <si>
    <t>Newnan</t>
  </si>
  <si>
    <t>Americus</t>
  </si>
  <si>
    <t>Winnfield</t>
  </si>
  <si>
    <t>657x</t>
  </si>
  <si>
    <t>MS</t>
  </si>
  <si>
    <t>Kiln</t>
  </si>
  <si>
    <t>Phil</t>
  </si>
  <si>
    <t>Labov 89</t>
  </si>
  <si>
    <t>Philadelphia</t>
  </si>
  <si>
    <t>nonDASS</t>
  </si>
  <si>
    <t>Chatanooga</t>
  </si>
  <si>
    <t>Gainesboro</t>
  </si>
  <si>
    <t>Statesville</t>
  </si>
  <si>
    <t>Shelbyville</t>
  </si>
  <si>
    <t>Waverly</t>
  </si>
  <si>
    <t>Colinwood</t>
  </si>
  <si>
    <t>Dyersburg</t>
  </si>
  <si>
    <t>Dyer</t>
  </si>
  <si>
    <t>507A</t>
  </si>
  <si>
    <t>Arp</t>
  </si>
  <si>
    <t>509A</t>
  </si>
  <si>
    <t>Bolivar</t>
  </si>
  <si>
    <t>515A</t>
  </si>
  <si>
    <t>Nashville</t>
  </si>
  <si>
    <t>Brownsville</t>
  </si>
  <si>
    <t>Denison</t>
  </si>
  <si>
    <t>Denton</t>
  </si>
  <si>
    <t>McAllenn</t>
  </si>
  <si>
    <t>Waco</t>
  </si>
  <si>
    <t>OR013</t>
  </si>
  <si>
    <t>DARE</t>
  </si>
  <si>
    <t>Burns</t>
  </si>
  <si>
    <t>OR011</t>
  </si>
  <si>
    <t>Jordan Valley</t>
  </si>
  <si>
    <t>OR002</t>
  </si>
  <si>
    <t>OR006</t>
  </si>
  <si>
    <t>Junction City</t>
  </si>
  <si>
    <t>Utahan</t>
  </si>
  <si>
    <t>Bowie 12</t>
  </si>
  <si>
    <t>North Region</t>
  </si>
  <si>
    <t>1900 EA</t>
  </si>
  <si>
    <t>Marshall</t>
  </si>
  <si>
    <t>Belk</t>
  </si>
  <si>
    <t>856C</t>
  </si>
  <si>
    <t>Huntsville</t>
  </si>
  <si>
    <t>Warrenton</t>
  </si>
  <si>
    <t>Hondo</t>
  </si>
  <si>
    <t>Encinal</t>
  </si>
  <si>
    <t>Laredo</t>
  </si>
  <si>
    <t>Roma-Los Saenz</t>
  </si>
  <si>
    <t>OR015</t>
  </si>
  <si>
    <t>Pendleton</t>
  </si>
  <si>
    <t>Labov 66</t>
  </si>
  <si>
    <t>Maryville</t>
  </si>
  <si>
    <t>Sweetwater</t>
  </si>
  <si>
    <t>Stewart</t>
  </si>
  <si>
    <t>Elbridge</t>
  </si>
  <si>
    <t>Bay</t>
  </si>
  <si>
    <t>El Dorado</t>
  </si>
  <si>
    <t>Rome</t>
  </si>
  <si>
    <t>Oneonta</t>
  </si>
  <si>
    <t>Shady Grove</t>
  </si>
  <si>
    <t>Gantt</t>
  </si>
  <si>
    <t>Damascus</t>
  </si>
  <si>
    <t>Stockton</t>
  </si>
  <si>
    <t>Drew</t>
  </si>
  <si>
    <t>Lorman</t>
  </si>
  <si>
    <t>Hawthorne</t>
  </si>
  <si>
    <t>Waxahachie</t>
  </si>
  <si>
    <t>Beaumont</t>
  </si>
  <si>
    <t>Texarkana</t>
  </si>
  <si>
    <t>Tyler</t>
  </si>
  <si>
    <t>Falfurrias</t>
  </si>
  <si>
    <t>Cedar Keys</t>
  </si>
  <si>
    <t>Lake Wales</t>
  </si>
  <si>
    <t>Cont</t>
  </si>
  <si>
    <t>Incidence</t>
  </si>
  <si>
    <t>Qual</t>
  </si>
  <si>
    <t>Allo</t>
  </si>
  <si>
    <t>White speak</t>
  </si>
  <si>
    <t>AAVE</t>
  </si>
  <si>
    <t>Latino</t>
  </si>
  <si>
    <t>Minority</t>
  </si>
  <si>
    <t xml:space="preserve">front </t>
  </si>
  <si>
    <t>front in</t>
  </si>
  <si>
    <t>17th, 18th</t>
  </si>
  <si>
    <t>Lumbee</t>
  </si>
  <si>
    <t>-</t>
  </si>
  <si>
    <t>again</t>
  </si>
  <si>
    <t>lexical</t>
  </si>
  <si>
    <t>1800-1870</t>
  </si>
  <si>
    <t>Navajo</t>
  </si>
  <si>
    <t>ago</t>
  </si>
  <si>
    <t>1870-1900</t>
  </si>
  <si>
    <t>Apache</t>
  </si>
  <si>
    <t>appendicitis</t>
  </si>
  <si>
    <t>1900-1930</t>
  </si>
  <si>
    <t>Algonquian</t>
  </si>
  <si>
    <t>ashes</t>
  </si>
  <si>
    <t>æ</t>
  </si>
  <si>
    <t>1930-1980</t>
  </si>
  <si>
    <t>Quinalt</t>
  </si>
  <si>
    <t>aunt</t>
  </si>
  <si>
    <t>1980-now</t>
  </si>
  <si>
    <t>Kotzebue</t>
  </si>
  <si>
    <t>ə</t>
  </si>
  <si>
    <t>barn</t>
  </si>
  <si>
    <t>because</t>
  </si>
  <si>
    <t>bushel</t>
  </si>
  <si>
    <t>dance</t>
  </si>
  <si>
    <t>inter-R</t>
  </si>
  <si>
    <t>blew</t>
  </si>
  <si>
    <t>iu</t>
  </si>
  <si>
    <t>daughter</t>
  </si>
  <si>
    <t>w</t>
  </si>
  <si>
    <t>boiled</t>
  </si>
  <si>
    <t>faucet</t>
  </si>
  <si>
    <t>fricatives</t>
  </si>
  <si>
    <t>borrow</t>
  </si>
  <si>
    <t>food</t>
  </si>
  <si>
    <t>L</t>
  </si>
  <si>
    <t>bracelet</t>
  </si>
  <si>
    <t>goober</t>
  </si>
  <si>
    <t>bristles</t>
  </si>
  <si>
    <t>grandma</t>
  </si>
  <si>
    <t>broom</t>
  </si>
  <si>
    <t>u</t>
  </si>
  <si>
    <t>grandpa</t>
  </si>
  <si>
    <t>brush</t>
  </si>
  <si>
    <t>u/e</t>
  </si>
  <si>
    <t>law &amp; order</t>
  </si>
  <si>
    <t>bucket</t>
  </si>
  <si>
    <t>library</t>
  </si>
  <si>
    <t>bulge</t>
  </si>
  <si>
    <t>mush</t>
  </si>
  <si>
    <t>bulk</t>
  </si>
  <si>
    <t>mushmelon</t>
  </si>
  <si>
    <t>mushroom</t>
  </si>
  <si>
    <t>butcher</t>
  </si>
  <si>
    <t>muskmelo</t>
  </si>
  <si>
    <t>calf</t>
  </si>
  <si>
    <t>room</t>
  </si>
  <si>
    <t>calm</t>
  </si>
  <si>
    <t>soot</t>
  </si>
  <si>
    <t>can't</t>
  </si>
  <si>
    <t>spoiled</t>
  </si>
  <si>
    <t>care</t>
  </si>
  <si>
    <t>stonewall</t>
  </si>
  <si>
    <t>careless</t>
  </si>
  <si>
    <t>whinny</t>
  </si>
  <si>
    <t>cartridge</t>
  </si>
  <si>
    <t>yeast</t>
  </si>
  <si>
    <t>yolk</t>
  </si>
  <si>
    <t>chair</t>
  </si>
  <si>
    <t>your aunt</t>
  </si>
  <si>
    <t>cherry</t>
  </si>
  <si>
    <t>coop</t>
  </si>
  <si>
    <t>/p/</t>
  </si>
  <si>
    <t>chew</t>
  </si>
  <si>
    <t>sun</t>
  </si>
  <si>
    <t>china</t>
  </si>
  <si>
    <t>nine</t>
  </si>
  <si>
    <t>coat</t>
  </si>
  <si>
    <t>twice</t>
  </si>
  <si>
    <t>mountain</t>
  </si>
  <si>
    <t>au</t>
  </si>
  <si>
    <t>out</t>
  </si>
  <si>
    <t>towel</t>
  </si>
  <si>
    <t>creek</t>
  </si>
  <si>
    <t>whole</t>
  </si>
  <si>
    <t>Back upgliding</t>
  </si>
  <si>
    <t>crop</t>
  </si>
  <si>
    <t>father</t>
  </si>
  <si>
    <t>broad-a</t>
  </si>
  <si>
    <t>ma</t>
  </si>
  <si>
    <t>pasture</t>
  </si>
  <si>
    <t>day</t>
  </si>
  <si>
    <t>front val</t>
  </si>
  <si>
    <t>diphtheria</t>
  </si>
  <si>
    <t>ewe</t>
  </si>
  <si>
    <t>dog</t>
  </si>
  <si>
    <t>home</t>
  </si>
  <si>
    <t>door</t>
  </si>
  <si>
    <t>houses</t>
  </si>
  <si>
    <t>drain</t>
  </si>
  <si>
    <t>humor</t>
  </si>
  <si>
    <t>drought</t>
  </si>
  <si>
    <t>loam</t>
  </si>
  <si>
    <t>dues</t>
  </si>
  <si>
    <t>meadow</t>
  </si>
  <si>
    <t>ear</t>
  </si>
  <si>
    <t>N****o</t>
  </si>
  <si>
    <t>egg</t>
  </si>
  <si>
    <t>front short</t>
  </si>
  <si>
    <t>nephew</t>
  </si>
  <si>
    <t>either</t>
  </si>
  <si>
    <t>root</t>
  </si>
  <si>
    <t>spook</t>
  </si>
  <si>
    <t>suit</t>
  </si>
  <si>
    <t>swallow</t>
  </si>
  <si>
    <t>fence</t>
  </si>
  <si>
    <t>pin-pen</t>
  </si>
  <si>
    <t>tomato</t>
  </si>
  <si>
    <t>fog</t>
  </si>
  <si>
    <t>took</t>
  </si>
  <si>
    <t>tube</t>
  </si>
  <si>
    <t>forty</t>
  </si>
  <si>
    <t>Tuesday</t>
  </si>
  <si>
    <t>four</t>
  </si>
  <si>
    <t>won't</t>
  </si>
  <si>
    <t>frog</t>
  </si>
  <si>
    <t>wound</t>
  </si>
  <si>
    <t>funnel</t>
  </si>
  <si>
    <t>yellow</t>
  </si>
  <si>
    <t>furrow</t>
  </si>
  <si>
    <t>greasy</t>
  </si>
  <si>
    <t>garden</t>
  </si>
  <si>
    <t>Mrs.</t>
  </si>
  <si>
    <t>girl</t>
  </si>
  <si>
    <t>once</t>
  </si>
  <si>
    <t>glass</t>
  </si>
  <si>
    <t>rinse</t>
  </si>
  <si>
    <t>sumac</t>
  </si>
  <si>
    <t>without</t>
  </si>
  <si>
    <t>tassel</t>
  </si>
  <si>
    <t>vase</t>
  </si>
  <si>
    <t>grease</t>
  </si>
  <si>
    <t>Southern shift</t>
  </si>
  <si>
    <t>gums</t>
  </si>
  <si>
    <t>half</t>
  </si>
  <si>
    <t>hammer</t>
  </si>
  <si>
    <t>haunted</t>
  </si>
  <si>
    <t>heart</t>
  </si>
  <si>
    <t>here</t>
  </si>
  <si>
    <t>hoist</t>
  </si>
  <si>
    <t>front/u</t>
  </si>
  <si>
    <t>hoofs</t>
  </si>
  <si>
    <t>hoop</t>
  </si>
  <si>
    <t>iodine</t>
  </si>
  <si>
    <t>kettle</t>
  </si>
  <si>
    <t>joined</t>
  </si>
  <si>
    <t>joint</t>
  </si>
  <si>
    <t>Saturday</t>
  </si>
  <si>
    <t>judge</t>
  </si>
  <si>
    <t>shut</t>
  </si>
  <si>
    <t>keg</t>
  </si>
  <si>
    <t>whip</t>
  </si>
  <si>
    <t>yesterday</t>
  </si>
  <si>
    <t>law</t>
  </si>
  <si>
    <t>sack</t>
  </si>
  <si>
    <t>log</t>
  </si>
  <si>
    <t>married</t>
  </si>
  <si>
    <t>marsh</t>
  </si>
  <si>
    <t>Mary</t>
  </si>
  <si>
    <t>orange</t>
  </si>
  <si>
    <t>parent</t>
  </si>
  <si>
    <t>wheelbarrow</t>
  </si>
  <si>
    <t>inter-V</t>
  </si>
  <si>
    <t>music</t>
  </si>
  <si>
    <t>neither</t>
  </si>
  <si>
    <t>new</t>
  </si>
  <si>
    <t>nothing</t>
  </si>
  <si>
    <t>oil</t>
  </si>
  <si>
    <t>on</t>
  </si>
  <si>
    <t>oxen</t>
  </si>
  <si>
    <t>oyster</t>
  </si>
  <si>
    <t>palm</t>
  </si>
  <si>
    <t>raspberry</t>
  </si>
  <si>
    <t>a and a:</t>
  </si>
  <si>
    <t>salt</t>
  </si>
  <si>
    <t>sausage</t>
  </si>
  <si>
    <t>stamp</t>
  </si>
  <si>
    <t>poor</t>
  </si>
  <si>
    <t>strong</t>
  </si>
  <si>
    <t>push</t>
  </si>
  <si>
    <t>pre-sh</t>
  </si>
  <si>
    <t>swamp</t>
  </si>
  <si>
    <t>put</t>
  </si>
  <si>
    <t>walnut</t>
  </si>
  <si>
    <t>queer</t>
  </si>
  <si>
    <t>wash</t>
  </si>
  <si>
    <t>quinine</t>
  </si>
  <si>
    <t>wasp</t>
  </si>
  <si>
    <t>watch</t>
  </si>
  <si>
    <t>water</t>
  </si>
  <si>
    <t>rather</t>
  </si>
  <si>
    <t>wharf</t>
  </si>
  <si>
    <t>widow</t>
  </si>
  <si>
    <t>roof</t>
  </si>
  <si>
    <t>squirrel</t>
  </si>
  <si>
    <t>stirrup</t>
  </si>
  <si>
    <t>scarce</t>
  </si>
  <si>
    <t>syrup</t>
  </si>
  <si>
    <t>yonder</t>
  </si>
  <si>
    <t>sofa</t>
  </si>
  <si>
    <t>thirty</t>
  </si>
  <si>
    <t>NURSE</t>
  </si>
  <si>
    <t>stairs</t>
  </si>
  <si>
    <t>fric in</t>
  </si>
  <si>
    <t>touch</t>
  </si>
  <si>
    <t>turtle</t>
  </si>
  <si>
    <t>tushes</t>
  </si>
  <si>
    <t>wire</t>
  </si>
  <si>
    <t>two</t>
  </si>
  <si>
    <t>uu</t>
  </si>
  <si>
    <t>want</t>
  </si>
  <si>
    <t>wool</t>
  </si>
  <si>
    <t>96W,23N=Gulf of Mexico</t>
  </si>
  <si>
    <t>Latitudes are relative to origin</t>
  </si>
  <si>
    <t>ø</t>
  </si>
  <si>
    <t>points</t>
  </si>
  <si>
    <t>0,</t>
  </si>
  <si>
    <t>origin</t>
  </si>
  <si>
    <t>1,2</t>
  </si>
  <si>
    <t>std parallel</t>
  </si>
  <si>
    <t xml:space="preserve">add 2π if abs(λ-λo)&gt;π </t>
  </si>
  <si>
    <t>Deg+Min</t>
  </si>
  <si>
    <t>Deg as dec</t>
  </si>
  <si>
    <t>Radians</t>
  </si>
  <si>
    <t>a</t>
  </si>
  <si>
    <t>e</t>
  </si>
  <si>
    <t>φ１</t>
  </si>
  <si>
    <t>φ２</t>
  </si>
  <si>
    <t>φ０</t>
  </si>
  <si>
    <t>λ０</t>
  </si>
  <si>
    <t>R</t>
  </si>
  <si>
    <t>equation</t>
  </si>
  <si>
    <t xml:space="preserve">printed </t>
  </si>
  <si>
    <t>ρ０</t>
  </si>
  <si>
    <t>_</t>
  </si>
  <si>
    <t>h</t>
  </si>
  <si>
    <t>N</t>
  </si>
  <si>
    <t>W</t>
  </si>
  <si>
    <t>N (dec)</t>
  </si>
  <si>
    <t>W (dec)</t>
  </si>
  <si>
    <t>φ (Rad)</t>
  </si>
  <si>
    <t>λ (Rad)</t>
  </si>
  <si>
    <t>example</t>
  </si>
  <si>
    <t>New York</t>
  </si>
  <si>
    <t>Dallas</t>
  </si>
  <si>
    <t>Olympia</t>
  </si>
  <si>
    <t>origin?</t>
  </si>
  <si>
    <t>values</t>
  </si>
  <si>
    <t>80,90</t>
  </si>
  <si>
    <t>80,70</t>
  </si>
  <si>
    <t>90,90</t>
  </si>
  <si>
    <t>90,80</t>
  </si>
  <si>
    <t>Sapporo</t>
  </si>
  <si>
    <t>Osaka</t>
  </si>
  <si>
    <t>Seoul</t>
  </si>
  <si>
    <t>Shanghai</t>
  </si>
  <si>
    <t>Manila</t>
  </si>
  <si>
    <t>Ulan Bataar</t>
  </si>
  <si>
    <t>Mumbai</t>
  </si>
  <si>
    <t>Ryadh</t>
  </si>
  <si>
    <t>Istanbul</t>
  </si>
  <si>
    <t>West nas except SLC, LV</t>
  </si>
  <si>
    <t>Can latin except Altantic</t>
  </si>
  <si>
    <t>Mid nas except Canton</t>
  </si>
  <si>
    <t>South latin except coastal SC-FL, Corpus Cristi, Clarksburg</t>
  </si>
  <si>
    <t>North vowel break</t>
  </si>
  <si>
    <t>split</t>
  </si>
  <si>
    <t>nasal</t>
  </si>
  <si>
    <t>glide</t>
  </si>
  <si>
    <t>a-e merger</t>
  </si>
  <si>
    <t>circle</t>
  </si>
  <si>
    <t>square</t>
  </si>
  <si>
    <t>light blue</t>
  </si>
  <si>
    <t>beige</t>
  </si>
  <si>
    <t>dark blue</t>
  </si>
  <si>
    <t>green</t>
  </si>
  <si>
    <t>common</t>
  </si>
  <si>
    <t>rare</t>
  </si>
  <si>
    <t xml:space="preserve">tense-lax </t>
  </si>
  <si>
    <t>long bath</t>
  </si>
  <si>
    <t>mid blue</t>
  </si>
  <si>
    <t>star</t>
  </si>
  <si>
    <t>plus</t>
  </si>
  <si>
    <t>bag-beg double</t>
  </si>
  <si>
    <t>l.d1</t>
  </si>
  <si>
    <t>l.d.0</t>
  </si>
  <si>
    <t>l.m.0</t>
  </si>
  <si>
    <t>l.d.1</t>
  </si>
  <si>
    <t>l.d.2</t>
  </si>
  <si>
    <t>l.d.3</t>
  </si>
  <si>
    <t>l(lax)</t>
  </si>
  <si>
    <t>n(nasal)</t>
  </si>
  <si>
    <t>s(split)</t>
  </si>
  <si>
    <t>g(glide)</t>
  </si>
  <si>
    <t>m</t>
  </si>
  <si>
    <t>d</t>
  </si>
  <si>
    <t>0(default)</t>
  </si>
  <si>
    <t>1(pin)</t>
  </si>
  <si>
    <t>2(beg)</t>
  </si>
  <si>
    <t>PEAS: ingliding /a/ in SC Upcountry and Georgia, FL</t>
  </si>
  <si>
    <t>PEAS: ingliding /e/ up to PA border</t>
  </si>
  <si>
    <t>PEAS: no SS stage 2</t>
  </si>
  <si>
    <t>ai,oi</t>
  </si>
  <si>
    <t>ai/oi</t>
  </si>
  <si>
    <t>n.d.1</t>
  </si>
  <si>
    <t>n.d.1hville</t>
  </si>
  <si>
    <t>frics</t>
  </si>
  <si>
    <t>p.d.1</t>
  </si>
  <si>
    <t>Front</t>
  </si>
  <si>
    <t>color</t>
  </si>
  <si>
    <t>shape</t>
  </si>
  <si>
    <t>lines</t>
  </si>
  <si>
    <t>nucleus</t>
  </si>
  <si>
    <t>shifts</t>
  </si>
  <si>
    <t>incidence</t>
  </si>
  <si>
    <t>distinction</t>
  </si>
  <si>
    <t>quality</t>
  </si>
  <si>
    <t>l</t>
  </si>
  <si>
    <t>s</t>
  </si>
  <si>
    <t>g</t>
  </si>
  <si>
    <t>monopth</t>
  </si>
  <si>
    <t>diphth</t>
  </si>
  <si>
    <t>S</t>
  </si>
  <si>
    <t>pain-pane</t>
  </si>
  <si>
    <t>a-e merge</t>
  </si>
  <si>
    <t>default</t>
  </si>
  <si>
    <t>LBVS1</t>
  </si>
  <si>
    <t>LBVS2</t>
  </si>
  <si>
    <t>LBVS3</t>
  </si>
  <si>
    <t>1a</t>
  </si>
  <si>
    <t>SS1</t>
  </si>
  <si>
    <t>SS3</t>
  </si>
  <si>
    <t>SS2</t>
  </si>
  <si>
    <t>2a</t>
  </si>
  <si>
    <t>3a</t>
  </si>
  <si>
    <t>LBVS4</t>
  </si>
  <si>
    <t>c</t>
  </si>
  <si>
    <t>b</t>
  </si>
  <si>
    <t>f</t>
  </si>
  <si>
    <t>height</t>
  </si>
  <si>
    <t>frontness</t>
  </si>
  <si>
    <t>low</t>
  </si>
  <si>
    <t>mid-back</t>
  </si>
  <si>
    <t>backed</t>
  </si>
  <si>
    <t>r</t>
  </si>
  <si>
    <t>CR</t>
  </si>
  <si>
    <t>high</t>
  </si>
  <si>
    <t>weak</t>
  </si>
  <si>
    <t>v</t>
  </si>
  <si>
    <t>plantation</t>
  </si>
  <si>
    <t>none</t>
  </si>
  <si>
    <t>sonorants</t>
  </si>
  <si>
    <t>merged</t>
  </si>
  <si>
    <t>tuw</t>
  </si>
  <si>
    <t>uw</t>
  </si>
  <si>
    <t>ow/aw</t>
  </si>
  <si>
    <t>uw, aw</t>
  </si>
  <si>
    <t>back</t>
  </si>
  <si>
    <t>ow, aw</t>
  </si>
  <si>
    <t>uw, LBM</t>
  </si>
  <si>
    <t>ow,aw</t>
  </si>
  <si>
    <t>uw, ow, aw</t>
  </si>
  <si>
    <t>&gt;Canada</t>
  </si>
  <si>
    <t>Cshift, CR</t>
  </si>
  <si>
    <t>~</t>
  </si>
  <si>
    <t>back(uw)</t>
  </si>
  <si>
    <t>uw, ow</t>
  </si>
  <si>
    <t>&gt;Atlantic</t>
  </si>
  <si>
    <t>ahr, CR</t>
  </si>
  <si>
    <t>back(ow)</t>
  </si>
  <si>
    <t>North</t>
  </si>
  <si>
    <t>(ow)</t>
  </si>
  <si>
    <t>uw,ow,aw</t>
  </si>
  <si>
    <t>back(aw)</t>
  </si>
  <si>
    <t>&gt;InlandN</t>
  </si>
  <si>
    <t>NCS</t>
  </si>
  <si>
    <t>central(uw)</t>
  </si>
  <si>
    <t>&gt;STL</t>
  </si>
  <si>
    <t>NCS, uw,ow,aw</t>
  </si>
  <si>
    <t>aw</t>
  </si>
  <si>
    <t>uw,ow</t>
  </si>
  <si>
    <t>front(aw)</t>
  </si>
  <si>
    <t>&gt;WNE</t>
  </si>
  <si>
    <t>uw,aw</t>
  </si>
  <si>
    <t>ow</t>
  </si>
  <si>
    <t>ENE</t>
  </si>
  <si>
    <t>r, nasal</t>
  </si>
  <si>
    <t>&gt;boston</t>
  </si>
  <si>
    <t>ah, LBC</t>
  </si>
  <si>
    <t>&gt;RI</t>
  </si>
  <si>
    <t>(uw,ow)</t>
  </si>
  <si>
    <t>uw,aw,ow</t>
  </si>
  <si>
    <t>r,  bath</t>
  </si>
  <si>
    <t>MidAtlantic</t>
  </si>
  <si>
    <t>r, bath</t>
  </si>
  <si>
    <t>West</t>
  </si>
  <si>
    <t>Midland</t>
  </si>
  <si>
    <t>ow, tLBM</t>
  </si>
  <si>
    <t>Wpa</t>
  </si>
  <si>
    <t>LBM</t>
  </si>
  <si>
    <t>ss1</t>
  </si>
  <si>
    <t>&gt;InlandS</t>
  </si>
  <si>
    <t>ss4</t>
  </si>
  <si>
    <t>no a</t>
  </si>
  <si>
    <t>a-o</t>
  </si>
  <si>
    <t>3D</t>
  </si>
  <si>
    <t>3D cloth</t>
  </si>
  <si>
    <t>New England</t>
  </si>
  <si>
    <t>ao vs oh</t>
  </si>
  <si>
    <t>Unmerged</t>
  </si>
  <si>
    <t>transitional</t>
  </si>
  <si>
    <t>Map</t>
  </si>
  <si>
    <t>no pattern</t>
  </si>
  <si>
    <t>on line</t>
  </si>
  <si>
    <t>gong/tongs</t>
  </si>
  <si>
    <t>wells</t>
  </si>
  <si>
    <t>NE/SW</t>
  </si>
  <si>
    <t>long/strong</t>
  </si>
  <si>
    <t>NC/GA</t>
  </si>
  <si>
    <t>WV vs rest</t>
  </si>
  <si>
    <t>centralized</t>
  </si>
  <si>
    <t>centr uw</t>
  </si>
  <si>
    <t>centr ow</t>
  </si>
  <si>
    <t>fronted(=6)</t>
  </si>
  <si>
    <t>fronted(=3)</t>
  </si>
  <si>
    <t>fronted aw</t>
  </si>
  <si>
    <t>ny</t>
  </si>
  <si>
    <t>wn</t>
  </si>
  <si>
    <t>front aw</t>
  </si>
  <si>
    <t>western</t>
  </si>
  <si>
    <t>canada</t>
  </si>
  <si>
    <t>fronted</t>
  </si>
  <si>
    <t>front ow</t>
  </si>
  <si>
    <t>New Enland o</t>
  </si>
  <si>
    <t>mm</t>
  </si>
  <si>
    <t>dd</t>
  </si>
  <si>
    <t>Southern Shift</t>
  </si>
  <si>
    <t>dm1</t>
  </si>
  <si>
    <t>dm2</t>
  </si>
  <si>
    <t>high tider</t>
  </si>
  <si>
    <t>Canadian raise</t>
  </si>
  <si>
    <t>mon, ou/au</t>
  </si>
  <si>
    <t>dip, ou/au</t>
  </si>
  <si>
    <t>some au</t>
  </si>
  <si>
    <t>more au</t>
  </si>
  <si>
    <t>C1</t>
  </si>
  <si>
    <t>C2</t>
  </si>
  <si>
    <t>cen except /n/</t>
  </si>
  <si>
    <t>colonial</t>
  </si>
  <si>
    <t>2M</t>
  </si>
  <si>
    <t>3 way</t>
  </si>
  <si>
    <t>part palm-lot</t>
  </si>
  <si>
    <t>3Ma</t>
  </si>
  <si>
    <t>3Mb</t>
  </si>
  <si>
    <t>og</t>
  </si>
  <si>
    <t>ong</t>
  </si>
  <si>
    <t>wa</t>
  </si>
  <si>
    <t>GenAm</t>
  </si>
  <si>
    <t>front ah</t>
  </si>
  <si>
    <t>rounded</t>
  </si>
  <si>
    <t>u2</t>
  </si>
  <si>
    <t>low upgl</t>
  </si>
  <si>
    <t>high upgl</t>
  </si>
  <si>
    <t>o</t>
  </si>
  <si>
    <t>r2</t>
  </si>
  <si>
    <t>raised o</t>
  </si>
  <si>
    <t>ingliding</t>
  </si>
  <si>
    <t>i</t>
  </si>
  <si>
    <t>2 way</t>
  </si>
  <si>
    <t>cot only</t>
  </si>
  <si>
    <t>pre-r</t>
  </si>
  <si>
    <t>r3</t>
  </si>
  <si>
    <t>r0</t>
  </si>
  <si>
    <t>front ar</t>
  </si>
  <si>
    <t>air merger</t>
  </si>
  <si>
    <t>upglide r</t>
  </si>
  <si>
    <t>N2</t>
  </si>
  <si>
    <t>pre-l</t>
  </si>
  <si>
    <t>cen</t>
  </si>
  <si>
    <t>b.dd</t>
  </si>
  <si>
    <t>Neva</t>
  </si>
  <si>
    <t>Little Sycamore</t>
  </si>
  <si>
    <t>Leesburg</t>
  </si>
  <si>
    <t>Jacksboro</t>
  </si>
  <si>
    <t>Kingston</t>
  </si>
  <si>
    <t>F</t>
  </si>
  <si>
    <t>COSφ1</t>
  </si>
  <si>
    <t>COSφ2</t>
  </si>
  <si>
    <t>ACOSφ1</t>
  </si>
  <si>
    <t>ACOSφ2</t>
  </si>
  <si>
    <t>m1</t>
  </si>
  <si>
    <t>m2</t>
  </si>
  <si>
    <t>t1</t>
  </si>
  <si>
    <t>t2</t>
  </si>
  <si>
    <t>t0</t>
  </si>
  <si>
    <t>t</t>
  </si>
  <si>
    <t>1c</t>
  </si>
  <si>
    <t>presh</t>
  </si>
  <si>
    <t>SS4</t>
  </si>
  <si>
    <t>4a</t>
  </si>
  <si>
    <t>2c</t>
  </si>
  <si>
    <t>feel-fill</t>
  </si>
  <si>
    <t>fell-fail</t>
  </si>
  <si>
    <t>bag-bag</t>
  </si>
  <si>
    <t>Fi</t>
  </si>
  <si>
    <t>Fe</t>
  </si>
  <si>
    <t>Bg</t>
  </si>
  <si>
    <t>3M</t>
  </si>
  <si>
    <t>mmm merge</t>
  </si>
  <si>
    <t>mm merger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</si>
</sst>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\ [$€-1];[Red]\-#,##0\ [$€-1]"/>
    <numFmt numFmtId="165" formatCode="0.000"/>
    <numFmt numFmtId="166" formatCode="0.0000"/>
    <numFmt numFmtId="167" formatCode="0.000000"/>
    <numFmt numFmtId="168" formatCode="0.0"/>
    <numFmt numFmtId="169" formatCode="0.00000"/>
    <numFmt numFmtId="170" formatCode="#,##0.0"/>
    <numFmt numFmtId="171" formatCode="#,##0.00000000"/>
    <numFmt numFmtId="172" formatCode="0.0000000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"/>
      <family val="1"/>
    </font>
    <font>
      <sz val="11"/>
      <color theme="1"/>
      <name val="Arial"/>
      <family val="2"/>
    </font>
    <font>
      <sz val="12"/>
      <color theme="1"/>
      <name val="Times"/>
      <family val="1"/>
    </font>
    <font>
      <sz val="11"/>
      <color rgb="FF202122"/>
      <name val="Arial"/>
      <family val="2"/>
    </font>
    <font>
      <sz val="12"/>
      <color theme="1"/>
      <name val="Calibri"/>
      <family val="2"/>
    </font>
    <font>
      <sz val="12"/>
      <color rgb="FF202122"/>
      <name val="Arial"/>
      <family val="2"/>
    </font>
    <font>
      <sz val="12"/>
      <color rgb="FF000000"/>
      <name val="Minion New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2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0" fontId="5" fillId="0" borderId="0" xfId="0" applyFon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2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0" borderId="0" xfId="0" quotePrefix="1"/>
    <xf numFmtId="0" fontId="6" fillId="0" borderId="0" xfId="0" quotePrefix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5" fontId="0" fillId="0" borderId="0" xfId="0" applyNumberFormat="1"/>
    <xf numFmtId="166" fontId="0" fillId="0" borderId="0" xfId="0" applyNumberFormat="1"/>
    <xf numFmtId="0" fontId="10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68" fontId="1" fillId="0" borderId="0" xfId="0" applyNumberFormat="1" applyFont="1"/>
  </cellXfs>
  <cellStyles count="2">
    <cellStyle name="Normal" xfId="0" builtinId="0"/>
    <cellStyle name="標準 10 2" xfId="1" xr:uid="{9BF2031B-0AD1-8E48-9261-B33F624FA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pts (2)'!$V$289:$V$513</c:f>
              <c:numCache>
                <c:formatCode>0.0000</c:formatCode>
                <c:ptCount val="225"/>
                <c:pt idx="0">
                  <c:v>-1.4644120639534284</c:v>
                </c:pt>
                <c:pt idx="1">
                  <c:v>-1.3309257487052073</c:v>
                </c:pt>
                <c:pt idx="2">
                  <c:v>-1.1824557925043102</c:v>
                </c:pt>
                <c:pt idx="3">
                  <c:v>-1.0206736789163211</c:v>
                </c:pt>
                <c:pt idx="4">
                  <c:v>-0.84740076056359748</c:v>
                </c:pt>
                <c:pt idx="5">
                  <c:v>-0.66458775422951044</c:v>
                </c:pt>
                <c:pt idx="6">
                  <c:v>-0.47429277957329263</c:v>
                </c:pt>
                <c:pt idx="7">
                  <c:v>-0.27865818869694636</c:v>
                </c:pt>
                <c:pt idx="8">
                  <c:v>-7.9886447418317991E-2</c:v>
                </c:pt>
                <c:pt idx="9">
                  <c:v>0.11978466021960238</c:v>
                </c:pt>
                <c:pt idx="10">
                  <c:v>0.31810722505405314</c:v>
                </c:pt>
                <c:pt idx="11">
                  <c:v>0.51284851989707181</c:v>
                </c:pt>
                <c:pt idx="12">
                  <c:v>0.70181613571049428</c:v>
                </c:pt>
                <c:pt idx="13">
                  <c:v>0.88288266387683245</c:v>
                </c:pt>
                <c:pt idx="14">
                  <c:v>1.0540096466915665</c:v>
                </c:pt>
                <c:pt idx="15">
                  <c:v>1.2132705264407859</c:v>
                </c:pt>
                <c:pt idx="16">
                  <c:v>1.3588723347021039</c:v>
                </c:pt>
                <c:pt idx="17">
                  <c:v>1.4891758776894124</c:v>
                </c:pt>
                <c:pt idx="18">
                  <c:v>1.6027141903936701</c:v>
                </c:pt>
                <c:pt idx="19">
                  <c:v>1.698209051761908</c:v>
                </c:pt>
                <c:pt idx="20">
                  <c:v>1.7745853749855955</c:v>
                </c:pt>
                <c:pt idx="21">
                  <c:v>1.8309833108916411</c:v>
                </c:pt>
                <c:pt idx="22">
                  <c:v>1.8667679281753424</c:v>
                </c:pt>
                <c:pt idx="23">
                  <c:v>1.8815363614946397</c:v>
                </c:pt>
                <c:pt idx="24">
                  <c:v>1.8751223469520124</c:v>
                </c:pt>
                <c:pt idx="25">
                  <c:v>1.8475980939032912</c:v>
                </c:pt>
                <c:pt idx="26">
                  <c:v>1.7992734720204497</c:v>
                </c:pt>
                <c:pt idx="27">
                  <c:v>1.7306925227604741</c:v>
                </c:pt>
                <c:pt idx="28">
                  <c:v>1.6426273345144</c:v>
                </c:pt>
                <c:pt idx="29">
                  <c:v>1.5360693503904492</c:v>
                </c:pt>
                <c:pt idx="30">
                  <c:v>1.412218206488763</c:v>
                </c:pt>
                <c:pt idx="31">
                  <c:v>1.2724682263270937</c:v>
                </c:pt>
                <c:pt idx="32">
                  <c:v>1.1183927234640092</c:v>
                </c:pt>
                <c:pt idx="33">
                  <c:v>0.9517262890416146</c:v>
                </c:pt>
                <c:pt idx="34">
                  <c:v>0.77434526365567768</c:v>
                </c:pt>
                <c:pt idx="35">
                  <c:v>0.58824661340200601</c:v>
                </c:pt>
                <c:pt idx="36">
                  <c:v>0.39552544791379152</c:v>
                </c:pt>
                <c:pt idx="37">
                  <c:v>-1.3411786995929029</c:v>
                </c:pt>
                <c:pt idx="38">
                  <c:v>-1.218925539362347</c:v>
                </c:pt>
                <c:pt idx="39">
                  <c:v>-1.0829496431732897</c:v>
                </c:pt>
                <c:pt idx="40">
                  <c:v>-0.93478183572327478</c:v>
                </c:pt>
                <c:pt idx="41">
                  <c:v>-0.77609019896934295</c:v>
                </c:pt>
                <c:pt idx="42">
                  <c:v>-0.60866129276250547</c:v>
                </c:pt>
                <c:pt idx="43">
                  <c:v>-0.43438004165106475</c:v>
                </c:pt>
                <c:pt idx="44">
                  <c:v>-0.25520851428834568</c:v>
                </c:pt>
                <c:pt idx="45">
                  <c:v>-7.3163834347518664E-2</c:v>
                </c:pt>
                <c:pt idx="46">
                  <c:v>0.10970452837625159</c:v>
                </c:pt>
                <c:pt idx="47">
                  <c:v>0.2913378310182167</c:v>
                </c:pt>
                <c:pt idx="48">
                  <c:v>0.46969123509322175</c:v>
                </c:pt>
                <c:pt idx="49">
                  <c:v>0.64275682740855322</c:v>
                </c:pt>
                <c:pt idx="50">
                  <c:v>0.80858622526965551</c:v>
                </c:pt>
                <c:pt idx="51">
                  <c:v>0.96531251148797315</c:v>
                </c:pt>
                <c:pt idx="52">
                  <c:v>1.1111712522452963</c:v>
                </c:pt>
                <c:pt idx="53">
                  <c:v>1.2445203611942512</c:v>
                </c:pt>
                <c:pt idx="54">
                  <c:v>1.3638585861637118</c:v>
                </c:pt>
                <c:pt idx="55">
                  <c:v>1.4678424103447119</c:v>
                </c:pt>
                <c:pt idx="56">
                  <c:v>1.5553011776822985</c:v>
                </c:pt>
                <c:pt idx="57">
                  <c:v>1.6252502721907758</c:v>
                </c:pt>
                <c:pt idx="58">
                  <c:v>1.6769022028188203</c:v>
                </c:pt>
                <c:pt idx="59">
                  <c:v>1.7096754690704088</c:v>
                </c:pt>
                <c:pt idx="60">
                  <c:v>1.723201107571861</c:v>
                </c:pt>
                <c:pt idx="61">
                  <c:v>1.7173268458833666</c:v>
                </c:pt>
                <c:pt idx="62">
                  <c:v>1.6921188167911372</c:v>
                </c:pt>
                <c:pt idx="63">
                  <c:v>1.6478608137805792</c:v>
                </c:pt>
                <c:pt idx="64">
                  <c:v>1.5850510960724178</c:v>
                </c:pt>
                <c:pt idx="65">
                  <c:v>1.5043967791908612</c:v>
                </c:pt>
                <c:pt idx="66">
                  <c:v>1.4068058742151246</c:v>
                </c:pt>
                <c:pt idx="67">
                  <c:v>1.2933770653368881</c:v>
                </c:pt>
                <c:pt idx="68">
                  <c:v>1.1653873408085589</c:v>
                </c:pt>
                <c:pt idx="69">
                  <c:v>1.0242776165338441</c:v>
                </c:pt>
                <c:pt idx="70">
                  <c:v>0.87163651415111898</c:v>
                </c:pt>
                <c:pt idx="71">
                  <c:v>0.70918247623687503</c:v>
                </c:pt>
                <c:pt idx="72">
                  <c:v>0.53874441997735523</c:v>
                </c:pt>
                <c:pt idx="73">
                  <c:v>0.36224114711048261</c:v>
                </c:pt>
                <c:pt idx="74">
                  <c:v>-1.2097615975724312</c:v>
                </c:pt>
                <c:pt idx="75">
                  <c:v>-1.0994875688589663</c:v>
                </c:pt>
                <c:pt idx="76">
                  <c:v>-0.9768354439370982</c:v>
                </c:pt>
                <c:pt idx="77">
                  <c:v>-0.84318604769784777</c:v>
                </c:pt>
                <c:pt idx="78">
                  <c:v>-0.70004401296445007</c:v>
                </c:pt>
                <c:pt idx="79">
                  <c:v>-0.54902084124686346</c:v>
                </c:pt>
                <c:pt idx="80">
                  <c:v>-0.39181676036226853</c:v>
                </c:pt>
                <c:pt idx="81">
                  <c:v>-0.23020158316954339</c:v>
                </c:pt>
                <c:pt idx="82">
                  <c:v>-6.5994782911214717E-2</c:v>
                </c:pt>
                <c:pt idx="83">
                  <c:v>9.8954990524132633E-2</c:v>
                </c:pt>
                <c:pt idx="84">
                  <c:v>0.26279072281185661</c:v>
                </c:pt>
                <c:pt idx="85">
                  <c:v>0.42366794156857568</c:v>
                </c:pt>
                <c:pt idx="86">
                  <c:v>0.57977548153156899</c:v>
                </c:pt>
                <c:pt idx="87">
                  <c:v>0.72935587476463726</c:v>
                </c:pt>
                <c:pt idx="88">
                  <c:v>0.8707251363362809</c:v>
                </c:pt>
                <c:pt idx="89">
                  <c:v>1.0022917227218557</c:v>
                </c:pt>
                <c:pt idx="90">
                  <c:v>1.1225744494948908</c:v>
                </c:pt>
                <c:pt idx="91">
                  <c:v>1.2302191665891413</c:v>
                </c:pt>
                <c:pt idx="92">
                  <c:v>1.3240140034002845</c:v>
                </c:pt>
                <c:pt idx="93">
                  <c:v>1.4029030120970001</c:v>
                </c:pt>
                <c:pt idx="94">
                  <c:v>1.4659980555442351</c:v>
                </c:pt>
                <c:pt idx="95">
                  <c:v>1.5125888060037009</c:v>
                </c:pt>
                <c:pt idx="96">
                  <c:v>1.5421507420456488</c:v>
                </c:pt>
                <c:pt idx="97">
                  <c:v>1.5543510536422098</c:v>
                </c:pt>
                <c:pt idx="98">
                  <c:v>1.549052388962411</c:v>
                </c:pt>
                <c:pt idx="99">
                  <c:v>1.5263144006872287</c:v>
                </c:pt>
                <c:pt idx="100">
                  <c:v>1.4863930744361704</c:v>
                </c:pt>
                <c:pt idx="101">
                  <c:v>1.4297378468660018</c:v>
                </c:pt>
                <c:pt idx="102">
                  <c:v>1.356986545886228</c:v>
                </c:pt>
                <c:pt idx="103">
                  <c:v>1.2689582099546908</c:v>
                </c:pt>
                <c:pt idx="104">
                  <c:v>1.1666438672940704</c:v>
                </c:pt>
                <c:pt idx="105">
                  <c:v>1.0511953788374273</c:v>
                </c:pt>
                <c:pt idx="106">
                  <c:v>0.92391247050955061</c:v>
                </c:pt>
                <c:pt idx="107">
                  <c:v>0.78622810083547701</c:v>
                </c:pt>
                <c:pt idx="108">
                  <c:v>0.63969232860849312</c:v>
                </c:pt>
                <c:pt idx="109">
                  <c:v>0.48595486223638135</c:v>
                </c:pt>
                <c:pt idx="110">
                  <c:v>0.32674648722639649</c:v>
                </c:pt>
                <c:pt idx="111">
                  <c:v>-1.0719035223961286</c:v>
                </c:pt>
                <c:pt idx="112">
                  <c:v>-0.97419574257904118</c:v>
                </c:pt>
                <c:pt idx="113">
                  <c:v>-0.86552040935889507</c:v>
                </c:pt>
                <c:pt idx="114">
                  <c:v>-0.74710099607743563</c:v>
                </c:pt>
                <c:pt idx="115">
                  <c:v>-0.62027067550719484</c:v>
                </c:pt>
                <c:pt idx="116">
                  <c:v>-0.48645731091341243</c:v>
                </c:pt>
                <c:pt idx="117">
                  <c:v>-0.34716738108477585</c:v>
                </c:pt>
                <c:pt idx="118">
                  <c:v>-0.20396902030594105</c:v>
                </c:pt>
                <c:pt idx="119">
                  <c:v>-5.8474364208823813E-2</c:v>
                </c:pt>
                <c:pt idx="120">
                  <c:v>8.7678599745883101E-2</c:v>
                </c:pt>
                <c:pt idx="121">
                  <c:v>0.23284447282861329</c:v>
                </c:pt>
                <c:pt idx="122">
                  <c:v>0.37538896903733432</c:v>
                </c:pt>
                <c:pt idx="123">
                  <c:v>0.51370731398621039</c:v>
                </c:pt>
                <c:pt idx="124">
                  <c:v>0.64624231155074019</c:v>
                </c:pt>
                <c:pt idx="125">
                  <c:v>0.77150187487401045</c:v>
                </c:pt>
                <c:pt idx="126">
                  <c:v>0.88807582436895505</c:v>
                </c:pt>
                <c:pt idx="127">
                  <c:v>0.99465176360371665</c:v>
                </c:pt>
                <c:pt idx="128">
                  <c:v>1.0900298543384521</c:v>
                </c:pt>
                <c:pt idx="129">
                  <c:v>1.1731363243753428</c:v>
                </c:pt>
                <c:pt idx="130">
                  <c:v>1.2430355561496309</c:v>
                </c:pt>
                <c:pt idx="131">
                  <c:v>1.2989406199676108</c:v>
                </c:pt>
                <c:pt idx="132">
                  <c:v>1.3402221333077549</c:v>
                </c:pt>
                <c:pt idx="133">
                  <c:v>1.3664153464464419</c:v>
                </c:pt>
                <c:pt idx="134">
                  <c:v>1.3772253746378855</c:v>
                </c:pt>
                <c:pt idx="135">
                  <c:v>1.3725305179440797</c:v>
                </c:pt>
                <c:pt idx="136">
                  <c:v>1.3523836313399107</c:v>
                </c:pt>
                <c:pt idx="137">
                  <c:v>1.3170115296687199</c:v>
                </c:pt>
                <c:pt idx="138">
                  <c:v>1.2668124341473546</c:v>
                </c:pt>
                <c:pt idx="139">
                  <c:v>1.2023514891681093</c:v>
                </c:pt>
                <c:pt idx="140">
                  <c:v>1.1243543998696659</c:v>
                </c:pt>
                <c:pt idx="141">
                  <c:v>1.0336992621056345</c:v>
                </c:pt>
                <c:pt idx="142">
                  <c:v>0.93140667678939792</c:v>
                </c:pt>
                <c:pt idx="143">
                  <c:v>0.81862825990854149</c:v>
                </c:pt>
                <c:pt idx="144">
                  <c:v>0.69663367756382133</c:v>
                </c:pt>
                <c:pt idx="145">
                  <c:v>0.56679635199295686</c:v>
                </c:pt>
                <c:pt idx="146">
                  <c:v>0.43057799950168718</c:v>
                </c:pt>
                <c:pt idx="147">
                  <c:v>0.28951217437497334</c:v>
                </c:pt>
                <c:pt idx="148">
                  <c:v>-0.92988157268049831</c:v>
                </c:pt>
                <c:pt idx="149">
                  <c:v>-0.84511959358341271</c:v>
                </c:pt>
                <c:pt idx="150">
                  <c:v>-0.75084320801801374</c:v>
                </c:pt>
                <c:pt idx="151">
                  <c:v>-0.64811378512003459</c:v>
                </c:pt>
                <c:pt idx="152">
                  <c:v>-0.53808785882044474</c:v>
                </c:pt>
                <c:pt idx="153">
                  <c:v>-0.42200410751791728</c:v>
                </c:pt>
                <c:pt idx="154">
                  <c:v>-0.30116940896400879</c:v>
                </c:pt>
                <c:pt idx="155">
                  <c:v>-0.17694412735598453</c:v>
                </c:pt>
                <c:pt idx="156">
                  <c:v>-5.0726798276066305E-2</c:v>
                </c:pt>
                <c:pt idx="157">
                  <c:v>7.6061616105031829E-2</c:v>
                </c:pt>
                <c:pt idx="158">
                  <c:v>0.20199372430443138</c:v>
                </c:pt>
                <c:pt idx="159">
                  <c:v>0.32565177518499405</c:v>
                </c:pt>
                <c:pt idx="160">
                  <c:v>0.44564361908164313</c:v>
                </c:pt>
                <c:pt idx="161">
                  <c:v>0.56061838070479431</c:v>
                </c:pt>
                <c:pt idx="162">
                  <c:v>0.66928166737442274</c:v>
                </c:pt>
                <c:pt idx="163">
                  <c:v>0.77041014136956298</c:v>
                </c:pt>
                <c:pt idx="164">
                  <c:v>0.86286529233686915</c:v>
                </c:pt>
                <c:pt idx="165">
                  <c:v>0.94560625470764403</c:v>
                </c:pt>
                <c:pt idx="166">
                  <c:v>1.017701525824096</c:v>
                </c:pt>
                <c:pt idx="167">
                  <c:v>1.0783394528514625</c:v>
                </c:pt>
                <c:pt idx="168">
                  <c:v>1.1268373704137253</c:v>
                </c:pt>
                <c:pt idx="169">
                  <c:v>1.1626492860808688</c:v>
                </c:pt>
                <c:pt idx="170">
                  <c:v>1.1853720271840151</c:v>
                </c:pt>
                <c:pt idx="171">
                  <c:v>1.1947497797572224</c:v>
                </c:pt>
                <c:pt idx="172">
                  <c:v>1.1906769685062744</c:v>
                </c:pt>
                <c:pt idx="173">
                  <c:v>1.1731994453815981</c:v>
                </c:pt>
                <c:pt idx="174">
                  <c:v>1.1425139733742899</c:v>
                </c:pt>
                <c:pt idx="175">
                  <c:v>1.0989660113467008</c:v>
                </c:pt>
                <c:pt idx="176">
                  <c:v>1.0430458248360903</c:v>
                </c:pt>
                <c:pt idx="177">
                  <c:v>0.97538296661615564</c:v>
                </c:pt>
                <c:pt idx="178">
                  <c:v>0.8967391891545945</c:v>
                </c:pt>
                <c:pt idx="179">
                  <c:v>0.80799986875868302</c:v>
                </c:pt>
                <c:pt idx="180">
                  <c:v>0.71016403795633576</c:v>
                </c:pt>
                <c:pt idx="181">
                  <c:v>0.60433313832870461</c:v>
                </c:pt>
                <c:pt idx="182">
                  <c:v>0.49169862041558265</c:v>
                </c:pt>
                <c:pt idx="183">
                  <c:v>0.37352853029461952</c:v>
                </c:pt>
                <c:pt idx="184">
                  <c:v>0.25115323384342975</c:v>
                </c:pt>
                <c:pt idx="185">
                  <c:v>-0.78693652217132437</c:v>
                </c:pt>
                <c:pt idx="186">
                  <c:v>-0.71520448768144695</c:v>
                </c:pt>
                <c:pt idx="187">
                  <c:v>-0.63542063868457155</c:v>
                </c:pt>
                <c:pt idx="188">
                  <c:v>-0.54848318648088146</c:v>
                </c:pt>
                <c:pt idx="189">
                  <c:v>-0.45537087805940113</c:v>
                </c:pt>
                <c:pt idx="190">
                  <c:v>-0.35713197730639162</c:v>
                </c:pt>
                <c:pt idx="191">
                  <c:v>-0.25487246358839566</c:v>
                </c:pt>
                <c:pt idx="192">
                  <c:v>-0.14974358057098705</c:v>
                </c:pt>
                <c:pt idx="193">
                  <c:v>-4.2928875449357674E-2</c:v>
                </c:pt>
                <c:pt idx="194">
                  <c:v>6.4369125496145513E-2</c:v>
                </c:pt>
                <c:pt idx="195">
                  <c:v>0.17094245501214911</c:v>
                </c:pt>
                <c:pt idx="196">
                  <c:v>0.27559130423917877</c:v>
                </c:pt>
                <c:pt idx="197">
                  <c:v>0.37713753023090263</c:v>
                </c:pt>
                <c:pt idx="198">
                  <c:v>0.4744379195572403</c:v>
                </c:pt>
                <c:pt idx="199">
                  <c:v>0.56639705866890877</c:v>
                </c:pt>
                <c:pt idx="200">
                  <c:v>0.65197966612807678</c:v>
                </c:pt>
                <c:pt idx="201">
                  <c:v>0.7302222478681446</c:v>
                </c:pt>
                <c:pt idx="202">
                  <c:v>0.80024394426704515</c:v>
                </c:pt>
                <c:pt idx="203">
                  <c:v>0.86125644691707126</c:v>
                </c:pt>
                <c:pt idx="204">
                  <c:v>0.91257287344764637</c:v>
                </c:pt>
                <c:pt idx="205">
                  <c:v>0.95361550048775867</c:v>
                </c:pt>
                <c:pt idx="206">
                  <c:v>0.98392226770990865</c:v>
                </c:pt>
                <c:pt idx="207">
                  <c:v>1.0031519797326602</c:v>
                </c:pt>
                <c:pt idx="208">
                  <c:v>1.0110881473184636</c:v>
                </c:pt>
                <c:pt idx="209">
                  <c:v>1.0076414246223224</c:v>
                </c:pt>
                <c:pt idx="210">
                  <c:v>0.99285061505261052</c:v>
                </c:pt>
                <c:pt idx="211">
                  <c:v>0.96688223442000121</c:v>
                </c:pt>
                <c:pt idx="212">
                  <c:v>0.93002863629260313</c:v>
                </c:pt>
                <c:pt idx="213">
                  <c:v>0.88270472066216443</c:v>
                </c:pt>
                <c:pt idx="214">
                  <c:v>0.82544326297537784</c:v>
                </c:pt>
                <c:pt idx="215">
                  <c:v>0.75888891611632825</c:v>
                </c:pt>
                <c:pt idx="216">
                  <c:v>0.68379095286612046</c:v>
                </c:pt>
                <c:pt idx="217">
                  <c:v>0.60099483054550451</c:v>
                </c:pt>
                <c:pt idx="218">
                  <c:v>0.51143267280625671</c:v>
                </c:pt>
                <c:pt idx="219">
                  <c:v>0.41611277572786737</c:v>
                </c:pt>
                <c:pt idx="220">
                  <c:v>0.31610825636052386</c:v>
                </c:pt>
                <c:pt idx="221">
                  <c:v>0.21254497150976281</c:v>
                </c:pt>
                <c:pt idx="222">
                  <c:v>-0.64822981408522018</c:v>
                </c:pt>
                <c:pt idx="223">
                  <c:v>-0.58914138436915142</c:v>
                </c:pt>
                <c:pt idx="224">
                  <c:v>-0.52342036603396713</c:v>
                </c:pt>
              </c:numCache>
            </c:numRef>
          </c:xVal>
          <c:yVal>
            <c:numRef>
              <c:f>'Data pts (2)'!$W$289:$W$513</c:f>
              <c:numCache>
                <c:formatCode>0.0000</c:formatCode>
                <c:ptCount val="225"/>
                <c:pt idx="0">
                  <c:v>0.32025028834491098</c:v>
                </c:pt>
                <c:pt idx="1">
                  <c:v>0.17174288837203466</c:v>
                </c:pt>
                <c:pt idx="2">
                  <c:v>3.8214927588703373E-2</c:v>
                </c:pt>
                <c:pt idx="3">
                  <c:v>-7.8830328309407394E-2</c:v>
                </c:pt>
                <c:pt idx="4">
                  <c:v>-0.17807517689502239</c:v>
                </c:pt>
                <c:pt idx="5">
                  <c:v>-0.25840231378128475</c:v>
                </c:pt>
                <c:pt idx="6">
                  <c:v>-0.31890741130075573</c:v>
                </c:pt>
                <c:pt idx="7">
                  <c:v>-0.35890929947988881</c:v>
                </c:pt>
                <c:pt idx="8">
                  <c:v>-0.37795763469095811</c:v>
                </c:pt>
                <c:pt idx="9">
                  <c:v>-0.37583796964730887</c:v>
                </c:pt>
                <c:pt idx="10">
                  <c:v>-0.35257416766361893</c:v>
                </c:pt>
                <c:pt idx="11">
                  <c:v>-0.30842813400128755</c:v>
                </c:pt>
                <c:pt idx="12">
                  <c:v>-0.24389686732348159</c:v>
                </c:pt>
                <c:pt idx="13">
                  <c:v>-0.15970686445473303</c:v>
                </c:pt>
                <c:pt idx="14">
                  <c:v>-5.6805941436633534E-2</c:v>
                </c:pt>
                <c:pt idx="15">
                  <c:v>6.36474370413318E-2</c:v>
                </c:pt>
                <c:pt idx="16">
                  <c:v>0.20029719970591087</c:v>
                </c:pt>
                <c:pt idx="17">
                  <c:v>0.35160493543084281</c:v>
                </c:pt>
                <c:pt idx="18">
                  <c:v>0.5158672127604883</c:v>
                </c:pt>
                <c:pt idx="19">
                  <c:v>0.69123475724210603</c:v>
                </c:pt>
                <c:pt idx="20">
                  <c:v>0.87573327066723439</c:v>
                </c:pt>
                <c:pt idx="21">
                  <c:v>1.0672856578379215</c:v>
                </c:pt>
                <c:pt idx="22">
                  <c:v>1.2637354106275605</c:v>
                </c:pt>
                <c:pt idx="23">
                  <c:v>1.4628708860771766</c:v>
                </c:pt>
                <c:pt idx="24">
                  <c:v>1.6624502052029275</c:v>
                </c:pt>
                <c:pt idx="25">
                  <c:v>1.8602264922025602</c:v>
                </c:pt>
                <c:pt idx="26">
                  <c:v>2.0539731699163513</c:v>
                </c:pt>
                <c:pt idx="27">
                  <c:v>2.2415090267647204</c:v>
                </c:pt>
                <c:pt idx="28">
                  <c:v>2.4207227729574576</c:v>
                </c:pt>
                <c:pt idx="29">
                  <c:v>2.589596809519302</c:v>
                </c:pt>
                <c:pt idx="30">
                  <c:v>2.7462299425387728</c:v>
                </c:pt>
                <c:pt idx="31">
                  <c:v>2.888858786921892</c:v>
                </c:pt>
                <c:pt idx="32">
                  <c:v>3.015877618686079</c:v>
                </c:pt>
                <c:pt idx="33">
                  <c:v>3.1258564522959009</c:v>
                </c:pt>
                <c:pt idx="34">
                  <c:v>3.2175571395249776</c:v>
                </c:pt>
                <c:pt idx="35">
                  <c:v>3.2899473086020876</c:v>
                </c:pt>
                <c:pt idx="36">
                  <c:v>3.3422119867137514</c:v>
                </c:pt>
                <c:pt idx="37">
                  <c:v>0.41972187922708248</c:v>
                </c:pt>
                <c:pt idx="38">
                  <c:v>0.28371169023844578</c:v>
                </c:pt>
                <c:pt idx="39">
                  <c:v>0.16142038903241041</c:v>
                </c:pt>
                <c:pt idx="40">
                  <c:v>5.4224738325220567E-2</c:v>
                </c:pt>
                <c:pt idx="41">
                  <c:v>-3.6668446894798867E-2</c:v>
                </c:pt>
                <c:pt idx="42">
                  <c:v>-0.11023588576189924</c:v>
                </c:pt>
                <c:pt idx="43">
                  <c:v>-0.16564935168953787</c:v>
                </c:pt>
                <c:pt idx="44">
                  <c:v>-0.20228499659437005</c:v>
                </c:pt>
                <c:pt idx="45">
                  <c:v>-0.2197303742149439</c:v>
                </c:pt>
                <c:pt idx="46">
                  <c:v>-0.21778908345615355</c:v>
                </c:pt>
                <c:pt idx="47">
                  <c:v>-0.19648297948440674</c:v>
                </c:pt>
                <c:pt idx="48">
                  <c:v>-0.15605192768086651</c:v>
                </c:pt>
                <c:pt idx="49">
                  <c:v>-9.6951103222775448E-2</c:v>
                </c:pt>
                <c:pt idx="50">
                  <c:v>-1.9845866694334857E-2</c:v>
                </c:pt>
                <c:pt idx="51">
                  <c:v>7.4395726582182409E-2</c:v>
                </c:pt>
                <c:pt idx="52">
                  <c:v>0.18471269916469391</c:v>
                </c:pt>
                <c:pt idx="53">
                  <c:v>0.30986309603822515</c:v>
                </c:pt>
                <c:pt idx="54">
                  <c:v>0.44843796661807089</c:v>
                </c:pt>
                <c:pt idx="55">
                  <c:v>0.59887722679897359</c:v>
                </c:pt>
                <c:pt idx="56">
                  <c:v>0.75948722247443701</c:v>
                </c:pt>
                <c:pt idx="57">
                  <c:v>0.92845979679502577</c:v>
                </c:pt>
                <c:pt idx="58">
                  <c:v>1.1038926465053303</c:v>
                </c:pt>
                <c:pt idx="59">
                  <c:v>1.2838107381867534</c:v>
                </c:pt>
                <c:pt idx="60">
                  <c:v>1.466188543300782</c:v>
                </c:pt>
                <c:pt idx="61">
                  <c:v>1.6489728417093097</c:v>
                </c:pt>
                <c:pt idx="62">
                  <c:v>1.8301058369486305</c:v>
                </c:pt>
                <c:pt idx="63">
                  <c:v>2.0075483230239786</c:v>
                </c:pt>
                <c:pt idx="64">
                  <c:v>2.1793026419114629</c:v>
                </c:pt>
                <c:pt idx="65">
                  <c:v>2.3434351733104881</c:v>
                </c:pt>
                <c:pt idx="66">
                  <c:v>2.4980981034556895</c:v>
                </c:pt>
                <c:pt idx="67">
                  <c:v>2.6415502279138066</c:v>
                </c:pt>
                <c:pt idx="68">
                  <c:v>2.7721765541663839</c:v>
                </c:pt>
                <c:pt idx="69">
                  <c:v>2.8885064832912506</c:v>
                </c:pt>
                <c:pt idx="70">
                  <c:v>2.9892303660523369</c:v>
                </c:pt>
                <c:pt idx="71">
                  <c:v>3.0732142470083872</c:v>
                </c:pt>
                <c:pt idx="72">
                  <c:v>3.1395126306505174</c:v>
                </c:pt>
                <c:pt idx="73">
                  <c:v>3.1873791258466895</c:v>
                </c:pt>
                <c:pt idx="74">
                  <c:v>0.52579922504113763</c:v>
                </c:pt>
                <c:pt idx="75">
                  <c:v>0.40311616754330726</c:v>
                </c:pt>
                <c:pt idx="76">
                  <c:v>0.29280773514639336</c:v>
                </c:pt>
                <c:pt idx="77">
                  <c:v>0.19611578671945407</c:v>
                </c:pt>
                <c:pt idx="78">
                  <c:v>0.1141288859480698</c:v>
                </c:pt>
                <c:pt idx="79">
                  <c:v>4.7770046219859141E-2</c:v>
                </c:pt>
                <c:pt idx="80">
                  <c:v>-2.2136607149392251E-3</c:v>
                </c:pt>
                <c:pt idx="81">
                  <c:v>-3.5259515321502066E-2</c:v>
                </c:pt>
                <c:pt idx="82">
                  <c:v>-5.099548541029475E-2</c:v>
                </c:pt>
                <c:pt idx="83">
                  <c:v>-4.9244414497507494E-2</c:v>
                </c:pt>
                <c:pt idx="84">
                  <c:v>-3.0026016243249298E-2</c:v>
                </c:pt>
                <c:pt idx="85">
                  <c:v>6.4433474860070561E-3</c:v>
                </c:pt>
                <c:pt idx="86">
                  <c:v>5.9753102432137828E-2</c:v>
                </c:pt>
                <c:pt idx="87">
                  <c:v>0.12930308421469983</c:v>
                </c:pt>
                <c:pt idx="88">
                  <c:v>0.2143102950170912</c:v>
                </c:pt>
                <c:pt idx="89">
                  <c:v>0.31381771862237362</c:v>
                </c:pt>
                <c:pt idx="90">
                  <c:v>0.42670509455855821</c:v>
                </c:pt>
                <c:pt idx="91">
                  <c:v>0.55170153005738665</c:v>
                </c:pt>
                <c:pt idx="92">
                  <c:v>0.68739980784043375</c:v>
                </c:pt>
                <c:pt idx="93">
                  <c:v>0.83227222865462291</c:v>
                </c:pt>
                <c:pt idx="94">
                  <c:v>0.98468781020095209</c:v>
                </c:pt>
                <c:pt idx="95">
                  <c:v>1.1429306488298703</c:v>
                </c:pt>
                <c:pt idx="96">
                  <c:v>1.3052192372862548</c:v>
                </c:pt>
                <c:pt idx="97">
                  <c:v>1.4697265210236652</c:v>
                </c:pt>
                <c:pt idx="98">
                  <c:v>1.6346004672927017</c:v>
                </c:pt>
                <c:pt idx="99">
                  <c:v>1.7979849154354537</c:v>
                </c:pt>
                <c:pt idx="100">
                  <c:v>1.9580404736521888</c:v>
                </c:pt>
                <c:pt idx="101">
                  <c:v>2.112965226983238</c:v>
                </c:pt>
                <c:pt idx="102">
                  <c:v>2.2610150233743997</c:v>
                </c:pt>
                <c:pt idx="103">
                  <c:v>2.4005231094441273</c:v>
                </c:pt>
                <c:pt idx="104">
                  <c:v>2.5299188948918738</c:v>
                </c:pt>
                <c:pt idx="105">
                  <c:v>2.6477456342967738</c:v>
                </c:pt>
                <c:pt idx="106">
                  <c:v>2.7526768272439206</c:v>
                </c:pt>
                <c:pt idx="107">
                  <c:v>2.8435311521446489</c:v>
                </c:pt>
                <c:pt idx="108">
                  <c:v>2.9192857656249878</c:v>
                </c:pt>
                <c:pt idx="109">
                  <c:v>2.9790878177569811</c:v>
                </c:pt>
                <c:pt idx="110">
                  <c:v>3.0222640534937186</c:v>
                </c:pt>
                <c:pt idx="111">
                  <c:v>0.6370755999490143</c:v>
                </c:pt>
                <c:pt idx="112">
                  <c:v>0.52837285906673259</c:v>
                </c:pt>
                <c:pt idx="113">
                  <c:v>0.43063459602919396</c:v>
                </c:pt>
                <c:pt idx="114">
                  <c:v>0.34496115399387128</c:v>
                </c:pt>
                <c:pt idx="115">
                  <c:v>0.27231704964840597</c:v>
                </c:pt>
                <c:pt idx="116">
                  <c:v>0.21352011462457732</c:v>
                </c:pt>
                <c:pt idx="117">
                  <c:v>0.16923228830132664</c:v>
                </c:pt>
                <c:pt idx="118">
                  <c:v>0.13995216565200086</c:v>
                </c:pt>
                <c:pt idx="119">
                  <c:v>0.12600938403259421</c:v>
                </c:pt>
                <c:pt idx="120">
                  <c:v>0.12756091210485931</c:v>
                </c:pt>
                <c:pt idx="121">
                  <c:v>0.14458928267381155</c:v>
                </c:pt>
                <c:pt idx="122">
                  <c:v>0.17690278933444525</c:v>
                </c:pt>
                <c:pt idx="123">
                  <c:v>0.22413764471380082</c:v>
                </c:pt>
                <c:pt idx="124">
                  <c:v>0.28576207601077064</c:v>
                </c:pt>
                <c:pt idx="125">
                  <c:v>0.36108231172580618</c:v>
                </c:pt>
                <c:pt idx="126">
                  <c:v>0.44925039218157536</c:v>
                </c:pt>
                <c:pt idx="127">
                  <c:v>0.54927371590326213</c:v>
                </c:pt>
                <c:pt idx="128">
                  <c:v>0.6600262143847927</c:v>
                </c:pt>
                <c:pt idx="129">
                  <c:v>0.78026102943481157</c:v>
                </c:pt>
                <c:pt idx="130">
                  <c:v>0.90862455038009093</c:v>
                </c:pt>
                <c:pt idx="131">
                  <c:v>1.0436716530947092</c:v>
                </c:pt>
                <c:pt idx="132">
                  <c:v>1.1838819692930986</c:v>
                </c:pt>
                <c:pt idx="133">
                  <c:v>1.3276770029263092</c:v>
                </c:pt>
                <c:pt idx="134">
                  <c:v>1.4734379009840706</c:v>
                </c:pt>
                <c:pt idx="135">
                  <c:v>1.6195236786379188</c:v>
                </c:pt>
                <c:pt idx="136">
                  <c:v>1.7642896935456434</c:v>
                </c:pt>
                <c:pt idx="137">
                  <c:v>1.9061061613322439</c:v>
                </c:pt>
                <c:pt idx="138">
                  <c:v>2.0433765037990046</c:v>
                </c:pt>
                <c:pt idx="139">
                  <c:v>2.1745553232954751</c:v>
                </c:pt>
                <c:pt idx="140">
                  <c:v>2.2981658008978028</c:v>
                </c:pt>
                <c:pt idx="141">
                  <c:v>2.412816322523696</c:v>
                </c:pt>
                <c:pt idx="142">
                  <c:v>2.5172161458062341</c:v>
                </c:pt>
                <c:pt idx="143">
                  <c:v>2.6101899313479269</c:v>
                </c:pt>
                <c:pt idx="144">
                  <c:v>2.6906909747613028</c:v>
                </c:pt>
                <c:pt idx="145">
                  <c:v>2.7578129905289348</c:v>
                </c:pt>
                <c:pt idx="146">
                  <c:v>2.8108003150195042</c:v>
                </c:pt>
                <c:pt idx="147">
                  <c:v>2.8490564137937455</c:v>
                </c:pt>
                <c:pt idx="148">
                  <c:v>0.75171297394029624</c:v>
                </c:pt>
                <c:pt idx="149">
                  <c:v>0.65741281209332192</c:v>
                </c:pt>
                <c:pt idx="150">
                  <c:v>0.57262438865270981</c:v>
                </c:pt>
                <c:pt idx="151">
                  <c:v>0.49830225671431316</c:v>
                </c:pt>
                <c:pt idx="152">
                  <c:v>0.43528313924399664</c:v>
                </c:pt>
                <c:pt idx="153">
                  <c:v>0.38427650920090062</c:v>
                </c:pt>
                <c:pt idx="154">
                  <c:v>0.34585660224882164</c:v>
                </c:pt>
                <c:pt idx="155">
                  <c:v>0.3204559519770791</c:v>
                </c:pt>
                <c:pt idx="156">
                  <c:v>0.3083605204117339</c:v>
                </c:pt>
                <c:pt idx="157">
                  <c:v>0.30970647863815226</c:v>
                </c:pt>
                <c:pt idx="158">
                  <c:v>0.32447867377885631</c:v>
                </c:pt>
                <c:pt idx="159">
                  <c:v>0.35251079958551768</c:v>
                </c:pt>
                <c:pt idx="160">
                  <c:v>0.39348726872455586</c:v>
                </c:pt>
                <c:pt idx="161">
                  <c:v>0.44694676567804259</c:v>
                </c:pt>
                <c:pt idx="162">
                  <c:v>0.51228744026114159</c:v>
                </c:pt>
                <c:pt idx="163">
                  <c:v>0.58877368328715629</c:v>
                </c:pt>
                <c:pt idx="164">
                  <c:v>0.67554440809934724</c:v>
                </c:pt>
                <c:pt idx="165">
                  <c:v>0.77162274473554382</c:v>
                </c:pt>
                <c:pt idx="166">
                  <c:v>0.87592703758807022</c:v>
                </c:pt>
                <c:pt idx="167">
                  <c:v>0.98728302274667779</c:v>
                </c:pt>
                <c:pt idx="168">
                  <c:v>1.1044370479312371</c:v>
                </c:pt>
                <c:pt idx="169">
                  <c:v>1.2260701861833998</c:v>
                </c:pt>
                <c:pt idx="170">
                  <c:v>1.3508130844244608</c:v>
                </c:pt>
                <c:pt idx="171">
                  <c:v>1.4772613797134682</c:v>
                </c:pt>
                <c:pt idx="172">
                  <c:v>1.6039915096484387</c:v>
                </c:pt>
                <c:pt idx="173">
                  <c:v>1.7295767389162418</c:v>
                </c:pt>
                <c:pt idx="174">
                  <c:v>1.8526032215633086</c:v>
                </c:pt>
                <c:pt idx="175">
                  <c:v>1.9716859181571631</c:v>
                </c:pt>
                <c:pt idx="176">
                  <c:v>2.0854841886424338</c:v>
                </c:pt>
                <c:pt idx="177">
                  <c:v>2.1927168853460484</c:v>
                </c:pt>
                <c:pt idx="178">
                  <c:v>2.2921767762136578</c:v>
                </c:pt>
                <c:pt idx="179">
                  <c:v>2.3827441358996504</c:v>
                </c:pt>
                <c:pt idx="180">
                  <c:v>2.4633993517014496</c:v>
                </c:pt>
                <c:pt idx="181">
                  <c:v>2.5332344024197431</c:v>
                </c:pt>
                <c:pt idx="182">
                  <c:v>2.5914630809149566</c:v>
                </c:pt>
                <c:pt idx="183">
                  <c:v>2.6374298452738243</c:v>
                </c:pt>
                <c:pt idx="184">
                  <c:v>2.6706171989390963</c:v>
                </c:pt>
                <c:pt idx="185">
                  <c:v>0.8670954570581112</c:v>
                </c:pt>
                <c:pt idx="186">
                  <c:v>0.78729148676312344</c:v>
                </c:pt>
                <c:pt idx="187">
                  <c:v>0.71553707305815306</c:v>
                </c:pt>
                <c:pt idx="188">
                  <c:v>0.6526400313850238</c:v>
                </c:pt>
                <c:pt idx="189">
                  <c:v>0.5993084603663168</c:v>
                </c:pt>
                <c:pt idx="190">
                  <c:v>0.55614276998911338</c:v>
                </c:pt>
                <c:pt idx="191">
                  <c:v>0.52362892215377921</c:v>
                </c:pt>
                <c:pt idx="192">
                  <c:v>0.50213295968609062</c:v>
                </c:pt>
                <c:pt idx="193">
                  <c:v>0.49189688540540977</c:v>
                </c:pt>
                <c:pt idx="194">
                  <c:v>0.49303593764260212</c:v>
                </c:pt>
                <c:pt idx="195">
                  <c:v>0.50553729288007809</c:v>
                </c:pt>
                <c:pt idx="196">
                  <c:v>0.52926021011971525</c:v>
                </c:pt>
                <c:pt idx="197">
                  <c:v>0.56393761535335429</c:v>
                </c:pt>
                <c:pt idx="198">
                  <c:v>0.6091791082978113</c:v>
                </c:pt>
                <c:pt idx="199">
                  <c:v>0.66447535754440168</c:v>
                </c:pt>
                <c:pt idx="200">
                  <c:v>0.72920383464212302</c:v>
                </c:pt>
                <c:pt idx="201">
                  <c:v>0.80263582255984922</c:v>
                </c:pt>
                <c:pt idx="202">
                  <c:v>0.88394461962585213</c:v>
                </c:pt>
                <c:pt idx="203">
                  <c:v>0.97221484658421442</c:v>
                </c:pt>
                <c:pt idx="204">
                  <c:v>1.0664527519887399</c:v>
                </c:pt>
                <c:pt idx="205">
                  <c:v>1.1655973999156279</c:v>
                </c:pt>
                <c:pt idx="206">
                  <c:v>1.2685326140429745</c:v>
                </c:pt>
                <c:pt idx="207">
                  <c:v>1.3740995436299539</c:v>
                </c:pt>
                <c:pt idx="208">
                  <c:v>1.4811097099271346</c:v>
                </c:pt>
                <c:pt idx="209">
                  <c:v>1.588358386140672</c:v>
                </c:pt>
                <c:pt idx="210">
                  <c:v>1.6946381603179479</c:v>
                </c:pt>
                <c:pt idx="211">
                  <c:v>1.7987525284628885</c:v>
                </c:pt>
                <c:pt idx="212">
                  <c:v>1.899529364848858</c:v>
                </c:pt>
                <c:pt idx="213">
                  <c:v>1.9958341178795542</c:v>
                </c:pt>
                <c:pt idx="214">
                  <c:v>2.0865825829381137</c:v>
                </c:pt>
                <c:pt idx="215">
                  <c:v>2.1707531084269429</c:v>
                </c:pt>
                <c:pt idx="216">
                  <c:v>2.2473980975819465</c:v>
                </c:pt>
                <c:pt idx="217">
                  <c:v>2.3156546765730579</c:v>
                </c:pt>
                <c:pt idx="218">
                  <c:v>2.3747544087889518</c:v>
                </c:pt>
                <c:pt idx="219">
                  <c:v>2.4240319459419544</c:v>
                </c:pt>
                <c:pt idx="220">
                  <c:v>2.4629325185984947</c:v>
                </c:pt>
                <c:pt idx="221">
                  <c:v>2.4910181818062687</c:v>
                </c:pt>
                <c:pt idx="222">
                  <c:v>0.97905683205546012</c:v>
                </c:pt>
                <c:pt idx="223">
                  <c:v>0.91331923903481249</c:v>
                </c:pt>
                <c:pt idx="224">
                  <c:v>0.85421237470041012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B-3E48-97C0-482DF9F85CC1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pts (2)'!$V$289:$V$388</c:f>
              <c:numCache>
                <c:formatCode>0.0000</c:formatCode>
                <c:ptCount val="100"/>
                <c:pt idx="0">
                  <c:v>-1.4644120639534284</c:v>
                </c:pt>
                <c:pt idx="1">
                  <c:v>-1.3309257487052073</c:v>
                </c:pt>
                <c:pt idx="2">
                  <c:v>-1.1824557925043102</c:v>
                </c:pt>
                <c:pt idx="3">
                  <c:v>-1.0206736789163211</c:v>
                </c:pt>
                <c:pt idx="4">
                  <c:v>-0.84740076056359748</c:v>
                </c:pt>
                <c:pt idx="5">
                  <c:v>-0.66458775422951044</c:v>
                </c:pt>
                <c:pt idx="6">
                  <c:v>-0.47429277957329263</c:v>
                </c:pt>
                <c:pt idx="7">
                  <c:v>-0.27865818869694636</c:v>
                </c:pt>
                <c:pt idx="8">
                  <c:v>-7.9886447418317991E-2</c:v>
                </c:pt>
                <c:pt idx="9">
                  <c:v>0.11978466021960238</c:v>
                </c:pt>
                <c:pt idx="10">
                  <c:v>0.31810722505405314</c:v>
                </c:pt>
                <c:pt idx="11">
                  <c:v>0.51284851989707181</c:v>
                </c:pt>
                <c:pt idx="12">
                  <c:v>0.70181613571049428</c:v>
                </c:pt>
                <c:pt idx="13">
                  <c:v>0.88288266387683245</c:v>
                </c:pt>
                <c:pt idx="14">
                  <c:v>1.0540096466915665</c:v>
                </c:pt>
                <c:pt idx="15">
                  <c:v>1.2132705264407859</c:v>
                </c:pt>
                <c:pt idx="16">
                  <c:v>1.3588723347021039</c:v>
                </c:pt>
                <c:pt idx="17">
                  <c:v>1.4891758776894124</c:v>
                </c:pt>
                <c:pt idx="18">
                  <c:v>1.6027141903936701</c:v>
                </c:pt>
                <c:pt idx="19">
                  <c:v>1.698209051761908</c:v>
                </c:pt>
                <c:pt idx="20">
                  <c:v>1.7745853749855955</c:v>
                </c:pt>
                <c:pt idx="21">
                  <c:v>1.8309833108916411</c:v>
                </c:pt>
                <c:pt idx="22">
                  <c:v>1.8667679281753424</c:v>
                </c:pt>
                <c:pt idx="23">
                  <c:v>1.8815363614946397</c:v>
                </c:pt>
                <c:pt idx="24">
                  <c:v>1.8751223469520124</c:v>
                </c:pt>
                <c:pt idx="25">
                  <c:v>1.8475980939032912</c:v>
                </c:pt>
                <c:pt idx="26">
                  <c:v>1.7992734720204497</c:v>
                </c:pt>
                <c:pt idx="27">
                  <c:v>1.7306925227604741</c:v>
                </c:pt>
                <c:pt idx="28">
                  <c:v>1.6426273345144</c:v>
                </c:pt>
                <c:pt idx="29">
                  <c:v>1.5360693503904492</c:v>
                </c:pt>
                <c:pt idx="30">
                  <c:v>1.412218206488763</c:v>
                </c:pt>
                <c:pt idx="31">
                  <c:v>1.2724682263270937</c:v>
                </c:pt>
                <c:pt idx="32">
                  <c:v>1.1183927234640092</c:v>
                </c:pt>
                <c:pt idx="33">
                  <c:v>0.9517262890416146</c:v>
                </c:pt>
                <c:pt idx="34">
                  <c:v>0.77434526365567768</c:v>
                </c:pt>
                <c:pt idx="35">
                  <c:v>0.58824661340200601</c:v>
                </c:pt>
                <c:pt idx="36">
                  <c:v>0.39552544791379152</c:v>
                </c:pt>
                <c:pt idx="37">
                  <c:v>-1.3411786995929029</c:v>
                </c:pt>
                <c:pt idx="38">
                  <c:v>-1.218925539362347</c:v>
                </c:pt>
                <c:pt idx="39">
                  <c:v>-1.0829496431732897</c:v>
                </c:pt>
                <c:pt idx="40">
                  <c:v>-0.93478183572327478</c:v>
                </c:pt>
                <c:pt idx="41">
                  <c:v>-0.77609019896934295</c:v>
                </c:pt>
                <c:pt idx="42">
                  <c:v>-0.60866129276250547</c:v>
                </c:pt>
                <c:pt idx="43">
                  <c:v>-0.43438004165106475</c:v>
                </c:pt>
                <c:pt idx="44">
                  <c:v>-0.25520851428834568</c:v>
                </c:pt>
                <c:pt idx="45">
                  <c:v>-7.3163834347518664E-2</c:v>
                </c:pt>
                <c:pt idx="46">
                  <c:v>0.10970452837625159</c:v>
                </c:pt>
                <c:pt idx="47">
                  <c:v>0.2913378310182167</c:v>
                </c:pt>
                <c:pt idx="48">
                  <c:v>0.46969123509322175</c:v>
                </c:pt>
                <c:pt idx="49">
                  <c:v>0.64275682740855322</c:v>
                </c:pt>
                <c:pt idx="50">
                  <c:v>0.80858622526965551</c:v>
                </c:pt>
                <c:pt idx="51">
                  <c:v>0.96531251148797315</c:v>
                </c:pt>
                <c:pt idx="52">
                  <c:v>1.1111712522452963</c:v>
                </c:pt>
                <c:pt idx="53">
                  <c:v>1.2445203611942512</c:v>
                </c:pt>
                <c:pt idx="54">
                  <c:v>1.3638585861637118</c:v>
                </c:pt>
                <c:pt idx="55">
                  <c:v>1.4678424103447119</c:v>
                </c:pt>
                <c:pt idx="56">
                  <c:v>1.5553011776822985</c:v>
                </c:pt>
                <c:pt idx="57">
                  <c:v>1.6252502721907758</c:v>
                </c:pt>
                <c:pt idx="58">
                  <c:v>1.6769022028188203</c:v>
                </c:pt>
                <c:pt idx="59">
                  <c:v>1.7096754690704088</c:v>
                </c:pt>
                <c:pt idx="60">
                  <c:v>1.723201107571861</c:v>
                </c:pt>
                <c:pt idx="61">
                  <c:v>1.7173268458833666</c:v>
                </c:pt>
                <c:pt idx="62">
                  <c:v>1.6921188167911372</c:v>
                </c:pt>
                <c:pt idx="63">
                  <c:v>1.6478608137805792</c:v>
                </c:pt>
                <c:pt idx="64">
                  <c:v>1.5850510960724178</c:v>
                </c:pt>
                <c:pt idx="65">
                  <c:v>1.5043967791908612</c:v>
                </c:pt>
                <c:pt idx="66">
                  <c:v>1.4068058742151246</c:v>
                </c:pt>
                <c:pt idx="67">
                  <c:v>1.2933770653368881</c:v>
                </c:pt>
                <c:pt idx="68">
                  <c:v>1.1653873408085589</c:v>
                </c:pt>
                <c:pt idx="69">
                  <c:v>1.0242776165338441</c:v>
                </c:pt>
                <c:pt idx="70">
                  <c:v>0.87163651415111898</c:v>
                </c:pt>
                <c:pt idx="71">
                  <c:v>0.70918247623687503</c:v>
                </c:pt>
                <c:pt idx="72">
                  <c:v>0.53874441997735523</c:v>
                </c:pt>
                <c:pt idx="73">
                  <c:v>0.36224114711048261</c:v>
                </c:pt>
                <c:pt idx="74">
                  <c:v>-1.2097615975724312</c:v>
                </c:pt>
                <c:pt idx="75">
                  <c:v>-1.0994875688589663</c:v>
                </c:pt>
                <c:pt idx="76">
                  <c:v>-0.9768354439370982</c:v>
                </c:pt>
                <c:pt idx="77">
                  <c:v>-0.84318604769784777</c:v>
                </c:pt>
                <c:pt idx="78">
                  <c:v>-0.70004401296445007</c:v>
                </c:pt>
                <c:pt idx="79">
                  <c:v>-0.54902084124686346</c:v>
                </c:pt>
                <c:pt idx="80">
                  <c:v>-0.39181676036226853</c:v>
                </c:pt>
                <c:pt idx="81">
                  <c:v>-0.23020158316954339</c:v>
                </c:pt>
                <c:pt idx="82">
                  <c:v>-6.5994782911214717E-2</c:v>
                </c:pt>
                <c:pt idx="83">
                  <c:v>9.8954990524132633E-2</c:v>
                </c:pt>
                <c:pt idx="84">
                  <c:v>0.26279072281185661</c:v>
                </c:pt>
                <c:pt idx="85">
                  <c:v>0.42366794156857568</c:v>
                </c:pt>
                <c:pt idx="86">
                  <c:v>0.57977548153156899</c:v>
                </c:pt>
                <c:pt idx="87">
                  <c:v>0.72935587476463726</c:v>
                </c:pt>
                <c:pt idx="88">
                  <c:v>0.8707251363362809</c:v>
                </c:pt>
                <c:pt idx="89">
                  <c:v>1.0022917227218557</c:v>
                </c:pt>
                <c:pt idx="90">
                  <c:v>1.1225744494948908</c:v>
                </c:pt>
                <c:pt idx="91">
                  <c:v>1.2302191665891413</c:v>
                </c:pt>
                <c:pt idx="92">
                  <c:v>1.3240140034002845</c:v>
                </c:pt>
                <c:pt idx="93">
                  <c:v>1.4029030120970001</c:v>
                </c:pt>
                <c:pt idx="94">
                  <c:v>1.4659980555442351</c:v>
                </c:pt>
                <c:pt idx="95">
                  <c:v>1.5125888060037009</c:v>
                </c:pt>
                <c:pt idx="96">
                  <c:v>1.5421507420456488</c:v>
                </c:pt>
                <c:pt idx="97">
                  <c:v>1.5543510536422098</c:v>
                </c:pt>
                <c:pt idx="98">
                  <c:v>1.549052388962411</c:v>
                </c:pt>
                <c:pt idx="99">
                  <c:v>1.5263144006872287</c:v>
                </c:pt>
              </c:numCache>
            </c:numRef>
          </c:xVal>
          <c:yVal>
            <c:numRef>
              <c:f>'Data pts (2)'!$W$289:$W$388</c:f>
              <c:numCache>
                <c:formatCode>0.0000</c:formatCode>
                <c:ptCount val="100"/>
                <c:pt idx="0">
                  <c:v>0.32025028834491098</c:v>
                </c:pt>
                <c:pt idx="1">
                  <c:v>0.17174288837203466</c:v>
                </c:pt>
                <c:pt idx="2">
                  <c:v>3.8214927588703373E-2</c:v>
                </c:pt>
                <c:pt idx="3">
                  <c:v>-7.8830328309407394E-2</c:v>
                </c:pt>
                <c:pt idx="4">
                  <c:v>-0.17807517689502239</c:v>
                </c:pt>
                <c:pt idx="5">
                  <c:v>-0.25840231378128475</c:v>
                </c:pt>
                <c:pt idx="6">
                  <c:v>-0.31890741130075573</c:v>
                </c:pt>
                <c:pt idx="7">
                  <c:v>-0.35890929947988881</c:v>
                </c:pt>
                <c:pt idx="8">
                  <c:v>-0.37795763469095811</c:v>
                </c:pt>
                <c:pt idx="9">
                  <c:v>-0.37583796964730887</c:v>
                </c:pt>
                <c:pt idx="10">
                  <c:v>-0.35257416766361893</c:v>
                </c:pt>
                <c:pt idx="11">
                  <c:v>-0.30842813400128755</c:v>
                </c:pt>
                <c:pt idx="12">
                  <c:v>-0.24389686732348159</c:v>
                </c:pt>
                <c:pt idx="13">
                  <c:v>-0.15970686445473303</c:v>
                </c:pt>
                <c:pt idx="14">
                  <c:v>-5.6805941436633534E-2</c:v>
                </c:pt>
                <c:pt idx="15">
                  <c:v>6.36474370413318E-2</c:v>
                </c:pt>
                <c:pt idx="16">
                  <c:v>0.20029719970591087</c:v>
                </c:pt>
                <c:pt idx="17">
                  <c:v>0.35160493543084281</c:v>
                </c:pt>
                <c:pt idx="18">
                  <c:v>0.5158672127604883</c:v>
                </c:pt>
                <c:pt idx="19">
                  <c:v>0.69123475724210603</c:v>
                </c:pt>
                <c:pt idx="20">
                  <c:v>0.87573327066723439</c:v>
                </c:pt>
                <c:pt idx="21">
                  <c:v>1.0672856578379215</c:v>
                </c:pt>
                <c:pt idx="22">
                  <c:v>1.2637354106275605</c:v>
                </c:pt>
                <c:pt idx="23">
                  <c:v>1.4628708860771766</c:v>
                </c:pt>
                <c:pt idx="24">
                  <c:v>1.6624502052029275</c:v>
                </c:pt>
                <c:pt idx="25">
                  <c:v>1.8602264922025602</c:v>
                </c:pt>
                <c:pt idx="26">
                  <c:v>2.0539731699163513</c:v>
                </c:pt>
                <c:pt idx="27">
                  <c:v>2.2415090267647204</c:v>
                </c:pt>
                <c:pt idx="28">
                  <c:v>2.4207227729574576</c:v>
                </c:pt>
                <c:pt idx="29">
                  <c:v>2.589596809519302</c:v>
                </c:pt>
                <c:pt idx="30">
                  <c:v>2.7462299425387728</c:v>
                </c:pt>
                <c:pt idx="31">
                  <c:v>2.888858786921892</c:v>
                </c:pt>
                <c:pt idx="32">
                  <c:v>3.015877618686079</c:v>
                </c:pt>
                <c:pt idx="33">
                  <c:v>3.1258564522959009</c:v>
                </c:pt>
                <c:pt idx="34">
                  <c:v>3.2175571395249776</c:v>
                </c:pt>
                <c:pt idx="35">
                  <c:v>3.2899473086020876</c:v>
                </c:pt>
                <c:pt idx="36">
                  <c:v>3.3422119867137514</c:v>
                </c:pt>
                <c:pt idx="37">
                  <c:v>0.41972187922708248</c:v>
                </c:pt>
                <c:pt idx="38">
                  <c:v>0.28371169023844578</c:v>
                </c:pt>
                <c:pt idx="39">
                  <c:v>0.16142038903241041</c:v>
                </c:pt>
                <c:pt idx="40">
                  <c:v>5.4224738325220567E-2</c:v>
                </c:pt>
                <c:pt idx="41">
                  <c:v>-3.6668446894798867E-2</c:v>
                </c:pt>
                <c:pt idx="42">
                  <c:v>-0.11023588576189924</c:v>
                </c:pt>
                <c:pt idx="43">
                  <c:v>-0.16564935168953787</c:v>
                </c:pt>
                <c:pt idx="44">
                  <c:v>-0.20228499659437005</c:v>
                </c:pt>
                <c:pt idx="45">
                  <c:v>-0.2197303742149439</c:v>
                </c:pt>
                <c:pt idx="46">
                  <c:v>-0.21778908345615355</c:v>
                </c:pt>
                <c:pt idx="47">
                  <c:v>-0.19648297948440674</c:v>
                </c:pt>
                <c:pt idx="48">
                  <c:v>-0.15605192768086651</c:v>
                </c:pt>
                <c:pt idx="49">
                  <c:v>-9.6951103222775448E-2</c:v>
                </c:pt>
                <c:pt idx="50">
                  <c:v>-1.9845866694334857E-2</c:v>
                </c:pt>
                <c:pt idx="51">
                  <c:v>7.4395726582182409E-2</c:v>
                </c:pt>
                <c:pt idx="52">
                  <c:v>0.18471269916469391</c:v>
                </c:pt>
                <c:pt idx="53">
                  <c:v>0.30986309603822515</c:v>
                </c:pt>
                <c:pt idx="54">
                  <c:v>0.44843796661807089</c:v>
                </c:pt>
                <c:pt idx="55">
                  <c:v>0.59887722679897359</c:v>
                </c:pt>
                <c:pt idx="56">
                  <c:v>0.75948722247443701</c:v>
                </c:pt>
                <c:pt idx="57">
                  <c:v>0.92845979679502577</c:v>
                </c:pt>
                <c:pt idx="58">
                  <c:v>1.1038926465053303</c:v>
                </c:pt>
                <c:pt idx="59">
                  <c:v>1.2838107381867534</c:v>
                </c:pt>
                <c:pt idx="60">
                  <c:v>1.466188543300782</c:v>
                </c:pt>
                <c:pt idx="61">
                  <c:v>1.6489728417093097</c:v>
                </c:pt>
                <c:pt idx="62">
                  <c:v>1.8301058369486305</c:v>
                </c:pt>
                <c:pt idx="63">
                  <c:v>2.0075483230239786</c:v>
                </c:pt>
                <c:pt idx="64">
                  <c:v>2.1793026419114629</c:v>
                </c:pt>
                <c:pt idx="65">
                  <c:v>2.3434351733104881</c:v>
                </c:pt>
                <c:pt idx="66">
                  <c:v>2.4980981034556895</c:v>
                </c:pt>
                <c:pt idx="67">
                  <c:v>2.6415502279138066</c:v>
                </c:pt>
                <c:pt idx="68">
                  <c:v>2.7721765541663839</c:v>
                </c:pt>
                <c:pt idx="69">
                  <c:v>2.8885064832912506</c:v>
                </c:pt>
                <c:pt idx="70">
                  <c:v>2.9892303660523369</c:v>
                </c:pt>
                <c:pt idx="71">
                  <c:v>3.0732142470083872</c:v>
                </c:pt>
                <c:pt idx="72">
                  <c:v>3.1395126306505174</c:v>
                </c:pt>
                <c:pt idx="73">
                  <c:v>3.1873791258466895</c:v>
                </c:pt>
                <c:pt idx="74">
                  <c:v>0.52579922504113763</c:v>
                </c:pt>
                <c:pt idx="75">
                  <c:v>0.40311616754330726</c:v>
                </c:pt>
                <c:pt idx="76">
                  <c:v>0.29280773514639336</c:v>
                </c:pt>
                <c:pt idx="77">
                  <c:v>0.19611578671945407</c:v>
                </c:pt>
                <c:pt idx="78">
                  <c:v>0.1141288859480698</c:v>
                </c:pt>
                <c:pt idx="79">
                  <c:v>4.7770046219859141E-2</c:v>
                </c:pt>
                <c:pt idx="80">
                  <c:v>-2.2136607149392251E-3</c:v>
                </c:pt>
                <c:pt idx="81">
                  <c:v>-3.5259515321502066E-2</c:v>
                </c:pt>
                <c:pt idx="82">
                  <c:v>-5.099548541029475E-2</c:v>
                </c:pt>
                <c:pt idx="83">
                  <c:v>-4.9244414497507494E-2</c:v>
                </c:pt>
                <c:pt idx="84">
                  <c:v>-3.0026016243249298E-2</c:v>
                </c:pt>
                <c:pt idx="85">
                  <c:v>6.4433474860070561E-3</c:v>
                </c:pt>
                <c:pt idx="86">
                  <c:v>5.9753102432137828E-2</c:v>
                </c:pt>
                <c:pt idx="87">
                  <c:v>0.12930308421469983</c:v>
                </c:pt>
                <c:pt idx="88">
                  <c:v>0.2143102950170912</c:v>
                </c:pt>
                <c:pt idx="89">
                  <c:v>0.31381771862237362</c:v>
                </c:pt>
                <c:pt idx="90">
                  <c:v>0.42670509455855821</c:v>
                </c:pt>
                <c:pt idx="91">
                  <c:v>0.55170153005738665</c:v>
                </c:pt>
                <c:pt idx="92">
                  <c:v>0.68739980784043375</c:v>
                </c:pt>
                <c:pt idx="93">
                  <c:v>0.83227222865462291</c:v>
                </c:pt>
                <c:pt idx="94">
                  <c:v>0.98468781020095209</c:v>
                </c:pt>
                <c:pt idx="95">
                  <c:v>1.1429306488298703</c:v>
                </c:pt>
                <c:pt idx="96">
                  <c:v>1.3052192372862548</c:v>
                </c:pt>
                <c:pt idx="97">
                  <c:v>1.4697265210236652</c:v>
                </c:pt>
                <c:pt idx="98">
                  <c:v>1.6346004672927017</c:v>
                </c:pt>
                <c:pt idx="99">
                  <c:v>1.7979849154354537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0B-3E48-97C0-482DF9F8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175792"/>
        <c:axId val="528649248"/>
      </c:scatterChart>
      <c:valAx>
        <c:axId val="52917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9248"/>
        <c:crosses val="autoZero"/>
        <c:crossBetween val="midCat"/>
      </c:valAx>
      <c:valAx>
        <c:axId val="5286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pts (2)'!$V$64:$V$279</c:f>
              <c:numCache>
                <c:formatCode>0.0000</c:formatCode>
                <c:ptCount val="216"/>
                <c:pt idx="0">
                  <c:v>0.5014237797705744</c:v>
                </c:pt>
                <c:pt idx="1">
                  <c:v>0.4960917421039866</c:v>
                </c:pt>
                <c:pt idx="2">
                  <c:v>0.51459943952595177</c:v>
                </c:pt>
                <c:pt idx="3">
                  <c:v>0.52494243238759986</c:v>
                </c:pt>
                <c:pt idx="4">
                  <c:v>0.51820705984024629</c:v>
                </c:pt>
                <c:pt idx="5">
                  <c:v>0.51606409810238496</c:v>
                </c:pt>
                <c:pt idx="6">
                  <c:v>0.52550225238692017</c:v>
                </c:pt>
                <c:pt idx="7">
                  <c:v>0.82119364262331773</c:v>
                </c:pt>
                <c:pt idx="8">
                  <c:v>0.78694497540722252</c:v>
                </c:pt>
                <c:pt idx="9">
                  <c:v>0.88020817396075546</c:v>
                </c:pt>
                <c:pt idx="10">
                  <c:v>0.88592250595948951</c:v>
                </c:pt>
                <c:pt idx="11">
                  <c:v>0.70035676393893986</c:v>
                </c:pt>
                <c:pt idx="12">
                  <c:v>0.50196433010136443</c:v>
                </c:pt>
                <c:pt idx="13">
                  <c:v>0.50862144191220093</c:v>
                </c:pt>
                <c:pt idx="14">
                  <c:v>0.50536358350710209</c:v>
                </c:pt>
                <c:pt idx="15">
                  <c:v>0.51196336519115992</c:v>
                </c:pt>
                <c:pt idx="16">
                  <c:v>0.53791003609870502</c:v>
                </c:pt>
                <c:pt idx="17">
                  <c:v>0.51247170068018044</c:v>
                </c:pt>
                <c:pt idx="18">
                  <c:v>0.52800759285582999</c:v>
                </c:pt>
                <c:pt idx="19">
                  <c:v>0.52790497524697877</c:v>
                </c:pt>
                <c:pt idx="20">
                  <c:v>0.52228537550842113</c:v>
                </c:pt>
                <c:pt idx="21">
                  <c:v>0.51032508992226033</c:v>
                </c:pt>
                <c:pt idx="22">
                  <c:v>0.81035218118173846</c:v>
                </c:pt>
                <c:pt idx="23">
                  <c:v>0.61292721370680603</c:v>
                </c:pt>
                <c:pt idx="24">
                  <c:v>0.51344837751141759</c:v>
                </c:pt>
                <c:pt idx="25">
                  <c:v>0.51058646309370614</c:v>
                </c:pt>
                <c:pt idx="26">
                  <c:v>0.49879013831197466</c:v>
                </c:pt>
                <c:pt idx="27">
                  <c:v>0.49675335699153489</c:v>
                </c:pt>
                <c:pt idx="28">
                  <c:v>0.50703427973766202</c:v>
                </c:pt>
                <c:pt idx="29">
                  <c:v>0.49610262701545038</c:v>
                </c:pt>
                <c:pt idx="30">
                  <c:v>0.49686772799473233</c:v>
                </c:pt>
                <c:pt idx="31">
                  <c:v>0.50575494340243354</c:v>
                </c:pt>
                <c:pt idx="32">
                  <c:v>0.50068635529101668</c:v>
                </c:pt>
                <c:pt idx="33">
                  <c:v>0.50025974389654004</c:v>
                </c:pt>
                <c:pt idx="34">
                  <c:v>0.49918551607646527</c:v>
                </c:pt>
                <c:pt idx="35">
                  <c:v>0.49744049208411151</c:v>
                </c:pt>
                <c:pt idx="36">
                  <c:v>0.49901464876369334</c:v>
                </c:pt>
                <c:pt idx="37">
                  <c:v>0.49320772860196399</c:v>
                </c:pt>
                <c:pt idx="38">
                  <c:v>0.49421279375531063</c:v>
                </c:pt>
                <c:pt idx="39">
                  <c:v>0.49247876637107302</c:v>
                </c:pt>
                <c:pt idx="40">
                  <c:v>0.49630792744000141</c:v>
                </c:pt>
                <c:pt idx="41">
                  <c:v>0.51474829789492915</c:v>
                </c:pt>
                <c:pt idx="42">
                  <c:v>0.49801804658360499</c:v>
                </c:pt>
                <c:pt idx="43">
                  <c:v>0.50171030734492106</c:v>
                </c:pt>
                <c:pt idx="44">
                  <c:v>0.50601343758878603</c:v>
                </c:pt>
                <c:pt idx="45">
                  <c:v>0.52259795124744912</c:v>
                </c:pt>
                <c:pt idx="46">
                  <c:v>0.52621078118501041</c:v>
                </c:pt>
                <c:pt idx="47">
                  <c:v>0.52790497524697877</c:v>
                </c:pt>
                <c:pt idx="48">
                  <c:v>0.52800759285582999</c:v>
                </c:pt>
                <c:pt idx="49">
                  <c:v>0.51032508992226033</c:v>
                </c:pt>
                <c:pt idx="50">
                  <c:v>0.51143987088609166</c:v>
                </c:pt>
                <c:pt idx="51">
                  <c:v>0.52001646670244694</c:v>
                </c:pt>
                <c:pt idx="52">
                  <c:v>1.3687424307340808</c:v>
                </c:pt>
                <c:pt idx="53">
                  <c:v>0.49876173768961973</c:v>
                </c:pt>
                <c:pt idx="54">
                  <c:v>0.49249134760929075</c:v>
                </c:pt>
                <c:pt idx="55">
                  <c:v>0.49925956216526274</c:v>
                </c:pt>
                <c:pt idx="56">
                  <c:v>0.49763490722584347</c:v>
                </c:pt>
                <c:pt idx="57">
                  <c:v>0.68522026198324582</c:v>
                </c:pt>
                <c:pt idx="58">
                  <c:v>0.68954317692464362</c:v>
                </c:pt>
                <c:pt idx="59">
                  <c:v>0.67216598624085122</c:v>
                </c:pt>
                <c:pt idx="60">
                  <c:v>0.80613229720198909</c:v>
                </c:pt>
                <c:pt idx="61">
                  <c:v>0.81829518017638292</c:v>
                </c:pt>
                <c:pt idx="62">
                  <c:v>0.78868625470149423</c:v>
                </c:pt>
                <c:pt idx="63">
                  <c:v>0.84020345914757744</c:v>
                </c:pt>
                <c:pt idx="64">
                  <c:v>0.77412259761487656</c:v>
                </c:pt>
                <c:pt idx="65">
                  <c:v>0.85003982310100246</c:v>
                </c:pt>
                <c:pt idx="66">
                  <c:v>0.76833310796557586</c:v>
                </c:pt>
                <c:pt idx="67">
                  <c:v>0.70022149877896867</c:v>
                </c:pt>
                <c:pt idx="68">
                  <c:v>0.85527051004677623</c:v>
                </c:pt>
                <c:pt idx="69">
                  <c:v>0.59649176340975485</c:v>
                </c:pt>
                <c:pt idx="70">
                  <c:v>0.60789326656471376</c:v>
                </c:pt>
                <c:pt idx="71">
                  <c:v>0.63085629278475919</c:v>
                </c:pt>
                <c:pt idx="72">
                  <c:v>0.6271895110175143</c:v>
                </c:pt>
                <c:pt idx="73">
                  <c:v>0.62366546257311228</c:v>
                </c:pt>
                <c:pt idx="74">
                  <c:v>0.57554135326054101</c:v>
                </c:pt>
                <c:pt idx="75">
                  <c:v>0.59306998514634168</c:v>
                </c:pt>
                <c:pt idx="76">
                  <c:v>0.52281671833804888</c:v>
                </c:pt>
                <c:pt idx="77">
                  <c:v>0.5276417544125096</c:v>
                </c:pt>
                <c:pt idx="78">
                  <c:v>0.52252181662890873</c:v>
                </c:pt>
                <c:pt idx="79">
                  <c:v>0.49409558772515388</c:v>
                </c:pt>
                <c:pt idx="80">
                  <c:v>0.51377835449839948</c:v>
                </c:pt>
                <c:pt idx="81">
                  <c:v>0.53066709262979328</c:v>
                </c:pt>
                <c:pt idx="82">
                  <c:v>0.51979153619789764</c:v>
                </c:pt>
                <c:pt idx="83">
                  <c:v>0.50608935139728328</c:v>
                </c:pt>
                <c:pt idx="84">
                  <c:v>0.50918107099543664</c:v>
                </c:pt>
                <c:pt idx="85">
                  <c:v>0.5242064687325978</c:v>
                </c:pt>
                <c:pt idx="86">
                  <c:v>0.51231000694982898</c:v>
                </c:pt>
                <c:pt idx="87">
                  <c:v>0.5050306467618092</c:v>
                </c:pt>
                <c:pt idx="88">
                  <c:v>0.5294391445090485</c:v>
                </c:pt>
                <c:pt idx="89">
                  <c:v>0.50049571084283295</c:v>
                </c:pt>
                <c:pt idx="90">
                  <c:v>0.50679432877591124</c:v>
                </c:pt>
                <c:pt idx="91">
                  <c:v>0.50681389132534838</c:v>
                </c:pt>
                <c:pt idx="92">
                  <c:v>0.52060107849892212</c:v>
                </c:pt>
                <c:pt idx="93">
                  <c:v>0.76590963879877882</c:v>
                </c:pt>
                <c:pt idx="94">
                  <c:v>0.70426102280516556</c:v>
                </c:pt>
                <c:pt idx="95">
                  <c:v>0.50332047239517597</c:v>
                </c:pt>
                <c:pt idx="96">
                  <c:v>0.50117011678208734</c:v>
                </c:pt>
                <c:pt idx="97">
                  <c:v>0.49989362843632829</c:v>
                </c:pt>
                <c:pt idx="98">
                  <c:v>0.49926891820055747</c:v>
                </c:pt>
                <c:pt idx="99">
                  <c:v>0.51162908631086002</c:v>
                </c:pt>
                <c:pt idx="100">
                  <c:v>0.50645755390350156</c:v>
                </c:pt>
                <c:pt idx="101">
                  <c:v>0.50731492679967916</c:v>
                </c:pt>
                <c:pt idx="102">
                  <c:v>0.50081167014681838</c:v>
                </c:pt>
                <c:pt idx="103">
                  <c:v>0.50387056071706182</c:v>
                </c:pt>
                <c:pt idx="104">
                  <c:v>0.502364526779839</c:v>
                </c:pt>
                <c:pt idx="105">
                  <c:v>0.52335494206332767</c:v>
                </c:pt>
                <c:pt idx="106">
                  <c:v>0.5126680813395128</c:v>
                </c:pt>
                <c:pt idx="107">
                  <c:v>0.50689510422791717</c:v>
                </c:pt>
                <c:pt idx="108">
                  <c:v>0.49103591580641087</c:v>
                </c:pt>
                <c:pt idx="109">
                  <c:v>0.49050188520884203</c:v>
                </c:pt>
                <c:pt idx="110">
                  <c:v>0.49942696951814242</c:v>
                </c:pt>
                <c:pt idx="111">
                  <c:v>0.63231481954232382</c:v>
                </c:pt>
                <c:pt idx="112">
                  <c:v>0.6535753574642208</c:v>
                </c:pt>
                <c:pt idx="113">
                  <c:v>0.64333088824953311</c:v>
                </c:pt>
                <c:pt idx="114">
                  <c:v>0.58031319080368926</c:v>
                </c:pt>
                <c:pt idx="115">
                  <c:v>0.68835749852003258</c:v>
                </c:pt>
                <c:pt idx="116">
                  <c:v>0.66587008506112078</c:v>
                </c:pt>
                <c:pt idx="117">
                  <c:v>0.51982094430778525</c:v>
                </c:pt>
                <c:pt idx="118">
                  <c:v>0.52423881198329736</c:v>
                </c:pt>
                <c:pt idx="119">
                  <c:v>0.52053187871710749</c:v>
                </c:pt>
                <c:pt idx="120">
                  <c:v>0.51039125820283204</c:v>
                </c:pt>
                <c:pt idx="121">
                  <c:v>0.51558675253771491</c:v>
                </c:pt>
                <c:pt idx="122">
                  <c:v>0.50730444869798119</c:v>
                </c:pt>
                <c:pt idx="123">
                  <c:v>0.50479904762906658</c:v>
                </c:pt>
                <c:pt idx="124">
                  <c:v>0.51206832730131735</c:v>
                </c:pt>
                <c:pt idx="125">
                  <c:v>0.50692256727541574</c:v>
                </c:pt>
                <c:pt idx="126">
                  <c:v>0.50889417462967623</c:v>
                </c:pt>
                <c:pt idx="127">
                  <c:v>0.50249853180985393</c:v>
                </c:pt>
                <c:pt idx="128">
                  <c:v>0.49838646268356662</c:v>
                </c:pt>
                <c:pt idx="129">
                  <c:v>0.51055850601990793</c:v>
                </c:pt>
                <c:pt idx="130">
                  <c:v>0.64925465160240625</c:v>
                </c:pt>
                <c:pt idx="131">
                  <c:v>0.73220976923952596</c:v>
                </c:pt>
                <c:pt idx="132">
                  <c:v>0.690332059177307</c:v>
                </c:pt>
                <c:pt idx="133">
                  <c:v>0.61311580317216818</c:v>
                </c:pt>
                <c:pt idx="134">
                  <c:v>0.52226440541772634</c:v>
                </c:pt>
                <c:pt idx="135">
                  <c:v>0.53498570441027138</c:v>
                </c:pt>
                <c:pt idx="136">
                  <c:v>0.55293337825389044</c:v>
                </c:pt>
                <c:pt idx="137">
                  <c:v>0.55805599900397651</c:v>
                </c:pt>
                <c:pt idx="138">
                  <c:v>0.5531325806549201</c:v>
                </c:pt>
                <c:pt idx="139">
                  <c:v>0.54517358769943614</c:v>
                </c:pt>
                <c:pt idx="140">
                  <c:v>0.55724600563230786</c:v>
                </c:pt>
                <c:pt idx="141">
                  <c:v>0.52499226825269663</c:v>
                </c:pt>
                <c:pt idx="142">
                  <c:v>0.56253781056473007</c:v>
                </c:pt>
                <c:pt idx="143">
                  <c:v>0.52137098286066774</c:v>
                </c:pt>
                <c:pt idx="144">
                  <c:v>0.51723382800433026</c:v>
                </c:pt>
                <c:pt idx="145">
                  <c:v>0.52717698596888996</c:v>
                </c:pt>
                <c:pt idx="146">
                  <c:v>0.55922831320872135</c:v>
                </c:pt>
                <c:pt idx="147">
                  <c:v>0.58509814664974502</c:v>
                </c:pt>
                <c:pt idx="148">
                  <c:v>0.64839449866329091</c:v>
                </c:pt>
                <c:pt idx="149">
                  <c:v>0.55234104085335811</c:v>
                </c:pt>
                <c:pt idx="150">
                  <c:v>0.61488608532731859</c:v>
                </c:pt>
                <c:pt idx="151">
                  <c:v>0.60725238609862364</c:v>
                </c:pt>
                <c:pt idx="152">
                  <c:v>0.4924749603981296</c:v>
                </c:pt>
                <c:pt idx="153">
                  <c:v>0.74090279346800314</c:v>
                </c:pt>
                <c:pt idx="154">
                  <c:v>0.82271550946704175</c:v>
                </c:pt>
                <c:pt idx="155">
                  <c:v>0.61728651099856258</c:v>
                </c:pt>
                <c:pt idx="156">
                  <c:v>0.55888291100677878</c:v>
                </c:pt>
                <c:pt idx="157">
                  <c:v>0.57205965353554367</c:v>
                </c:pt>
                <c:pt idx="158">
                  <c:v>0.58836417194517698</c:v>
                </c:pt>
                <c:pt idx="159">
                  <c:v>0.54441937844870836</c:v>
                </c:pt>
                <c:pt idx="160">
                  <c:v>0.53434232489104871</c:v>
                </c:pt>
                <c:pt idx="161">
                  <c:v>0.53534270382682403</c:v>
                </c:pt>
                <c:pt idx="162">
                  <c:v>0.51340605726487054</c:v>
                </c:pt>
                <c:pt idx="163">
                  <c:v>0.53343771420309927</c:v>
                </c:pt>
                <c:pt idx="164">
                  <c:v>0.52291373821631448</c:v>
                </c:pt>
                <c:pt idx="165">
                  <c:v>0.51561091452785257</c:v>
                </c:pt>
                <c:pt idx="166">
                  <c:v>0.52042101515279537</c:v>
                </c:pt>
                <c:pt idx="167">
                  <c:v>0.54145900026509231</c:v>
                </c:pt>
                <c:pt idx="168">
                  <c:v>0.53567805873186902</c:v>
                </c:pt>
                <c:pt idx="169">
                  <c:v>0.51324836053413658</c:v>
                </c:pt>
                <c:pt idx="170">
                  <c:v>0.52264251610465284</c:v>
                </c:pt>
                <c:pt idx="171">
                  <c:v>0.87751746140793174</c:v>
                </c:pt>
                <c:pt idx="172">
                  <c:v>0.88367641584899315</c:v>
                </c:pt>
                <c:pt idx="173">
                  <c:v>0.59447566973773514</c:v>
                </c:pt>
                <c:pt idx="174">
                  <c:v>0.54707909106019037</c:v>
                </c:pt>
                <c:pt idx="175">
                  <c:v>0.54694638101922255</c:v>
                </c:pt>
                <c:pt idx="176">
                  <c:v>0.59268873268008826</c:v>
                </c:pt>
                <c:pt idx="177">
                  <c:v>0.57808773476903041</c:v>
                </c:pt>
                <c:pt idx="178">
                  <c:v>0.52773105159179878</c:v>
                </c:pt>
                <c:pt idx="179">
                  <c:v>0.64799899180688236</c:v>
                </c:pt>
                <c:pt idx="180">
                  <c:v>0.54012474487104356</c:v>
                </c:pt>
                <c:pt idx="181">
                  <c:v>0.52270195858128687</c:v>
                </c:pt>
                <c:pt idx="182">
                  <c:v>0.52966168143871517</c:v>
                </c:pt>
                <c:pt idx="183">
                  <c:v>0.53665236087776191</c:v>
                </c:pt>
                <c:pt idx="184">
                  <c:v>0.52335362941354291</c:v>
                </c:pt>
                <c:pt idx="185">
                  <c:v>0.58336666969897888</c:v>
                </c:pt>
                <c:pt idx="186">
                  <c:v>0.58555319948505324</c:v>
                </c:pt>
                <c:pt idx="187">
                  <c:v>0.53672741259025492</c:v>
                </c:pt>
                <c:pt idx="188">
                  <c:v>0.50641439941198474</c:v>
                </c:pt>
                <c:pt idx="189">
                  <c:v>0.51777154476249299</c:v>
                </c:pt>
                <c:pt idx="190">
                  <c:v>0.49538513606416706</c:v>
                </c:pt>
                <c:pt idx="191">
                  <c:v>0.5014237797705744</c:v>
                </c:pt>
                <c:pt idx="192">
                  <c:v>0.52259795124744912</c:v>
                </c:pt>
                <c:pt idx="193">
                  <c:v>0.60900434182029872</c:v>
                </c:pt>
                <c:pt idx="194">
                  <c:v>0.51820705984024629</c:v>
                </c:pt>
                <c:pt idx="195">
                  <c:v>0.51247170068018044</c:v>
                </c:pt>
                <c:pt idx="196">
                  <c:v>0.51500344252381247</c:v>
                </c:pt>
                <c:pt idx="197">
                  <c:v>0.50450890456888775</c:v>
                </c:pt>
                <c:pt idx="198">
                  <c:v>0.55956157213669222</c:v>
                </c:pt>
                <c:pt idx="199">
                  <c:v>0.55826510745372937</c:v>
                </c:pt>
                <c:pt idx="200">
                  <c:v>0.56099486519929098</c:v>
                </c:pt>
                <c:pt idx="201">
                  <c:v>0.69525025598679291</c:v>
                </c:pt>
                <c:pt idx="202">
                  <c:v>0.69671975413589105</c:v>
                </c:pt>
                <c:pt idx="203">
                  <c:v>0.69130359941715747</c:v>
                </c:pt>
                <c:pt idx="204">
                  <c:v>0.58168879622114744</c:v>
                </c:pt>
                <c:pt idx="205">
                  <c:v>0.5696581872902704</c:v>
                </c:pt>
                <c:pt idx="206">
                  <c:v>0.54473848592998031</c:v>
                </c:pt>
                <c:pt idx="207">
                  <c:v>0.62552767145686139</c:v>
                </c:pt>
                <c:pt idx="208">
                  <c:v>0.62808054560134741</c:v>
                </c:pt>
                <c:pt idx="209">
                  <c:v>0.51336827823282605</c:v>
                </c:pt>
                <c:pt idx="210">
                  <c:v>0.78838173807663625</c:v>
                </c:pt>
                <c:pt idx="211">
                  <c:v>0.80300722419720227</c:v>
                </c:pt>
                <c:pt idx="212">
                  <c:v>0.5013310575058364</c:v>
                </c:pt>
                <c:pt idx="213">
                  <c:v>0.50217559665943201</c:v>
                </c:pt>
                <c:pt idx="214">
                  <c:v>0.53145817529569828</c:v>
                </c:pt>
                <c:pt idx="215">
                  <c:v>0.52598722336914749</c:v>
                </c:pt>
              </c:numCache>
            </c:numRef>
          </c:xVal>
          <c:yVal>
            <c:numRef>
              <c:f>'Data pts (2)'!$W$64:$W$279</c:f>
              <c:numCache>
                <c:formatCode>0.0000</c:formatCode>
                <c:ptCount val="216"/>
                <c:pt idx="0">
                  <c:v>1.4172683837550555</c:v>
                </c:pt>
                <c:pt idx="1">
                  <c:v>1.4150812848015342</c:v>
                </c:pt>
                <c:pt idx="2">
                  <c:v>1.4018823196876129</c:v>
                </c:pt>
                <c:pt idx="3">
                  <c:v>1.3962729661002804</c:v>
                </c:pt>
                <c:pt idx="4">
                  <c:v>1.3807464730112518</c:v>
                </c:pt>
                <c:pt idx="5">
                  <c:v>1.357470325246579</c:v>
                </c:pt>
                <c:pt idx="6">
                  <c:v>1.3865450672352226</c:v>
                </c:pt>
                <c:pt idx="7">
                  <c:v>1.4289319366036193</c:v>
                </c:pt>
                <c:pt idx="8">
                  <c:v>1.4268521443275202</c:v>
                </c:pt>
                <c:pt idx="9">
                  <c:v>1.4115888717675058</c:v>
                </c:pt>
                <c:pt idx="10">
                  <c:v>1.4292124859933526</c:v>
                </c:pt>
                <c:pt idx="11">
                  <c:v>1.4204914139197335</c:v>
                </c:pt>
                <c:pt idx="12">
                  <c:v>1.3973039197372101</c:v>
                </c:pt>
                <c:pt idx="13">
                  <c:v>1.4020956477071249</c:v>
                </c:pt>
                <c:pt idx="14">
                  <c:v>1.3863030633361213</c:v>
                </c:pt>
                <c:pt idx="15">
                  <c:v>1.3800875421285674</c:v>
                </c:pt>
                <c:pt idx="16">
                  <c:v>1.3704487160808472</c:v>
                </c:pt>
                <c:pt idx="17">
                  <c:v>1.3674173521858326</c:v>
                </c:pt>
                <c:pt idx="18">
                  <c:v>1.3669184278387716</c:v>
                </c:pt>
                <c:pt idx="19">
                  <c:v>1.3620963687833891</c:v>
                </c:pt>
                <c:pt idx="20">
                  <c:v>1.3569198933336082</c:v>
                </c:pt>
                <c:pt idx="21">
                  <c:v>1.3574432120984521</c:v>
                </c:pt>
                <c:pt idx="22">
                  <c:v>1.4479896886682539</c:v>
                </c:pt>
                <c:pt idx="23">
                  <c:v>1.4284601442531655</c:v>
                </c:pt>
                <c:pt idx="24">
                  <c:v>1.4128725469897103</c:v>
                </c:pt>
                <c:pt idx="25">
                  <c:v>1.412644825314368</c:v>
                </c:pt>
                <c:pt idx="26">
                  <c:v>1.4186406980195998</c:v>
                </c:pt>
                <c:pt idx="27">
                  <c:v>1.4186027411014912</c:v>
                </c:pt>
                <c:pt idx="28">
                  <c:v>1.4127135967258837</c:v>
                </c:pt>
                <c:pt idx="29">
                  <c:v>1.4158935064756015</c:v>
                </c:pt>
                <c:pt idx="30">
                  <c:v>1.4019432047990312</c:v>
                </c:pt>
                <c:pt idx="31">
                  <c:v>1.4060024943864082</c:v>
                </c:pt>
                <c:pt idx="32">
                  <c:v>1.4095536836804923</c:v>
                </c:pt>
                <c:pt idx="33">
                  <c:v>1.4052866583045673</c:v>
                </c:pt>
                <c:pt idx="34">
                  <c:v>1.3942848208399508</c:v>
                </c:pt>
                <c:pt idx="35">
                  <c:v>1.3918953228249353</c:v>
                </c:pt>
                <c:pt idx="36">
                  <c:v>1.405747942151844</c:v>
                </c:pt>
                <c:pt idx="37">
                  <c:v>1.3905251677758028</c:v>
                </c:pt>
                <c:pt idx="38">
                  <c:v>1.4057514136569131</c:v>
                </c:pt>
                <c:pt idx="39">
                  <c:v>1.3952980957008352</c:v>
                </c:pt>
                <c:pt idx="40">
                  <c:v>1.390653165141863</c:v>
                </c:pt>
                <c:pt idx="41">
                  <c:v>1.3936600801646006</c:v>
                </c:pt>
                <c:pt idx="42">
                  <c:v>1.3843658824935803</c:v>
                </c:pt>
                <c:pt idx="43">
                  <c:v>1.4022394373698686</c:v>
                </c:pt>
                <c:pt idx="44">
                  <c:v>1.3953351989107838</c:v>
                </c:pt>
                <c:pt idx="45">
                  <c:v>1.3747310033109184</c:v>
                </c:pt>
                <c:pt idx="46">
                  <c:v>1.3607508091621185</c:v>
                </c:pt>
                <c:pt idx="47">
                  <c:v>1.3620963687833891</c:v>
                </c:pt>
                <c:pt idx="48">
                  <c:v>1.3669184278387716</c:v>
                </c:pt>
                <c:pt idx="49">
                  <c:v>1.3574432120984521</c:v>
                </c:pt>
                <c:pt idx="50">
                  <c:v>1.3834787589243576</c:v>
                </c:pt>
                <c:pt idx="51">
                  <c:v>1.3664345948964234</c:v>
                </c:pt>
                <c:pt idx="52">
                  <c:v>1.6370764874762829</c:v>
                </c:pt>
                <c:pt idx="53">
                  <c:v>1.403322836829302</c:v>
                </c:pt>
                <c:pt idx="54">
                  <c:v>1.3890373746748148</c:v>
                </c:pt>
                <c:pt idx="55">
                  <c:v>1.3967628210191252</c:v>
                </c:pt>
                <c:pt idx="56">
                  <c:v>1.4101735381784204</c:v>
                </c:pt>
                <c:pt idx="57">
                  <c:v>1.378830299832299</c:v>
                </c:pt>
                <c:pt idx="58">
                  <c:v>1.3647799692123526</c:v>
                </c:pt>
                <c:pt idx="59">
                  <c:v>1.3666867948044448</c:v>
                </c:pt>
                <c:pt idx="60">
                  <c:v>1.3587220796051993</c:v>
                </c:pt>
                <c:pt idx="61">
                  <c:v>1.3688921844137643</c:v>
                </c:pt>
                <c:pt idx="62">
                  <c:v>1.3503981066912323</c:v>
                </c:pt>
                <c:pt idx="63">
                  <c:v>1.3735485201457314</c:v>
                </c:pt>
                <c:pt idx="64">
                  <c:v>1.3521800569812688</c:v>
                </c:pt>
                <c:pt idx="65">
                  <c:v>1.3805253818077836</c:v>
                </c:pt>
                <c:pt idx="66">
                  <c:v>1.3428664103723991</c:v>
                </c:pt>
                <c:pt idx="67">
                  <c:v>1.3962913202143989</c:v>
                </c:pt>
                <c:pt idx="68">
                  <c:v>1.368264685686452</c:v>
                </c:pt>
                <c:pt idx="69">
                  <c:v>1.4185261283359567</c:v>
                </c:pt>
                <c:pt idx="70">
                  <c:v>1.4261188335127952</c:v>
                </c:pt>
                <c:pt idx="71">
                  <c:v>1.4335602645454655</c:v>
                </c:pt>
                <c:pt idx="72">
                  <c:v>1.4309265756430398</c:v>
                </c:pt>
                <c:pt idx="73">
                  <c:v>1.4305227245460916</c:v>
                </c:pt>
                <c:pt idx="74">
                  <c:v>1.4219043938507063</c:v>
                </c:pt>
                <c:pt idx="75">
                  <c:v>1.4247769530559948</c:v>
                </c:pt>
                <c:pt idx="76">
                  <c:v>1.3800165085509419</c:v>
                </c:pt>
                <c:pt idx="77">
                  <c:v>1.3548252862975059</c:v>
                </c:pt>
                <c:pt idx="78">
                  <c:v>1.3695065756280345</c:v>
                </c:pt>
                <c:pt idx="79">
                  <c:v>1.3872870013230059</c:v>
                </c:pt>
                <c:pt idx="80">
                  <c:v>1.3682391522889319</c:v>
                </c:pt>
                <c:pt idx="81">
                  <c:v>1.3564061802845002</c:v>
                </c:pt>
                <c:pt idx="82">
                  <c:v>1.3631281803612609</c:v>
                </c:pt>
                <c:pt idx="83">
                  <c:v>1.3846085292603154</c:v>
                </c:pt>
                <c:pt idx="84">
                  <c:v>1.4024345184009623</c:v>
                </c:pt>
                <c:pt idx="85">
                  <c:v>1.3979844520948028</c:v>
                </c:pt>
                <c:pt idx="86">
                  <c:v>1.3967283825304857</c:v>
                </c:pt>
                <c:pt idx="87">
                  <c:v>1.3962708097528649</c:v>
                </c:pt>
                <c:pt idx="88">
                  <c:v>1.3887385084744219</c:v>
                </c:pt>
                <c:pt idx="89">
                  <c:v>1.446580714805874</c:v>
                </c:pt>
                <c:pt idx="90">
                  <c:v>1.4461518667995055</c:v>
                </c:pt>
                <c:pt idx="91">
                  <c:v>1.461082289637931</c:v>
                </c:pt>
                <c:pt idx="92">
                  <c:v>1.4496519439278486</c:v>
                </c:pt>
                <c:pt idx="93">
                  <c:v>1.4340347806040694</c:v>
                </c:pt>
                <c:pt idx="94">
                  <c:v>1.4387755180801565</c:v>
                </c:pt>
                <c:pt idx="95">
                  <c:v>1.4481046451927846</c:v>
                </c:pt>
                <c:pt idx="96">
                  <c:v>1.4504879094570287</c:v>
                </c:pt>
                <c:pt idx="97">
                  <c:v>1.4420765494581191</c:v>
                </c:pt>
                <c:pt idx="98">
                  <c:v>1.4373069242222465</c:v>
                </c:pt>
                <c:pt idx="99">
                  <c:v>1.4428106794309816</c:v>
                </c:pt>
                <c:pt idx="100">
                  <c:v>1.4363165247840168</c:v>
                </c:pt>
                <c:pt idx="101">
                  <c:v>1.4465847714057727</c:v>
                </c:pt>
                <c:pt idx="102">
                  <c:v>1.4272948058104664</c:v>
                </c:pt>
                <c:pt idx="103">
                  <c:v>1.4464757668548827</c:v>
                </c:pt>
                <c:pt idx="104">
                  <c:v>1.435222074633721</c:v>
                </c:pt>
                <c:pt idx="105">
                  <c:v>1.4222707415753211</c:v>
                </c:pt>
                <c:pt idx="106">
                  <c:v>1.4257974011361823</c:v>
                </c:pt>
                <c:pt idx="107">
                  <c:v>1.4279235198001239</c:v>
                </c:pt>
                <c:pt idx="108">
                  <c:v>1.3882739009472007</c:v>
                </c:pt>
                <c:pt idx="109">
                  <c:v>1.3889465328694817</c:v>
                </c:pt>
                <c:pt idx="110">
                  <c:v>1.3975579292428157</c:v>
                </c:pt>
                <c:pt idx="111">
                  <c:v>1.4357775809245372</c:v>
                </c:pt>
                <c:pt idx="112">
                  <c:v>1.4352942266512849</c:v>
                </c:pt>
                <c:pt idx="113">
                  <c:v>1.4357923108519948</c:v>
                </c:pt>
                <c:pt idx="114">
                  <c:v>1.4236231027880339</c:v>
                </c:pt>
                <c:pt idx="115">
                  <c:v>1.4497752258598997</c:v>
                </c:pt>
                <c:pt idx="116">
                  <c:v>1.4433068807703924</c:v>
                </c:pt>
                <c:pt idx="117">
                  <c:v>1.4485599157345683</c:v>
                </c:pt>
                <c:pt idx="118">
                  <c:v>1.4483844348709127</c:v>
                </c:pt>
                <c:pt idx="119">
                  <c:v>1.4526715877390743</c:v>
                </c:pt>
                <c:pt idx="120">
                  <c:v>1.4532555887859218</c:v>
                </c:pt>
                <c:pt idx="121">
                  <c:v>1.4515409068018124</c:v>
                </c:pt>
                <c:pt idx="122">
                  <c:v>1.4645098749839929</c:v>
                </c:pt>
                <c:pt idx="123">
                  <c:v>1.4744366824760193</c:v>
                </c:pt>
                <c:pt idx="124">
                  <c:v>1.4586845583269024</c:v>
                </c:pt>
                <c:pt idx="125">
                  <c:v>1.4780963077307783</c:v>
                </c:pt>
                <c:pt idx="126">
                  <c:v>1.4322046900472623</c:v>
                </c:pt>
                <c:pt idx="127">
                  <c:v>1.4228374811868822</c:v>
                </c:pt>
                <c:pt idx="128">
                  <c:v>1.4311704179898224</c:v>
                </c:pt>
                <c:pt idx="129">
                  <c:v>1.4356720339908142</c:v>
                </c:pt>
                <c:pt idx="130">
                  <c:v>1.4595471096248174</c:v>
                </c:pt>
                <c:pt idx="131">
                  <c:v>1.4624321156781224</c:v>
                </c:pt>
                <c:pt idx="132">
                  <c:v>1.4694877319934401</c:v>
                </c:pt>
                <c:pt idx="133">
                  <c:v>1.4710043857179436</c:v>
                </c:pt>
                <c:pt idx="134">
                  <c:v>1.4104800672117439</c:v>
                </c:pt>
                <c:pt idx="135">
                  <c:v>1.4061345492059318</c:v>
                </c:pt>
                <c:pt idx="136">
                  <c:v>1.4046042344232932</c:v>
                </c:pt>
                <c:pt idx="137">
                  <c:v>1.405347751582368</c:v>
                </c:pt>
                <c:pt idx="138">
                  <c:v>1.4074728511637504</c:v>
                </c:pt>
                <c:pt idx="139">
                  <c:v>1.4129427028915316</c:v>
                </c:pt>
                <c:pt idx="140">
                  <c:v>1.471660918552993</c:v>
                </c:pt>
                <c:pt idx="141">
                  <c:v>1.4738253344805927</c:v>
                </c:pt>
                <c:pt idx="142">
                  <c:v>1.479868838458944</c:v>
                </c:pt>
                <c:pt idx="143">
                  <c:v>1.440162996290276</c:v>
                </c:pt>
                <c:pt idx="144">
                  <c:v>1.44316049498395</c:v>
                </c:pt>
                <c:pt idx="145">
                  <c:v>1.4463851109164145</c:v>
                </c:pt>
                <c:pt idx="146">
                  <c:v>1.4382390166245806</c:v>
                </c:pt>
                <c:pt idx="147">
                  <c:v>1.439299926700168</c:v>
                </c:pt>
                <c:pt idx="148">
                  <c:v>1.4402042384450597</c:v>
                </c:pt>
                <c:pt idx="149">
                  <c:v>1.4339138170206085</c:v>
                </c:pt>
                <c:pt idx="150">
                  <c:v>1.3909641143319507</c:v>
                </c:pt>
                <c:pt idx="151">
                  <c:v>1.3961369643807175</c:v>
                </c:pt>
                <c:pt idx="152">
                  <c:v>1.3978145803579756</c:v>
                </c:pt>
                <c:pt idx="153">
                  <c:v>1.376821457273393</c:v>
                </c:pt>
                <c:pt idx="154">
                  <c:v>1.3928947487755348</c:v>
                </c:pt>
                <c:pt idx="155">
                  <c:v>1.4410002104821185</c:v>
                </c:pt>
                <c:pt idx="156">
                  <c:v>1.4481772176800944</c:v>
                </c:pt>
                <c:pt idx="157">
                  <c:v>1.4485558069495519</c:v>
                </c:pt>
                <c:pt idx="158">
                  <c:v>1.4462679609136115</c:v>
                </c:pt>
                <c:pt idx="159">
                  <c:v>1.4450239470262616</c:v>
                </c:pt>
                <c:pt idx="160">
                  <c:v>1.4401699167903261</c:v>
                </c:pt>
                <c:pt idx="161">
                  <c:v>1.438497969203655</c:v>
                </c:pt>
                <c:pt idx="162">
                  <c:v>1.431694326507754</c:v>
                </c:pt>
                <c:pt idx="163">
                  <c:v>1.4425696493152032</c:v>
                </c:pt>
                <c:pt idx="164">
                  <c:v>1.4351885643593225</c:v>
                </c:pt>
                <c:pt idx="165">
                  <c:v>1.4350127392577177</c:v>
                </c:pt>
                <c:pt idx="166">
                  <c:v>1.4450337056718741</c:v>
                </c:pt>
                <c:pt idx="167">
                  <c:v>1.4395172523189512</c:v>
                </c:pt>
                <c:pt idx="168">
                  <c:v>1.442088492139848</c:v>
                </c:pt>
                <c:pt idx="169">
                  <c:v>1.4150951166026822</c:v>
                </c:pt>
                <c:pt idx="170">
                  <c:v>1.4097843175911215</c:v>
                </c:pt>
                <c:pt idx="171">
                  <c:v>1.4420849057030904</c:v>
                </c:pt>
                <c:pt idx="172">
                  <c:v>1.4277919851033083</c:v>
                </c:pt>
                <c:pt idx="173">
                  <c:v>1.430170653634135</c:v>
                </c:pt>
                <c:pt idx="174">
                  <c:v>1.4448615841794341</c:v>
                </c:pt>
                <c:pt idx="175">
                  <c:v>1.4349353675989722</c:v>
                </c:pt>
                <c:pt idx="176">
                  <c:v>1.4354897029577061</c:v>
                </c:pt>
                <c:pt idx="177">
                  <c:v>1.4301031433145883</c:v>
                </c:pt>
                <c:pt idx="178">
                  <c:v>1.4392914237002212</c:v>
                </c:pt>
                <c:pt idx="179">
                  <c:v>1.4321796661411992</c:v>
                </c:pt>
                <c:pt idx="180">
                  <c:v>1.3906979670942452</c:v>
                </c:pt>
                <c:pt idx="181">
                  <c:v>1.4061069111668314</c:v>
                </c:pt>
                <c:pt idx="182">
                  <c:v>1.3999934500270221</c:v>
                </c:pt>
                <c:pt idx="183">
                  <c:v>1.4650725560056757</c:v>
                </c:pt>
                <c:pt idx="184">
                  <c:v>1.4562121683907419</c:v>
                </c:pt>
                <c:pt idx="185">
                  <c:v>1.4536102265494459</c:v>
                </c:pt>
                <c:pt idx="186">
                  <c:v>1.4646776739377549</c:v>
                </c:pt>
                <c:pt idx="187">
                  <c:v>1.4617454022923224</c:v>
                </c:pt>
                <c:pt idx="188">
                  <c:v>1.4118804042509483</c:v>
                </c:pt>
                <c:pt idx="189">
                  <c:v>1.4170387080047342</c:v>
                </c:pt>
                <c:pt idx="190">
                  <c:v>1.4127095789377202</c:v>
                </c:pt>
                <c:pt idx="191">
                  <c:v>1.4172683837550555</c:v>
                </c:pt>
                <c:pt idx="192">
                  <c:v>1.3747310033109184</c:v>
                </c:pt>
                <c:pt idx="193">
                  <c:v>1.3695074474010027</c:v>
                </c:pt>
                <c:pt idx="194">
                  <c:v>1.3807464730112518</c:v>
                </c:pt>
                <c:pt idx="195">
                  <c:v>1.3674173521858326</c:v>
                </c:pt>
                <c:pt idx="196">
                  <c:v>1.3958313804692686</c:v>
                </c:pt>
                <c:pt idx="197">
                  <c:v>1.3810175235009499</c:v>
                </c:pt>
                <c:pt idx="198">
                  <c:v>1.4014718727655997</c:v>
                </c:pt>
                <c:pt idx="199">
                  <c:v>1.391823136476336</c:v>
                </c:pt>
                <c:pt idx="200">
                  <c:v>1.3805991712343431</c:v>
                </c:pt>
                <c:pt idx="201">
                  <c:v>1.4190673086863754</c:v>
                </c:pt>
                <c:pt idx="202">
                  <c:v>1.4224152294074437</c:v>
                </c:pt>
                <c:pt idx="203">
                  <c:v>1.4156664822268017</c:v>
                </c:pt>
                <c:pt idx="204">
                  <c:v>1.4079721773091725</c:v>
                </c:pt>
                <c:pt idx="205">
                  <c:v>1.4143240566505257</c:v>
                </c:pt>
                <c:pt idx="206">
                  <c:v>1.4165731137519404</c:v>
                </c:pt>
                <c:pt idx="207">
                  <c:v>1.4523643799842354</c:v>
                </c:pt>
                <c:pt idx="208">
                  <c:v>1.4463186072843883</c:v>
                </c:pt>
                <c:pt idx="209">
                  <c:v>1.4784440099033254</c:v>
                </c:pt>
                <c:pt idx="210">
                  <c:v>1.4660860578881343</c:v>
                </c:pt>
                <c:pt idx="211">
                  <c:v>1.4555847857160438</c:v>
                </c:pt>
                <c:pt idx="212">
                  <c:v>1.4545557595299512</c:v>
                </c:pt>
                <c:pt idx="213">
                  <c:v>1.4547442803380572</c:v>
                </c:pt>
                <c:pt idx="214">
                  <c:v>1.4247806031629848</c:v>
                </c:pt>
                <c:pt idx="215">
                  <c:v>1.4260916972271254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4-8949-BF43-6C1347BB81CC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pts (2)'!$V$289:$V$658</c:f>
              <c:numCache>
                <c:formatCode>0.0000</c:formatCode>
                <c:ptCount val="370"/>
                <c:pt idx="0">
                  <c:v>-1.4644120639534284</c:v>
                </c:pt>
                <c:pt idx="1">
                  <c:v>-1.3309257487052073</c:v>
                </c:pt>
                <c:pt idx="2">
                  <c:v>-1.1824557925043102</c:v>
                </c:pt>
                <c:pt idx="3">
                  <c:v>-1.0206736789163211</c:v>
                </c:pt>
                <c:pt idx="4">
                  <c:v>-0.84740076056359748</c:v>
                </c:pt>
                <c:pt idx="5">
                  <c:v>-0.66458775422951044</c:v>
                </c:pt>
                <c:pt idx="6">
                  <c:v>-0.47429277957329263</c:v>
                </c:pt>
                <c:pt idx="7">
                  <c:v>-0.27865818869694636</c:v>
                </c:pt>
                <c:pt idx="8">
                  <c:v>-7.9886447418317991E-2</c:v>
                </c:pt>
                <c:pt idx="9">
                  <c:v>0.11978466021960238</c:v>
                </c:pt>
                <c:pt idx="10">
                  <c:v>0.31810722505405314</c:v>
                </c:pt>
                <c:pt idx="11">
                  <c:v>0.51284851989707181</c:v>
                </c:pt>
                <c:pt idx="12">
                  <c:v>0.70181613571049428</c:v>
                </c:pt>
                <c:pt idx="13">
                  <c:v>0.88288266387683245</c:v>
                </c:pt>
                <c:pt idx="14">
                  <c:v>1.0540096466915665</c:v>
                </c:pt>
                <c:pt idx="15">
                  <c:v>1.2132705264407859</c:v>
                </c:pt>
                <c:pt idx="16">
                  <c:v>1.3588723347021039</c:v>
                </c:pt>
                <c:pt idx="17">
                  <c:v>1.4891758776894124</c:v>
                </c:pt>
                <c:pt idx="18">
                  <c:v>1.6027141903936701</c:v>
                </c:pt>
                <c:pt idx="19">
                  <c:v>1.698209051761908</c:v>
                </c:pt>
                <c:pt idx="20">
                  <c:v>1.7745853749855955</c:v>
                </c:pt>
                <c:pt idx="21">
                  <c:v>1.8309833108916411</c:v>
                </c:pt>
                <c:pt idx="22">
                  <c:v>1.8667679281753424</c:v>
                </c:pt>
                <c:pt idx="23">
                  <c:v>1.8815363614946397</c:v>
                </c:pt>
                <c:pt idx="24">
                  <c:v>1.8751223469520124</c:v>
                </c:pt>
                <c:pt idx="25">
                  <c:v>1.8475980939032912</c:v>
                </c:pt>
                <c:pt idx="26">
                  <c:v>1.7992734720204497</c:v>
                </c:pt>
                <c:pt idx="27">
                  <c:v>1.7306925227604741</c:v>
                </c:pt>
                <c:pt idx="28">
                  <c:v>1.6426273345144</c:v>
                </c:pt>
                <c:pt idx="29">
                  <c:v>1.5360693503904492</c:v>
                </c:pt>
                <c:pt idx="30">
                  <c:v>1.412218206488763</c:v>
                </c:pt>
                <c:pt idx="31">
                  <c:v>1.2724682263270937</c:v>
                </c:pt>
                <c:pt idx="32">
                  <c:v>1.1183927234640092</c:v>
                </c:pt>
                <c:pt idx="33">
                  <c:v>0.9517262890416146</c:v>
                </c:pt>
                <c:pt idx="34">
                  <c:v>0.77434526365567768</c:v>
                </c:pt>
                <c:pt idx="35">
                  <c:v>0.58824661340200601</c:v>
                </c:pt>
                <c:pt idx="36">
                  <c:v>0.39552544791379152</c:v>
                </c:pt>
                <c:pt idx="37">
                  <c:v>-1.3411786995929029</c:v>
                </c:pt>
                <c:pt idx="38">
                  <c:v>-1.218925539362347</c:v>
                </c:pt>
                <c:pt idx="39">
                  <c:v>-1.0829496431732897</c:v>
                </c:pt>
                <c:pt idx="40">
                  <c:v>-0.93478183572327478</c:v>
                </c:pt>
                <c:pt idx="41">
                  <c:v>-0.77609019896934295</c:v>
                </c:pt>
                <c:pt idx="42">
                  <c:v>-0.60866129276250547</c:v>
                </c:pt>
                <c:pt idx="43">
                  <c:v>-0.43438004165106475</c:v>
                </c:pt>
                <c:pt idx="44">
                  <c:v>-0.25520851428834568</c:v>
                </c:pt>
                <c:pt idx="45">
                  <c:v>-7.3163834347518664E-2</c:v>
                </c:pt>
                <c:pt idx="46">
                  <c:v>0.10970452837625159</c:v>
                </c:pt>
                <c:pt idx="47">
                  <c:v>0.2913378310182167</c:v>
                </c:pt>
                <c:pt idx="48">
                  <c:v>0.46969123509322175</c:v>
                </c:pt>
                <c:pt idx="49">
                  <c:v>0.64275682740855322</c:v>
                </c:pt>
                <c:pt idx="50">
                  <c:v>0.80858622526965551</c:v>
                </c:pt>
                <c:pt idx="51">
                  <c:v>0.96531251148797315</c:v>
                </c:pt>
                <c:pt idx="52">
                  <c:v>1.1111712522452963</c:v>
                </c:pt>
                <c:pt idx="53">
                  <c:v>1.2445203611942512</c:v>
                </c:pt>
                <c:pt idx="54">
                  <c:v>1.3638585861637118</c:v>
                </c:pt>
                <c:pt idx="55">
                  <c:v>1.4678424103447119</c:v>
                </c:pt>
                <c:pt idx="56">
                  <c:v>1.5553011776822985</c:v>
                </c:pt>
                <c:pt idx="57">
                  <c:v>1.6252502721907758</c:v>
                </c:pt>
                <c:pt idx="58">
                  <c:v>1.6769022028188203</c:v>
                </c:pt>
                <c:pt idx="59">
                  <c:v>1.7096754690704088</c:v>
                </c:pt>
                <c:pt idx="60">
                  <c:v>1.723201107571861</c:v>
                </c:pt>
                <c:pt idx="61">
                  <c:v>1.7173268458833666</c:v>
                </c:pt>
                <c:pt idx="62">
                  <c:v>1.6921188167911372</c:v>
                </c:pt>
                <c:pt idx="63">
                  <c:v>1.6478608137805792</c:v>
                </c:pt>
                <c:pt idx="64">
                  <c:v>1.5850510960724178</c:v>
                </c:pt>
                <c:pt idx="65">
                  <c:v>1.5043967791908612</c:v>
                </c:pt>
                <c:pt idx="66">
                  <c:v>1.4068058742151246</c:v>
                </c:pt>
                <c:pt idx="67">
                  <c:v>1.2933770653368881</c:v>
                </c:pt>
                <c:pt idx="68">
                  <c:v>1.1653873408085589</c:v>
                </c:pt>
                <c:pt idx="69">
                  <c:v>1.0242776165338441</c:v>
                </c:pt>
                <c:pt idx="70">
                  <c:v>0.87163651415111898</c:v>
                </c:pt>
                <c:pt idx="71">
                  <c:v>0.70918247623687503</c:v>
                </c:pt>
                <c:pt idx="72">
                  <c:v>0.53874441997735523</c:v>
                </c:pt>
                <c:pt idx="73">
                  <c:v>0.36224114711048261</c:v>
                </c:pt>
                <c:pt idx="74">
                  <c:v>-1.2097615975724312</c:v>
                </c:pt>
                <c:pt idx="75">
                  <c:v>-1.0994875688589663</c:v>
                </c:pt>
                <c:pt idx="76">
                  <c:v>-0.9768354439370982</c:v>
                </c:pt>
                <c:pt idx="77">
                  <c:v>-0.84318604769784777</c:v>
                </c:pt>
                <c:pt idx="78">
                  <c:v>-0.70004401296445007</c:v>
                </c:pt>
                <c:pt idx="79">
                  <c:v>-0.54902084124686346</c:v>
                </c:pt>
                <c:pt idx="80">
                  <c:v>-0.39181676036226853</c:v>
                </c:pt>
                <c:pt idx="81">
                  <c:v>-0.23020158316954339</c:v>
                </c:pt>
                <c:pt idx="82">
                  <c:v>-6.5994782911214717E-2</c:v>
                </c:pt>
                <c:pt idx="83">
                  <c:v>9.8954990524132633E-2</c:v>
                </c:pt>
                <c:pt idx="84">
                  <c:v>0.26279072281185661</c:v>
                </c:pt>
                <c:pt idx="85">
                  <c:v>0.42366794156857568</c:v>
                </c:pt>
                <c:pt idx="86">
                  <c:v>0.57977548153156899</c:v>
                </c:pt>
                <c:pt idx="87">
                  <c:v>0.72935587476463726</c:v>
                </c:pt>
                <c:pt idx="88">
                  <c:v>0.8707251363362809</c:v>
                </c:pt>
                <c:pt idx="89">
                  <c:v>1.0022917227218557</c:v>
                </c:pt>
                <c:pt idx="90">
                  <c:v>1.1225744494948908</c:v>
                </c:pt>
                <c:pt idx="91">
                  <c:v>1.2302191665891413</c:v>
                </c:pt>
                <c:pt idx="92">
                  <c:v>1.3240140034002845</c:v>
                </c:pt>
                <c:pt idx="93">
                  <c:v>1.4029030120970001</c:v>
                </c:pt>
                <c:pt idx="94">
                  <c:v>1.4659980555442351</c:v>
                </c:pt>
                <c:pt idx="95">
                  <c:v>1.5125888060037009</c:v>
                </c:pt>
                <c:pt idx="96">
                  <c:v>1.5421507420456488</c:v>
                </c:pt>
                <c:pt idx="97">
                  <c:v>1.5543510536422098</c:v>
                </c:pt>
                <c:pt idx="98">
                  <c:v>1.549052388962411</c:v>
                </c:pt>
                <c:pt idx="99">
                  <c:v>1.5263144006872287</c:v>
                </c:pt>
                <c:pt idx="100">
                  <c:v>1.4863930744361704</c:v>
                </c:pt>
                <c:pt idx="101">
                  <c:v>1.4297378468660018</c:v>
                </c:pt>
                <c:pt idx="102">
                  <c:v>1.356986545886228</c:v>
                </c:pt>
                <c:pt idx="103">
                  <c:v>1.2689582099546908</c:v>
                </c:pt>
                <c:pt idx="104">
                  <c:v>1.1666438672940704</c:v>
                </c:pt>
                <c:pt idx="105">
                  <c:v>1.0511953788374273</c:v>
                </c:pt>
                <c:pt idx="106">
                  <c:v>0.92391247050955061</c:v>
                </c:pt>
                <c:pt idx="107">
                  <c:v>0.78622810083547701</c:v>
                </c:pt>
                <c:pt idx="108">
                  <c:v>0.63969232860849312</c:v>
                </c:pt>
                <c:pt idx="109">
                  <c:v>0.48595486223638135</c:v>
                </c:pt>
                <c:pt idx="110">
                  <c:v>0.32674648722639649</c:v>
                </c:pt>
                <c:pt idx="111">
                  <c:v>-1.0719035223961286</c:v>
                </c:pt>
                <c:pt idx="112">
                  <c:v>-0.97419574257904118</c:v>
                </c:pt>
                <c:pt idx="113">
                  <c:v>-0.86552040935889507</c:v>
                </c:pt>
                <c:pt idx="114">
                  <c:v>-0.74710099607743563</c:v>
                </c:pt>
                <c:pt idx="115">
                  <c:v>-0.62027067550719484</c:v>
                </c:pt>
                <c:pt idx="116">
                  <c:v>-0.48645731091341243</c:v>
                </c:pt>
                <c:pt idx="117">
                  <c:v>-0.34716738108477585</c:v>
                </c:pt>
                <c:pt idx="118">
                  <c:v>-0.20396902030594105</c:v>
                </c:pt>
                <c:pt idx="119">
                  <c:v>-5.8474364208823813E-2</c:v>
                </c:pt>
                <c:pt idx="120">
                  <c:v>8.7678599745883101E-2</c:v>
                </c:pt>
                <c:pt idx="121">
                  <c:v>0.23284447282861329</c:v>
                </c:pt>
                <c:pt idx="122">
                  <c:v>0.37538896903733432</c:v>
                </c:pt>
                <c:pt idx="123">
                  <c:v>0.51370731398621039</c:v>
                </c:pt>
                <c:pt idx="124">
                  <c:v>0.64624231155074019</c:v>
                </c:pt>
                <c:pt idx="125">
                  <c:v>0.77150187487401045</c:v>
                </c:pt>
                <c:pt idx="126">
                  <c:v>0.88807582436895505</c:v>
                </c:pt>
                <c:pt idx="127">
                  <c:v>0.99465176360371665</c:v>
                </c:pt>
                <c:pt idx="128">
                  <c:v>1.0900298543384521</c:v>
                </c:pt>
                <c:pt idx="129">
                  <c:v>1.1731363243753428</c:v>
                </c:pt>
                <c:pt idx="130">
                  <c:v>1.2430355561496309</c:v>
                </c:pt>
                <c:pt idx="131">
                  <c:v>1.2989406199676108</c:v>
                </c:pt>
                <c:pt idx="132">
                  <c:v>1.3402221333077549</c:v>
                </c:pt>
                <c:pt idx="133">
                  <c:v>1.3664153464464419</c:v>
                </c:pt>
                <c:pt idx="134">
                  <c:v>1.3772253746378855</c:v>
                </c:pt>
                <c:pt idx="135">
                  <c:v>1.3725305179440797</c:v>
                </c:pt>
                <c:pt idx="136">
                  <c:v>1.3523836313399107</c:v>
                </c:pt>
                <c:pt idx="137">
                  <c:v>1.3170115296687199</c:v>
                </c:pt>
                <c:pt idx="138">
                  <c:v>1.2668124341473546</c:v>
                </c:pt>
                <c:pt idx="139">
                  <c:v>1.2023514891681093</c:v>
                </c:pt>
                <c:pt idx="140">
                  <c:v>1.1243543998696659</c:v>
                </c:pt>
                <c:pt idx="141">
                  <c:v>1.0336992621056345</c:v>
                </c:pt>
                <c:pt idx="142">
                  <c:v>0.93140667678939792</c:v>
                </c:pt>
                <c:pt idx="143">
                  <c:v>0.81862825990854149</c:v>
                </c:pt>
                <c:pt idx="144">
                  <c:v>0.69663367756382133</c:v>
                </c:pt>
                <c:pt idx="145">
                  <c:v>0.56679635199295686</c:v>
                </c:pt>
                <c:pt idx="146">
                  <c:v>0.43057799950168718</c:v>
                </c:pt>
                <c:pt idx="147">
                  <c:v>0.28951217437497334</c:v>
                </c:pt>
                <c:pt idx="148">
                  <c:v>-0.92988157268049831</c:v>
                </c:pt>
                <c:pt idx="149">
                  <c:v>-0.84511959358341271</c:v>
                </c:pt>
                <c:pt idx="150">
                  <c:v>-0.75084320801801374</c:v>
                </c:pt>
                <c:pt idx="151">
                  <c:v>-0.64811378512003459</c:v>
                </c:pt>
                <c:pt idx="152">
                  <c:v>-0.53808785882044474</c:v>
                </c:pt>
                <c:pt idx="153">
                  <c:v>-0.42200410751791728</c:v>
                </c:pt>
                <c:pt idx="154">
                  <c:v>-0.30116940896400879</c:v>
                </c:pt>
                <c:pt idx="155">
                  <c:v>-0.17694412735598453</c:v>
                </c:pt>
                <c:pt idx="156">
                  <c:v>-5.0726798276066305E-2</c:v>
                </c:pt>
                <c:pt idx="157">
                  <c:v>7.6061616105031829E-2</c:v>
                </c:pt>
                <c:pt idx="158">
                  <c:v>0.20199372430443138</c:v>
                </c:pt>
                <c:pt idx="159">
                  <c:v>0.32565177518499405</c:v>
                </c:pt>
                <c:pt idx="160">
                  <c:v>0.44564361908164313</c:v>
                </c:pt>
                <c:pt idx="161">
                  <c:v>0.56061838070479431</c:v>
                </c:pt>
                <c:pt idx="162">
                  <c:v>0.66928166737442274</c:v>
                </c:pt>
                <c:pt idx="163">
                  <c:v>0.77041014136956298</c:v>
                </c:pt>
                <c:pt idx="164">
                  <c:v>0.86286529233686915</c:v>
                </c:pt>
                <c:pt idx="165">
                  <c:v>0.94560625470764403</c:v>
                </c:pt>
                <c:pt idx="166">
                  <c:v>1.017701525824096</c:v>
                </c:pt>
                <c:pt idx="167">
                  <c:v>1.0783394528514625</c:v>
                </c:pt>
                <c:pt idx="168">
                  <c:v>1.1268373704137253</c:v>
                </c:pt>
                <c:pt idx="169">
                  <c:v>1.1626492860808688</c:v>
                </c:pt>
                <c:pt idx="170">
                  <c:v>1.1853720271840151</c:v>
                </c:pt>
                <c:pt idx="171">
                  <c:v>1.1947497797572224</c:v>
                </c:pt>
                <c:pt idx="172">
                  <c:v>1.1906769685062744</c:v>
                </c:pt>
                <c:pt idx="173">
                  <c:v>1.1731994453815981</c:v>
                </c:pt>
                <c:pt idx="174">
                  <c:v>1.1425139733742899</c:v>
                </c:pt>
                <c:pt idx="175">
                  <c:v>1.0989660113467008</c:v>
                </c:pt>
                <c:pt idx="176">
                  <c:v>1.0430458248360903</c:v>
                </c:pt>
                <c:pt idx="177">
                  <c:v>0.97538296661615564</c:v>
                </c:pt>
                <c:pt idx="178">
                  <c:v>0.8967391891545945</c:v>
                </c:pt>
                <c:pt idx="179">
                  <c:v>0.80799986875868302</c:v>
                </c:pt>
                <c:pt idx="180">
                  <c:v>0.71016403795633576</c:v>
                </c:pt>
                <c:pt idx="181">
                  <c:v>0.60433313832870461</c:v>
                </c:pt>
                <c:pt idx="182">
                  <c:v>0.49169862041558265</c:v>
                </c:pt>
                <c:pt idx="183">
                  <c:v>0.37352853029461952</c:v>
                </c:pt>
                <c:pt idx="184">
                  <c:v>0.25115323384342975</c:v>
                </c:pt>
                <c:pt idx="185">
                  <c:v>-0.78693652217132437</c:v>
                </c:pt>
                <c:pt idx="186">
                  <c:v>-0.71520448768144695</c:v>
                </c:pt>
                <c:pt idx="187">
                  <c:v>-0.63542063868457155</c:v>
                </c:pt>
                <c:pt idx="188">
                  <c:v>-0.54848318648088146</c:v>
                </c:pt>
                <c:pt idx="189">
                  <c:v>-0.45537087805940113</c:v>
                </c:pt>
                <c:pt idx="190">
                  <c:v>-0.35713197730639162</c:v>
                </c:pt>
                <c:pt idx="191">
                  <c:v>-0.25487246358839566</c:v>
                </c:pt>
                <c:pt idx="192">
                  <c:v>-0.14974358057098705</c:v>
                </c:pt>
                <c:pt idx="193">
                  <c:v>-4.2928875449357674E-2</c:v>
                </c:pt>
                <c:pt idx="194">
                  <c:v>6.4369125496145513E-2</c:v>
                </c:pt>
                <c:pt idx="195">
                  <c:v>0.17094245501214911</c:v>
                </c:pt>
                <c:pt idx="196">
                  <c:v>0.27559130423917877</c:v>
                </c:pt>
                <c:pt idx="197">
                  <c:v>0.37713753023090263</c:v>
                </c:pt>
                <c:pt idx="198">
                  <c:v>0.4744379195572403</c:v>
                </c:pt>
                <c:pt idx="199">
                  <c:v>0.56639705866890877</c:v>
                </c:pt>
                <c:pt idx="200">
                  <c:v>0.65197966612807678</c:v>
                </c:pt>
                <c:pt idx="201">
                  <c:v>0.7302222478681446</c:v>
                </c:pt>
                <c:pt idx="202">
                  <c:v>0.80024394426704515</c:v>
                </c:pt>
                <c:pt idx="203">
                  <c:v>0.86125644691707126</c:v>
                </c:pt>
                <c:pt idx="204">
                  <c:v>0.91257287344764637</c:v>
                </c:pt>
                <c:pt idx="205">
                  <c:v>0.95361550048775867</c:v>
                </c:pt>
                <c:pt idx="206">
                  <c:v>0.98392226770990865</c:v>
                </c:pt>
                <c:pt idx="207">
                  <c:v>1.0031519797326602</c:v>
                </c:pt>
                <c:pt idx="208">
                  <c:v>1.0110881473184636</c:v>
                </c:pt>
                <c:pt idx="209">
                  <c:v>1.0076414246223224</c:v>
                </c:pt>
                <c:pt idx="210">
                  <c:v>0.99285061505261052</c:v>
                </c:pt>
                <c:pt idx="211">
                  <c:v>0.96688223442000121</c:v>
                </c:pt>
                <c:pt idx="212">
                  <c:v>0.93002863629260313</c:v>
                </c:pt>
                <c:pt idx="213">
                  <c:v>0.88270472066216443</c:v>
                </c:pt>
                <c:pt idx="214">
                  <c:v>0.82544326297537784</c:v>
                </c:pt>
                <c:pt idx="215">
                  <c:v>0.75888891611632825</c:v>
                </c:pt>
                <c:pt idx="216">
                  <c:v>0.68379095286612046</c:v>
                </c:pt>
                <c:pt idx="217">
                  <c:v>0.60099483054550451</c:v>
                </c:pt>
                <c:pt idx="218">
                  <c:v>0.51143267280625671</c:v>
                </c:pt>
                <c:pt idx="219">
                  <c:v>0.41611277572786737</c:v>
                </c:pt>
                <c:pt idx="220">
                  <c:v>0.31610825636052386</c:v>
                </c:pt>
                <c:pt idx="221">
                  <c:v>0.21254497150976281</c:v>
                </c:pt>
                <c:pt idx="222">
                  <c:v>-0.64822981408522018</c:v>
                </c:pt>
                <c:pt idx="223">
                  <c:v>-0.58914138436915142</c:v>
                </c:pt>
                <c:pt idx="224">
                  <c:v>-0.52342036603396713</c:v>
                </c:pt>
                <c:pt idx="225">
                  <c:v>-0.45180665019886501</c:v>
                </c:pt>
                <c:pt idx="226">
                  <c:v>-0.37510646832071187</c:v>
                </c:pt>
                <c:pt idx="227">
                  <c:v>-0.29418331559252314</c:v>
                </c:pt>
                <c:pt idx="228">
                  <c:v>-0.20994822966340673</c:v>
                </c:pt>
                <c:pt idx="229">
                  <c:v>-0.12334953412271968</c:v>
                </c:pt>
                <c:pt idx="230">
                  <c:v>-3.5362162216898987E-2</c:v>
                </c:pt>
                <c:pt idx="231">
                  <c:v>5.3023319006803474E-2</c:v>
                </c:pt>
                <c:pt idx="232">
                  <c:v>0.14081186056284226</c:v>
                </c:pt>
                <c:pt idx="233">
                  <c:v>0.2270151338478264</c:v>
                </c:pt>
                <c:pt idx="234">
                  <c:v>0.31066265730250736</c:v>
                </c:pt>
                <c:pt idx="235">
                  <c:v>0.39081272215068547</c:v>
                </c:pt>
                <c:pt idx="236">
                  <c:v>0.46656299421242098</c:v>
                </c:pt>
                <c:pt idx="237">
                  <c:v>0.53706067243570577</c:v>
                </c:pt>
                <c:pt idx="238">
                  <c:v>0.60151208978124571</c:v>
                </c:pt>
                <c:pt idx="239">
                  <c:v>0.65919164837302391</c:v>
                </c:pt>
                <c:pt idx="240">
                  <c:v>0.70944998832218942</c:v>
                </c:pt>
                <c:pt idx="241">
                  <c:v>0.75172129825916856</c:v>
                </c:pt>
                <c:pt idx="242">
                  <c:v>0.78552968527159506</c:v>
                </c:pt>
                <c:pt idx="243">
                  <c:v>0.81049453253491888</c:v>
                </c:pt>
                <c:pt idx="244">
                  <c:v>0.82633478431917484</c:v>
                </c:pt>
                <c:pt idx="245">
                  <c:v>0.8328721101310459</c:v>
                </c:pt>
                <c:pt idx="246">
                  <c:v>0.83003291236912458</c:v>
                </c:pt>
                <c:pt idx="247">
                  <c:v>0.81784915489007226</c:v>
                </c:pt>
                <c:pt idx="248">
                  <c:v>0.79645800315762572</c:v>
                </c:pt>
                <c:pt idx="249">
                  <c:v>0.7661002800256782</c:v>
                </c:pt>
                <c:pt idx="250">
                  <c:v>0.72711775454031868</c:v>
                </c:pt>
                <c:pt idx="251">
                  <c:v>0.67994929428365614</c:v>
                </c:pt>
                <c:pt idx="252">
                  <c:v>0.62512592457657268</c:v>
                </c:pt>
                <c:pt idx="253">
                  <c:v>0.56326485016419126</c:v>
                </c:pt>
                <c:pt idx="254">
                  <c:v>0.49506250668827712</c:v>
                </c:pt>
                <c:pt idx="255">
                  <c:v>0.42128672017351149</c:v>
                </c:pt>
                <c:pt idx="256">
                  <c:v>0.34276806279660238</c:v>
                </c:pt>
                <c:pt idx="257">
                  <c:v>0.26039050225549737</c:v>
                </c:pt>
                <c:pt idx="258">
                  <c:v>0.17508145000865299</c:v>
                </c:pt>
                <c:pt idx="259">
                  <c:v>-0.52299780220998004</c:v>
                </c:pt>
                <c:pt idx="260">
                  <c:v>-0.47532471126899456</c:v>
                </c:pt>
                <c:pt idx="261">
                  <c:v>-0.42230038655969554</c:v>
                </c:pt>
                <c:pt idx="262">
                  <c:v>-0.36452177907200523</c:v>
                </c:pt>
                <c:pt idx="263">
                  <c:v>-0.30263936379311435</c:v>
                </c:pt>
                <c:pt idx="264">
                  <c:v>-0.23734981662152857</c:v>
                </c:pt>
                <c:pt idx="265">
                  <c:v>-0.16938817114851579</c:v>
                </c:pt>
                <c:pt idx="266">
                  <c:v>-9.9519543606376396E-2</c:v>
                </c:pt>
                <c:pt idx="267">
                  <c:v>-2.853051914455695E-2</c:v>
                </c:pt>
                <c:pt idx="268">
                  <c:v>4.2779703592576789E-2</c:v>
                </c:pt>
                <c:pt idx="269">
                  <c:v>0.11360830989144065</c:v>
                </c:pt>
                <c:pt idx="270">
                  <c:v>0.18315790710485419</c:v>
                </c:pt>
                <c:pt idx="271">
                  <c:v>0.25064550174571804</c:v>
                </c:pt>
                <c:pt idx="272">
                  <c:v>0.31531131447409361</c:v>
                </c:pt>
                <c:pt idx="273">
                  <c:v>0.37642733373803849</c:v>
                </c:pt>
                <c:pt idx="274">
                  <c:v>0.43330551177080195</c:v>
                </c:pt>
                <c:pt idx="275">
                  <c:v>0.48530551067335803</c:v>
                </c:pt>
                <c:pt idx="276">
                  <c:v>0.53184191137642089</c:v>
                </c:pt>
                <c:pt idx="277">
                  <c:v>0.57239080432302025</c:v>
                </c:pt>
                <c:pt idx="278">
                  <c:v>0.60649568767334172</c:v>
                </c:pt>
                <c:pt idx="279">
                  <c:v>0.63377260662949286</c:v>
                </c:pt>
                <c:pt idx="280">
                  <c:v>0.65391447602137132</c:v>
                </c:pt>
                <c:pt idx="281">
                  <c:v>0.66669453748970964</c:v>
                </c:pt>
                <c:pt idx="282">
                  <c:v>0.67196891234512102</c:v>
                </c:pt>
                <c:pt idx="283">
                  <c:v>0.66967822136291155</c:v>
                </c:pt>
                <c:pt idx="284">
                  <c:v>0.65984825327791063</c:v>
                </c:pt>
                <c:pt idx="285">
                  <c:v>0.64258967445336601</c:v>
                </c:pt>
                <c:pt idx="286">
                  <c:v>0.61809678299246762</c:v>
                </c:pt>
                <c:pt idx="287">
                  <c:v>0.58664532131878833</c:v>
                </c:pt>
                <c:pt idx="288">
                  <c:v>0.54858937185173684</c:v>
                </c:pt>
                <c:pt idx="289">
                  <c:v>0.50435737072569731</c:v>
                </c:pt>
                <c:pt idx="290">
                  <c:v>0.45444728443063814</c:v>
                </c:pt>
                <c:pt idx="291">
                  <c:v>0.39942100367585642</c:v>
                </c:pt>
                <c:pt idx="292">
                  <c:v>0.33989801759107491</c:v>
                </c:pt>
                <c:pt idx="293">
                  <c:v>0.27654843948110652</c:v>
                </c:pt>
                <c:pt idx="294">
                  <c:v>0.21008546265055691</c:v>
                </c:pt>
                <c:pt idx="295">
                  <c:v>0.14125733123133399</c:v>
                </c:pt>
                <c:pt idx="296">
                  <c:v>-0.4286025771264303</c:v>
                </c:pt>
                <c:pt idx="297">
                  <c:v>-0.38953394328026847</c:v>
                </c:pt>
                <c:pt idx="298">
                  <c:v>-0.34607991321597059</c:v>
                </c:pt>
                <c:pt idx="299">
                  <c:v>-0.29872969497918733</c:v>
                </c:pt>
                <c:pt idx="300">
                  <c:v>-0.24801636013291237</c:v>
                </c:pt>
                <c:pt idx="301">
                  <c:v>-0.19451084240623517</c:v>
                </c:pt>
                <c:pt idx="302">
                  <c:v>-0.13881551008858395</c:v>
                </c:pt>
                <c:pt idx="303">
                  <c:v>-8.1557384531825733E-2</c:v>
                </c:pt>
                <c:pt idx="304">
                  <c:v>-2.3381081106728065E-2</c:v>
                </c:pt>
                <c:pt idx="305">
                  <c:v>3.5058447915086353E-2</c:v>
                </c:pt>
                <c:pt idx="306">
                  <c:v>9.3103286852627642E-2</c:v>
                </c:pt>
                <c:pt idx="307">
                  <c:v>0.15009996346926488</c:v>
                </c:pt>
                <c:pt idx="308">
                  <c:v>0.20540680580189247</c:v>
                </c:pt>
                <c:pt idx="309">
                  <c:v>0.2584011661419176</c:v>
                </c:pt>
                <c:pt idx="310">
                  <c:v>0.30848643084006339</c:v>
                </c:pt>
                <c:pt idx="311">
                  <c:v>0.35509873701818889</c:v>
                </c:pt>
                <c:pt idx="312">
                  <c:v>0.39771332057098724</c:v>
                </c:pt>
                <c:pt idx="313">
                  <c:v>0.43585042399138157</c:v>
                </c:pt>
                <c:pt idx="314">
                  <c:v>0.46908069750897191</c:v>
                </c:pt>
                <c:pt idx="315">
                  <c:v>0.49703003273519386</c:v>
                </c:pt>
                <c:pt idx="316">
                  <c:v>0.5193837743977282</c:v>
                </c:pt>
                <c:pt idx="317">
                  <c:v>0.53589026274820328</c:v>
                </c:pt>
                <c:pt idx="318">
                  <c:v>0.54636366676255665</c:v>
                </c:pt>
                <c:pt idx="319">
                  <c:v>0.55068607623771648</c:v>
                </c:pt>
                <c:pt idx="320">
                  <c:v>0.5488088292316553</c:v>
                </c:pt>
                <c:pt idx="321">
                  <c:v>0.54075305990241751</c:v>
                </c:pt>
                <c:pt idx="322">
                  <c:v>0.5266094605785151</c:v>
                </c:pt>
                <c:pt idx="323">
                  <c:v>0.50653726073931926</c:v>
                </c:pt>
                <c:pt idx="324">
                  <c:v>0.48076243440014482</c:v>
                </c:pt>
                <c:pt idx="325">
                  <c:v>0.44957515608339438</c:v>
                </c:pt>
                <c:pt idx="326">
                  <c:v>0.41332653401658837</c:v>
                </c:pt>
                <c:pt idx="327">
                  <c:v>0.37242465733513286</c:v>
                </c:pt>
                <c:pt idx="328">
                  <c:v>0.32733000179064747</c:v>
                </c:pt>
                <c:pt idx="329">
                  <c:v>0.27855024568766629</c:v>
                </c:pt>
                <c:pt idx="330">
                  <c:v>0.2266345544111984</c:v>
                </c:pt>
                <c:pt idx="331">
                  <c:v>0.17216739789027907</c:v>
                </c:pt>
                <c:pt idx="332">
                  <c:v>0.1157619706008704</c:v>
                </c:pt>
                <c:pt idx="333">
                  <c:v>-0.39172902572839191</c:v>
                </c:pt>
                <c:pt idx="334">
                  <c:v>-0.35602154590943191</c:v>
                </c:pt>
                <c:pt idx="335">
                  <c:v>-0.31630595442795928</c:v>
                </c:pt>
                <c:pt idx="336">
                  <c:v>-0.27302937176651076</c:v>
                </c:pt>
                <c:pt idx="337">
                  <c:v>-0.22667900825735968</c:v>
                </c:pt>
                <c:pt idx="338">
                  <c:v>-0.17777667903972244</c:v>
                </c:pt>
                <c:pt idx="339">
                  <c:v>-0.12687292943399675</c:v>
                </c:pt>
                <c:pt idx="340">
                  <c:v>-7.4540836869918525E-2</c:v>
                </c:pt>
                <c:pt idx="341">
                  <c:v>-2.1369559146895509E-2</c:v>
                </c:pt>
                <c:pt idx="342">
                  <c:v>3.2042298339413001E-2</c:v>
                </c:pt>
                <c:pt idx="343">
                  <c:v>8.5093421732115343E-2</c:v>
                </c:pt>
                <c:pt idx="344">
                  <c:v>0.13718655834012355</c:v>
                </c:pt>
                <c:pt idx="345">
                  <c:v>0.18773524054434443</c:v>
                </c:pt>
                <c:pt idx="346">
                  <c:v>0.23617038828489037</c:v>
                </c:pt>
                <c:pt idx="347">
                  <c:v>0.28194671579811886</c:v>
                </c:pt>
                <c:pt idx="348">
                  <c:v>0.32454887047607456</c:v>
                </c:pt>
                <c:pt idx="349">
                  <c:v>0.36349723473669027</c:v>
                </c:pt>
                <c:pt idx="350">
                  <c:v>0.3983533255869493</c:v>
                </c:pt>
                <c:pt idx="351">
                  <c:v>0.42872473109040654</c:v>
                </c:pt>
                <c:pt idx="352">
                  <c:v>0.45426952816402405</c:v>
                </c:pt>
                <c:pt idx="353">
                  <c:v>0.47470013196850308</c:v>
                </c:pt>
                <c:pt idx="354">
                  <c:v>0.48978653355544749</c:v>
                </c:pt>
                <c:pt idx="355">
                  <c:v>0.49935888932173639</c:v>
                </c:pt>
                <c:pt idx="356">
                  <c:v>0.50330943311887277</c:v>
                </c:pt>
                <c:pt idx="357">
                  <c:v>0.50159368949067029</c:v>
                </c:pt>
                <c:pt idx="358">
                  <c:v>0.49423097438057395</c:v>
                </c:pt>
                <c:pt idx="359">
                  <c:v>0.48130417767162487</c:v>
                </c:pt>
                <c:pt idx="360">
                  <c:v>0.46295883000724447</c:v>
                </c:pt>
                <c:pt idx="361">
                  <c:v>0.43940146439862632</c:v>
                </c:pt>
                <c:pt idx="362">
                  <c:v>0.41089729106385642</c:v>
                </c:pt>
                <c:pt idx="363">
                  <c:v>0.3777672116755611</c:v>
                </c:pt>
                <c:pt idx="364">
                  <c:v>0.34038420663085961</c:v>
                </c:pt>
                <c:pt idx="365">
                  <c:v>0.29916913601594852</c:v>
                </c:pt>
                <c:pt idx="366">
                  <c:v>0.25458600153831162</c:v>
                </c:pt>
                <c:pt idx="367">
                  <c:v>0.20713672276799824</c:v>
                </c:pt>
                <c:pt idx="368">
                  <c:v>0.15735548649735934</c:v>
                </c:pt>
                <c:pt idx="369">
                  <c:v>0.10580273283448091</c:v>
                </c:pt>
              </c:numCache>
            </c:numRef>
          </c:xVal>
          <c:yVal>
            <c:numRef>
              <c:f>'Data pts (2)'!$W$289:$W$658</c:f>
              <c:numCache>
                <c:formatCode>0.0000</c:formatCode>
                <c:ptCount val="370"/>
                <c:pt idx="0">
                  <c:v>0.32025028834491098</c:v>
                </c:pt>
                <c:pt idx="1">
                  <c:v>0.17174288837203466</c:v>
                </c:pt>
                <c:pt idx="2">
                  <c:v>3.8214927588703373E-2</c:v>
                </c:pt>
                <c:pt idx="3">
                  <c:v>-7.8830328309407394E-2</c:v>
                </c:pt>
                <c:pt idx="4">
                  <c:v>-0.17807517689502239</c:v>
                </c:pt>
                <c:pt idx="5">
                  <c:v>-0.25840231378128475</c:v>
                </c:pt>
                <c:pt idx="6">
                  <c:v>-0.31890741130075573</c:v>
                </c:pt>
                <c:pt idx="7">
                  <c:v>-0.35890929947988881</c:v>
                </c:pt>
                <c:pt idx="8">
                  <c:v>-0.37795763469095811</c:v>
                </c:pt>
                <c:pt idx="9">
                  <c:v>-0.37583796964730887</c:v>
                </c:pt>
                <c:pt idx="10">
                  <c:v>-0.35257416766361893</c:v>
                </c:pt>
                <c:pt idx="11">
                  <c:v>-0.30842813400128755</c:v>
                </c:pt>
                <c:pt idx="12">
                  <c:v>-0.24389686732348159</c:v>
                </c:pt>
                <c:pt idx="13">
                  <c:v>-0.15970686445473303</c:v>
                </c:pt>
                <c:pt idx="14">
                  <c:v>-5.6805941436633534E-2</c:v>
                </c:pt>
                <c:pt idx="15">
                  <c:v>6.36474370413318E-2</c:v>
                </c:pt>
                <c:pt idx="16">
                  <c:v>0.20029719970591087</c:v>
                </c:pt>
                <c:pt idx="17">
                  <c:v>0.35160493543084281</c:v>
                </c:pt>
                <c:pt idx="18">
                  <c:v>0.5158672127604883</c:v>
                </c:pt>
                <c:pt idx="19">
                  <c:v>0.69123475724210603</c:v>
                </c:pt>
                <c:pt idx="20">
                  <c:v>0.87573327066723439</c:v>
                </c:pt>
                <c:pt idx="21">
                  <c:v>1.0672856578379215</c:v>
                </c:pt>
                <c:pt idx="22">
                  <c:v>1.2637354106275605</c:v>
                </c:pt>
                <c:pt idx="23">
                  <c:v>1.4628708860771766</c:v>
                </c:pt>
                <c:pt idx="24">
                  <c:v>1.6624502052029275</c:v>
                </c:pt>
                <c:pt idx="25">
                  <c:v>1.8602264922025602</c:v>
                </c:pt>
                <c:pt idx="26">
                  <c:v>2.0539731699163513</c:v>
                </c:pt>
                <c:pt idx="27">
                  <c:v>2.2415090267647204</c:v>
                </c:pt>
                <c:pt idx="28">
                  <c:v>2.4207227729574576</c:v>
                </c:pt>
                <c:pt idx="29">
                  <c:v>2.589596809519302</c:v>
                </c:pt>
                <c:pt idx="30">
                  <c:v>2.7462299425387728</c:v>
                </c:pt>
                <c:pt idx="31">
                  <c:v>2.888858786921892</c:v>
                </c:pt>
                <c:pt idx="32">
                  <c:v>3.015877618686079</c:v>
                </c:pt>
                <c:pt idx="33">
                  <c:v>3.1258564522959009</c:v>
                </c:pt>
                <c:pt idx="34">
                  <c:v>3.2175571395249776</c:v>
                </c:pt>
                <c:pt idx="35">
                  <c:v>3.2899473086020876</c:v>
                </c:pt>
                <c:pt idx="36">
                  <c:v>3.3422119867137514</c:v>
                </c:pt>
                <c:pt idx="37">
                  <c:v>0.41972187922708248</c:v>
                </c:pt>
                <c:pt idx="38">
                  <c:v>0.28371169023844578</c:v>
                </c:pt>
                <c:pt idx="39">
                  <c:v>0.16142038903241041</c:v>
                </c:pt>
                <c:pt idx="40">
                  <c:v>5.4224738325220567E-2</c:v>
                </c:pt>
                <c:pt idx="41">
                  <c:v>-3.6668446894798867E-2</c:v>
                </c:pt>
                <c:pt idx="42">
                  <c:v>-0.11023588576189924</c:v>
                </c:pt>
                <c:pt idx="43">
                  <c:v>-0.16564935168953787</c:v>
                </c:pt>
                <c:pt idx="44">
                  <c:v>-0.20228499659437005</c:v>
                </c:pt>
                <c:pt idx="45">
                  <c:v>-0.2197303742149439</c:v>
                </c:pt>
                <c:pt idx="46">
                  <c:v>-0.21778908345615355</c:v>
                </c:pt>
                <c:pt idx="47">
                  <c:v>-0.19648297948440674</c:v>
                </c:pt>
                <c:pt idx="48">
                  <c:v>-0.15605192768086651</c:v>
                </c:pt>
                <c:pt idx="49">
                  <c:v>-9.6951103222775448E-2</c:v>
                </c:pt>
                <c:pt idx="50">
                  <c:v>-1.9845866694334857E-2</c:v>
                </c:pt>
                <c:pt idx="51">
                  <c:v>7.4395726582182409E-2</c:v>
                </c:pt>
                <c:pt idx="52">
                  <c:v>0.18471269916469391</c:v>
                </c:pt>
                <c:pt idx="53">
                  <c:v>0.30986309603822515</c:v>
                </c:pt>
                <c:pt idx="54">
                  <c:v>0.44843796661807089</c:v>
                </c:pt>
                <c:pt idx="55">
                  <c:v>0.59887722679897359</c:v>
                </c:pt>
                <c:pt idx="56">
                  <c:v>0.75948722247443701</c:v>
                </c:pt>
                <c:pt idx="57">
                  <c:v>0.92845979679502577</c:v>
                </c:pt>
                <c:pt idx="58">
                  <c:v>1.1038926465053303</c:v>
                </c:pt>
                <c:pt idx="59">
                  <c:v>1.2838107381867534</c:v>
                </c:pt>
                <c:pt idx="60">
                  <c:v>1.466188543300782</c:v>
                </c:pt>
                <c:pt idx="61">
                  <c:v>1.6489728417093097</c:v>
                </c:pt>
                <c:pt idx="62">
                  <c:v>1.8301058369486305</c:v>
                </c:pt>
                <c:pt idx="63">
                  <c:v>2.0075483230239786</c:v>
                </c:pt>
                <c:pt idx="64">
                  <c:v>2.1793026419114629</c:v>
                </c:pt>
                <c:pt idx="65">
                  <c:v>2.3434351733104881</c:v>
                </c:pt>
                <c:pt idx="66">
                  <c:v>2.4980981034556895</c:v>
                </c:pt>
                <c:pt idx="67">
                  <c:v>2.6415502279138066</c:v>
                </c:pt>
                <c:pt idx="68">
                  <c:v>2.7721765541663839</c:v>
                </c:pt>
                <c:pt idx="69">
                  <c:v>2.8885064832912506</c:v>
                </c:pt>
                <c:pt idx="70">
                  <c:v>2.9892303660523369</c:v>
                </c:pt>
                <c:pt idx="71">
                  <c:v>3.0732142470083872</c:v>
                </c:pt>
                <c:pt idx="72">
                  <c:v>3.1395126306505174</c:v>
                </c:pt>
                <c:pt idx="73">
                  <c:v>3.1873791258466895</c:v>
                </c:pt>
                <c:pt idx="74">
                  <c:v>0.52579922504113763</c:v>
                </c:pt>
                <c:pt idx="75">
                  <c:v>0.40311616754330726</c:v>
                </c:pt>
                <c:pt idx="76">
                  <c:v>0.29280773514639336</c:v>
                </c:pt>
                <c:pt idx="77">
                  <c:v>0.19611578671945407</c:v>
                </c:pt>
                <c:pt idx="78">
                  <c:v>0.1141288859480698</c:v>
                </c:pt>
                <c:pt idx="79">
                  <c:v>4.7770046219859141E-2</c:v>
                </c:pt>
                <c:pt idx="80">
                  <c:v>-2.2136607149392251E-3</c:v>
                </c:pt>
                <c:pt idx="81">
                  <c:v>-3.5259515321502066E-2</c:v>
                </c:pt>
                <c:pt idx="82">
                  <c:v>-5.099548541029475E-2</c:v>
                </c:pt>
                <c:pt idx="83">
                  <c:v>-4.9244414497507494E-2</c:v>
                </c:pt>
                <c:pt idx="84">
                  <c:v>-3.0026016243249298E-2</c:v>
                </c:pt>
                <c:pt idx="85">
                  <c:v>6.4433474860070561E-3</c:v>
                </c:pt>
                <c:pt idx="86">
                  <c:v>5.9753102432137828E-2</c:v>
                </c:pt>
                <c:pt idx="87">
                  <c:v>0.12930308421469983</c:v>
                </c:pt>
                <c:pt idx="88">
                  <c:v>0.2143102950170912</c:v>
                </c:pt>
                <c:pt idx="89">
                  <c:v>0.31381771862237362</c:v>
                </c:pt>
                <c:pt idx="90">
                  <c:v>0.42670509455855821</c:v>
                </c:pt>
                <c:pt idx="91">
                  <c:v>0.55170153005738665</c:v>
                </c:pt>
                <c:pt idx="92">
                  <c:v>0.68739980784043375</c:v>
                </c:pt>
                <c:pt idx="93">
                  <c:v>0.83227222865462291</c:v>
                </c:pt>
                <c:pt idx="94">
                  <c:v>0.98468781020095209</c:v>
                </c:pt>
                <c:pt idx="95">
                  <c:v>1.1429306488298703</c:v>
                </c:pt>
                <c:pt idx="96">
                  <c:v>1.3052192372862548</c:v>
                </c:pt>
                <c:pt idx="97">
                  <c:v>1.4697265210236652</c:v>
                </c:pt>
                <c:pt idx="98">
                  <c:v>1.6346004672927017</c:v>
                </c:pt>
                <c:pt idx="99">
                  <c:v>1.7979849154354537</c:v>
                </c:pt>
                <c:pt idx="100">
                  <c:v>1.9580404736521888</c:v>
                </c:pt>
                <c:pt idx="101">
                  <c:v>2.112965226983238</c:v>
                </c:pt>
                <c:pt idx="102">
                  <c:v>2.2610150233743997</c:v>
                </c:pt>
                <c:pt idx="103">
                  <c:v>2.4005231094441273</c:v>
                </c:pt>
                <c:pt idx="104">
                  <c:v>2.5299188948918738</c:v>
                </c:pt>
                <c:pt idx="105">
                  <c:v>2.6477456342967738</c:v>
                </c:pt>
                <c:pt idx="106">
                  <c:v>2.7526768272439206</c:v>
                </c:pt>
                <c:pt idx="107">
                  <c:v>2.8435311521446489</c:v>
                </c:pt>
                <c:pt idx="108">
                  <c:v>2.9192857656249878</c:v>
                </c:pt>
                <c:pt idx="109">
                  <c:v>2.9790878177569811</c:v>
                </c:pt>
                <c:pt idx="110">
                  <c:v>3.0222640534937186</c:v>
                </c:pt>
                <c:pt idx="111">
                  <c:v>0.6370755999490143</c:v>
                </c:pt>
                <c:pt idx="112">
                  <c:v>0.52837285906673259</c:v>
                </c:pt>
                <c:pt idx="113">
                  <c:v>0.43063459602919396</c:v>
                </c:pt>
                <c:pt idx="114">
                  <c:v>0.34496115399387128</c:v>
                </c:pt>
                <c:pt idx="115">
                  <c:v>0.27231704964840597</c:v>
                </c:pt>
                <c:pt idx="116">
                  <c:v>0.21352011462457732</c:v>
                </c:pt>
                <c:pt idx="117">
                  <c:v>0.16923228830132664</c:v>
                </c:pt>
                <c:pt idx="118">
                  <c:v>0.13995216565200086</c:v>
                </c:pt>
                <c:pt idx="119">
                  <c:v>0.12600938403259421</c:v>
                </c:pt>
                <c:pt idx="120">
                  <c:v>0.12756091210485931</c:v>
                </c:pt>
                <c:pt idx="121">
                  <c:v>0.14458928267381155</c:v>
                </c:pt>
                <c:pt idx="122">
                  <c:v>0.17690278933444525</c:v>
                </c:pt>
                <c:pt idx="123">
                  <c:v>0.22413764471380082</c:v>
                </c:pt>
                <c:pt idx="124">
                  <c:v>0.28576207601077064</c:v>
                </c:pt>
                <c:pt idx="125">
                  <c:v>0.36108231172580618</c:v>
                </c:pt>
                <c:pt idx="126">
                  <c:v>0.44925039218157536</c:v>
                </c:pt>
                <c:pt idx="127">
                  <c:v>0.54927371590326213</c:v>
                </c:pt>
                <c:pt idx="128">
                  <c:v>0.6600262143847927</c:v>
                </c:pt>
                <c:pt idx="129">
                  <c:v>0.78026102943481157</c:v>
                </c:pt>
                <c:pt idx="130">
                  <c:v>0.90862455038009093</c:v>
                </c:pt>
                <c:pt idx="131">
                  <c:v>1.0436716530947092</c:v>
                </c:pt>
                <c:pt idx="132">
                  <c:v>1.1838819692930986</c:v>
                </c:pt>
                <c:pt idx="133">
                  <c:v>1.3276770029263092</c:v>
                </c:pt>
                <c:pt idx="134">
                  <c:v>1.4734379009840706</c:v>
                </c:pt>
                <c:pt idx="135">
                  <c:v>1.6195236786379188</c:v>
                </c:pt>
                <c:pt idx="136">
                  <c:v>1.7642896935456434</c:v>
                </c:pt>
                <c:pt idx="137">
                  <c:v>1.9061061613322439</c:v>
                </c:pt>
                <c:pt idx="138">
                  <c:v>2.0433765037990046</c:v>
                </c:pt>
                <c:pt idx="139">
                  <c:v>2.1745553232954751</c:v>
                </c:pt>
                <c:pt idx="140">
                  <c:v>2.2981658008978028</c:v>
                </c:pt>
                <c:pt idx="141">
                  <c:v>2.412816322523696</c:v>
                </c:pt>
                <c:pt idx="142">
                  <c:v>2.5172161458062341</c:v>
                </c:pt>
                <c:pt idx="143">
                  <c:v>2.6101899313479269</c:v>
                </c:pt>
                <c:pt idx="144">
                  <c:v>2.6906909747613028</c:v>
                </c:pt>
                <c:pt idx="145">
                  <c:v>2.7578129905289348</c:v>
                </c:pt>
                <c:pt idx="146">
                  <c:v>2.8108003150195042</c:v>
                </c:pt>
                <c:pt idx="147">
                  <c:v>2.8490564137937455</c:v>
                </c:pt>
                <c:pt idx="148">
                  <c:v>0.75171297394029624</c:v>
                </c:pt>
                <c:pt idx="149">
                  <c:v>0.65741281209332192</c:v>
                </c:pt>
                <c:pt idx="150">
                  <c:v>0.57262438865270981</c:v>
                </c:pt>
                <c:pt idx="151">
                  <c:v>0.49830225671431316</c:v>
                </c:pt>
                <c:pt idx="152">
                  <c:v>0.43528313924399664</c:v>
                </c:pt>
                <c:pt idx="153">
                  <c:v>0.38427650920090062</c:v>
                </c:pt>
                <c:pt idx="154">
                  <c:v>0.34585660224882164</c:v>
                </c:pt>
                <c:pt idx="155">
                  <c:v>0.3204559519770791</c:v>
                </c:pt>
                <c:pt idx="156">
                  <c:v>0.3083605204117339</c:v>
                </c:pt>
                <c:pt idx="157">
                  <c:v>0.30970647863815226</c:v>
                </c:pt>
                <c:pt idx="158">
                  <c:v>0.32447867377885631</c:v>
                </c:pt>
                <c:pt idx="159">
                  <c:v>0.35251079958551768</c:v>
                </c:pt>
                <c:pt idx="160">
                  <c:v>0.39348726872455586</c:v>
                </c:pt>
                <c:pt idx="161">
                  <c:v>0.44694676567804259</c:v>
                </c:pt>
                <c:pt idx="162">
                  <c:v>0.51228744026114159</c:v>
                </c:pt>
                <c:pt idx="163">
                  <c:v>0.58877368328715629</c:v>
                </c:pt>
                <c:pt idx="164">
                  <c:v>0.67554440809934724</c:v>
                </c:pt>
                <c:pt idx="165">
                  <c:v>0.77162274473554382</c:v>
                </c:pt>
                <c:pt idx="166">
                  <c:v>0.87592703758807022</c:v>
                </c:pt>
                <c:pt idx="167">
                  <c:v>0.98728302274667779</c:v>
                </c:pt>
                <c:pt idx="168">
                  <c:v>1.1044370479312371</c:v>
                </c:pt>
                <c:pt idx="169">
                  <c:v>1.2260701861833998</c:v>
                </c:pt>
                <c:pt idx="170">
                  <c:v>1.3508130844244608</c:v>
                </c:pt>
                <c:pt idx="171">
                  <c:v>1.4772613797134682</c:v>
                </c:pt>
                <c:pt idx="172">
                  <c:v>1.6039915096484387</c:v>
                </c:pt>
                <c:pt idx="173">
                  <c:v>1.7295767389162418</c:v>
                </c:pt>
                <c:pt idx="174">
                  <c:v>1.8526032215633086</c:v>
                </c:pt>
                <c:pt idx="175">
                  <c:v>1.9716859181571631</c:v>
                </c:pt>
                <c:pt idx="176">
                  <c:v>2.0854841886424338</c:v>
                </c:pt>
                <c:pt idx="177">
                  <c:v>2.1927168853460484</c:v>
                </c:pt>
                <c:pt idx="178">
                  <c:v>2.2921767762136578</c:v>
                </c:pt>
                <c:pt idx="179">
                  <c:v>2.3827441358996504</c:v>
                </c:pt>
                <c:pt idx="180">
                  <c:v>2.4633993517014496</c:v>
                </c:pt>
                <c:pt idx="181">
                  <c:v>2.5332344024197431</c:v>
                </c:pt>
                <c:pt idx="182">
                  <c:v>2.5914630809149566</c:v>
                </c:pt>
                <c:pt idx="183">
                  <c:v>2.6374298452738243</c:v>
                </c:pt>
                <c:pt idx="184">
                  <c:v>2.6706171989390963</c:v>
                </c:pt>
                <c:pt idx="185">
                  <c:v>0.8670954570581112</c:v>
                </c:pt>
                <c:pt idx="186">
                  <c:v>0.78729148676312344</c:v>
                </c:pt>
                <c:pt idx="187">
                  <c:v>0.71553707305815306</c:v>
                </c:pt>
                <c:pt idx="188">
                  <c:v>0.6526400313850238</c:v>
                </c:pt>
                <c:pt idx="189">
                  <c:v>0.5993084603663168</c:v>
                </c:pt>
                <c:pt idx="190">
                  <c:v>0.55614276998911338</c:v>
                </c:pt>
                <c:pt idx="191">
                  <c:v>0.52362892215377921</c:v>
                </c:pt>
                <c:pt idx="192">
                  <c:v>0.50213295968609062</c:v>
                </c:pt>
                <c:pt idx="193">
                  <c:v>0.49189688540540977</c:v>
                </c:pt>
                <c:pt idx="194">
                  <c:v>0.49303593764260212</c:v>
                </c:pt>
                <c:pt idx="195">
                  <c:v>0.50553729288007809</c:v>
                </c:pt>
                <c:pt idx="196">
                  <c:v>0.52926021011971525</c:v>
                </c:pt>
                <c:pt idx="197">
                  <c:v>0.56393761535335429</c:v>
                </c:pt>
                <c:pt idx="198">
                  <c:v>0.6091791082978113</c:v>
                </c:pt>
                <c:pt idx="199">
                  <c:v>0.66447535754440168</c:v>
                </c:pt>
                <c:pt idx="200">
                  <c:v>0.72920383464212302</c:v>
                </c:pt>
                <c:pt idx="201">
                  <c:v>0.80263582255984922</c:v>
                </c:pt>
                <c:pt idx="202">
                  <c:v>0.88394461962585213</c:v>
                </c:pt>
                <c:pt idx="203">
                  <c:v>0.97221484658421442</c:v>
                </c:pt>
                <c:pt idx="204">
                  <c:v>1.0664527519887399</c:v>
                </c:pt>
                <c:pt idx="205">
                  <c:v>1.1655973999156279</c:v>
                </c:pt>
                <c:pt idx="206">
                  <c:v>1.2685326140429745</c:v>
                </c:pt>
                <c:pt idx="207">
                  <c:v>1.3740995436299539</c:v>
                </c:pt>
                <c:pt idx="208">
                  <c:v>1.4811097099271346</c:v>
                </c:pt>
                <c:pt idx="209">
                  <c:v>1.588358386140672</c:v>
                </c:pt>
                <c:pt idx="210">
                  <c:v>1.6946381603179479</c:v>
                </c:pt>
                <c:pt idx="211">
                  <c:v>1.7987525284628885</c:v>
                </c:pt>
                <c:pt idx="212">
                  <c:v>1.899529364848858</c:v>
                </c:pt>
                <c:pt idx="213">
                  <c:v>1.9958341178795542</c:v>
                </c:pt>
                <c:pt idx="214">
                  <c:v>2.0865825829381137</c:v>
                </c:pt>
                <c:pt idx="215">
                  <c:v>2.1707531084269429</c:v>
                </c:pt>
                <c:pt idx="216">
                  <c:v>2.2473980975819465</c:v>
                </c:pt>
                <c:pt idx="217">
                  <c:v>2.3156546765730579</c:v>
                </c:pt>
                <c:pt idx="218">
                  <c:v>2.3747544087889518</c:v>
                </c:pt>
                <c:pt idx="219">
                  <c:v>2.4240319459419544</c:v>
                </c:pt>
                <c:pt idx="220">
                  <c:v>2.4629325185984947</c:v>
                </c:pt>
                <c:pt idx="221">
                  <c:v>2.4910181818062687</c:v>
                </c:pt>
                <c:pt idx="222">
                  <c:v>0.97905683205546012</c:v>
                </c:pt>
                <c:pt idx="223">
                  <c:v>0.91331923903481249</c:v>
                </c:pt>
                <c:pt idx="224">
                  <c:v>0.85421237470041012</c:v>
                </c:pt>
                <c:pt idx="225">
                  <c:v>0.80240166763373966</c:v>
                </c:pt>
                <c:pt idx="226">
                  <c:v>0.75847040584538072</c:v>
                </c:pt>
                <c:pt idx="227">
                  <c:v>0.72291317008401523</c:v>
                </c:pt>
                <c:pt idx="228">
                  <c:v>0.69613026581704918</c:v>
                </c:pt>
                <c:pt idx="229">
                  <c:v>0.67842321656793714</c:v>
                </c:pt>
                <c:pt idx="230">
                  <c:v>0.66999136934648662</c:v>
                </c:pt>
                <c:pt idx="231">
                  <c:v>0.67092965038840746</c:v>
                </c:pt>
                <c:pt idx="232">
                  <c:v>0.68122749647012493</c:v>
                </c:pt>
                <c:pt idx="233">
                  <c:v>0.700768973830177</c:v>
                </c:pt>
                <c:pt idx="234">
                  <c:v>0.72933408335837069</c:v>
                </c:pt>
                <c:pt idx="235">
                  <c:v>0.7666012373588027</c:v>
                </c:pt>
                <c:pt idx="236">
                  <c:v>0.81215088000319824</c:v>
                </c:pt>
                <c:pt idx="237">
                  <c:v>0.86547021071528896</c:v>
                </c:pt>
                <c:pt idx="238">
                  <c:v>0.92595895731009059</c:v>
                </c:pt>
                <c:pt idx="239">
                  <c:v>0.99293613389373525</c:v>
                </c:pt>
                <c:pt idx="240">
                  <c:v>1.0656477074430211</c:v>
                </c:pt>
                <c:pt idx="241">
                  <c:v>1.143275086753873</c:v>
                </c:pt>
                <c:pt idx="242">
                  <c:v>1.2249443381896317</c:v>
                </c:pt>
                <c:pt idx="243">
                  <c:v>1.3097360244777223</c:v>
                </c:pt>
                <c:pt idx="244">
                  <c:v>1.3966955557889618</c:v>
                </c:pt>
                <c:pt idx="245">
                  <c:v>1.4848439365664245</c:v>
                </c:pt>
                <c:pt idx="246">
                  <c:v>1.5731887871154395</c:v>
                </c:pt>
                <c:pt idx="247">
                  <c:v>1.6607355158730048</c:v>
                </c:pt>
                <c:pt idx="248">
                  <c:v>1.7464985165785454</c:v>
                </c:pt>
                <c:pt idx="249">
                  <c:v>1.8295122642876032</c:v>
                </c:pt>
                <c:pt idx="250">
                  <c:v>1.9088421853088824</c:v>
                </c:pt>
                <c:pt idx="251">
                  <c:v>1.9835951786902497</c:v>
                </c:pt>
                <c:pt idx="252">
                  <c:v>2.0529296708021816</c:v>
                </c:pt>
                <c:pt idx="253">
                  <c:v>2.1160650898235587</c:v>
                </c:pt>
                <c:pt idx="254">
                  <c:v>2.1722906534654869</c:v>
                </c:pt>
                <c:pt idx="255">
                  <c:v>2.2209733710004276</c:v>
                </c:pt>
                <c:pt idx="256">
                  <c:v>2.2615651695093217</c:v>
                </c:pt>
                <c:pt idx="257">
                  <c:v>2.2936090641189915</c:v>
                </c:pt>
                <c:pt idx="258">
                  <c:v>2.3167443027649259</c:v>
                </c:pt>
                <c:pt idx="259">
                  <c:v>1.080141692598271</c:v>
                </c:pt>
                <c:pt idx="260">
                  <c:v>1.0271039952796268</c:v>
                </c:pt>
                <c:pt idx="261">
                  <c:v>0.9794160311182748</c:v>
                </c:pt>
                <c:pt idx="262">
                  <c:v>0.93761467404084264</c:v>
                </c:pt>
                <c:pt idx="263">
                  <c:v>0.90217052620255378</c:v>
                </c:pt>
                <c:pt idx="264">
                  <c:v>0.87348261992027432</c:v>
                </c:pt>
                <c:pt idx="265">
                  <c:v>0.85187392534304218</c:v>
                </c:pt>
                <c:pt idx="266">
                  <c:v>0.83758771443498914</c:v>
                </c:pt>
                <c:pt idx="267">
                  <c:v>0.83078482220515215</c:v>
                </c:pt>
                <c:pt idx="268">
                  <c:v>0.83154183601741016</c:v>
                </c:pt>
                <c:pt idx="269">
                  <c:v>0.83985023336540199</c:v>
                </c:pt>
                <c:pt idx="270">
                  <c:v>0.8556164778194093</c:v>
                </c:pt>
                <c:pt idx="271">
                  <c:v>0.87866307206502459</c:v>
                </c:pt>
                <c:pt idx="272">
                  <c:v>0.90873055617843568</c:v>
                </c:pt>
                <c:pt idx="273">
                  <c:v>0.94548042864162518</c:v>
                </c:pt>
                <c:pt idx="274">
                  <c:v>0.98849895721251935</c:v>
                </c:pt>
                <c:pt idx="275">
                  <c:v>1.0373018367470894</c:v>
                </c:pt>
                <c:pt idx="276">
                  <c:v>1.0913396415353627</c:v>
                </c:pt>
                <c:pt idx="277">
                  <c:v>1.1500040107686273</c:v>
                </c:pt>
                <c:pt idx="278">
                  <c:v>1.212634497501468</c:v>
                </c:pt>
                <c:pt idx="279">
                  <c:v>1.2785260040026185</c:v>
                </c:pt>
                <c:pt idx="280">
                  <c:v>1.3469367197870048</c:v>
                </c:pt>
                <c:pt idx="281">
                  <c:v>1.4170964729621482</c:v>
                </c:pt>
                <c:pt idx="282">
                  <c:v>1.4882154008689734</c:v>
                </c:pt>
                <c:pt idx="283">
                  <c:v>1.5594928424024319</c:v>
                </c:pt>
                <c:pt idx="284">
                  <c:v>1.6301263519016733</c:v>
                </c:pt>
                <c:pt idx="285">
                  <c:v>1.6993207331308495</c:v>
                </c:pt>
                <c:pt idx="286">
                  <c:v>1.7662969916454623</c:v>
                </c:pt>
                <c:pt idx="287">
                  <c:v>1.8303011047579854</c:v>
                </c:pt>
                <c:pt idx="288">
                  <c:v>1.8906125103699658</c:v>
                </c:pt>
                <c:pt idx="289">
                  <c:v>1.9465522191028293</c:v>
                </c:pt>
                <c:pt idx="290">
                  <c:v>1.9974904584005446</c:v>
                </c:pt>
                <c:pt idx="291">
                  <c:v>2.0428537625463794</c:v>
                </c:pt>
                <c:pt idx="292">
                  <c:v>2.0821314287739252</c:v>
                </c:pt>
                <c:pt idx="293">
                  <c:v>2.1148812667891059</c:v>
                </c:pt>
                <c:pt idx="294">
                  <c:v>2.1407345769747161</c:v>
                </c:pt>
                <c:pt idx="295">
                  <c:v>2.1594003012325582</c:v>
                </c:pt>
                <c:pt idx="296">
                  <c:v>1.1563356945998025</c:v>
                </c:pt>
                <c:pt idx="297">
                  <c:v>1.1128707055318452</c:v>
                </c:pt>
                <c:pt idx="298">
                  <c:v>1.0737898829144261</c:v>
                </c:pt>
                <c:pt idx="299">
                  <c:v>1.0395332009645919</c:v>
                </c:pt>
                <c:pt idx="300">
                  <c:v>1.0104863234378647</c:v>
                </c:pt>
                <c:pt idx="301">
                  <c:v>0.98697626180282583</c:v>
                </c:pt>
                <c:pt idx="302">
                  <c:v>0.96926769372662347</c:v>
                </c:pt>
                <c:pt idx="303">
                  <c:v>0.95755998331811032</c:v>
                </c:pt>
                <c:pt idx="304">
                  <c:v>0.9519849366748917</c:v>
                </c:pt>
                <c:pt idx="305">
                  <c:v>0.95260531800246717</c:v>
                </c:pt>
                <c:pt idx="306">
                  <c:v>0.95941414301108541</c:v>
                </c:pt>
                <c:pt idx="307">
                  <c:v>0.97233475754529297</c:v>
                </c:pt>
                <c:pt idx="308">
                  <c:v>0.99122170056095771</c:v>
                </c:pt>
                <c:pt idx="309">
                  <c:v>1.0158623417343255</c:v>
                </c:pt>
                <c:pt idx="310">
                  <c:v>1.0459792752668045</c:v>
                </c:pt>
                <c:pt idx="311">
                  <c:v>1.081233442935887</c:v>
                </c:pt>
                <c:pt idx="312">
                  <c:v>1.1212279512327104</c:v>
                </c:pt>
                <c:pt idx="313">
                  <c:v>1.1655125396127013</c:v>
                </c:pt>
                <c:pt idx="314">
                  <c:v>1.2135886495554704</c:v>
                </c:pt>
                <c:pt idx="315">
                  <c:v>1.2649150373661799</c:v>
                </c:pt>
                <c:pt idx="316">
                  <c:v>1.3189138675291363</c:v>
                </c:pt>
                <c:pt idx="317">
                  <c:v>1.3749772180142681</c:v>
                </c:pt>
                <c:pt idx="318">
                  <c:v>1.4324739242993694</c:v>
                </c:pt>
                <c:pt idx="319">
                  <c:v>1.4907566850576943</c:v>
                </c:pt>
                <c:pt idx="320">
                  <c:v>1.5491693495146537</c:v>
                </c:pt>
                <c:pt idx="321">
                  <c:v>1.6070543044321208</c:v>
                </c:pt>
                <c:pt idx="322">
                  <c:v>1.663759877557238</c:v>
                </c:pt>
                <c:pt idx="323">
                  <c:v>1.7186476741872585</c:v>
                </c:pt>
                <c:pt idx="324">
                  <c:v>1.7710997642549431</c:v>
                </c:pt>
                <c:pt idx="325">
                  <c:v>1.8205256390218771</c:v>
                </c:pt>
                <c:pt idx="326">
                  <c:v>1.866368859060842</c:v>
                </c:pt>
                <c:pt idx="327">
                  <c:v>1.9081133186838637</c:v>
                </c:pt>
                <c:pt idx="328">
                  <c:v>1.9452890562906322</c:v>
                </c:pt>
                <c:pt idx="329">
                  <c:v>1.9774775452240503</c:v>
                </c:pt>
                <c:pt idx="330">
                  <c:v>2.0043164055681402</c:v>
                </c:pt>
                <c:pt idx="331">
                  <c:v>2.0255034838426158</c:v>
                </c:pt>
                <c:pt idx="332">
                  <c:v>2.0408002546646671</c:v>
                </c:pt>
                <c:pt idx="333">
                  <c:v>1.1860993129029418</c:v>
                </c:pt>
                <c:pt idx="334">
                  <c:v>1.146373705243183</c:v>
                </c:pt>
                <c:pt idx="335">
                  <c:v>1.1106550852777464</c:v>
                </c:pt>
                <c:pt idx="336">
                  <c:v>1.079345575346971</c:v>
                </c:pt>
                <c:pt idx="337">
                  <c:v>1.0527976597691318</c:v>
                </c:pt>
                <c:pt idx="338">
                  <c:v>1.0313102165510954</c:v>
                </c:pt>
                <c:pt idx="339">
                  <c:v>1.0151251526020064</c:v>
                </c:pt>
                <c:pt idx="340">
                  <c:v>1.004424680330968</c:v>
                </c:pt>
                <c:pt idx="341">
                  <c:v>0.99932926628894236</c:v>
                </c:pt>
                <c:pt idx="342">
                  <c:v>0.99989627494918076</c:v>
                </c:pt>
                <c:pt idx="343">
                  <c:v>1.0061193228945839</c:v>
                </c:pt>
                <c:pt idx="344">
                  <c:v>1.0179283506825905</c:v>
                </c:pt>
                <c:pt idx="345">
                  <c:v>1.0351904115785322</c:v>
                </c:pt>
                <c:pt idx="346">
                  <c:v>1.0577111682778531</c:v>
                </c:pt>
                <c:pt idx="347">
                  <c:v>1.0852370807669995</c:v>
                </c:pt>
                <c:pt idx="348">
                  <c:v>1.1174582606919194</c:v>
                </c:pt>
                <c:pt idx="349">
                  <c:v>1.1540119600995158</c:v>
                </c:pt>
                <c:pt idx="350">
                  <c:v>1.1944866552756008</c:v>
                </c:pt>
                <c:pt idx="351">
                  <c:v>1.2384266797032577</c:v>
                </c:pt>
                <c:pt idx="352">
                  <c:v>1.2853373539834918</c:v>
                </c:pt>
                <c:pt idx="353">
                  <c:v>1.3346905549652208</c:v>
                </c:pt>
                <c:pt idx="354">
                  <c:v>1.3859306613870068</c:v>
                </c:pt>
                <c:pt idx="355">
                  <c:v>1.4384808090941457</c:v>
                </c:pt>
                <c:pt idx="356">
                  <c:v>1.4917493854095065</c:v>
                </c:pt>
                <c:pt idx="357">
                  <c:v>1.5451366895441114</c:v>
                </c:pt>
                <c:pt idx="358">
                  <c:v>1.5980416840641571</c:v>
                </c:pt>
                <c:pt idx="359">
                  <c:v>1.6498687614060641</c:v>
                </c:pt>
                <c:pt idx="360">
                  <c:v>1.7000344492617243</c:v>
                </c:pt>
                <c:pt idx="361">
                  <c:v>1.7479739793443234</c:v>
                </c:pt>
                <c:pt idx="362">
                  <c:v>1.7931476455831832</c:v>
                </c:pt>
                <c:pt idx="363">
                  <c:v>1.8350468801666906</c:v>
                </c:pt>
                <c:pt idx="364">
                  <c:v>1.873199979028858</c:v>
                </c:pt>
                <c:pt idx="365">
                  <c:v>1.9071774123216541</c:v>
                </c:pt>
                <c:pt idx="366">
                  <c:v>1.9365966600874869</c:v>
                </c:pt>
                <c:pt idx="367">
                  <c:v>1.9611265186915556</c:v>
                </c:pt>
                <c:pt idx="368">
                  <c:v>1.9804908295319994</c:v>
                </c:pt>
                <c:pt idx="369">
                  <c:v>1.9944715880498023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34-8949-BF43-6C1347BB8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83008"/>
        <c:axId val="624353456"/>
      </c:scatterChart>
      <c:valAx>
        <c:axId val="62438300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53456"/>
        <c:crosses val="autoZero"/>
        <c:crossBetween val="midCat"/>
      </c:valAx>
      <c:valAx>
        <c:axId val="6243534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8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'Upside down'!$V$289:$V$513</c:f>
              <c:numCache>
                <c:formatCode>0.0000</c:formatCode>
                <c:ptCount val="225"/>
                <c:pt idx="0">
                  <c:v>-1.4644120639534284</c:v>
                </c:pt>
                <c:pt idx="1">
                  <c:v>-1.3309257487052073</c:v>
                </c:pt>
                <c:pt idx="2">
                  <c:v>-1.1824557925043102</c:v>
                </c:pt>
                <c:pt idx="3">
                  <c:v>-1.0206736789163211</c:v>
                </c:pt>
                <c:pt idx="4">
                  <c:v>-0.84740076056359748</c:v>
                </c:pt>
                <c:pt idx="5">
                  <c:v>-0.66458775422951044</c:v>
                </c:pt>
                <c:pt idx="6">
                  <c:v>-0.47429277957329263</c:v>
                </c:pt>
                <c:pt idx="7">
                  <c:v>-0.27865818869694636</c:v>
                </c:pt>
                <c:pt idx="8">
                  <c:v>-7.9886447418317991E-2</c:v>
                </c:pt>
                <c:pt idx="9">
                  <c:v>0.11978466021960238</c:v>
                </c:pt>
                <c:pt idx="10">
                  <c:v>0.31810722505405314</c:v>
                </c:pt>
                <c:pt idx="11">
                  <c:v>0.51284851989707181</c:v>
                </c:pt>
                <c:pt idx="12">
                  <c:v>0.70181613571049428</c:v>
                </c:pt>
                <c:pt idx="13">
                  <c:v>0.88288266387683245</c:v>
                </c:pt>
                <c:pt idx="14">
                  <c:v>1.0540096466915665</c:v>
                </c:pt>
                <c:pt idx="15">
                  <c:v>1.2132705264407859</c:v>
                </c:pt>
                <c:pt idx="16">
                  <c:v>1.3588723347021039</c:v>
                </c:pt>
                <c:pt idx="17">
                  <c:v>1.4891758776894124</c:v>
                </c:pt>
                <c:pt idx="18">
                  <c:v>1.6027141903936701</c:v>
                </c:pt>
                <c:pt idx="19">
                  <c:v>1.698209051761908</c:v>
                </c:pt>
                <c:pt idx="20">
                  <c:v>1.7745853749855955</c:v>
                </c:pt>
                <c:pt idx="21">
                  <c:v>1.8309833108916411</c:v>
                </c:pt>
                <c:pt idx="22">
                  <c:v>1.8667679281753424</c:v>
                </c:pt>
                <c:pt idx="23">
                  <c:v>1.8815363614946397</c:v>
                </c:pt>
                <c:pt idx="24">
                  <c:v>1.8751223469520124</c:v>
                </c:pt>
                <c:pt idx="25">
                  <c:v>1.8475980939032912</c:v>
                </c:pt>
                <c:pt idx="26">
                  <c:v>1.7992734720204497</c:v>
                </c:pt>
                <c:pt idx="27">
                  <c:v>1.7306925227604741</c:v>
                </c:pt>
                <c:pt idx="28">
                  <c:v>1.6426273345144</c:v>
                </c:pt>
                <c:pt idx="29">
                  <c:v>1.5360693503904492</c:v>
                </c:pt>
                <c:pt idx="30">
                  <c:v>1.412218206488763</c:v>
                </c:pt>
                <c:pt idx="31">
                  <c:v>1.2724682263270937</c:v>
                </c:pt>
                <c:pt idx="32">
                  <c:v>1.1183927234640092</c:v>
                </c:pt>
                <c:pt idx="33">
                  <c:v>0.9517262890416146</c:v>
                </c:pt>
                <c:pt idx="34">
                  <c:v>0.77434526365567768</c:v>
                </c:pt>
                <c:pt idx="35">
                  <c:v>0.58824661340200601</c:v>
                </c:pt>
                <c:pt idx="36">
                  <c:v>0.39552544791379152</c:v>
                </c:pt>
                <c:pt idx="37">
                  <c:v>-1.3411786995929029</c:v>
                </c:pt>
                <c:pt idx="38">
                  <c:v>-1.218925539362347</c:v>
                </c:pt>
                <c:pt idx="39">
                  <c:v>-1.0829496431732897</c:v>
                </c:pt>
                <c:pt idx="40">
                  <c:v>-0.93478183572327478</c:v>
                </c:pt>
                <c:pt idx="41">
                  <c:v>-0.77609019896934295</c:v>
                </c:pt>
                <c:pt idx="42">
                  <c:v>-0.60866129276250547</c:v>
                </c:pt>
                <c:pt idx="43">
                  <c:v>-0.43438004165106475</c:v>
                </c:pt>
                <c:pt idx="44">
                  <c:v>-0.25520851428834568</c:v>
                </c:pt>
                <c:pt idx="45">
                  <c:v>-7.3163834347518664E-2</c:v>
                </c:pt>
                <c:pt idx="46">
                  <c:v>0.10970452837625159</c:v>
                </c:pt>
                <c:pt idx="47">
                  <c:v>0.2913378310182167</c:v>
                </c:pt>
                <c:pt idx="48">
                  <c:v>0.46969123509322175</c:v>
                </c:pt>
                <c:pt idx="49">
                  <c:v>0.64275682740855322</c:v>
                </c:pt>
                <c:pt idx="50">
                  <c:v>0.80858622526965551</c:v>
                </c:pt>
                <c:pt idx="51">
                  <c:v>0.96531251148797315</c:v>
                </c:pt>
                <c:pt idx="52">
                  <c:v>1.1111712522452963</c:v>
                </c:pt>
                <c:pt idx="53">
                  <c:v>1.2445203611942512</c:v>
                </c:pt>
                <c:pt idx="54">
                  <c:v>1.3638585861637118</c:v>
                </c:pt>
                <c:pt idx="55">
                  <c:v>1.4678424103447119</c:v>
                </c:pt>
                <c:pt idx="56">
                  <c:v>1.5553011776822985</c:v>
                </c:pt>
                <c:pt idx="57">
                  <c:v>1.6252502721907758</c:v>
                </c:pt>
                <c:pt idx="58">
                  <c:v>1.6769022028188203</c:v>
                </c:pt>
                <c:pt idx="59">
                  <c:v>1.7096754690704088</c:v>
                </c:pt>
                <c:pt idx="60">
                  <c:v>1.723201107571861</c:v>
                </c:pt>
                <c:pt idx="61">
                  <c:v>1.7173268458833666</c:v>
                </c:pt>
                <c:pt idx="62">
                  <c:v>1.6921188167911372</c:v>
                </c:pt>
                <c:pt idx="63">
                  <c:v>1.6478608137805792</c:v>
                </c:pt>
                <c:pt idx="64">
                  <c:v>1.5850510960724178</c:v>
                </c:pt>
                <c:pt idx="65">
                  <c:v>1.5043967791908612</c:v>
                </c:pt>
                <c:pt idx="66">
                  <c:v>1.4068058742151246</c:v>
                </c:pt>
                <c:pt idx="67">
                  <c:v>1.2933770653368881</c:v>
                </c:pt>
                <c:pt idx="68">
                  <c:v>1.1653873408085589</c:v>
                </c:pt>
                <c:pt idx="69">
                  <c:v>1.0242776165338441</c:v>
                </c:pt>
                <c:pt idx="70">
                  <c:v>0.87163651415111898</c:v>
                </c:pt>
                <c:pt idx="71">
                  <c:v>0.70918247623687503</c:v>
                </c:pt>
                <c:pt idx="72">
                  <c:v>0.53874441997735523</c:v>
                </c:pt>
                <c:pt idx="73">
                  <c:v>0.36224114711048261</c:v>
                </c:pt>
                <c:pt idx="74">
                  <c:v>-1.2097615975724312</c:v>
                </c:pt>
                <c:pt idx="75">
                  <c:v>-1.0994875688589663</c:v>
                </c:pt>
                <c:pt idx="76">
                  <c:v>-0.9768354439370982</c:v>
                </c:pt>
                <c:pt idx="77">
                  <c:v>-0.84318604769784777</c:v>
                </c:pt>
                <c:pt idx="78">
                  <c:v>-0.70004401296445007</c:v>
                </c:pt>
                <c:pt idx="79">
                  <c:v>-0.54902084124686346</c:v>
                </c:pt>
                <c:pt idx="80">
                  <c:v>-0.39181676036226853</c:v>
                </c:pt>
                <c:pt idx="81">
                  <c:v>-0.23020158316954339</c:v>
                </c:pt>
                <c:pt idx="82">
                  <c:v>-6.5994782911214717E-2</c:v>
                </c:pt>
                <c:pt idx="83">
                  <c:v>9.8954990524132633E-2</c:v>
                </c:pt>
                <c:pt idx="84">
                  <c:v>0.26279072281185661</c:v>
                </c:pt>
                <c:pt idx="85">
                  <c:v>0.42366794156857568</c:v>
                </c:pt>
                <c:pt idx="86">
                  <c:v>0.57977548153156899</c:v>
                </c:pt>
                <c:pt idx="87">
                  <c:v>0.72935587476463726</c:v>
                </c:pt>
                <c:pt idx="88">
                  <c:v>0.8707251363362809</c:v>
                </c:pt>
                <c:pt idx="89">
                  <c:v>1.0022917227218557</c:v>
                </c:pt>
                <c:pt idx="90">
                  <c:v>1.1225744494948908</c:v>
                </c:pt>
                <c:pt idx="91">
                  <c:v>1.2302191665891413</c:v>
                </c:pt>
                <c:pt idx="92">
                  <c:v>1.3240140034002845</c:v>
                </c:pt>
                <c:pt idx="93">
                  <c:v>1.4029030120970001</c:v>
                </c:pt>
                <c:pt idx="94">
                  <c:v>1.4659980555442351</c:v>
                </c:pt>
                <c:pt idx="95">
                  <c:v>1.5125888060037009</c:v>
                </c:pt>
                <c:pt idx="96">
                  <c:v>1.5421507420456488</c:v>
                </c:pt>
                <c:pt idx="97">
                  <c:v>1.5543510536422098</c:v>
                </c:pt>
                <c:pt idx="98">
                  <c:v>1.549052388962411</c:v>
                </c:pt>
                <c:pt idx="99">
                  <c:v>1.5263144006872287</c:v>
                </c:pt>
                <c:pt idx="100">
                  <c:v>1.4863930744361704</c:v>
                </c:pt>
                <c:pt idx="101">
                  <c:v>1.4297378468660018</c:v>
                </c:pt>
                <c:pt idx="102">
                  <c:v>1.356986545886228</c:v>
                </c:pt>
                <c:pt idx="103">
                  <c:v>1.2689582099546908</c:v>
                </c:pt>
                <c:pt idx="104">
                  <c:v>1.1666438672940704</c:v>
                </c:pt>
                <c:pt idx="105">
                  <c:v>1.0511953788374273</c:v>
                </c:pt>
                <c:pt idx="106">
                  <c:v>0.92391247050955061</c:v>
                </c:pt>
                <c:pt idx="107">
                  <c:v>0.78622810083547701</c:v>
                </c:pt>
                <c:pt idx="108">
                  <c:v>0.63969232860849312</c:v>
                </c:pt>
                <c:pt idx="109">
                  <c:v>0.48595486223638135</c:v>
                </c:pt>
                <c:pt idx="110">
                  <c:v>0.32674648722639649</c:v>
                </c:pt>
                <c:pt idx="111">
                  <c:v>-1.0719035223961286</c:v>
                </c:pt>
                <c:pt idx="112">
                  <c:v>-0.97419574257904118</c:v>
                </c:pt>
                <c:pt idx="113">
                  <c:v>-0.86552040935889507</c:v>
                </c:pt>
                <c:pt idx="114">
                  <c:v>-0.74710099607743563</c:v>
                </c:pt>
                <c:pt idx="115">
                  <c:v>-0.62027067550719484</c:v>
                </c:pt>
                <c:pt idx="116">
                  <c:v>-0.48645731091341243</c:v>
                </c:pt>
                <c:pt idx="117">
                  <c:v>-0.34716738108477585</c:v>
                </c:pt>
                <c:pt idx="118">
                  <c:v>-0.20396902030594105</c:v>
                </c:pt>
                <c:pt idx="119">
                  <c:v>-5.8474364208823813E-2</c:v>
                </c:pt>
                <c:pt idx="120">
                  <c:v>8.7678599745883101E-2</c:v>
                </c:pt>
                <c:pt idx="121">
                  <c:v>0.23284447282861329</c:v>
                </c:pt>
                <c:pt idx="122">
                  <c:v>0.37538896903733432</c:v>
                </c:pt>
                <c:pt idx="123">
                  <c:v>0.51370731398621039</c:v>
                </c:pt>
                <c:pt idx="124">
                  <c:v>0.64624231155074019</c:v>
                </c:pt>
                <c:pt idx="125">
                  <c:v>0.77150187487401045</c:v>
                </c:pt>
                <c:pt idx="126">
                  <c:v>0.88807582436895505</c:v>
                </c:pt>
                <c:pt idx="127">
                  <c:v>0.99465176360371665</c:v>
                </c:pt>
                <c:pt idx="128">
                  <c:v>1.0900298543384521</c:v>
                </c:pt>
                <c:pt idx="129">
                  <c:v>1.1731363243753428</c:v>
                </c:pt>
                <c:pt idx="130">
                  <c:v>1.2430355561496309</c:v>
                </c:pt>
                <c:pt idx="131">
                  <c:v>1.2989406199676108</c:v>
                </c:pt>
                <c:pt idx="132">
                  <c:v>1.3402221333077549</c:v>
                </c:pt>
                <c:pt idx="133">
                  <c:v>1.3664153464464419</c:v>
                </c:pt>
                <c:pt idx="134">
                  <c:v>1.3772253746378855</c:v>
                </c:pt>
                <c:pt idx="135">
                  <c:v>1.3725305179440797</c:v>
                </c:pt>
                <c:pt idx="136">
                  <c:v>1.3523836313399107</c:v>
                </c:pt>
                <c:pt idx="137">
                  <c:v>1.3170115296687199</c:v>
                </c:pt>
                <c:pt idx="138">
                  <c:v>1.2668124341473546</c:v>
                </c:pt>
                <c:pt idx="139">
                  <c:v>1.2023514891681093</c:v>
                </c:pt>
                <c:pt idx="140">
                  <c:v>1.1243543998696659</c:v>
                </c:pt>
                <c:pt idx="141">
                  <c:v>1.0336992621056345</c:v>
                </c:pt>
                <c:pt idx="142">
                  <c:v>0.93140667678939792</c:v>
                </c:pt>
                <c:pt idx="143">
                  <c:v>0.81862825990854149</c:v>
                </c:pt>
                <c:pt idx="144">
                  <c:v>0.69663367756382133</c:v>
                </c:pt>
                <c:pt idx="145">
                  <c:v>0.56679635199295686</c:v>
                </c:pt>
                <c:pt idx="146">
                  <c:v>0.43057799950168718</c:v>
                </c:pt>
                <c:pt idx="147">
                  <c:v>0.28951217437497334</c:v>
                </c:pt>
                <c:pt idx="148">
                  <c:v>-0.92988157268049831</c:v>
                </c:pt>
                <c:pt idx="149">
                  <c:v>-0.84511959358341271</c:v>
                </c:pt>
                <c:pt idx="150">
                  <c:v>-0.75084320801801374</c:v>
                </c:pt>
                <c:pt idx="151">
                  <c:v>-0.64811378512003459</c:v>
                </c:pt>
                <c:pt idx="152">
                  <c:v>-0.53808785882044474</c:v>
                </c:pt>
                <c:pt idx="153">
                  <c:v>-0.42200410751791728</c:v>
                </c:pt>
                <c:pt idx="154">
                  <c:v>-0.30116940896400879</c:v>
                </c:pt>
                <c:pt idx="155">
                  <c:v>-0.17694412735598453</c:v>
                </c:pt>
                <c:pt idx="156">
                  <c:v>-5.0726798276066305E-2</c:v>
                </c:pt>
                <c:pt idx="157">
                  <c:v>7.6061616105031829E-2</c:v>
                </c:pt>
                <c:pt idx="158">
                  <c:v>0.20199372430443138</c:v>
                </c:pt>
                <c:pt idx="159">
                  <c:v>0.32565177518499405</c:v>
                </c:pt>
                <c:pt idx="160">
                  <c:v>0.44564361908164313</c:v>
                </c:pt>
                <c:pt idx="161">
                  <c:v>0.56061838070479431</c:v>
                </c:pt>
                <c:pt idx="162">
                  <c:v>0.66928166737442274</c:v>
                </c:pt>
                <c:pt idx="163">
                  <c:v>0.77041014136956298</c:v>
                </c:pt>
                <c:pt idx="164">
                  <c:v>0.86286529233686915</c:v>
                </c:pt>
                <c:pt idx="165">
                  <c:v>0.94560625470764403</c:v>
                </c:pt>
                <c:pt idx="166">
                  <c:v>1.017701525824096</c:v>
                </c:pt>
                <c:pt idx="167">
                  <c:v>1.0783394528514625</c:v>
                </c:pt>
                <c:pt idx="168">
                  <c:v>1.1268373704137253</c:v>
                </c:pt>
                <c:pt idx="169">
                  <c:v>1.1626492860808688</c:v>
                </c:pt>
                <c:pt idx="170">
                  <c:v>1.1853720271840151</c:v>
                </c:pt>
                <c:pt idx="171">
                  <c:v>1.1947497797572224</c:v>
                </c:pt>
                <c:pt idx="172">
                  <c:v>1.1906769685062744</c:v>
                </c:pt>
                <c:pt idx="173">
                  <c:v>1.1731994453815981</c:v>
                </c:pt>
                <c:pt idx="174">
                  <c:v>1.1425139733742899</c:v>
                </c:pt>
                <c:pt idx="175">
                  <c:v>1.0989660113467008</c:v>
                </c:pt>
                <c:pt idx="176">
                  <c:v>1.0430458248360903</c:v>
                </c:pt>
                <c:pt idx="177">
                  <c:v>0.97538296661615564</c:v>
                </c:pt>
                <c:pt idx="178">
                  <c:v>0.8967391891545945</c:v>
                </c:pt>
                <c:pt idx="179">
                  <c:v>0.80799986875868302</c:v>
                </c:pt>
                <c:pt idx="180">
                  <c:v>0.71016403795633576</c:v>
                </c:pt>
                <c:pt idx="181">
                  <c:v>0.60433313832870461</c:v>
                </c:pt>
                <c:pt idx="182">
                  <c:v>0.49169862041558265</c:v>
                </c:pt>
                <c:pt idx="183">
                  <c:v>0.37352853029461952</c:v>
                </c:pt>
                <c:pt idx="184">
                  <c:v>0.25115323384342975</c:v>
                </c:pt>
                <c:pt idx="185">
                  <c:v>-0.78693652217132437</c:v>
                </c:pt>
                <c:pt idx="186">
                  <c:v>-0.71520448768144695</c:v>
                </c:pt>
                <c:pt idx="187">
                  <c:v>-0.63542063868457155</c:v>
                </c:pt>
                <c:pt idx="188">
                  <c:v>-0.54848318648088146</c:v>
                </c:pt>
                <c:pt idx="189">
                  <c:v>-0.45537087805940113</c:v>
                </c:pt>
                <c:pt idx="190">
                  <c:v>-0.35713197730639162</c:v>
                </c:pt>
                <c:pt idx="191">
                  <c:v>-0.25487246358839566</c:v>
                </c:pt>
                <c:pt idx="192">
                  <c:v>-0.14974358057098705</c:v>
                </c:pt>
                <c:pt idx="193">
                  <c:v>-4.2928875449357674E-2</c:v>
                </c:pt>
                <c:pt idx="194">
                  <c:v>6.4369125496145513E-2</c:v>
                </c:pt>
                <c:pt idx="195">
                  <c:v>0.17094245501214911</c:v>
                </c:pt>
                <c:pt idx="196">
                  <c:v>0.27559130423917877</c:v>
                </c:pt>
                <c:pt idx="197">
                  <c:v>0.37713753023090263</c:v>
                </c:pt>
                <c:pt idx="198">
                  <c:v>0.4744379195572403</c:v>
                </c:pt>
                <c:pt idx="199">
                  <c:v>0.56639705866890877</c:v>
                </c:pt>
                <c:pt idx="200">
                  <c:v>0.65197966612807678</c:v>
                </c:pt>
                <c:pt idx="201">
                  <c:v>0.7302222478681446</c:v>
                </c:pt>
                <c:pt idx="202">
                  <c:v>0.80024394426704515</c:v>
                </c:pt>
                <c:pt idx="203">
                  <c:v>0.86125644691707126</c:v>
                </c:pt>
                <c:pt idx="204">
                  <c:v>0.91257287344764637</c:v>
                </c:pt>
                <c:pt idx="205">
                  <c:v>0.95361550048775867</c:v>
                </c:pt>
                <c:pt idx="206">
                  <c:v>0.98392226770990865</c:v>
                </c:pt>
                <c:pt idx="207">
                  <c:v>1.0031519797326602</c:v>
                </c:pt>
                <c:pt idx="208">
                  <c:v>1.0110881473184636</c:v>
                </c:pt>
                <c:pt idx="209">
                  <c:v>1.0076414246223224</c:v>
                </c:pt>
                <c:pt idx="210">
                  <c:v>0.99285061505261052</c:v>
                </c:pt>
                <c:pt idx="211">
                  <c:v>0.96688223442000121</c:v>
                </c:pt>
                <c:pt idx="212">
                  <c:v>0.93002863629260313</c:v>
                </c:pt>
                <c:pt idx="213">
                  <c:v>0.88270472066216443</c:v>
                </c:pt>
                <c:pt idx="214">
                  <c:v>0.82544326297537784</c:v>
                </c:pt>
                <c:pt idx="215">
                  <c:v>0.75888891611632825</c:v>
                </c:pt>
                <c:pt idx="216">
                  <c:v>0.68379095286612046</c:v>
                </c:pt>
                <c:pt idx="217">
                  <c:v>0.60099483054550451</c:v>
                </c:pt>
                <c:pt idx="218">
                  <c:v>0.51143267280625671</c:v>
                </c:pt>
                <c:pt idx="219">
                  <c:v>0.41611277572786737</c:v>
                </c:pt>
                <c:pt idx="220">
                  <c:v>0.31610825636052386</c:v>
                </c:pt>
                <c:pt idx="221">
                  <c:v>0.21254497150976281</c:v>
                </c:pt>
                <c:pt idx="222">
                  <c:v>-0.64822981408522018</c:v>
                </c:pt>
                <c:pt idx="223">
                  <c:v>-0.58914138436915142</c:v>
                </c:pt>
                <c:pt idx="224">
                  <c:v>-0.52342036603396713</c:v>
                </c:pt>
              </c:numCache>
            </c:numRef>
          </c:xVal>
          <c:yVal>
            <c:numRef>
              <c:f>'Upside down'!$W$289:$W$513</c:f>
              <c:numCache>
                <c:formatCode>0.0000</c:formatCode>
                <c:ptCount val="225"/>
                <c:pt idx="0">
                  <c:v>0.32025028834491098</c:v>
                </c:pt>
                <c:pt idx="1">
                  <c:v>0.17174288837203466</c:v>
                </c:pt>
                <c:pt idx="2">
                  <c:v>3.8214927588703373E-2</c:v>
                </c:pt>
                <c:pt idx="3">
                  <c:v>-7.8830328309407394E-2</c:v>
                </c:pt>
                <c:pt idx="4">
                  <c:v>-0.17807517689502239</c:v>
                </c:pt>
                <c:pt idx="5">
                  <c:v>-0.25840231378128475</c:v>
                </c:pt>
                <c:pt idx="6">
                  <c:v>-0.31890741130075573</c:v>
                </c:pt>
                <c:pt idx="7">
                  <c:v>-0.35890929947988881</c:v>
                </c:pt>
                <c:pt idx="8">
                  <c:v>-0.37795763469095811</c:v>
                </c:pt>
                <c:pt idx="9">
                  <c:v>-0.37583796964730887</c:v>
                </c:pt>
                <c:pt idx="10">
                  <c:v>-0.35257416766361893</c:v>
                </c:pt>
                <c:pt idx="11">
                  <c:v>-0.30842813400128755</c:v>
                </c:pt>
                <c:pt idx="12">
                  <c:v>-0.24389686732348159</c:v>
                </c:pt>
                <c:pt idx="13">
                  <c:v>-0.15970686445473303</c:v>
                </c:pt>
                <c:pt idx="14">
                  <c:v>-5.6805941436633534E-2</c:v>
                </c:pt>
                <c:pt idx="15">
                  <c:v>6.36474370413318E-2</c:v>
                </c:pt>
                <c:pt idx="16">
                  <c:v>0.20029719970591087</c:v>
                </c:pt>
                <c:pt idx="17">
                  <c:v>0.35160493543084281</c:v>
                </c:pt>
                <c:pt idx="18">
                  <c:v>0.5158672127604883</c:v>
                </c:pt>
                <c:pt idx="19">
                  <c:v>0.69123475724210603</c:v>
                </c:pt>
                <c:pt idx="20">
                  <c:v>0.87573327066723439</c:v>
                </c:pt>
                <c:pt idx="21">
                  <c:v>1.0672856578379215</c:v>
                </c:pt>
                <c:pt idx="22">
                  <c:v>1.2637354106275605</c:v>
                </c:pt>
                <c:pt idx="23">
                  <c:v>1.4628708860771766</c:v>
                </c:pt>
                <c:pt idx="24">
                  <c:v>1.6624502052029275</c:v>
                </c:pt>
                <c:pt idx="25">
                  <c:v>1.8602264922025602</c:v>
                </c:pt>
                <c:pt idx="26">
                  <c:v>2.0539731699163513</c:v>
                </c:pt>
                <c:pt idx="27">
                  <c:v>2.2415090267647204</c:v>
                </c:pt>
                <c:pt idx="28">
                  <c:v>2.4207227729574576</c:v>
                </c:pt>
                <c:pt idx="29">
                  <c:v>2.589596809519302</c:v>
                </c:pt>
                <c:pt idx="30">
                  <c:v>2.7462299425387728</c:v>
                </c:pt>
                <c:pt idx="31">
                  <c:v>2.888858786921892</c:v>
                </c:pt>
                <c:pt idx="32">
                  <c:v>3.015877618686079</c:v>
                </c:pt>
                <c:pt idx="33">
                  <c:v>3.1258564522959009</c:v>
                </c:pt>
                <c:pt idx="34">
                  <c:v>3.2175571395249776</c:v>
                </c:pt>
                <c:pt idx="35">
                  <c:v>3.2899473086020876</c:v>
                </c:pt>
                <c:pt idx="36">
                  <c:v>3.3422119867137514</c:v>
                </c:pt>
                <c:pt idx="37">
                  <c:v>0.41972187922708248</c:v>
                </c:pt>
                <c:pt idx="38">
                  <c:v>0.28371169023844578</c:v>
                </c:pt>
                <c:pt idx="39">
                  <c:v>0.16142038903241041</c:v>
                </c:pt>
                <c:pt idx="40">
                  <c:v>5.4224738325220567E-2</c:v>
                </c:pt>
                <c:pt idx="41">
                  <c:v>-3.6668446894798867E-2</c:v>
                </c:pt>
                <c:pt idx="42">
                  <c:v>-0.11023588576189924</c:v>
                </c:pt>
                <c:pt idx="43">
                  <c:v>-0.16564935168953787</c:v>
                </c:pt>
                <c:pt idx="44">
                  <c:v>-0.20228499659437005</c:v>
                </c:pt>
                <c:pt idx="45">
                  <c:v>-0.2197303742149439</c:v>
                </c:pt>
                <c:pt idx="46">
                  <c:v>-0.21778908345615355</c:v>
                </c:pt>
                <c:pt idx="47">
                  <c:v>-0.19648297948440674</c:v>
                </c:pt>
                <c:pt idx="48">
                  <c:v>-0.15605192768086651</c:v>
                </c:pt>
                <c:pt idx="49">
                  <c:v>-9.6951103222775448E-2</c:v>
                </c:pt>
                <c:pt idx="50">
                  <c:v>-1.9845866694334857E-2</c:v>
                </c:pt>
                <c:pt idx="51">
                  <c:v>7.4395726582182409E-2</c:v>
                </c:pt>
                <c:pt idx="52">
                  <c:v>0.18471269916469391</c:v>
                </c:pt>
                <c:pt idx="53">
                  <c:v>0.30986309603822515</c:v>
                </c:pt>
                <c:pt idx="54">
                  <c:v>0.44843796661807089</c:v>
                </c:pt>
                <c:pt idx="55">
                  <c:v>0.59887722679897359</c:v>
                </c:pt>
                <c:pt idx="56">
                  <c:v>0.75948722247443701</c:v>
                </c:pt>
                <c:pt idx="57">
                  <c:v>0.92845979679502577</c:v>
                </c:pt>
                <c:pt idx="58">
                  <c:v>1.1038926465053303</c:v>
                </c:pt>
                <c:pt idx="59">
                  <c:v>1.2838107381867534</c:v>
                </c:pt>
                <c:pt idx="60">
                  <c:v>1.466188543300782</c:v>
                </c:pt>
                <c:pt idx="61">
                  <c:v>1.6489728417093097</c:v>
                </c:pt>
                <c:pt idx="62">
                  <c:v>1.8301058369486305</c:v>
                </c:pt>
                <c:pt idx="63">
                  <c:v>2.0075483230239786</c:v>
                </c:pt>
                <c:pt idx="64">
                  <c:v>2.1793026419114629</c:v>
                </c:pt>
                <c:pt idx="65">
                  <c:v>2.3434351733104881</c:v>
                </c:pt>
                <c:pt idx="66">
                  <c:v>2.4980981034556895</c:v>
                </c:pt>
                <c:pt idx="67">
                  <c:v>2.6415502279138066</c:v>
                </c:pt>
                <c:pt idx="68">
                  <c:v>2.7721765541663839</c:v>
                </c:pt>
                <c:pt idx="69">
                  <c:v>2.8885064832912506</c:v>
                </c:pt>
                <c:pt idx="70">
                  <c:v>2.9892303660523369</c:v>
                </c:pt>
                <c:pt idx="71">
                  <c:v>3.0732142470083872</c:v>
                </c:pt>
                <c:pt idx="72">
                  <c:v>3.1395126306505174</c:v>
                </c:pt>
                <c:pt idx="73">
                  <c:v>3.1873791258466895</c:v>
                </c:pt>
                <c:pt idx="74">
                  <c:v>0.52579922504113763</c:v>
                </c:pt>
                <c:pt idx="75">
                  <c:v>0.40311616754330726</c:v>
                </c:pt>
                <c:pt idx="76">
                  <c:v>0.29280773514639336</c:v>
                </c:pt>
                <c:pt idx="77">
                  <c:v>0.19611578671945407</c:v>
                </c:pt>
                <c:pt idx="78">
                  <c:v>0.1141288859480698</c:v>
                </c:pt>
                <c:pt idx="79">
                  <c:v>4.7770046219859141E-2</c:v>
                </c:pt>
                <c:pt idx="80">
                  <c:v>-2.2136607149392251E-3</c:v>
                </c:pt>
                <c:pt idx="81">
                  <c:v>-3.5259515321502066E-2</c:v>
                </c:pt>
                <c:pt idx="82">
                  <c:v>-5.099548541029475E-2</c:v>
                </c:pt>
                <c:pt idx="83">
                  <c:v>-4.9244414497507494E-2</c:v>
                </c:pt>
                <c:pt idx="84">
                  <c:v>-3.0026016243249298E-2</c:v>
                </c:pt>
                <c:pt idx="85">
                  <c:v>6.4433474860070561E-3</c:v>
                </c:pt>
                <c:pt idx="86">
                  <c:v>5.9753102432137828E-2</c:v>
                </c:pt>
                <c:pt idx="87">
                  <c:v>0.12930308421469983</c:v>
                </c:pt>
                <c:pt idx="88">
                  <c:v>0.2143102950170912</c:v>
                </c:pt>
                <c:pt idx="89">
                  <c:v>0.31381771862237362</c:v>
                </c:pt>
                <c:pt idx="90">
                  <c:v>0.42670509455855821</c:v>
                </c:pt>
                <c:pt idx="91">
                  <c:v>0.55170153005738665</c:v>
                </c:pt>
                <c:pt idx="92">
                  <c:v>0.68739980784043375</c:v>
                </c:pt>
                <c:pt idx="93">
                  <c:v>0.83227222865462291</c:v>
                </c:pt>
                <c:pt idx="94">
                  <c:v>0.98468781020095209</c:v>
                </c:pt>
                <c:pt idx="95">
                  <c:v>1.1429306488298703</c:v>
                </c:pt>
                <c:pt idx="96">
                  <c:v>1.3052192372862548</c:v>
                </c:pt>
                <c:pt idx="97">
                  <c:v>1.4697265210236652</c:v>
                </c:pt>
                <c:pt idx="98">
                  <c:v>1.6346004672927017</c:v>
                </c:pt>
                <c:pt idx="99">
                  <c:v>1.7979849154354537</c:v>
                </c:pt>
                <c:pt idx="100">
                  <c:v>1.9580404736521888</c:v>
                </c:pt>
                <c:pt idx="101">
                  <c:v>2.112965226983238</c:v>
                </c:pt>
                <c:pt idx="102">
                  <c:v>2.2610150233743997</c:v>
                </c:pt>
                <c:pt idx="103">
                  <c:v>2.4005231094441273</c:v>
                </c:pt>
                <c:pt idx="104">
                  <c:v>2.5299188948918738</c:v>
                </c:pt>
                <c:pt idx="105">
                  <c:v>2.6477456342967738</c:v>
                </c:pt>
                <c:pt idx="106">
                  <c:v>2.7526768272439206</c:v>
                </c:pt>
                <c:pt idx="107">
                  <c:v>2.8435311521446489</c:v>
                </c:pt>
                <c:pt idx="108">
                  <c:v>2.9192857656249878</c:v>
                </c:pt>
                <c:pt idx="109">
                  <c:v>2.9790878177569811</c:v>
                </c:pt>
                <c:pt idx="110">
                  <c:v>3.0222640534937186</c:v>
                </c:pt>
                <c:pt idx="111">
                  <c:v>0.6370755999490143</c:v>
                </c:pt>
                <c:pt idx="112">
                  <c:v>0.52837285906673259</c:v>
                </c:pt>
                <c:pt idx="113">
                  <c:v>0.43063459602919396</c:v>
                </c:pt>
                <c:pt idx="114">
                  <c:v>0.34496115399387128</c:v>
                </c:pt>
                <c:pt idx="115">
                  <c:v>0.27231704964840597</c:v>
                </c:pt>
                <c:pt idx="116">
                  <c:v>0.21352011462457732</c:v>
                </c:pt>
                <c:pt idx="117">
                  <c:v>0.16923228830132664</c:v>
                </c:pt>
                <c:pt idx="118">
                  <c:v>0.13995216565200086</c:v>
                </c:pt>
                <c:pt idx="119">
                  <c:v>0.12600938403259421</c:v>
                </c:pt>
                <c:pt idx="120">
                  <c:v>0.12756091210485931</c:v>
                </c:pt>
                <c:pt idx="121">
                  <c:v>0.14458928267381155</c:v>
                </c:pt>
                <c:pt idx="122">
                  <c:v>0.17690278933444525</c:v>
                </c:pt>
                <c:pt idx="123">
                  <c:v>0.22413764471380082</c:v>
                </c:pt>
                <c:pt idx="124">
                  <c:v>0.28576207601077064</c:v>
                </c:pt>
                <c:pt idx="125">
                  <c:v>0.36108231172580618</c:v>
                </c:pt>
                <c:pt idx="126">
                  <c:v>0.44925039218157536</c:v>
                </c:pt>
                <c:pt idx="127">
                  <c:v>0.54927371590326213</c:v>
                </c:pt>
                <c:pt idx="128">
                  <c:v>0.6600262143847927</c:v>
                </c:pt>
                <c:pt idx="129">
                  <c:v>0.78026102943481157</c:v>
                </c:pt>
                <c:pt idx="130">
                  <c:v>0.90862455038009093</c:v>
                </c:pt>
                <c:pt idx="131">
                  <c:v>1.0436716530947092</c:v>
                </c:pt>
                <c:pt idx="132">
                  <c:v>1.1838819692930986</c:v>
                </c:pt>
                <c:pt idx="133">
                  <c:v>1.3276770029263092</c:v>
                </c:pt>
                <c:pt idx="134">
                  <c:v>1.4734379009840706</c:v>
                </c:pt>
                <c:pt idx="135">
                  <c:v>1.6195236786379188</c:v>
                </c:pt>
                <c:pt idx="136">
                  <c:v>1.7642896935456434</c:v>
                </c:pt>
                <c:pt idx="137">
                  <c:v>1.9061061613322439</c:v>
                </c:pt>
                <c:pt idx="138">
                  <c:v>2.0433765037990046</c:v>
                </c:pt>
                <c:pt idx="139">
                  <c:v>2.1745553232954751</c:v>
                </c:pt>
                <c:pt idx="140">
                  <c:v>2.2981658008978028</c:v>
                </c:pt>
                <c:pt idx="141">
                  <c:v>2.412816322523696</c:v>
                </c:pt>
                <c:pt idx="142">
                  <c:v>2.5172161458062341</c:v>
                </c:pt>
                <c:pt idx="143">
                  <c:v>2.6101899313479269</c:v>
                </c:pt>
                <c:pt idx="144">
                  <c:v>2.6906909747613028</c:v>
                </c:pt>
                <c:pt idx="145">
                  <c:v>2.7578129905289348</c:v>
                </c:pt>
                <c:pt idx="146">
                  <c:v>2.8108003150195042</c:v>
                </c:pt>
                <c:pt idx="147">
                  <c:v>2.8490564137937455</c:v>
                </c:pt>
                <c:pt idx="148">
                  <c:v>0.75171297394029624</c:v>
                </c:pt>
                <c:pt idx="149">
                  <c:v>0.65741281209332192</c:v>
                </c:pt>
                <c:pt idx="150">
                  <c:v>0.57262438865270981</c:v>
                </c:pt>
                <c:pt idx="151">
                  <c:v>0.49830225671431316</c:v>
                </c:pt>
                <c:pt idx="152">
                  <c:v>0.43528313924399664</c:v>
                </c:pt>
                <c:pt idx="153">
                  <c:v>0.38427650920090062</c:v>
                </c:pt>
                <c:pt idx="154">
                  <c:v>0.34585660224882164</c:v>
                </c:pt>
                <c:pt idx="155">
                  <c:v>0.3204559519770791</c:v>
                </c:pt>
                <c:pt idx="156">
                  <c:v>0.3083605204117339</c:v>
                </c:pt>
                <c:pt idx="157">
                  <c:v>0.30970647863815226</c:v>
                </c:pt>
                <c:pt idx="158">
                  <c:v>0.32447867377885631</c:v>
                </c:pt>
                <c:pt idx="159">
                  <c:v>0.35251079958551768</c:v>
                </c:pt>
                <c:pt idx="160">
                  <c:v>0.39348726872455586</c:v>
                </c:pt>
                <c:pt idx="161">
                  <c:v>0.44694676567804259</c:v>
                </c:pt>
                <c:pt idx="162">
                  <c:v>0.51228744026114159</c:v>
                </c:pt>
                <c:pt idx="163">
                  <c:v>0.58877368328715629</c:v>
                </c:pt>
                <c:pt idx="164">
                  <c:v>0.67554440809934724</c:v>
                </c:pt>
                <c:pt idx="165">
                  <c:v>0.77162274473554382</c:v>
                </c:pt>
                <c:pt idx="166">
                  <c:v>0.87592703758807022</c:v>
                </c:pt>
                <c:pt idx="167">
                  <c:v>0.98728302274667779</c:v>
                </c:pt>
                <c:pt idx="168">
                  <c:v>1.1044370479312371</c:v>
                </c:pt>
                <c:pt idx="169">
                  <c:v>1.2260701861833998</c:v>
                </c:pt>
                <c:pt idx="170">
                  <c:v>1.3508130844244608</c:v>
                </c:pt>
                <c:pt idx="171">
                  <c:v>1.4772613797134682</c:v>
                </c:pt>
                <c:pt idx="172">
                  <c:v>1.6039915096484387</c:v>
                </c:pt>
                <c:pt idx="173">
                  <c:v>1.7295767389162418</c:v>
                </c:pt>
                <c:pt idx="174">
                  <c:v>1.8526032215633086</c:v>
                </c:pt>
                <c:pt idx="175">
                  <c:v>1.9716859181571631</c:v>
                </c:pt>
                <c:pt idx="176">
                  <c:v>2.0854841886424338</c:v>
                </c:pt>
                <c:pt idx="177">
                  <c:v>2.1927168853460484</c:v>
                </c:pt>
                <c:pt idx="178">
                  <c:v>2.2921767762136578</c:v>
                </c:pt>
                <c:pt idx="179">
                  <c:v>2.3827441358996504</c:v>
                </c:pt>
                <c:pt idx="180">
                  <c:v>2.4633993517014496</c:v>
                </c:pt>
                <c:pt idx="181">
                  <c:v>2.5332344024197431</c:v>
                </c:pt>
                <c:pt idx="182">
                  <c:v>2.5914630809149566</c:v>
                </c:pt>
                <c:pt idx="183">
                  <c:v>2.6374298452738243</c:v>
                </c:pt>
                <c:pt idx="184">
                  <c:v>2.6706171989390963</c:v>
                </c:pt>
                <c:pt idx="185">
                  <c:v>0.8670954570581112</c:v>
                </c:pt>
                <c:pt idx="186">
                  <c:v>0.78729148676312344</c:v>
                </c:pt>
                <c:pt idx="187">
                  <c:v>0.71553707305815306</c:v>
                </c:pt>
                <c:pt idx="188">
                  <c:v>0.6526400313850238</c:v>
                </c:pt>
                <c:pt idx="189">
                  <c:v>0.5993084603663168</c:v>
                </c:pt>
                <c:pt idx="190">
                  <c:v>0.55614276998911338</c:v>
                </c:pt>
                <c:pt idx="191">
                  <c:v>0.52362892215377921</c:v>
                </c:pt>
                <c:pt idx="192">
                  <c:v>0.50213295968609062</c:v>
                </c:pt>
                <c:pt idx="193">
                  <c:v>0.49189688540540977</c:v>
                </c:pt>
                <c:pt idx="194">
                  <c:v>0.49303593764260212</c:v>
                </c:pt>
                <c:pt idx="195">
                  <c:v>0.50553729288007809</c:v>
                </c:pt>
                <c:pt idx="196">
                  <c:v>0.52926021011971525</c:v>
                </c:pt>
                <c:pt idx="197">
                  <c:v>0.56393761535335429</c:v>
                </c:pt>
                <c:pt idx="198">
                  <c:v>0.6091791082978113</c:v>
                </c:pt>
                <c:pt idx="199">
                  <c:v>0.66447535754440168</c:v>
                </c:pt>
                <c:pt idx="200">
                  <c:v>0.72920383464212302</c:v>
                </c:pt>
                <c:pt idx="201">
                  <c:v>0.80263582255984922</c:v>
                </c:pt>
                <c:pt idx="202">
                  <c:v>0.88394461962585213</c:v>
                </c:pt>
                <c:pt idx="203">
                  <c:v>0.97221484658421442</c:v>
                </c:pt>
                <c:pt idx="204">
                  <c:v>1.0664527519887399</c:v>
                </c:pt>
                <c:pt idx="205">
                  <c:v>1.1655973999156279</c:v>
                </c:pt>
                <c:pt idx="206">
                  <c:v>1.2685326140429745</c:v>
                </c:pt>
                <c:pt idx="207">
                  <c:v>1.3740995436299539</c:v>
                </c:pt>
                <c:pt idx="208">
                  <c:v>1.4811097099271346</c:v>
                </c:pt>
                <c:pt idx="209">
                  <c:v>1.588358386140672</c:v>
                </c:pt>
                <c:pt idx="210">
                  <c:v>1.6946381603179479</c:v>
                </c:pt>
                <c:pt idx="211">
                  <c:v>1.7987525284628885</c:v>
                </c:pt>
                <c:pt idx="212">
                  <c:v>1.899529364848858</c:v>
                </c:pt>
                <c:pt idx="213">
                  <c:v>1.9958341178795542</c:v>
                </c:pt>
                <c:pt idx="214">
                  <c:v>2.0865825829381137</c:v>
                </c:pt>
                <c:pt idx="215">
                  <c:v>2.1707531084269429</c:v>
                </c:pt>
                <c:pt idx="216">
                  <c:v>2.2473980975819465</c:v>
                </c:pt>
                <c:pt idx="217">
                  <c:v>2.3156546765730579</c:v>
                </c:pt>
                <c:pt idx="218">
                  <c:v>2.3747544087889518</c:v>
                </c:pt>
                <c:pt idx="219">
                  <c:v>2.4240319459419544</c:v>
                </c:pt>
                <c:pt idx="220">
                  <c:v>2.4629325185984947</c:v>
                </c:pt>
                <c:pt idx="221">
                  <c:v>2.4910181818062687</c:v>
                </c:pt>
                <c:pt idx="222">
                  <c:v>0.97905683205546012</c:v>
                </c:pt>
                <c:pt idx="223">
                  <c:v>0.91331923903481249</c:v>
                </c:pt>
                <c:pt idx="224">
                  <c:v>0.85421237470041012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E-E743-91DD-D59C61DB8434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'Upside down'!$V$289:$V$388</c:f>
              <c:numCache>
                <c:formatCode>0.0000</c:formatCode>
                <c:ptCount val="100"/>
                <c:pt idx="0">
                  <c:v>-1.4644120639534284</c:v>
                </c:pt>
                <c:pt idx="1">
                  <c:v>-1.3309257487052073</c:v>
                </c:pt>
                <c:pt idx="2">
                  <c:v>-1.1824557925043102</c:v>
                </c:pt>
                <c:pt idx="3">
                  <c:v>-1.0206736789163211</c:v>
                </c:pt>
                <c:pt idx="4">
                  <c:v>-0.84740076056359748</c:v>
                </c:pt>
                <c:pt idx="5">
                  <c:v>-0.66458775422951044</c:v>
                </c:pt>
                <c:pt idx="6">
                  <c:v>-0.47429277957329263</c:v>
                </c:pt>
                <c:pt idx="7">
                  <c:v>-0.27865818869694636</c:v>
                </c:pt>
                <c:pt idx="8">
                  <c:v>-7.9886447418317991E-2</c:v>
                </c:pt>
                <c:pt idx="9">
                  <c:v>0.11978466021960238</c:v>
                </c:pt>
                <c:pt idx="10">
                  <c:v>0.31810722505405314</c:v>
                </c:pt>
                <c:pt idx="11">
                  <c:v>0.51284851989707181</c:v>
                </c:pt>
                <c:pt idx="12">
                  <c:v>0.70181613571049428</c:v>
                </c:pt>
                <c:pt idx="13">
                  <c:v>0.88288266387683245</c:v>
                </c:pt>
                <c:pt idx="14">
                  <c:v>1.0540096466915665</c:v>
                </c:pt>
                <c:pt idx="15">
                  <c:v>1.2132705264407859</c:v>
                </c:pt>
                <c:pt idx="16">
                  <c:v>1.3588723347021039</c:v>
                </c:pt>
                <c:pt idx="17">
                  <c:v>1.4891758776894124</c:v>
                </c:pt>
                <c:pt idx="18">
                  <c:v>1.6027141903936701</c:v>
                </c:pt>
                <c:pt idx="19">
                  <c:v>1.698209051761908</c:v>
                </c:pt>
                <c:pt idx="20">
                  <c:v>1.7745853749855955</c:v>
                </c:pt>
                <c:pt idx="21">
                  <c:v>1.8309833108916411</c:v>
                </c:pt>
                <c:pt idx="22">
                  <c:v>1.8667679281753424</c:v>
                </c:pt>
                <c:pt idx="23">
                  <c:v>1.8815363614946397</c:v>
                </c:pt>
                <c:pt idx="24">
                  <c:v>1.8751223469520124</c:v>
                </c:pt>
                <c:pt idx="25">
                  <c:v>1.8475980939032912</c:v>
                </c:pt>
                <c:pt idx="26">
                  <c:v>1.7992734720204497</c:v>
                </c:pt>
                <c:pt idx="27">
                  <c:v>1.7306925227604741</c:v>
                </c:pt>
                <c:pt idx="28">
                  <c:v>1.6426273345144</c:v>
                </c:pt>
                <c:pt idx="29">
                  <c:v>1.5360693503904492</c:v>
                </c:pt>
                <c:pt idx="30">
                  <c:v>1.412218206488763</c:v>
                </c:pt>
                <c:pt idx="31">
                  <c:v>1.2724682263270937</c:v>
                </c:pt>
                <c:pt idx="32">
                  <c:v>1.1183927234640092</c:v>
                </c:pt>
                <c:pt idx="33">
                  <c:v>0.9517262890416146</c:v>
                </c:pt>
                <c:pt idx="34">
                  <c:v>0.77434526365567768</c:v>
                </c:pt>
                <c:pt idx="35">
                  <c:v>0.58824661340200601</c:v>
                </c:pt>
                <c:pt idx="36">
                  <c:v>0.39552544791379152</c:v>
                </c:pt>
                <c:pt idx="37">
                  <c:v>-1.3411786995929029</c:v>
                </c:pt>
                <c:pt idx="38">
                  <c:v>-1.218925539362347</c:v>
                </c:pt>
                <c:pt idx="39">
                  <c:v>-1.0829496431732897</c:v>
                </c:pt>
                <c:pt idx="40">
                  <c:v>-0.93478183572327478</c:v>
                </c:pt>
                <c:pt idx="41">
                  <c:v>-0.77609019896934295</c:v>
                </c:pt>
                <c:pt idx="42">
                  <c:v>-0.60866129276250547</c:v>
                </c:pt>
                <c:pt idx="43">
                  <c:v>-0.43438004165106475</c:v>
                </c:pt>
                <c:pt idx="44">
                  <c:v>-0.25520851428834568</c:v>
                </c:pt>
                <c:pt idx="45">
                  <c:v>-7.3163834347518664E-2</c:v>
                </c:pt>
                <c:pt idx="46">
                  <c:v>0.10970452837625159</c:v>
                </c:pt>
                <c:pt idx="47">
                  <c:v>0.2913378310182167</c:v>
                </c:pt>
                <c:pt idx="48">
                  <c:v>0.46969123509322175</c:v>
                </c:pt>
                <c:pt idx="49">
                  <c:v>0.64275682740855322</c:v>
                </c:pt>
                <c:pt idx="50">
                  <c:v>0.80858622526965551</c:v>
                </c:pt>
                <c:pt idx="51">
                  <c:v>0.96531251148797315</c:v>
                </c:pt>
                <c:pt idx="52">
                  <c:v>1.1111712522452963</c:v>
                </c:pt>
                <c:pt idx="53">
                  <c:v>1.2445203611942512</c:v>
                </c:pt>
                <c:pt idx="54">
                  <c:v>1.3638585861637118</c:v>
                </c:pt>
                <c:pt idx="55">
                  <c:v>1.4678424103447119</c:v>
                </c:pt>
                <c:pt idx="56">
                  <c:v>1.5553011776822985</c:v>
                </c:pt>
                <c:pt idx="57">
                  <c:v>1.6252502721907758</c:v>
                </c:pt>
                <c:pt idx="58">
                  <c:v>1.6769022028188203</c:v>
                </c:pt>
                <c:pt idx="59">
                  <c:v>1.7096754690704088</c:v>
                </c:pt>
                <c:pt idx="60">
                  <c:v>1.723201107571861</c:v>
                </c:pt>
                <c:pt idx="61">
                  <c:v>1.7173268458833666</c:v>
                </c:pt>
                <c:pt idx="62">
                  <c:v>1.6921188167911372</c:v>
                </c:pt>
                <c:pt idx="63">
                  <c:v>1.6478608137805792</c:v>
                </c:pt>
                <c:pt idx="64">
                  <c:v>1.5850510960724178</c:v>
                </c:pt>
                <c:pt idx="65">
                  <c:v>1.5043967791908612</c:v>
                </c:pt>
                <c:pt idx="66">
                  <c:v>1.4068058742151246</c:v>
                </c:pt>
                <c:pt idx="67">
                  <c:v>1.2933770653368881</c:v>
                </c:pt>
                <c:pt idx="68">
                  <c:v>1.1653873408085589</c:v>
                </c:pt>
                <c:pt idx="69">
                  <c:v>1.0242776165338441</c:v>
                </c:pt>
                <c:pt idx="70">
                  <c:v>0.87163651415111898</c:v>
                </c:pt>
                <c:pt idx="71">
                  <c:v>0.70918247623687503</c:v>
                </c:pt>
                <c:pt idx="72">
                  <c:v>0.53874441997735523</c:v>
                </c:pt>
                <c:pt idx="73">
                  <c:v>0.36224114711048261</c:v>
                </c:pt>
                <c:pt idx="74">
                  <c:v>-1.2097615975724312</c:v>
                </c:pt>
                <c:pt idx="75">
                  <c:v>-1.0994875688589663</c:v>
                </c:pt>
                <c:pt idx="76">
                  <c:v>-0.9768354439370982</c:v>
                </c:pt>
                <c:pt idx="77">
                  <c:v>-0.84318604769784777</c:v>
                </c:pt>
                <c:pt idx="78">
                  <c:v>-0.70004401296445007</c:v>
                </c:pt>
                <c:pt idx="79">
                  <c:v>-0.54902084124686346</c:v>
                </c:pt>
                <c:pt idx="80">
                  <c:v>-0.39181676036226853</c:v>
                </c:pt>
                <c:pt idx="81">
                  <c:v>-0.23020158316954339</c:v>
                </c:pt>
                <c:pt idx="82">
                  <c:v>-6.5994782911214717E-2</c:v>
                </c:pt>
                <c:pt idx="83">
                  <c:v>9.8954990524132633E-2</c:v>
                </c:pt>
                <c:pt idx="84">
                  <c:v>0.26279072281185661</c:v>
                </c:pt>
                <c:pt idx="85">
                  <c:v>0.42366794156857568</c:v>
                </c:pt>
                <c:pt idx="86">
                  <c:v>0.57977548153156899</c:v>
                </c:pt>
                <c:pt idx="87">
                  <c:v>0.72935587476463726</c:v>
                </c:pt>
                <c:pt idx="88">
                  <c:v>0.8707251363362809</c:v>
                </c:pt>
                <c:pt idx="89">
                  <c:v>1.0022917227218557</c:v>
                </c:pt>
                <c:pt idx="90">
                  <c:v>1.1225744494948908</c:v>
                </c:pt>
                <c:pt idx="91">
                  <c:v>1.2302191665891413</c:v>
                </c:pt>
                <c:pt idx="92">
                  <c:v>1.3240140034002845</c:v>
                </c:pt>
                <c:pt idx="93">
                  <c:v>1.4029030120970001</c:v>
                </c:pt>
                <c:pt idx="94">
                  <c:v>1.4659980555442351</c:v>
                </c:pt>
                <c:pt idx="95">
                  <c:v>1.5125888060037009</c:v>
                </c:pt>
                <c:pt idx="96">
                  <c:v>1.5421507420456488</c:v>
                </c:pt>
                <c:pt idx="97">
                  <c:v>1.5543510536422098</c:v>
                </c:pt>
                <c:pt idx="98">
                  <c:v>1.549052388962411</c:v>
                </c:pt>
                <c:pt idx="99">
                  <c:v>1.5263144006872287</c:v>
                </c:pt>
              </c:numCache>
            </c:numRef>
          </c:xVal>
          <c:yVal>
            <c:numRef>
              <c:f>'Upside down'!$W$289:$W$388</c:f>
              <c:numCache>
                <c:formatCode>0.0000</c:formatCode>
                <c:ptCount val="100"/>
                <c:pt idx="0">
                  <c:v>0.32025028834491098</c:v>
                </c:pt>
                <c:pt idx="1">
                  <c:v>0.17174288837203466</c:v>
                </c:pt>
                <c:pt idx="2">
                  <c:v>3.8214927588703373E-2</c:v>
                </c:pt>
                <c:pt idx="3">
                  <c:v>-7.8830328309407394E-2</c:v>
                </c:pt>
                <c:pt idx="4">
                  <c:v>-0.17807517689502239</c:v>
                </c:pt>
                <c:pt idx="5">
                  <c:v>-0.25840231378128475</c:v>
                </c:pt>
                <c:pt idx="6">
                  <c:v>-0.31890741130075573</c:v>
                </c:pt>
                <c:pt idx="7">
                  <c:v>-0.35890929947988881</c:v>
                </c:pt>
                <c:pt idx="8">
                  <c:v>-0.37795763469095811</c:v>
                </c:pt>
                <c:pt idx="9">
                  <c:v>-0.37583796964730887</c:v>
                </c:pt>
                <c:pt idx="10">
                  <c:v>-0.35257416766361893</c:v>
                </c:pt>
                <c:pt idx="11">
                  <c:v>-0.30842813400128755</c:v>
                </c:pt>
                <c:pt idx="12">
                  <c:v>-0.24389686732348159</c:v>
                </c:pt>
                <c:pt idx="13">
                  <c:v>-0.15970686445473303</c:v>
                </c:pt>
                <c:pt idx="14">
                  <c:v>-5.6805941436633534E-2</c:v>
                </c:pt>
                <c:pt idx="15">
                  <c:v>6.36474370413318E-2</c:v>
                </c:pt>
                <c:pt idx="16">
                  <c:v>0.20029719970591087</c:v>
                </c:pt>
                <c:pt idx="17">
                  <c:v>0.35160493543084281</c:v>
                </c:pt>
                <c:pt idx="18">
                  <c:v>0.5158672127604883</c:v>
                </c:pt>
                <c:pt idx="19">
                  <c:v>0.69123475724210603</c:v>
                </c:pt>
                <c:pt idx="20">
                  <c:v>0.87573327066723439</c:v>
                </c:pt>
                <c:pt idx="21">
                  <c:v>1.0672856578379215</c:v>
                </c:pt>
                <c:pt idx="22">
                  <c:v>1.2637354106275605</c:v>
                </c:pt>
                <c:pt idx="23">
                  <c:v>1.4628708860771766</c:v>
                </c:pt>
                <c:pt idx="24">
                  <c:v>1.6624502052029275</c:v>
                </c:pt>
                <c:pt idx="25">
                  <c:v>1.8602264922025602</c:v>
                </c:pt>
                <c:pt idx="26">
                  <c:v>2.0539731699163513</c:v>
                </c:pt>
                <c:pt idx="27">
                  <c:v>2.2415090267647204</c:v>
                </c:pt>
                <c:pt idx="28">
                  <c:v>2.4207227729574576</c:v>
                </c:pt>
                <c:pt idx="29">
                  <c:v>2.589596809519302</c:v>
                </c:pt>
                <c:pt idx="30">
                  <c:v>2.7462299425387728</c:v>
                </c:pt>
                <c:pt idx="31">
                  <c:v>2.888858786921892</c:v>
                </c:pt>
                <c:pt idx="32">
                  <c:v>3.015877618686079</c:v>
                </c:pt>
                <c:pt idx="33">
                  <c:v>3.1258564522959009</c:v>
                </c:pt>
                <c:pt idx="34">
                  <c:v>3.2175571395249776</c:v>
                </c:pt>
                <c:pt idx="35">
                  <c:v>3.2899473086020876</c:v>
                </c:pt>
                <c:pt idx="36">
                  <c:v>3.3422119867137514</c:v>
                </c:pt>
                <c:pt idx="37">
                  <c:v>0.41972187922708248</c:v>
                </c:pt>
                <c:pt idx="38">
                  <c:v>0.28371169023844578</c:v>
                </c:pt>
                <c:pt idx="39">
                  <c:v>0.16142038903241041</c:v>
                </c:pt>
                <c:pt idx="40">
                  <c:v>5.4224738325220567E-2</c:v>
                </c:pt>
                <c:pt idx="41">
                  <c:v>-3.6668446894798867E-2</c:v>
                </c:pt>
                <c:pt idx="42">
                  <c:v>-0.11023588576189924</c:v>
                </c:pt>
                <c:pt idx="43">
                  <c:v>-0.16564935168953787</c:v>
                </c:pt>
                <c:pt idx="44">
                  <c:v>-0.20228499659437005</c:v>
                </c:pt>
                <c:pt idx="45">
                  <c:v>-0.2197303742149439</c:v>
                </c:pt>
                <c:pt idx="46">
                  <c:v>-0.21778908345615355</c:v>
                </c:pt>
                <c:pt idx="47">
                  <c:v>-0.19648297948440674</c:v>
                </c:pt>
                <c:pt idx="48">
                  <c:v>-0.15605192768086651</c:v>
                </c:pt>
                <c:pt idx="49">
                  <c:v>-9.6951103222775448E-2</c:v>
                </c:pt>
                <c:pt idx="50">
                  <c:v>-1.9845866694334857E-2</c:v>
                </c:pt>
                <c:pt idx="51">
                  <c:v>7.4395726582182409E-2</c:v>
                </c:pt>
                <c:pt idx="52">
                  <c:v>0.18471269916469391</c:v>
                </c:pt>
                <c:pt idx="53">
                  <c:v>0.30986309603822515</c:v>
                </c:pt>
                <c:pt idx="54">
                  <c:v>0.44843796661807089</c:v>
                </c:pt>
                <c:pt idx="55">
                  <c:v>0.59887722679897359</c:v>
                </c:pt>
                <c:pt idx="56">
                  <c:v>0.75948722247443701</c:v>
                </c:pt>
                <c:pt idx="57">
                  <c:v>0.92845979679502577</c:v>
                </c:pt>
                <c:pt idx="58">
                  <c:v>1.1038926465053303</c:v>
                </c:pt>
                <c:pt idx="59">
                  <c:v>1.2838107381867534</c:v>
                </c:pt>
                <c:pt idx="60">
                  <c:v>1.466188543300782</c:v>
                </c:pt>
                <c:pt idx="61">
                  <c:v>1.6489728417093097</c:v>
                </c:pt>
                <c:pt idx="62">
                  <c:v>1.8301058369486305</c:v>
                </c:pt>
                <c:pt idx="63">
                  <c:v>2.0075483230239786</c:v>
                </c:pt>
                <c:pt idx="64">
                  <c:v>2.1793026419114629</c:v>
                </c:pt>
                <c:pt idx="65">
                  <c:v>2.3434351733104881</c:v>
                </c:pt>
                <c:pt idx="66">
                  <c:v>2.4980981034556895</c:v>
                </c:pt>
                <c:pt idx="67">
                  <c:v>2.6415502279138066</c:v>
                </c:pt>
                <c:pt idx="68">
                  <c:v>2.7721765541663839</c:v>
                </c:pt>
                <c:pt idx="69">
                  <c:v>2.8885064832912506</c:v>
                </c:pt>
                <c:pt idx="70">
                  <c:v>2.9892303660523369</c:v>
                </c:pt>
                <c:pt idx="71">
                  <c:v>3.0732142470083872</c:v>
                </c:pt>
                <c:pt idx="72">
                  <c:v>3.1395126306505174</c:v>
                </c:pt>
                <c:pt idx="73">
                  <c:v>3.1873791258466895</c:v>
                </c:pt>
                <c:pt idx="74">
                  <c:v>0.52579922504113763</c:v>
                </c:pt>
                <c:pt idx="75">
                  <c:v>0.40311616754330726</c:v>
                </c:pt>
                <c:pt idx="76">
                  <c:v>0.29280773514639336</c:v>
                </c:pt>
                <c:pt idx="77">
                  <c:v>0.19611578671945407</c:v>
                </c:pt>
                <c:pt idx="78">
                  <c:v>0.1141288859480698</c:v>
                </c:pt>
                <c:pt idx="79">
                  <c:v>4.7770046219859141E-2</c:v>
                </c:pt>
                <c:pt idx="80">
                  <c:v>-2.2136607149392251E-3</c:v>
                </c:pt>
                <c:pt idx="81">
                  <c:v>-3.5259515321502066E-2</c:v>
                </c:pt>
                <c:pt idx="82">
                  <c:v>-5.099548541029475E-2</c:v>
                </c:pt>
                <c:pt idx="83">
                  <c:v>-4.9244414497507494E-2</c:v>
                </c:pt>
                <c:pt idx="84">
                  <c:v>-3.0026016243249298E-2</c:v>
                </c:pt>
                <c:pt idx="85">
                  <c:v>6.4433474860070561E-3</c:v>
                </c:pt>
                <c:pt idx="86">
                  <c:v>5.9753102432137828E-2</c:v>
                </c:pt>
                <c:pt idx="87">
                  <c:v>0.12930308421469983</c:v>
                </c:pt>
                <c:pt idx="88">
                  <c:v>0.2143102950170912</c:v>
                </c:pt>
                <c:pt idx="89">
                  <c:v>0.31381771862237362</c:v>
                </c:pt>
                <c:pt idx="90">
                  <c:v>0.42670509455855821</c:v>
                </c:pt>
                <c:pt idx="91">
                  <c:v>0.55170153005738665</c:v>
                </c:pt>
                <c:pt idx="92">
                  <c:v>0.68739980784043375</c:v>
                </c:pt>
                <c:pt idx="93">
                  <c:v>0.83227222865462291</c:v>
                </c:pt>
                <c:pt idx="94">
                  <c:v>0.98468781020095209</c:v>
                </c:pt>
                <c:pt idx="95">
                  <c:v>1.1429306488298703</c:v>
                </c:pt>
                <c:pt idx="96">
                  <c:v>1.3052192372862548</c:v>
                </c:pt>
                <c:pt idx="97">
                  <c:v>1.4697265210236652</c:v>
                </c:pt>
                <c:pt idx="98">
                  <c:v>1.6346004672927017</c:v>
                </c:pt>
                <c:pt idx="99">
                  <c:v>1.7979849154354537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E-E743-91DD-D59C61DB8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175792"/>
        <c:axId val="528649248"/>
      </c:scatterChart>
      <c:valAx>
        <c:axId val="52917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9248"/>
        <c:crosses val="autoZero"/>
        <c:crossBetween val="midCat"/>
      </c:valAx>
      <c:valAx>
        <c:axId val="5286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'Upside down'!$V$64:$V$279</c:f>
              <c:numCache>
                <c:formatCode>0.0000</c:formatCode>
                <c:ptCount val="216"/>
                <c:pt idx="0">
                  <c:v>1.1803180663699469</c:v>
                </c:pt>
                <c:pt idx="1">
                  <c:v>1.1775044790746265</c:v>
                </c:pt>
                <c:pt idx="2">
                  <c:v>1.1644926492218917</c:v>
                </c:pt>
                <c:pt idx="3">
                  <c:v>1.1640276653286206</c:v>
                </c:pt>
                <c:pt idx="4">
                  <c:v>1.2138909452206761</c:v>
                </c:pt>
                <c:pt idx="5">
                  <c:v>1.274850903854263</c:v>
                </c:pt>
                <c:pt idx="6">
                  <c:v>1.188226237088754</c:v>
                </c:pt>
                <c:pt idx="7">
                  <c:v>0.85123487393989095</c:v>
                </c:pt>
                <c:pt idx="8">
                  <c:v>0.87541313606669213</c:v>
                </c:pt>
                <c:pt idx="9">
                  <c:v>0.84052440591062438</c:v>
                </c:pt>
                <c:pt idx="10">
                  <c:v>0.81287850896189395</c:v>
                </c:pt>
                <c:pt idx="11">
                  <c:v>0.94393221173815411</c:v>
                </c:pt>
                <c:pt idx="12">
                  <c:v>1.1987848355019122</c:v>
                </c:pt>
                <c:pt idx="13">
                  <c:v>1.1736519598317336</c:v>
                </c:pt>
                <c:pt idx="14">
                  <c:v>1.221118424370939</c:v>
                </c:pt>
                <c:pt idx="15">
                  <c:v>1.2256231383062512</c:v>
                </c:pt>
                <c:pt idx="16">
                  <c:v>1.2105076810595723</c:v>
                </c:pt>
                <c:pt idx="17">
                  <c:v>1.2565977190559694</c:v>
                </c:pt>
                <c:pt idx="18">
                  <c:v>1.2332898760016058</c:v>
                </c:pt>
                <c:pt idx="19">
                  <c:v>1.2450609683181209</c:v>
                </c:pt>
                <c:pt idx="20">
                  <c:v>1.2661079315392714</c:v>
                </c:pt>
                <c:pt idx="21">
                  <c:v>1.2846515765017397</c:v>
                </c:pt>
                <c:pt idx="22">
                  <c:v>0.8276948207475755</c:v>
                </c:pt>
                <c:pt idx="23">
                  <c:v>1.1503812126413799</c:v>
                </c:pt>
                <c:pt idx="24">
                  <c:v>1.2006239788387059</c:v>
                </c:pt>
                <c:pt idx="25">
                  <c:v>1.2005931636958127</c:v>
                </c:pt>
                <c:pt idx="26">
                  <c:v>1.1722117305491553</c:v>
                </c:pt>
                <c:pt idx="27">
                  <c:v>1.1665528293220713</c:v>
                </c:pt>
                <c:pt idx="28">
                  <c:v>1.199070735334173</c:v>
                </c:pt>
                <c:pt idx="29">
                  <c:v>1.1680876921833074</c:v>
                </c:pt>
                <c:pt idx="30">
                  <c:v>1.1984249847877475</c:v>
                </c:pt>
                <c:pt idx="31">
                  <c:v>1.2204496915336716</c:v>
                </c:pt>
                <c:pt idx="32">
                  <c:v>1.2056380916099629</c:v>
                </c:pt>
                <c:pt idx="33">
                  <c:v>1.2196354647395893</c:v>
                </c:pt>
                <c:pt idx="34">
                  <c:v>1.2557278728998</c:v>
                </c:pt>
                <c:pt idx="35">
                  <c:v>1.2625119794768613</c:v>
                </c:pt>
                <c:pt idx="36">
                  <c:v>1.216958801983173</c:v>
                </c:pt>
                <c:pt idx="37">
                  <c:v>1.2623937769060762</c:v>
                </c:pt>
                <c:pt idx="38">
                  <c:v>1.2005800699384843</c:v>
                </c:pt>
                <c:pt idx="39">
                  <c:v>1.2305742414431835</c:v>
                </c:pt>
                <c:pt idx="40">
                  <c:v>1.2287819851235349</c:v>
                </c:pt>
                <c:pt idx="41">
                  <c:v>1.1859981822441079</c:v>
                </c:pt>
                <c:pt idx="42">
                  <c:v>1.2408055517868617</c:v>
                </c:pt>
                <c:pt idx="43">
                  <c:v>1.1861895653351153</c:v>
                </c:pt>
                <c:pt idx="44">
                  <c:v>1.1962641039860764</c:v>
                </c:pt>
                <c:pt idx="45">
                  <c:v>1.2222476080894504</c:v>
                </c:pt>
                <c:pt idx="46">
                  <c:v>1.2508554837668859</c:v>
                </c:pt>
                <c:pt idx="47">
                  <c:v>1.2450609683181209</c:v>
                </c:pt>
                <c:pt idx="48">
                  <c:v>1.2332898760016058</c:v>
                </c:pt>
                <c:pt idx="49">
                  <c:v>1.2846515765017397</c:v>
                </c:pt>
                <c:pt idx="50">
                  <c:v>1.2938980624464111</c:v>
                </c:pt>
                <c:pt idx="51">
                  <c:v>1.3459641266043985</c:v>
                </c:pt>
                <c:pt idx="52">
                  <c:v>0.41161703655355764</c:v>
                </c:pt>
                <c:pt idx="53">
                  <c:v>1.2249546869544581</c:v>
                </c:pt>
                <c:pt idx="54">
                  <c:v>1.2664584674565136</c:v>
                </c:pt>
                <c:pt idx="55">
                  <c:v>1.2474881137792848</c:v>
                </c:pt>
                <c:pt idx="56">
                  <c:v>1.1749815995339294</c:v>
                </c:pt>
                <c:pt idx="57">
                  <c:v>1.0346434682939596</c:v>
                </c:pt>
                <c:pt idx="58">
                  <c:v>1.0566486107869968</c:v>
                </c:pt>
                <c:pt idx="59">
                  <c:v>1.0692308325243656</c:v>
                </c:pt>
                <c:pt idx="60">
                  <c:v>0.96789761202079427</c:v>
                </c:pt>
                <c:pt idx="61">
                  <c:v>0.94354803208164206</c:v>
                </c:pt>
                <c:pt idx="62">
                  <c:v>0.99440815298327945</c:v>
                </c:pt>
                <c:pt idx="63">
                  <c:v>0.92057720854810632</c:v>
                </c:pt>
                <c:pt idx="64">
                  <c:v>1.0038380316463018</c:v>
                </c:pt>
                <c:pt idx="65">
                  <c:v>0.90367087492048603</c:v>
                </c:pt>
                <c:pt idx="66">
                  <c:v>1.0231157258171226</c:v>
                </c:pt>
                <c:pt idx="67">
                  <c:v>0.98957585634977674</c:v>
                </c:pt>
                <c:pt idx="68">
                  <c:v>0.9169512539524457</c:v>
                </c:pt>
                <c:pt idx="69">
                  <c:v>1.0300687198759675</c:v>
                </c:pt>
                <c:pt idx="70">
                  <c:v>1.0026507218911498</c:v>
                </c:pt>
                <c:pt idx="71">
                  <c:v>1.1348535770359289</c:v>
                </c:pt>
                <c:pt idx="72">
                  <c:v>1.1422576221822154</c:v>
                </c:pt>
                <c:pt idx="73">
                  <c:v>1.1436937348559539</c:v>
                </c:pt>
                <c:pt idx="74">
                  <c:v>1.1726043293912163</c:v>
                </c:pt>
                <c:pt idx="75">
                  <c:v>1.1626558063504586</c:v>
                </c:pt>
                <c:pt idx="76">
                  <c:v>1.3040737745073161</c:v>
                </c:pt>
                <c:pt idx="77">
                  <c:v>1.3789551500578807</c:v>
                </c:pt>
                <c:pt idx="78">
                  <c:v>1.3361809439532524</c:v>
                </c:pt>
                <c:pt idx="79">
                  <c:v>1.2751071156220311</c:v>
                </c:pt>
                <c:pt idx="80">
                  <c:v>1.3413564582207911</c:v>
                </c:pt>
                <c:pt idx="81">
                  <c:v>1.3734038839183851</c:v>
                </c:pt>
                <c:pt idx="82">
                  <c:v>1.3560417942293697</c:v>
                </c:pt>
                <c:pt idx="83">
                  <c:v>1.2898080223597628</c:v>
                </c:pt>
                <c:pt idx="84">
                  <c:v>1.2331424560448023</c:v>
                </c:pt>
                <c:pt idx="85">
                  <c:v>1.2485372300244928</c:v>
                </c:pt>
                <c:pt idx="86">
                  <c:v>1.251991750595097</c:v>
                </c:pt>
                <c:pt idx="87">
                  <c:v>1.2519054930249176</c:v>
                </c:pt>
                <c:pt idx="88">
                  <c:v>1.2766136706559978</c:v>
                </c:pt>
                <c:pt idx="89">
                  <c:v>1.0702293710118724</c:v>
                </c:pt>
                <c:pt idx="90">
                  <c:v>1.0538391377946446</c:v>
                </c:pt>
                <c:pt idx="91">
                  <c:v>1.0101934423495005</c:v>
                </c:pt>
                <c:pt idx="92">
                  <c:v>1.0240104527946776</c:v>
                </c:pt>
                <c:pt idx="93">
                  <c:v>0.87640770081638208</c:v>
                </c:pt>
                <c:pt idx="94">
                  <c:v>0.90635779592641297</c:v>
                </c:pt>
                <c:pt idx="95">
                  <c:v>1.0784905357818533</c:v>
                </c:pt>
                <c:pt idx="96">
                  <c:v>1.0649151102746102</c:v>
                </c:pt>
                <c:pt idx="97">
                  <c:v>1.089520081769852</c:v>
                </c:pt>
                <c:pt idx="98">
                  <c:v>1.1044296025955678</c:v>
                </c:pt>
                <c:pt idx="99">
                  <c:v>1.1032705446374942</c:v>
                </c:pt>
                <c:pt idx="100">
                  <c:v>1.1211817438148677</c:v>
                </c:pt>
                <c:pt idx="101">
                  <c:v>1.0880530150099779</c:v>
                </c:pt>
                <c:pt idx="102">
                  <c:v>1.1454785782879688</c:v>
                </c:pt>
                <c:pt idx="103">
                  <c:v>1.0847729294269093</c:v>
                </c:pt>
                <c:pt idx="104">
                  <c:v>1.1206610530752115</c:v>
                </c:pt>
                <c:pt idx="105">
                  <c:v>1.0969369964233959</c:v>
                </c:pt>
                <c:pt idx="106">
                  <c:v>1.1588128220243588</c:v>
                </c:pt>
                <c:pt idx="107">
                  <c:v>1.1491376934296247</c:v>
                </c:pt>
                <c:pt idx="108">
                  <c:v>1.252068375381963</c:v>
                </c:pt>
                <c:pt idx="109">
                  <c:v>1.2564393655772286</c:v>
                </c:pt>
                <c:pt idx="110">
                  <c:v>1.2035124271210842</c:v>
                </c:pt>
                <c:pt idx="111">
                  <c:v>1.1288045246317533</c:v>
                </c:pt>
                <c:pt idx="112">
                  <c:v>1.12822187793608</c:v>
                </c:pt>
                <c:pt idx="113">
                  <c:v>1.1278335667438568</c:v>
                </c:pt>
                <c:pt idx="114">
                  <c:v>1.1672012718725628</c:v>
                </c:pt>
                <c:pt idx="115">
                  <c:v>1.0891098753815665</c:v>
                </c:pt>
                <c:pt idx="116">
                  <c:v>1.1066611797869308</c:v>
                </c:pt>
                <c:pt idx="117">
                  <c:v>1.0883209611920899</c:v>
                </c:pt>
                <c:pt idx="118">
                  <c:v>1.0902542063239604</c:v>
                </c:pt>
                <c:pt idx="119">
                  <c:v>1.0754882181331296</c:v>
                </c:pt>
                <c:pt idx="120">
                  <c:v>1.0685917218449825</c:v>
                </c:pt>
                <c:pt idx="121">
                  <c:v>1.0770731648186127</c:v>
                </c:pt>
                <c:pt idx="122">
                  <c:v>0.99917879980616853</c:v>
                </c:pt>
                <c:pt idx="123">
                  <c:v>0.9747166986263206</c:v>
                </c:pt>
                <c:pt idx="124">
                  <c:v>1.0089129252949347</c:v>
                </c:pt>
                <c:pt idx="125">
                  <c:v>0.95932139341414269</c:v>
                </c:pt>
                <c:pt idx="126">
                  <c:v>1.0901275866365623</c:v>
                </c:pt>
                <c:pt idx="127">
                  <c:v>1.1285284288022961</c:v>
                </c:pt>
                <c:pt idx="128">
                  <c:v>1.1213788920638634</c:v>
                </c:pt>
                <c:pt idx="129">
                  <c:v>1.0775962463489956</c:v>
                </c:pt>
                <c:pt idx="130">
                  <c:v>0.89845461382108793</c:v>
                </c:pt>
                <c:pt idx="131">
                  <c:v>0.84550472208515592</c:v>
                </c:pt>
                <c:pt idx="132">
                  <c:v>0.85439467933781754</c:v>
                </c:pt>
                <c:pt idx="133">
                  <c:v>0.8945314565502912</c:v>
                </c:pt>
                <c:pt idx="134">
                  <c:v>1.2094826483168617</c:v>
                </c:pt>
                <c:pt idx="135">
                  <c:v>1.2229865522807397</c:v>
                </c:pt>
                <c:pt idx="136">
                  <c:v>1.225857644949687</c:v>
                </c:pt>
                <c:pt idx="137">
                  <c:v>0.54388869879127999</c:v>
                </c:pt>
                <c:pt idx="138">
                  <c:v>1.2173181629313874</c:v>
                </c:pt>
                <c:pt idx="139">
                  <c:v>1.2016787206753721</c:v>
                </c:pt>
                <c:pt idx="140">
                  <c:v>0.92948000562275057</c:v>
                </c:pt>
                <c:pt idx="141">
                  <c:v>0.94999080035657046</c:v>
                </c:pt>
                <c:pt idx="142">
                  <c:v>0.9040990843888016</c:v>
                </c:pt>
                <c:pt idx="143">
                  <c:v>1.0499112298649318</c:v>
                </c:pt>
                <c:pt idx="144">
                  <c:v>1.0467172682827759</c:v>
                </c:pt>
                <c:pt idx="145">
                  <c:v>1.0256320202841751</c:v>
                </c:pt>
                <c:pt idx="146">
                  <c:v>1.0154833541735582</c:v>
                </c:pt>
                <c:pt idx="147">
                  <c:v>0.99030497457762456</c:v>
                </c:pt>
                <c:pt idx="148">
                  <c:v>1.1158748214380556</c:v>
                </c:pt>
                <c:pt idx="149">
                  <c:v>0.53962558779344605</c:v>
                </c:pt>
                <c:pt idx="150">
                  <c:v>1.074846782567086</c:v>
                </c:pt>
                <c:pt idx="151">
                  <c:v>1.0709225022255511</c:v>
                </c:pt>
                <c:pt idx="152">
                  <c:v>1.2278567844639341</c:v>
                </c:pt>
                <c:pt idx="153">
                  <c:v>0.99144713864938883</c:v>
                </c:pt>
                <c:pt idx="154">
                  <c:v>0.90488247367083108</c:v>
                </c:pt>
                <c:pt idx="155">
                  <c:v>1.1157430885764223</c:v>
                </c:pt>
                <c:pt idx="156">
                  <c:v>1.0957656175616051</c:v>
                </c:pt>
                <c:pt idx="157">
                  <c:v>1.0952135454602789</c:v>
                </c:pt>
                <c:pt idx="158">
                  <c:v>1.1019846381480543</c:v>
                </c:pt>
                <c:pt idx="159">
                  <c:v>0.52986107375041314</c:v>
                </c:pt>
                <c:pt idx="160">
                  <c:v>1.1179841582755117</c:v>
                </c:pt>
                <c:pt idx="161">
                  <c:v>1.1232896773765948</c:v>
                </c:pt>
                <c:pt idx="162">
                  <c:v>1.1400557314522546</c:v>
                </c:pt>
                <c:pt idx="163">
                  <c:v>1.1104048262630053</c:v>
                </c:pt>
                <c:pt idx="164">
                  <c:v>1.1316508959627389</c:v>
                </c:pt>
                <c:pt idx="165">
                  <c:v>1.1301827337746448</c:v>
                </c:pt>
                <c:pt idx="166">
                  <c:v>1.0997466331126442</c:v>
                </c:pt>
                <c:pt idx="167">
                  <c:v>1.1207585607361497</c:v>
                </c:pt>
                <c:pt idx="168">
                  <c:v>0.51159343157817017</c:v>
                </c:pt>
                <c:pt idx="169">
                  <c:v>1.1308699224660586</c:v>
                </c:pt>
                <c:pt idx="170">
                  <c:v>1.1316238499727991</c:v>
                </c:pt>
                <c:pt idx="171">
                  <c:v>0.79968610114575822</c:v>
                </c:pt>
                <c:pt idx="172">
                  <c:v>0.81613359361251137</c:v>
                </c:pt>
                <c:pt idx="173">
                  <c:v>1.1473345317403632</c:v>
                </c:pt>
                <c:pt idx="174">
                  <c:v>1.1049196710286016</c:v>
                </c:pt>
                <c:pt idx="175">
                  <c:v>1.1350612048470321</c:v>
                </c:pt>
                <c:pt idx="176">
                  <c:v>1.1324499602347358</c:v>
                </c:pt>
                <c:pt idx="177">
                  <c:v>1.1487259311517868</c:v>
                </c:pt>
                <c:pt idx="178">
                  <c:v>0.51155343844187151</c:v>
                </c:pt>
                <c:pt idx="179">
                  <c:v>1.1368547982939101</c:v>
                </c:pt>
                <c:pt idx="180">
                  <c:v>1.2692025522935722</c:v>
                </c:pt>
                <c:pt idx="181">
                  <c:v>1.2232139800535458</c:v>
                </c:pt>
                <c:pt idx="182">
                  <c:v>1.2421132886070729</c:v>
                </c:pt>
                <c:pt idx="183">
                  <c:v>0.9639834162257267</c:v>
                </c:pt>
                <c:pt idx="184">
                  <c:v>1.0021437142893208</c:v>
                </c:pt>
                <c:pt idx="185">
                  <c:v>0.95646840048895043</c:v>
                </c:pt>
                <c:pt idx="186">
                  <c:v>0.92744706154673207</c:v>
                </c:pt>
                <c:pt idx="187">
                  <c:v>0.9731556394351738</c:v>
                </c:pt>
                <c:pt idx="188">
                  <c:v>1.2015179552200752</c:v>
                </c:pt>
                <c:pt idx="189">
                  <c:v>0.49371715723023241</c:v>
                </c:pt>
                <c:pt idx="190">
                  <c:v>1.181444918686068</c:v>
                </c:pt>
                <c:pt idx="191">
                  <c:v>1.1803180663699469</c:v>
                </c:pt>
                <c:pt idx="192">
                  <c:v>1.2222476080894504</c:v>
                </c:pt>
                <c:pt idx="193">
                  <c:v>1.1268019772552784</c:v>
                </c:pt>
                <c:pt idx="194">
                  <c:v>1.2138909452206761</c:v>
                </c:pt>
                <c:pt idx="195">
                  <c:v>1.2565977190559694</c:v>
                </c:pt>
                <c:pt idx="196">
                  <c:v>1.1798941136278567</c:v>
                </c:pt>
                <c:pt idx="197">
                  <c:v>0.46479031262540427</c:v>
                </c:pt>
                <c:pt idx="198">
                  <c:v>1.1078404730437141</c:v>
                </c:pt>
                <c:pt idx="199">
                  <c:v>1.132843678504998</c:v>
                </c:pt>
                <c:pt idx="200">
                  <c:v>1.1564162710979795</c:v>
                </c:pt>
                <c:pt idx="201">
                  <c:v>0.9503087512904338</c:v>
                </c:pt>
                <c:pt idx="202">
                  <c:v>0.94283120638960993</c:v>
                </c:pt>
                <c:pt idx="203">
                  <c:v>0.95973075335829627</c:v>
                </c:pt>
                <c:pt idx="204">
                  <c:v>1.2117435116555331</c:v>
                </c:pt>
                <c:pt idx="205">
                  <c:v>1.1952024739013127</c:v>
                </c:pt>
                <c:pt idx="206">
                  <c:v>1.1907325254962842</c:v>
                </c:pt>
                <c:pt idx="207">
                  <c:v>1.0845982247217338</c:v>
                </c:pt>
                <c:pt idx="208">
                  <c:v>1.1008202018814648</c:v>
                </c:pt>
                <c:pt idx="209">
                  <c:v>0.3771660820520481</c:v>
                </c:pt>
                <c:pt idx="210">
                  <c:v>0.80993050201186678</c:v>
                </c:pt>
                <c:pt idx="211">
                  <c:v>0.81952919281427627</c:v>
                </c:pt>
                <c:pt idx="212">
                  <c:v>1.0505014430106259</c:v>
                </c:pt>
                <c:pt idx="213">
                  <c:v>1.0534465924436749</c:v>
                </c:pt>
                <c:pt idx="214">
                  <c:v>1.1654699606671783</c:v>
                </c:pt>
                <c:pt idx="215">
                  <c:v>1.1608438234548046</c:v>
                </c:pt>
              </c:numCache>
            </c:numRef>
          </c:xVal>
          <c:yVal>
            <c:numRef>
              <c:f>'Upside down'!$W$64:$W$279</c:f>
              <c:numCache>
                <c:formatCode>0.0000</c:formatCode>
                <c:ptCount val="216"/>
                <c:pt idx="0">
                  <c:v>1.9592520357816114</c:v>
                </c:pt>
                <c:pt idx="1">
                  <c:v>1.9941836166606979</c:v>
                </c:pt>
                <c:pt idx="2">
                  <c:v>2.0985073447175129</c:v>
                </c:pt>
                <c:pt idx="3">
                  <c:v>2.123761303262814</c:v>
                </c:pt>
                <c:pt idx="4">
                  <c:v>2.1431150829787429</c:v>
                </c:pt>
                <c:pt idx="5">
                  <c:v>2.1839728082512875</c:v>
                </c:pt>
                <c:pt idx="6">
                  <c:v>2.1420397065736538</c:v>
                </c:pt>
                <c:pt idx="7">
                  <c:v>2.2441085741907152</c:v>
                </c:pt>
                <c:pt idx="8">
                  <c:v>2.233067825381124</c:v>
                </c:pt>
                <c:pt idx="9">
                  <c:v>2.2910817336710196</c:v>
                </c:pt>
                <c:pt idx="10">
                  <c:v>2.2688786826896132</c:v>
                </c:pt>
                <c:pt idx="11">
                  <c:v>2.2041067404855612</c:v>
                </c:pt>
                <c:pt idx="12">
                  <c:v>2.081454743603794</c:v>
                </c:pt>
                <c:pt idx="13">
                  <c:v>2.0872454936256526</c:v>
                </c:pt>
                <c:pt idx="14">
                  <c:v>2.1112265446698029</c:v>
                </c:pt>
                <c:pt idx="15">
                  <c:v>2.1350696075404256</c:v>
                </c:pt>
                <c:pt idx="16">
                  <c:v>2.1846927181117985</c:v>
                </c:pt>
                <c:pt idx="17">
                  <c:v>2.1600418752365305</c:v>
                </c:pt>
                <c:pt idx="18">
                  <c:v>2.180726405426733</c:v>
                </c:pt>
                <c:pt idx="19">
                  <c:v>2.1894414891225238</c:v>
                </c:pt>
                <c:pt idx="20">
                  <c:v>2.1926644697066742</c:v>
                </c:pt>
                <c:pt idx="21">
                  <c:v>2.1761167196137579</c:v>
                </c:pt>
                <c:pt idx="22">
                  <c:v>2.2125374816972845</c:v>
                </c:pt>
                <c:pt idx="23">
                  <c:v>1.7760296774040436</c:v>
                </c:pt>
                <c:pt idx="24">
                  <c:v>1.9265334308849842</c:v>
                </c:pt>
                <c:pt idx="25">
                  <c:v>1.9337040789768045</c:v>
                </c:pt>
                <c:pt idx="26">
                  <c:v>1.9713477522360554</c:v>
                </c:pt>
                <c:pt idx="27">
                  <c:v>1.9885909076845656</c:v>
                </c:pt>
                <c:pt idx="28">
                  <c:v>1.9432446045180707</c:v>
                </c:pt>
                <c:pt idx="29">
                  <c:v>2.0092934188948997</c:v>
                </c:pt>
                <c:pt idx="30">
                  <c:v>2.0545252691781761</c:v>
                </c:pt>
                <c:pt idx="31">
                  <c:v>1.9512536354179639</c:v>
                </c:pt>
                <c:pt idx="32">
                  <c:v>1.9662606399670222</c:v>
                </c:pt>
                <c:pt idx="33">
                  <c:v>1.9700129091943723</c:v>
                </c:pt>
                <c:pt idx="34">
                  <c:v>1.9789673891041089</c:v>
                </c:pt>
                <c:pt idx="35">
                  <c:v>1.9866093422913396</c:v>
                </c:pt>
                <c:pt idx="36">
                  <c:v>1.974923473010014</c:v>
                </c:pt>
                <c:pt idx="37">
                  <c:v>2.0077444238201343</c:v>
                </c:pt>
                <c:pt idx="38">
                  <c:v>2.0229421394002172</c:v>
                </c:pt>
                <c:pt idx="39">
                  <c:v>2.0441951328736976</c:v>
                </c:pt>
                <c:pt idx="40">
                  <c:v>2.0783481042374756</c:v>
                </c:pt>
                <c:pt idx="41">
                  <c:v>2.1139740412350894</c:v>
                </c:pt>
                <c:pt idx="42">
                  <c:v>2.0976995735375978</c:v>
                </c:pt>
                <c:pt idx="43">
                  <c:v>2.0707175682846981</c:v>
                </c:pt>
                <c:pt idx="44">
                  <c:v>2.0948736032192707</c:v>
                </c:pt>
                <c:pt idx="45">
                  <c:v>2.1600222314522863</c:v>
                </c:pt>
                <c:pt idx="46">
                  <c:v>2.1900433326478184</c:v>
                </c:pt>
                <c:pt idx="47">
                  <c:v>2.1894414891225238</c:v>
                </c:pt>
                <c:pt idx="48">
                  <c:v>2.180726405426733</c:v>
                </c:pt>
                <c:pt idx="49">
                  <c:v>2.1761167196137579</c:v>
                </c:pt>
                <c:pt idx="50">
                  <c:v>1.9496270807759388</c:v>
                </c:pt>
                <c:pt idx="51">
                  <c:v>1.9398105650022406</c:v>
                </c:pt>
                <c:pt idx="52">
                  <c:v>2.2024319615084598</c:v>
                </c:pt>
                <c:pt idx="53">
                  <c:v>1.9769815960708699</c:v>
                </c:pt>
                <c:pt idx="54">
                  <c:v>2.0121818851087334</c:v>
                </c:pt>
                <c:pt idx="55">
                  <c:v>1.977658562247723</c:v>
                </c:pt>
                <c:pt idx="56">
                  <c:v>2.0387406394266936</c:v>
                </c:pt>
                <c:pt idx="57">
                  <c:v>2.2617036864816118</c:v>
                </c:pt>
                <c:pt idx="58">
                  <c:v>2.2856491935154257</c:v>
                </c:pt>
                <c:pt idx="59">
                  <c:v>2.2749307273102355</c:v>
                </c:pt>
                <c:pt idx="60">
                  <c:v>2.3398274973489026</c:v>
                </c:pt>
                <c:pt idx="61">
                  <c:v>2.3293254270266175</c:v>
                </c:pt>
                <c:pt idx="62">
                  <c:v>2.3459259565730779</c:v>
                </c:pt>
                <c:pt idx="63">
                  <c:v>2.3303393603859996</c:v>
                </c:pt>
                <c:pt idx="64">
                  <c:v>2.3381061154563803</c:v>
                </c:pt>
                <c:pt idx="65">
                  <c:v>2.3238511374534032</c:v>
                </c:pt>
                <c:pt idx="66">
                  <c:v>2.3499358943139277</c:v>
                </c:pt>
                <c:pt idx="67">
                  <c:v>2.2413101673171338</c:v>
                </c:pt>
                <c:pt idx="68">
                  <c:v>2.343063936966912</c:v>
                </c:pt>
                <c:pt idx="69">
                  <c:v>2.1495108660447366</c:v>
                </c:pt>
                <c:pt idx="70">
                  <c:v>2.1446741743704334</c:v>
                </c:pt>
                <c:pt idx="71">
                  <c:v>1.7557137870117796</c:v>
                </c:pt>
                <c:pt idx="72">
                  <c:v>1.7605515767863036</c:v>
                </c:pt>
                <c:pt idx="73">
                  <c:v>1.7641963046407501</c:v>
                </c:pt>
                <c:pt idx="74">
                  <c:v>1.8213572054299594</c:v>
                </c:pt>
                <c:pt idx="75">
                  <c:v>1.7992450372067987</c:v>
                </c:pt>
                <c:pt idx="76">
                  <c:v>1.9272654855616942</c:v>
                </c:pt>
                <c:pt idx="77">
                  <c:v>1.9303891969511291</c:v>
                </c:pt>
                <c:pt idx="78">
                  <c:v>1.9333394652535221</c:v>
                </c:pt>
                <c:pt idx="79">
                  <c:v>2.0026539754893893</c:v>
                </c:pt>
                <c:pt idx="80">
                  <c:v>1.9520513214530153</c:v>
                </c:pt>
                <c:pt idx="81">
                  <c:v>1.9241943202472072</c:v>
                </c:pt>
                <c:pt idx="82">
                  <c:v>1.9418134611826958</c:v>
                </c:pt>
                <c:pt idx="83">
                  <c:v>1.9623633384993306</c:v>
                </c:pt>
                <c:pt idx="84">
                  <c:v>1.9440702172491415</c:v>
                </c:pt>
                <c:pt idx="85">
                  <c:v>1.9138641030488239</c:v>
                </c:pt>
                <c:pt idx="86">
                  <c:v>1.9399059278114277</c:v>
                </c:pt>
                <c:pt idx="87">
                  <c:v>1.9590567721347516</c:v>
                </c:pt>
                <c:pt idx="88">
                  <c:v>1.9097887177010193</c:v>
                </c:pt>
                <c:pt idx="89">
                  <c:v>1.9672239825483508</c:v>
                </c:pt>
                <c:pt idx="90">
                  <c:v>2.0011192171547179</c:v>
                </c:pt>
                <c:pt idx="91">
                  <c:v>1.9749585438538333</c:v>
                </c:pt>
                <c:pt idx="92">
                  <c:v>2.024251253622694</c:v>
                </c:pt>
                <c:pt idx="93">
                  <c:v>2.2136081089896669</c:v>
                </c:pt>
                <c:pt idx="94">
                  <c:v>2.1781144359942348</c:v>
                </c:pt>
                <c:pt idx="95">
                  <c:v>1.931059199918981</c:v>
                </c:pt>
                <c:pt idx="96">
                  <c:v>1.9448953534368181</c:v>
                </c:pt>
                <c:pt idx="97">
                  <c:v>1.961918491015064</c:v>
                </c:pt>
                <c:pt idx="98">
                  <c:v>1.9691752264841411</c:v>
                </c:pt>
                <c:pt idx="99">
                  <c:v>1.907483073943625</c:v>
                </c:pt>
                <c:pt idx="100">
                  <c:v>1.9278939277076059</c:v>
                </c:pt>
                <c:pt idx="101">
                  <c:v>1.9166402977210573</c:v>
                </c:pt>
                <c:pt idx="102">
                  <c:v>1.9567054901870755</c:v>
                </c:pt>
                <c:pt idx="103">
                  <c:v>1.9296942984959167</c:v>
                </c:pt>
                <c:pt idx="104">
                  <c:v>1.9445214563473385</c:v>
                </c:pt>
                <c:pt idx="105">
                  <c:v>2.0754319309660949</c:v>
                </c:pt>
                <c:pt idx="106">
                  <c:v>1.9188300662167117</c:v>
                </c:pt>
                <c:pt idx="107">
                  <c:v>1.9329323914239414</c:v>
                </c:pt>
                <c:pt idx="108">
                  <c:v>2.0555656634668762</c:v>
                </c:pt>
                <c:pt idx="109">
                  <c:v>2.0409973696913446</c:v>
                </c:pt>
                <c:pt idx="110">
                  <c:v>2.0736866623861911</c:v>
                </c:pt>
                <c:pt idx="111">
                  <c:v>1.7532310260781578</c:v>
                </c:pt>
                <c:pt idx="112">
                  <c:v>1.7339394030483428</c:v>
                </c:pt>
                <c:pt idx="113">
                  <c:v>1.7429826468334397</c:v>
                </c:pt>
                <c:pt idx="114">
                  <c:v>1.8145701124227647</c:v>
                </c:pt>
                <c:pt idx="115">
                  <c:v>1.6985685235493713</c:v>
                </c:pt>
                <c:pt idx="116">
                  <c:v>1.7197351347431615</c:v>
                </c:pt>
                <c:pt idx="117">
                  <c:v>1.8837352963705865</c:v>
                </c:pt>
                <c:pt idx="118">
                  <c:v>1.875339729779665</c:v>
                </c:pt>
                <c:pt idx="119">
                  <c:v>1.87859677775011</c:v>
                </c:pt>
                <c:pt idx="120">
                  <c:v>1.9014548140149037</c:v>
                </c:pt>
                <c:pt idx="121">
                  <c:v>1.8900944533901662</c:v>
                </c:pt>
                <c:pt idx="122">
                  <c:v>1.9707101879098436</c:v>
                </c:pt>
                <c:pt idx="123">
                  <c:v>1.9443110202740805</c:v>
                </c:pt>
                <c:pt idx="124">
                  <c:v>1.9930301398982588</c:v>
                </c:pt>
                <c:pt idx="125">
                  <c:v>1.9470662311234579</c:v>
                </c:pt>
                <c:pt idx="126">
                  <c:v>2.0318175984598472</c:v>
                </c:pt>
                <c:pt idx="127">
                  <c:v>2.0314953951039953</c:v>
                </c:pt>
                <c:pt idx="128">
                  <c:v>1.9837945747443047</c:v>
                </c:pt>
                <c:pt idx="129">
                  <c:v>2.029411437310328</c:v>
                </c:pt>
                <c:pt idx="130">
                  <c:v>2.1170267654853419</c:v>
                </c:pt>
                <c:pt idx="131">
                  <c:v>2.1563771051007445</c:v>
                </c:pt>
                <c:pt idx="132">
                  <c:v>2.1246720963127572</c:v>
                </c:pt>
                <c:pt idx="133">
                  <c:v>2.0767445368196134</c:v>
                </c:pt>
                <c:pt idx="134">
                  <c:v>1.9092628887590775</c:v>
                </c:pt>
                <c:pt idx="135">
                  <c:v>1.889097728277048</c:v>
                </c:pt>
                <c:pt idx="136">
                  <c:v>1.8621285019845832</c:v>
                </c:pt>
                <c:pt idx="137">
                  <c:v>1.6604422786500652</c:v>
                </c:pt>
                <c:pt idx="138">
                  <c:v>1.860042969600576</c:v>
                </c:pt>
                <c:pt idx="139">
                  <c:v>1.868233284220806</c:v>
                </c:pt>
                <c:pt idx="140">
                  <c:v>2.0321363954488323</c:v>
                </c:pt>
                <c:pt idx="141">
                  <c:v>1.9916150468882377</c:v>
                </c:pt>
                <c:pt idx="142">
                  <c:v>2.0240455951174914</c:v>
                </c:pt>
                <c:pt idx="143">
                  <c:v>2.0415315913559144</c:v>
                </c:pt>
                <c:pt idx="144">
                  <c:v>2.0295413942230929</c:v>
                </c:pt>
                <c:pt idx="145">
                  <c:v>2.0395626689420765</c:v>
                </c:pt>
                <c:pt idx="146">
                  <c:v>2.0881811025780714</c:v>
                </c:pt>
                <c:pt idx="147">
                  <c:v>2.1075030456034236</c:v>
                </c:pt>
                <c:pt idx="148">
                  <c:v>1.7363465868529739</c:v>
                </c:pt>
                <c:pt idx="149">
                  <c:v>1.6385337836855771</c:v>
                </c:pt>
                <c:pt idx="150">
                  <c:v>2.2063174166480506</c:v>
                </c:pt>
                <c:pt idx="151">
                  <c:v>2.1932348026093349</c:v>
                </c:pt>
                <c:pt idx="152">
                  <c:v>2.0295141938220067</c:v>
                </c:pt>
                <c:pt idx="153">
                  <c:v>2.2884671090517092</c:v>
                </c:pt>
                <c:pt idx="154">
                  <c:v>2.2962843158577728</c:v>
                </c:pt>
                <c:pt idx="155">
                  <c:v>1.7649107982360859</c:v>
                </c:pt>
                <c:pt idx="156">
                  <c:v>1.8239418364452737</c:v>
                </c:pt>
                <c:pt idx="157">
                  <c:v>1.8078046574982216</c:v>
                </c:pt>
                <c:pt idx="158">
                  <c:v>1.7912381686724337</c:v>
                </c:pt>
                <c:pt idx="159">
                  <c:v>1.6398443988592193</c:v>
                </c:pt>
                <c:pt idx="160">
                  <c:v>1.8649169194945057</c:v>
                </c:pt>
                <c:pt idx="161">
                  <c:v>1.8646620047988178</c:v>
                </c:pt>
                <c:pt idx="162">
                  <c:v>1.9123611762929367</c:v>
                </c:pt>
                <c:pt idx="163">
                  <c:v>1.8644136712524602</c:v>
                </c:pt>
                <c:pt idx="164">
                  <c:v>1.8891015967367748</c:v>
                </c:pt>
                <c:pt idx="165">
                  <c:v>1.9044794021897029</c:v>
                </c:pt>
                <c:pt idx="166">
                  <c:v>1.8856437393062011</c:v>
                </c:pt>
                <c:pt idx="167">
                  <c:v>1.8544110744261166</c:v>
                </c:pt>
                <c:pt idx="168">
                  <c:v>1.6721424539863048</c:v>
                </c:pt>
                <c:pt idx="169">
                  <c:v>2.0719302512285913</c:v>
                </c:pt>
                <c:pt idx="170">
                  <c:v>2.0964639464586385</c:v>
                </c:pt>
                <c:pt idx="171">
                  <c:v>2.2479819535062431</c:v>
                </c:pt>
                <c:pt idx="172">
                  <c:v>2.2699865278594769</c:v>
                </c:pt>
                <c:pt idx="173">
                  <c:v>1.7945535803459267</c:v>
                </c:pt>
                <c:pt idx="174">
                  <c:v>1.8421031923394287</c:v>
                </c:pt>
                <c:pt idx="175">
                  <c:v>1.8499227007681522</c:v>
                </c:pt>
                <c:pt idx="176">
                  <c:v>1.793323736221395</c:v>
                </c:pt>
                <c:pt idx="177">
                  <c:v>1.8131580020141538</c:v>
                </c:pt>
                <c:pt idx="178">
                  <c:v>1.6464572861706521</c:v>
                </c:pt>
                <c:pt idx="179">
                  <c:v>1.7403691229036988</c:v>
                </c:pt>
                <c:pt idx="180">
                  <c:v>1.8902685159522121</c:v>
                </c:pt>
                <c:pt idx="181">
                  <c:v>1.9114273502649315</c:v>
                </c:pt>
                <c:pt idx="182">
                  <c:v>1.902411569656163</c:v>
                </c:pt>
                <c:pt idx="183">
                  <c:v>2.0210427941014286</c:v>
                </c:pt>
                <c:pt idx="184">
                  <c:v>2.0176705152121559</c:v>
                </c:pt>
                <c:pt idx="185">
                  <c:v>2.0830657400289567</c:v>
                </c:pt>
                <c:pt idx="186">
                  <c:v>2.0670621637973561</c:v>
                </c:pt>
                <c:pt idx="187">
                  <c:v>2.0265116320200707</c:v>
                </c:pt>
                <c:pt idx="188">
                  <c:v>1.9455930603722</c:v>
                </c:pt>
                <c:pt idx="189">
                  <c:v>1.6800577478745529</c:v>
                </c:pt>
                <c:pt idx="190">
                  <c:v>2.006469496467838</c:v>
                </c:pt>
                <c:pt idx="191">
                  <c:v>1.9592520357816114</c:v>
                </c:pt>
                <c:pt idx="192">
                  <c:v>2.1600222314522863</c:v>
                </c:pt>
                <c:pt idx="193">
                  <c:v>2.2382984722413983</c:v>
                </c:pt>
                <c:pt idx="194">
                  <c:v>2.1431150829787429</c:v>
                </c:pt>
                <c:pt idx="195">
                  <c:v>2.1600418752365305</c:v>
                </c:pt>
                <c:pt idx="196">
                  <c:v>2.1103502457330139</c:v>
                </c:pt>
                <c:pt idx="197">
                  <c:v>1.7329629823256318</c:v>
                </c:pt>
                <c:pt idx="198">
                  <c:v>2.1502749792613094</c:v>
                </c:pt>
                <c:pt idx="199">
                  <c:v>2.1657066707398318</c:v>
                </c:pt>
                <c:pt idx="200">
                  <c:v>2.1872822227655129</c:v>
                </c:pt>
                <c:pt idx="201">
                  <c:v>2.2038476944180525</c:v>
                </c:pt>
                <c:pt idx="202">
                  <c:v>2.1994105104448063</c:v>
                </c:pt>
                <c:pt idx="203">
                  <c:v>2.2071896067629786</c:v>
                </c:pt>
                <c:pt idx="204">
                  <c:v>1.8220801648726717</c:v>
                </c:pt>
                <c:pt idx="205">
                  <c:v>1.833372970171022</c:v>
                </c:pt>
                <c:pt idx="206">
                  <c:v>1.8664198127121612</c:v>
                </c:pt>
                <c:pt idx="207">
                  <c:v>1.7509060452495953</c:v>
                </c:pt>
                <c:pt idx="208">
                  <c:v>1.7517970991109526</c:v>
                </c:pt>
                <c:pt idx="209">
                  <c:v>1.8513822590879832</c:v>
                </c:pt>
                <c:pt idx="210">
                  <c:v>2.1772383077165287</c:v>
                </c:pt>
                <c:pt idx="211">
                  <c:v>2.1986110381518804</c:v>
                </c:pt>
                <c:pt idx="212">
                  <c:v>1.9430955688808922</c:v>
                </c:pt>
                <c:pt idx="213">
                  <c:v>1.9335859581768924</c:v>
                </c:pt>
                <c:pt idx="214">
                  <c:v>1.881823736633538</c:v>
                </c:pt>
                <c:pt idx="215">
                  <c:v>1.8905662226730511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7-3646-9CBF-6561BBB253C9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'Upside down'!$V$289:$V$658</c:f>
              <c:numCache>
                <c:formatCode>0.0000</c:formatCode>
                <c:ptCount val="370"/>
                <c:pt idx="0">
                  <c:v>-1.4644120639534284</c:v>
                </c:pt>
                <c:pt idx="1">
                  <c:v>-1.3309257487052073</c:v>
                </c:pt>
                <c:pt idx="2">
                  <c:v>-1.1824557925043102</c:v>
                </c:pt>
                <c:pt idx="3">
                  <c:v>-1.0206736789163211</c:v>
                </c:pt>
                <c:pt idx="4">
                  <c:v>-0.84740076056359748</c:v>
                </c:pt>
                <c:pt idx="5">
                  <c:v>-0.66458775422951044</c:v>
                </c:pt>
                <c:pt idx="6">
                  <c:v>-0.47429277957329263</c:v>
                </c:pt>
                <c:pt idx="7">
                  <c:v>-0.27865818869694636</c:v>
                </c:pt>
                <c:pt idx="8">
                  <c:v>-7.9886447418317991E-2</c:v>
                </c:pt>
                <c:pt idx="9">
                  <c:v>0.11978466021960238</c:v>
                </c:pt>
                <c:pt idx="10">
                  <c:v>0.31810722505405314</c:v>
                </c:pt>
                <c:pt idx="11">
                  <c:v>0.51284851989707181</c:v>
                </c:pt>
                <c:pt idx="12">
                  <c:v>0.70181613571049428</c:v>
                </c:pt>
                <c:pt idx="13">
                  <c:v>0.88288266387683245</c:v>
                </c:pt>
                <c:pt idx="14">
                  <c:v>1.0540096466915665</c:v>
                </c:pt>
                <c:pt idx="15">
                  <c:v>1.2132705264407859</c:v>
                </c:pt>
                <c:pt idx="16">
                  <c:v>1.3588723347021039</c:v>
                </c:pt>
                <c:pt idx="17">
                  <c:v>1.4891758776894124</c:v>
                </c:pt>
                <c:pt idx="18">
                  <c:v>1.6027141903936701</c:v>
                </c:pt>
                <c:pt idx="19">
                  <c:v>1.698209051761908</c:v>
                </c:pt>
                <c:pt idx="20">
                  <c:v>1.7745853749855955</c:v>
                </c:pt>
                <c:pt idx="21">
                  <c:v>1.8309833108916411</c:v>
                </c:pt>
                <c:pt idx="22">
                  <c:v>1.8667679281753424</c:v>
                </c:pt>
                <c:pt idx="23">
                  <c:v>1.8815363614946397</c:v>
                </c:pt>
                <c:pt idx="24">
                  <c:v>1.8751223469520124</c:v>
                </c:pt>
                <c:pt idx="25">
                  <c:v>1.8475980939032912</c:v>
                </c:pt>
                <c:pt idx="26">
                  <c:v>1.7992734720204497</c:v>
                </c:pt>
                <c:pt idx="27">
                  <c:v>1.7306925227604741</c:v>
                </c:pt>
                <c:pt idx="28">
                  <c:v>1.6426273345144</c:v>
                </c:pt>
                <c:pt idx="29">
                  <c:v>1.5360693503904492</c:v>
                </c:pt>
                <c:pt idx="30">
                  <c:v>1.412218206488763</c:v>
                </c:pt>
                <c:pt idx="31">
                  <c:v>1.2724682263270937</c:v>
                </c:pt>
                <c:pt idx="32">
                  <c:v>1.1183927234640092</c:v>
                </c:pt>
                <c:pt idx="33">
                  <c:v>0.9517262890416146</c:v>
                </c:pt>
                <c:pt idx="34">
                  <c:v>0.77434526365567768</c:v>
                </c:pt>
                <c:pt idx="35">
                  <c:v>0.58824661340200601</c:v>
                </c:pt>
                <c:pt idx="36">
                  <c:v>0.39552544791379152</c:v>
                </c:pt>
                <c:pt idx="37">
                  <c:v>-1.3411786995929029</c:v>
                </c:pt>
                <c:pt idx="38">
                  <c:v>-1.218925539362347</c:v>
                </c:pt>
                <c:pt idx="39">
                  <c:v>-1.0829496431732897</c:v>
                </c:pt>
                <c:pt idx="40">
                  <c:v>-0.93478183572327478</c:v>
                </c:pt>
                <c:pt idx="41">
                  <c:v>-0.77609019896934295</c:v>
                </c:pt>
                <c:pt idx="42">
                  <c:v>-0.60866129276250547</c:v>
                </c:pt>
                <c:pt idx="43">
                  <c:v>-0.43438004165106475</c:v>
                </c:pt>
                <c:pt idx="44">
                  <c:v>-0.25520851428834568</c:v>
                </c:pt>
                <c:pt idx="45">
                  <c:v>-7.3163834347518664E-2</c:v>
                </c:pt>
                <c:pt idx="46">
                  <c:v>0.10970452837625159</c:v>
                </c:pt>
                <c:pt idx="47">
                  <c:v>0.2913378310182167</c:v>
                </c:pt>
                <c:pt idx="48">
                  <c:v>0.46969123509322175</c:v>
                </c:pt>
                <c:pt idx="49">
                  <c:v>0.64275682740855322</c:v>
                </c:pt>
                <c:pt idx="50">
                  <c:v>0.80858622526965551</c:v>
                </c:pt>
                <c:pt idx="51">
                  <c:v>0.96531251148797315</c:v>
                </c:pt>
                <c:pt idx="52">
                  <c:v>1.1111712522452963</c:v>
                </c:pt>
                <c:pt idx="53">
                  <c:v>1.2445203611942512</c:v>
                </c:pt>
                <c:pt idx="54">
                  <c:v>1.3638585861637118</c:v>
                </c:pt>
                <c:pt idx="55">
                  <c:v>1.4678424103447119</c:v>
                </c:pt>
                <c:pt idx="56">
                  <c:v>1.5553011776822985</c:v>
                </c:pt>
                <c:pt idx="57">
                  <c:v>1.6252502721907758</c:v>
                </c:pt>
                <c:pt idx="58">
                  <c:v>1.6769022028188203</c:v>
                </c:pt>
                <c:pt idx="59">
                  <c:v>1.7096754690704088</c:v>
                </c:pt>
                <c:pt idx="60">
                  <c:v>1.723201107571861</c:v>
                </c:pt>
                <c:pt idx="61">
                  <c:v>1.7173268458833666</c:v>
                </c:pt>
                <c:pt idx="62">
                  <c:v>1.6921188167911372</c:v>
                </c:pt>
                <c:pt idx="63">
                  <c:v>1.6478608137805792</c:v>
                </c:pt>
                <c:pt idx="64">
                  <c:v>1.5850510960724178</c:v>
                </c:pt>
                <c:pt idx="65">
                  <c:v>1.5043967791908612</c:v>
                </c:pt>
                <c:pt idx="66">
                  <c:v>1.4068058742151246</c:v>
                </c:pt>
                <c:pt idx="67">
                  <c:v>1.2933770653368881</c:v>
                </c:pt>
                <c:pt idx="68">
                  <c:v>1.1653873408085589</c:v>
                </c:pt>
                <c:pt idx="69">
                  <c:v>1.0242776165338441</c:v>
                </c:pt>
                <c:pt idx="70">
                  <c:v>0.87163651415111898</c:v>
                </c:pt>
                <c:pt idx="71">
                  <c:v>0.70918247623687503</c:v>
                </c:pt>
                <c:pt idx="72">
                  <c:v>0.53874441997735523</c:v>
                </c:pt>
                <c:pt idx="73">
                  <c:v>0.36224114711048261</c:v>
                </c:pt>
                <c:pt idx="74">
                  <c:v>-1.2097615975724312</c:v>
                </c:pt>
                <c:pt idx="75">
                  <c:v>-1.0994875688589663</c:v>
                </c:pt>
                <c:pt idx="76">
                  <c:v>-0.9768354439370982</c:v>
                </c:pt>
                <c:pt idx="77">
                  <c:v>-0.84318604769784777</c:v>
                </c:pt>
                <c:pt idx="78">
                  <c:v>-0.70004401296445007</c:v>
                </c:pt>
                <c:pt idx="79">
                  <c:v>-0.54902084124686346</c:v>
                </c:pt>
                <c:pt idx="80">
                  <c:v>-0.39181676036226853</c:v>
                </c:pt>
                <c:pt idx="81">
                  <c:v>-0.23020158316954339</c:v>
                </c:pt>
                <c:pt idx="82">
                  <c:v>-6.5994782911214717E-2</c:v>
                </c:pt>
                <c:pt idx="83">
                  <c:v>9.8954990524132633E-2</c:v>
                </c:pt>
                <c:pt idx="84">
                  <c:v>0.26279072281185661</c:v>
                </c:pt>
                <c:pt idx="85">
                  <c:v>0.42366794156857568</c:v>
                </c:pt>
                <c:pt idx="86">
                  <c:v>0.57977548153156899</c:v>
                </c:pt>
                <c:pt idx="87">
                  <c:v>0.72935587476463726</c:v>
                </c:pt>
                <c:pt idx="88">
                  <c:v>0.8707251363362809</c:v>
                </c:pt>
                <c:pt idx="89">
                  <c:v>1.0022917227218557</c:v>
                </c:pt>
                <c:pt idx="90">
                  <c:v>1.1225744494948908</c:v>
                </c:pt>
                <c:pt idx="91">
                  <c:v>1.2302191665891413</c:v>
                </c:pt>
                <c:pt idx="92">
                  <c:v>1.3240140034002845</c:v>
                </c:pt>
                <c:pt idx="93">
                  <c:v>1.4029030120970001</c:v>
                </c:pt>
                <c:pt idx="94">
                  <c:v>1.4659980555442351</c:v>
                </c:pt>
                <c:pt idx="95">
                  <c:v>1.5125888060037009</c:v>
                </c:pt>
                <c:pt idx="96">
                  <c:v>1.5421507420456488</c:v>
                </c:pt>
                <c:pt idx="97">
                  <c:v>1.5543510536422098</c:v>
                </c:pt>
                <c:pt idx="98">
                  <c:v>1.549052388962411</c:v>
                </c:pt>
                <c:pt idx="99">
                  <c:v>1.5263144006872287</c:v>
                </c:pt>
                <c:pt idx="100">
                  <c:v>1.4863930744361704</c:v>
                </c:pt>
                <c:pt idx="101">
                  <c:v>1.4297378468660018</c:v>
                </c:pt>
                <c:pt idx="102">
                  <c:v>1.356986545886228</c:v>
                </c:pt>
                <c:pt idx="103">
                  <c:v>1.2689582099546908</c:v>
                </c:pt>
                <c:pt idx="104">
                  <c:v>1.1666438672940704</c:v>
                </c:pt>
                <c:pt idx="105">
                  <c:v>1.0511953788374273</c:v>
                </c:pt>
                <c:pt idx="106">
                  <c:v>0.92391247050955061</c:v>
                </c:pt>
                <c:pt idx="107">
                  <c:v>0.78622810083547701</c:v>
                </c:pt>
                <c:pt idx="108">
                  <c:v>0.63969232860849312</c:v>
                </c:pt>
                <c:pt idx="109">
                  <c:v>0.48595486223638135</c:v>
                </c:pt>
                <c:pt idx="110">
                  <c:v>0.32674648722639649</c:v>
                </c:pt>
                <c:pt idx="111">
                  <c:v>-1.0719035223961286</c:v>
                </c:pt>
                <c:pt idx="112">
                  <c:v>-0.97419574257904118</c:v>
                </c:pt>
                <c:pt idx="113">
                  <c:v>-0.86552040935889507</c:v>
                </c:pt>
                <c:pt idx="114">
                  <c:v>-0.74710099607743563</c:v>
                </c:pt>
                <c:pt idx="115">
                  <c:v>-0.62027067550719484</c:v>
                </c:pt>
                <c:pt idx="116">
                  <c:v>-0.48645731091341243</c:v>
                </c:pt>
                <c:pt idx="117">
                  <c:v>-0.34716738108477585</c:v>
                </c:pt>
                <c:pt idx="118">
                  <c:v>-0.20396902030594105</c:v>
                </c:pt>
                <c:pt idx="119">
                  <c:v>-5.8474364208823813E-2</c:v>
                </c:pt>
                <c:pt idx="120">
                  <c:v>8.7678599745883101E-2</c:v>
                </c:pt>
                <c:pt idx="121">
                  <c:v>0.23284447282861329</c:v>
                </c:pt>
                <c:pt idx="122">
                  <c:v>0.37538896903733432</c:v>
                </c:pt>
                <c:pt idx="123">
                  <c:v>0.51370731398621039</c:v>
                </c:pt>
                <c:pt idx="124">
                  <c:v>0.64624231155074019</c:v>
                </c:pt>
                <c:pt idx="125">
                  <c:v>0.77150187487401045</c:v>
                </c:pt>
                <c:pt idx="126">
                  <c:v>0.88807582436895505</c:v>
                </c:pt>
                <c:pt idx="127">
                  <c:v>0.99465176360371665</c:v>
                </c:pt>
                <c:pt idx="128">
                  <c:v>1.0900298543384521</c:v>
                </c:pt>
                <c:pt idx="129">
                  <c:v>1.1731363243753428</c:v>
                </c:pt>
                <c:pt idx="130">
                  <c:v>1.2430355561496309</c:v>
                </c:pt>
                <c:pt idx="131">
                  <c:v>1.2989406199676108</c:v>
                </c:pt>
                <c:pt idx="132">
                  <c:v>1.3402221333077549</c:v>
                </c:pt>
                <c:pt idx="133">
                  <c:v>1.3664153464464419</c:v>
                </c:pt>
                <c:pt idx="134">
                  <c:v>1.3772253746378855</c:v>
                </c:pt>
                <c:pt idx="135">
                  <c:v>1.3725305179440797</c:v>
                </c:pt>
                <c:pt idx="136">
                  <c:v>1.3523836313399107</c:v>
                </c:pt>
                <c:pt idx="137">
                  <c:v>1.3170115296687199</c:v>
                </c:pt>
                <c:pt idx="138">
                  <c:v>1.2668124341473546</c:v>
                </c:pt>
                <c:pt idx="139">
                  <c:v>1.2023514891681093</c:v>
                </c:pt>
                <c:pt idx="140">
                  <c:v>1.1243543998696659</c:v>
                </c:pt>
                <c:pt idx="141">
                  <c:v>1.0336992621056345</c:v>
                </c:pt>
                <c:pt idx="142">
                  <c:v>0.93140667678939792</c:v>
                </c:pt>
                <c:pt idx="143">
                  <c:v>0.81862825990854149</c:v>
                </c:pt>
                <c:pt idx="144">
                  <c:v>0.69663367756382133</c:v>
                </c:pt>
                <c:pt idx="145">
                  <c:v>0.56679635199295686</c:v>
                </c:pt>
                <c:pt idx="146">
                  <c:v>0.43057799950168718</c:v>
                </c:pt>
                <c:pt idx="147">
                  <c:v>0.28951217437497334</c:v>
                </c:pt>
                <c:pt idx="148">
                  <c:v>-0.92988157268049831</c:v>
                </c:pt>
                <c:pt idx="149">
                  <c:v>-0.84511959358341271</c:v>
                </c:pt>
                <c:pt idx="150">
                  <c:v>-0.75084320801801374</c:v>
                </c:pt>
                <c:pt idx="151">
                  <c:v>-0.64811378512003459</c:v>
                </c:pt>
                <c:pt idx="152">
                  <c:v>-0.53808785882044474</c:v>
                </c:pt>
                <c:pt idx="153">
                  <c:v>-0.42200410751791728</c:v>
                </c:pt>
                <c:pt idx="154">
                  <c:v>-0.30116940896400879</c:v>
                </c:pt>
                <c:pt idx="155">
                  <c:v>-0.17694412735598453</c:v>
                </c:pt>
                <c:pt idx="156">
                  <c:v>-5.0726798276066305E-2</c:v>
                </c:pt>
                <c:pt idx="157">
                  <c:v>7.6061616105031829E-2</c:v>
                </c:pt>
                <c:pt idx="158">
                  <c:v>0.20199372430443138</c:v>
                </c:pt>
                <c:pt idx="159">
                  <c:v>0.32565177518499405</c:v>
                </c:pt>
                <c:pt idx="160">
                  <c:v>0.44564361908164313</c:v>
                </c:pt>
                <c:pt idx="161">
                  <c:v>0.56061838070479431</c:v>
                </c:pt>
                <c:pt idx="162">
                  <c:v>0.66928166737442274</c:v>
                </c:pt>
                <c:pt idx="163">
                  <c:v>0.77041014136956298</c:v>
                </c:pt>
                <c:pt idx="164">
                  <c:v>0.86286529233686915</c:v>
                </c:pt>
                <c:pt idx="165">
                  <c:v>0.94560625470764403</c:v>
                </c:pt>
                <c:pt idx="166">
                  <c:v>1.017701525824096</c:v>
                </c:pt>
                <c:pt idx="167">
                  <c:v>1.0783394528514625</c:v>
                </c:pt>
                <c:pt idx="168">
                  <c:v>1.1268373704137253</c:v>
                </c:pt>
                <c:pt idx="169">
                  <c:v>1.1626492860808688</c:v>
                </c:pt>
                <c:pt idx="170">
                  <c:v>1.1853720271840151</c:v>
                </c:pt>
                <c:pt idx="171">
                  <c:v>1.1947497797572224</c:v>
                </c:pt>
                <c:pt idx="172">
                  <c:v>1.1906769685062744</c:v>
                </c:pt>
                <c:pt idx="173">
                  <c:v>1.1731994453815981</c:v>
                </c:pt>
                <c:pt idx="174">
                  <c:v>1.1425139733742899</c:v>
                </c:pt>
                <c:pt idx="175">
                  <c:v>1.0989660113467008</c:v>
                </c:pt>
                <c:pt idx="176">
                  <c:v>1.0430458248360903</c:v>
                </c:pt>
                <c:pt idx="177">
                  <c:v>0.97538296661615564</c:v>
                </c:pt>
                <c:pt idx="178">
                  <c:v>0.8967391891545945</c:v>
                </c:pt>
                <c:pt idx="179">
                  <c:v>0.80799986875868302</c:v>
                </c:pt>
                <c:pt idx="180">
                  <c:v>0.71016403795633576</c:v>
                </c:pt>
                <c:pt idx="181">
                  <c:v>0.60433313832870461</c:v>
                </c:pt>
                <c:pt idx="182">
                  <c:v>0.49169862041558265</c:v>
                </c:pt>
                <c:pt idx="183">
                  <c:v>0.37352853029461952</c:v>
                </c:pt>
                <c:pt idx="184">
                  <c:v>0.25115323384342975</c:v>
                </c:pt>
                <c:pt idx="185">
                  <c:v>-0.78693652217132437</c:v>
                </c:pt>
                <c:pt idx="186">
                  <c:v>-0.71520448768144695</c:v>
                </c:pt>
                <c:pt idx="187">
                  <c:v>-0.63542063868457155</c:v>
                </c:pt>
                <c:pt idx="188">
                  <c:v>-0.54848318648088146</c:v>
                </c:pt>
                <c:pt idx="189">
                  <c:v>-0.45537087805940113</c:v>
                </c:pt>
                <c:pt idx="190">
                  <c:v>-0.35713197730639162</c:v>
                </c:pt>
                <c:pt idx="191">
                  <c:v>-0.25487246358839566</c:v>
                </c:pt>
                <c:pt idx="192">
                  <c:v>-0.14974358057098705</c:v>
                </c:pt>
                <c:pt idx="193">
                  <c:v>-4.2928875449357674E-2</c:v>
                </c:pt>
                <c:pt idx="194">
                  <c:v>6.4369125496145513E-2</c:v>
                </c:pt>
                <c:pt idx="195">
                  <c:v>0.17094245501214911</c:v>
                </c:pt>
                <c:pt idx="196">
                  <c:v>0.27559130423917877</c:v>
                </c:pt>
                <c:pt idx="197">
                  <c:v>0.37713753023090263</c:v>
                </c:pt>
                <c:pt idx="198">
                  <c:v>0.4744379195572403</c:v>
                </c:pt>
                <c:pt idx="199">
                  <c:v>0.56639705866890877</c:v>
                </c:pt>
                <c:pt idx="200">
                  <c:v>0.65197966612807678</c:v>
                </c:pt>
                <c:pt idx="201">
                  <c:v>0.7302222478681446</c:v>
                </c:pt>
                <c:pt idx="202">
                  <c:v>0.80024394426704515</c:v>
                </c:pt>
                <c:pt idx="203">
                  <c:v>0.86125644691707126</c:v>
                </c:pt>
                <c:pt idx="204">
                  <c:v>0.91257287344764637</c:v>
                </c:pt>
                <c:pt idx="205">
                  <c:v>0.95361550048775867</c:v>
                </c:pt>
                <c:pt idx="206">
                  <c:v>0.98392226770990865</c:v>
                </c:pt>
                <c:pt idx="207">
                  <c:v>1.0031519797326602</c:v>
                </c:pt>
                <c:pt idx="208">
                  <c:v>1.0110881473184636</c:v>
                </c:pt>
                <c:pt idx="209">
                  <c:v>1.0076414246223224</c:v>
                </c:pt>
                <c:pt idx="210">
                  <c:v>0.99285061505261052</c:v>
                </c:pt>
                <c:pt idx="211">
                  <c:v>0.96688223442000121</c:v>
                </c:pt>
                <c:pt idx="212">
                  <c:v>0.93002863629260313</c:v>
                </c:pt>
                <c:pt idx="213">
                  <c:v>0.88270472066216443</c:v>
                </c:pt>
                <c:pt idx="214">
                  <c:v>0.82544326297537784</c:v>
                </c:pt>
                <c:pt idx="215">
                  <c:v>0.75888891611632825</c:v>
                </c:pt>
                <c:pt idx="216">
                  <c:v>0.68379095286612046</c:v>
                </c:pt>
                <c:pt idx="217">
                  <c:v>0.60099483054550451</c:v>
                </c:pt>
                <c:pt idx="218">
                  <c:v>0.51143267280625671</c:v>
                </c:pt>
                <c:pt idx="219">
                  <c:v>0.41611277572786737</c:v>
                </c:pt>
                <c:pt idx="220">
                  <c:v>0.31610825636052386</c:v>
                </c:pt>
                <c:pt idx="221">
                  <c:v>0.21254497150976281</c:v>
                </c:pt>
                <c:pt idx="222">
                  <c:v>-0.64822981408522018</c:v>
                </c:pt>
                <c:pt idx="223">
                  <c:v>-0.58914138436915142</c:v>
                </c:pt>
                <c:pt idx="224">
                  <c:v>-0.52342036603396713</c:v>
                </c:pt>
                <c:pt idx="225">
                  <c:v>-0.45180665019886501</c:v>
                </c:pt>
                <c:pt idx="226">
                  <c:v>-0.37510646832071187</c:v>
                </c:pt>
                <c:pt idx="227">
                  <c:v>-0.29418331559252314</c:v>
                </c:pt>
                <c:pt idx="228">
                  <c:v>-0.20994822966340673</c:v>
                </c:pt>
                <c:pt idx="229">
                  <c:v>-0.12334953412271968</c:v>
                </c:pt>
                <c:pt idx="230">
                  <c:v>-3.5362162216898987E-2</c:v>
                </c:pt>
                <c:pt idx="231">
                  <c:v>5.3023319006803474E-2</c:v>
                </c:pt>
                <c:pt idx="232">
                  <c:v>0.14081186056284226</c:v>
                </c:pt>
                <c:pt idx="233">
                  <c:v>0.2270151338478264</c:v>
                </c:pt>
                <c:pt idx="234">
                  <c:v>0.31066265730250736</c:v>
                </c:pt>
                <c:pt idx="235">
                  <c:v>0.39081272215068547</c:v>
                </c:pt>
                <c:pt idx="236">
                  <c:v>0.46656299421242098</c:v>
                </c:pt>
                <c:pt idx="237">
                  <c:v>0.53706067243570577</c:v>
                </c:pt>
                <c:pt idx="238">
                  <c:v>0.60151208978124571</c:v>
                </c:pt>
                <c:pt idx="239">
                  <c:v>0.65919164837302391</c:v>
                </c:pt>
                <c:pt idx="240">
                  <c:v>0.70944998832218942</c:v>
                </c:pt>
                <c:pt idx="241">
                  <c:v>0.75172129825916856</c:v>
                </c:pt>
                <c:pt idx="242">
                  <c:v>0.78552968527159506</c:v>
                </c:pt>
                <c:pt idx="243">
                  <c:v>0.81049453253491888</c:v>
                </c:pt>
                <c:pt idx="244">
                  <c:v>0.82633478431917484</c:v>
                </c:pt>
                <c:pt idx="245">
                  <c:v>0.8328721101310459</c:v>
                </c:pt>
                <c:pt idx="246">
                  <c:v>0.83003291236912458</c:v>
                </c:pt>
                <c:pt idx="247">
                  <c:v>0.81784915489007226</c:v>
                </c:pt>
                <c:pt idx="248">
                  <c:v>0.79645800315762572</c:v>
                </c:pt>
                <c:pt idx="249">
                  <c:v>0.7661002800256782</c:v>
                </c:pt>
                <c:pt idx="250">
                  <c:v>0.72711775454031868</c:v>
                </c:pt>
                <c:pt idx="251">
                  <c:v>0.67994929428365614</c:v>
                </c:pt>
                <c:pt idx="252">
                  <c:v>0.62512592457657268</c:v>
                </c:pt>
                <c:pt idx="253">
                  <c:v>0.56326485016419126</c:v>
                </c:pt>
                <c:pt idx="254">
                  <c:v>0.49506250668827712</c:v>
                </c:pt>
                <c:pt idx="255">
                  <c:v>0.42128672017351149</c:v>
                </c:pt>
                <c:pt idx="256">
                  <c:v>0.34276806279660238</c:v>
                </c:pt>
                <c:pt idx="257">
                  <c:v>0.26039050225549737</c:v>
                </c:pt>
                <c:pt idx="258">
                  <c:v>0.17508145000865299</c:v>
                </c:pt>
                <c:pt idx="259">
                  <c:v>-0.52299780220998004</c:v>
                </c:pt>
                <c:pt idx="260">
                  <c:v>-0.47532471126899456</c:v>
                </c:pt>
                <c:pt idx="261">
                  <c:v>-0.42230038655969554</c:v>
                </c:pt>
                <c:pt idx="262">
                  <c:v>-0.36452177907200523</c:v>
                </c:pt>
                <c:pt idx="263">
                  <c:v>-0.30263936379311435</c:v>
                </c:pt>
                <c:pt idx="264">
                  <c:v>-0.23734981662152857</c:v>
                </c:pt>
                <c:pt idx="265">
                  <c:v>-0.16938817114851579</c:v>
                </c:pt>
                <c:pt idx="266">
                  <c:v>-9.9519543606376396E-2</c:v>
                </c:pt>
                <c:pt idx="267">
                  <c:v>-2.853051914455695E-2</c:v>
                </c:pt>
                <c:pt idx="268">
                  <c:v>4.2779703592576789E-2</c:v>
                </c:pt>
                <c:pt idx="269">
                  <c:v>0.11360830989144065</c:v>
                </c:pt>
                <c:pt idx="270">
                  <c:v>0.18315790710485419</c:v>
                </c:pt>
                <c:pt idx="271">
                  <c:v>0.25064550174571804</c:v>
                </c:pt>
                <c:pt idx="272">
                  <c:v>0.31531131447409361</c:v>
                </c:pt>
                <c:pt idx="273">
                  <c:v>0.37642733373803849</c:v>
                </c:pt>
                <c:pt idx="274">
                  <c:v>0.43330551177080195</c:v>
                </c:pt>
                <c:pt idx="275">
                  <c:v>0.48530551067335803</c:v>
                </c:pt>
                <c:pt idx="276">
                  <c:v>0.53184191137642089</c:v>
                </c:pt>
                <c:pt idx="277">
                  <c:v>0.57239080432302025</c:v>
                </c:pt>
                <c:pt idx="278">
                  <c:v>0.60649568767334172</c:v>
                </c:pt>
                <c:pt idx="279">
                  <c:v>0.63377260662949286</c:v>
                </c:pt>
                <c:pt idx="280">
                  <c:v>0.65391447602137132</c:v>
                </c:pt>
                <c:pt idx="281">
                  <c:v>0.66669453748970964</c:v>
                </c:pt>
                <c:pt idx="282">
                  <c:v>0.67196891234512102</c:v>
                </c:pt>
                <c:pt idx="283">
                  <c:v>0.66967822136291155</c:v>
                </c:pt>
                <c:pt idx="284">
                  <c:v>0.65984825327791063</c:v>
                </c:pt>
                <c:pt idx="285">
                  <c:v>0.64258967445336601</c:v>
                </c:pt>
                <c:pt idx="286">
                  <c:v>0.61809678299246762</c:v>
                </c:pt>
                <c:pt idx="287">
                  <c:v>0.58664532131878833</c:v>
                </c:pt>
                <c:pt idx="288">
                  <c:v>0.54858937185173684</c:v>
                </c:pt>
                <c:pt idx="289">
                  <c:v>0.50435737072569731</c:v>
                </c:pt>
                <c:pt idx="290">
                  <c:v>0.45444728443063814</c:v>
                </c:pt>
                <c:pt idx="291">
                  <c:v>0.39942100367585642</c:v>
                </c:pt>
                <c:pt idx="292">
                  <c:v>0.33989801759107491</c:v>
                </c:pt>
                <c:pt idx="293">
                  <c:v>0.27654843948110652</c:v>
                </c:pt>
                <c:pt idx="294">
                  <c:v>0.21008546265055691</c:v>
                </c:pt>
                <c:pt idx="295">
                  <c:v>0.14125733123133399</c:v>
                </c:pt>
                <c:pt idx="296">
                  <c:v>-0.4286025771264303</c:v>
                </c:pt>
                <c:pt idx="297">
                  <c:v>-0.38953394328026847</c:v>
                </c:pt>
                <c:pt idx="298">
                  <c:v>-0.34607991321597059</c:v>
                </c:pt>
                <c:pt idx="299">
                  <c:v>-0.29872969497918733</c:v>
                </c:pt>
                <c:pt idx="300">
                  <c:v>-0.24801636013291237</c:v>
                </c:pt>
                <c:pt idx="301">
                  <c:v>-0.19451084240623517</c:v>
                </c:pt>
                <c:pt idx="302">
                  <c:v>-0.13881551008858395</c:v>
                </c:pt>
                <c:pt idx="303">
                  <c:v>-8.1557384531825733E-2</c:v>
                </c:pt>
                <c:pt idx="304">
                  <c:v>-2.3381081106728065E-2</c:v>
                </c:pt>
                <c:pt idx="305">
                  <c:v>3.5058447915086353E-2</c:v>
                </c:pt>
                <c:pt idx="306">
                  <c:v>9.3103286852627642E-2</c:v>
                </c:pt>
                <c:pt idx="307">
                  <c:v>0.15009996346926488</c:v>
                </c:pt>
                <c:pt idx="308">
                  <c:v>0.20540680580189247</c:v>
                </c:pt>
                <c:pt idx="309">
                  <c:v>0.2584011661419176</c:v>
                </c:pt>
                <c:pt idx="310">
                  <c:v>0.30848643084006339</c:v>
                </c:pt>
                <c:pt idx="311">
                  <c:v>0.35509873701818889</c:v>
                </c:pt>
                <c:pt idx="312">
                  <c:v>0.39771332057098724</c:v>
                </c:pt>
                <c:pt idx="313">
                  <c:v>0.43585042399138157</c:v>
                </c:pt>
                <c:pt idx="314">
                  <c:v>0.46908069750897191</c:v>
                </c:pt>
                <c:pt idx="315">
                  <c:v>0.49703003273519386</c:v>
                </c:pt>
                <c:pt idx="316">
                  <c:v>0.5193837743977282</c:v>
                </c:pt>
                <c:pt idx="317">
                  <c:v>0.53589026274820328</c:v>
                </c:pt>
                <c:pt idx="318">
                  <c:v>0.54636366676255665</c:v>
                </c:pt>
                <c:pt idx="319">
                  <c:v>0.55068607623771648</c:v>
                </c:pt>
                <c:pt idx="320">
                  <c:v>0.5488088292316553</c:v>
                </c:pt>
                <c:pt idx="321">
                  <c:v>0.54075305990241751</c:v>
                </c:pt>
                <c:pt idx="322">
                  <c:v>0.5266094605785151</c:v>
                </c:pt>
                <c:pt idx="323">
                  <c:v>0.50653726073931926</c:v>
                </c:pt>
                <c:pt idx="324">
                  <c:v>0.48076243440014482</c:v>
                </c:pt>
                <c:pt idx="325">
                  <c:v>0.44957515608339438</c:v>
                </c:pt>
                <c:pt idx="326">
                  <c:v>0.41332653401658837</c:v>
                </c:pt>
                <c:pt idx="327">
                  <c:v>0.37242465733513286</c:v>
                </c:pt>
                <c:pt idx="328">
                  <c:v>0.32733000179064747</c:v>
                </c:pt>
                <c:pt idx="329">
                  <c:v>0.27855024568766629</c:v>
                </c:pt>
                <c:pt idx="330">
                  <c:v>0.2266345544111984</c:v>
                </c:pt>
                <c:pt idx="331">
                  <c:v>0.17216739789027907</c:v>
                </c:pt>
                <c:pt idx="332">
                  <c:v>0.1157619706008704</c:v>
                </c:pt>
                <c:pt idx="333">
                  <c:v>-0.39172902572839191</c:v>
                </c:pt>
                <c:pt idx="334">
                  <c:v>-0.35602154590943191</c:v>
                </c:pt>
                <c:pt idx="335">
                  <c:v>-0.31630595442795928</c:v>
                </c:pt>
                <c:pt idx="336">
                  <c:v>-0.27302937176651076</c:v>
                </c:pt>
                <c:pt idx="337">
                  <c:v>-0.22667900825735968</c:v>
                </c:pt>
                <c:pt idx="338">
                  <c:v>-0.17777667903972244</c:v>
                </c:pt>
                <c:pt idx="339">
                  <c:v>-0.12687292943399675</c:v>
                </c:pt>
                <c:pt idx="340">
                  <c:v>-7.4540836869918525E-2</c:v>
                </c:pt>
                <c:pt idx="341">
                  <c:v>-2.1369559146895509E-2</c:v>
                </c:pt>
                <c:pt idx="342">
                  <c:v>3.2042298339413001E-2</c:v>
                </c:pt>
                <c:pt idx="343">
                  <c:v>8.5093421732115343E-2</c:v>
                </c:pt>
                <c:pt idx="344">
                  <c:v>0.13718655834012355</c:v>
                </c:pt>
                <c:pt idx="345">
                  <c:v>0.18773524054434443</c:v>
                </c:pt>
                <c:pt idx="346">
                  <c:v>0.23617038828489037</c:v>
                </c:pt>
                <c:pt idx="347">
                  <c:v>0.28194671579811886</c:v>
                </c:pt>
                <c:pt idx="348">
                  <c:v>0.32454887047607456</c:v>
                </c:pt>
                <c:pt idx="349">
                  <c:v>0.36349723473669027</c:v>
                </c:pt>
                <c:pt idx="350">
                  <c:v>0.3983533255869493</c:v>
                </c:pt>
                <c:pt idx="351">
                  <c:v>0.42872473109040654</c:v>
                </c:pt>
                <c:pt idx="352">
                  <c:v>0.45426952816402405</c:v>
                </c:pt>
                <c:pt idx="353">
                  <c:v>0.47470013196850308</c:v>
                </c:pt>
                <c:pt idx="354">
                  <c:v>0.48978653355544749</c:v>
                </c:pt>
                <c:pt idx="355">
                  <c:v>0.49935888932173639</c:v>
                </c:pt>
                <c:pt idx="356">
                  <c:v>0.50330943311887277</c:v>
                </c:pt>
                <c:pt idx="357">
                  <c:v>0.50159368949067029</c:v>
                </c:pt>
                <c:pt idx="358">
                  <c:v>0.49423097438057395</c:v>
                </c:pt>
                <c:pt idx="359">
                  <c:v>0.48130417767162487</c:v>
                </c:pt>
                <c:pt idx="360">
                  <c:v>0.46295883000724447</c:v>
                </c:pt>
                <c:pt idx="361">
                  <c:v>0.43940146439862632</c:v>
                </c:pt>
                <c:pt idx="362">
                  <c:v>0.41089729106385642</c:v>
                </c:pt>
                <c:pt idx="363">
                  <c:v>0.3777672116755611</c:v>
                </c:pt>
                <c:pt idx="364">
                  <c:v>0.34038420663085961</c:v>
                </c:pt>
                <c:pt idx="365">
                  <c:v>0.29916913601594852</c:v>
                </c:pt>
                <c:pt idx="366">
                  <c:v>0.25458600153831162</c:v>
                </c:pt>
                <c:pt idx="367">
                  <c:v>0.20713672276799824</c:v>
                </c:pt>
                <c:pt idx="368">
                  <c:v>0.15735548649735934</c:v>
                </c:pt>
                <c:pt idx="369">
                  <c:v>0.10580273283448091</c:v>
                </c:pt>
              </c:numCache>
            </c:numRef>
          </c:xVal>
          <c:yVal>
            <c:numRef>
              <c:f>'Upside down'!$W$289:$W$658</c:f>
              <c:numCache>
                <c:formatCode>0.0000</c:formatCode>
                <c:ptCount val="370"/>
                <c:pt idx="0">
                  <c:v>0.32025028834491098</c:v>
                </c:pt>
                <c:pt idx="1">
                  <c:v>0.17174288837203466</c:v>
                </c:pt>
                <c:pt idx="2">
                  <c:v>3.8214927588703373E-2</c:v>
                </c:pt>
                <c:pt idx="3">
                  <c:v>-7.8830328309407394E-2</c:v>
                </c:pt>
                <c:pt idx="4">
                  <c:v>-0.17807517689502239</c:v>
                </c:pt>
                <c:pt idx="5">
                  <c:v>-0.25840231378128475</c:v>
                </c:pt>
                <c:pt idx="6">
                  <c:v>-0.31890741130075573</c:v>
                </c:pt>
                <c:pt idx="7">
                  <c:v>-0.35890929947988881</c:v>
                </c:pt>
                <c:pt idx="8">
                  <c:v>-0.37795763469095811</c:v>
                </c:pt>
                <c:pt idx="9">
                  <c:v>-0.37583796964730887</c:v>
                </c:pt>
                <c:pt idx="10">
                  <c:v>-0.35257416766361893</c:v>
                </c:pt>
                <c:pt idx="11">
                  <c:v>-0.30842813400128755</c:v>
                </c:pt>
                <c:pt idx="12">
                  <c:v>-0.24389686732348159</c:v>
                </c:pt>
                <c:pt idx="13">
                  <c:v>-0.15970686445473303</c:v>
                </c:pt>
                <c:pt idx="14">
                  <c:v>-5.6805941436633534E-2</c:v>
                </c:pt>
                <c:pt idx="15">
                  <c:v>6.36474370413318E-2</c:v>
                </c:pt>
                <c:pt idx="16">
                  <c:v>0.20029719970591087</c:v>
                </c:pt>
                <c:pt idx="17">
                  <c:v>0.35160493543084281</c:v>
                </c:pt>
                <c:pt idx="18">
                  <c:v>0.5158672127604883</c:v>
                </c:pt>
                <c:pt idx="19">
                  <c:v>0.69123475724210603</c:v>
                </c:pt>
                <c:pt idx="20">
                  <c:v>0.87573327066723439</c:v>
                </c:pt>
                <c:pt idx="21">
                  <c:v>1.0672856578379215</c:v>
                </c:pt>
                <c:pt idx="22">
                  <c:v>1.2637354106275605</c:v>
                </c:pt>
                <c:pt idx="23">
                  <c:v>1.4628708860771766</c:v>
                </c:pt>
                <c:pt idx="24">
                  <c:v>1.6624502052029275</c:v>
                </c:pt>
                <c:pt idx="25">
                  <c:v>1.8602264922025602</c:v>
                </c:pt>
                <c:pt idx="26">
                  <c:v>2.0539731699163513</c:v>
                </c:pt>
                <c:pt idx="27">
                  <c:v>2.2415090267647204</c:v>
                </c:pt>
                <c:pt idx="28">
                  <c:v>2.4207227729574576</c:v>
                </c:pt>
                <c:pt idx="29">
                  <c:v>2.589596809519302</c:v>
                </c:pt>
                <c:pt idx="30">
                  <c:v>2.7462299425387728</c:v>
                </c:pt>
                <c:pt idx="31">
                  <c:v>2.888858786921892</c:v>
                </c:pt>
                <c:pt idx="32">
                  <c:v>3.015877618686079</c:v>
                </c:pt>
                <c:pt idx="33">
                  <c:v>3.1258564522959009</c:v>
                </c:pt>
                <c:pt idx="34">
                  <c:v>3.2175571395249776</c:v>
                </c:pt>
                <c:pt idx="35">
                  <c:v>3.2899473086020876</c:v>
                </c:pt>
                <c:pt idx="36">
                  <c:v>3.3422119867137514</c:v>
                </c:pt>
                <c:pt idx="37">
                  <c:v>0.41972187922708248</c:v>
                </c:pt>
                <c:pt idx="38">
                  <c:v>0.28371169023844578</c:v>
                </c:pt>
                <c:pt idx="39">
                  <c:v>0.16142038903241041</c:v>
                </c:pt>
                <c:pt idx="40">
                  <c:v>5.4224738325220567E-2</c:v>
                </c:pt>
                <c:pt idx="41">
                  <c:v>-3.6668446894798867E-2</c:v>
                </c:pt>
                <c:pt idx="42">
                  <c:v>-0.11023588576189924</c:v>
                </c:pt>
                <c:pt idx="43">
                  <c:v>-0.16564935168953787</c:v>
                </c:pt>
                <c:pt idx="44">
                  <c:v>-0.20228499659437005</c:v>
                </c:pt>
                <c:pt idx="45">
                  <c:v>-0.2197303742149439</c:v>
                </c:pt>
                <c:pt idx="46">
                  <c:v>-0.21778908345615355</c:v>
                </c:pt>
                <c:pt idx="47">
                  <c:v>-0.19648297948440674</c:v>
                </c:pt>
                <c:pt idx="48">
                  <c:v>-0.15605192768086651</c:v>
                </c:pt>
                <c:pt idx="49">
                  <c:v>-9.6951103222775448E-2</c:v>
                </c:pt>
                <c:pt idx="50">
                  <c:v>-1.9845866694334857E-2</c:v>
                </c:pt>
                <c:pt idx="51">
                  <c:v>7.4395726582182409E-2</c:v>
                </c:pt>
                <c:pt idx="52">
                  <c:v>0.18471269916469391</c:v>
                </c:pt>
                <c:pt idx="53">
                  <c:v>0.30986309603822515</c:v>
                </c:pt>
                <c:pt idx="54">
                  <c:v>0.44843796661807089</c:v>
                </c:pt>
                <c:pt idx="55">
                  <c:v>0.59887722679897359</c:v>
                </c:pt>
                <c:pt idx="56">
                  <c:v>0.75948722247443701</c:v>
                </c:pt>
                <c:pt idx="57">
                  <c:v>0.92845979679502577</c:v>
                </c:pt>
                <c:pt idx="58">
                  <c:v>1.1038926465053303</c:v>
                </c:pt>
                <c:pt idx="59">
                  <c:v>1.2838107381867534</c:v>
                </c:pt>
                <c:pt idx="60">
                  <c:v>1.466188543300782</c:v>
                </c:pt>
                <c:pt idx="61">
                  <c:v>1.6489728417093097</c:v>
                </c:pt>
                <c:pt idx="62">
                  <c:v>1.8301058369486305</c:v>
                </c:pt>
                <c:pt idx="63">
                  <c:v>2.0075483230239786</c:v>
                </c:pt>
                <c:pt idx="64">
                  <c:v>2.1793026419114629</c:v>
                </c:pt>
                <c:pt idx="65">
                  <c:v>2.3434351733104881</c:v>
                </c:pt>
                <c:pt idx="66">
                  <c:v>2.4980981034556895</c:v>
                </c:pt>
                <c:pt idx="67">
                  <c:v>2.6415502279138066</c:v>
                </c:pt>
                <c:pt idx="68">
                  <c:v>2.7721765541663839</c:v>
                </c:pt>
                <c:pt idx="69">
                  <c:v>2.8885064832912506</c:v>
                </c:pt>
                <c:pt idx="70">
                  <c:v>2.9892303660523369</c:v>
                </c:pt>
                <c:pt idx="71">
                  <c:v>3.0732142470083872</c:v>
                </c:pt>
                <c:pt idx="72">
                  <c:v>3.1395126306505174</c:v>
                </c:pt>
                <c:pt idx="73">
                  <c:v>3.1873791258466895</c:v>
                </c:pt>
                <c:pt idx="74">
                  <c:v>0.52579922504113763</c:v>
                </c:pt>
                <c:pt idx="75">
                  <c:v>0.40311616754330726</c:v>
                </c:pt>
                <c:pt idx="76">
                  <c:v>0.29280773514639336</c:v>
                </c:pt>
                <c:pt idx="77">
                  <c:v>0.19611578671945407</c:v>
                </c:pt>
                <c:pt idx="78">
                  <c:v>0.1141288859480698</c:v>
                </c:pt>
                <c:pt idx="79">
                  <c:v>4.7770046219859141E-2</c:v>
                </c:pt>
                <c:pt idx="80">
                  <c:v>-2.2136607149392251E-3</c:v>
                </c:pt>
                <c:pt idx="81">
                  <c:v>-3.5259515321502066E-2</c:v>
                </c:pt>
                <c:pt idx="82">
                  <c:v>-5.099548541029475E-2</c:v>
                </c:pt>
                <c:pt idx="83">
                  <c:v>-4.9244414497507494E-2</c:v>
                </c:pt>
                <c:pt idx="84">
                  <c:v>-3.0026016243249298E-2</c:v>
                </c:pt>
                <c:pt idx="85">
                  <c:v>6.4433474860070561E-3</c:v>
                </c:pt>
                <c:pt idx="86">
                  <c:v>5.9753102432137828E-2</c:v>
                </c:pt>
                <c:pt idx="87">
                  <c:v>0.12930308421469983</c:v>
                </c:pt>
                <c:pt idx="88">
                  <c:v>0.2143102950170912</c:v>
                </c:pt>
                <c:pt idx="89">
                  <c:v>0.31381771862237362</c:v>
                </c:pt>
                <c:pt idx="90">
                  <c:v>0.42670509455855821</c:v>
                </c:pt>
                <c:pt idx="91">
                  <c:v>0.55170153005738665</c:v>
                </c:pt>
                <c:pt idx="92">
                  <c:v>0.68739980784043375</c:v>
                </c:pt>
                <c:pt idx="93">
                  <c:v>0.83227222865462291</c:v>
                </c:pt>
                <c:pt idx="94">
                  <c:v>0.98468781020095209</c:v>
                </c:pt>
                <c:pt idx="95">
                  <c:v>1.1429306488298703</c:v>
                </c:pt>
                <c:pt idx="96">
                  <c:v>1.3052192372862548</c:v>
                </c:pt>
                <c:pt idx="97">
                  <c:v>1.4697265210236652</c:v>
                </c:pt>
                <c:pt idx="98">
                  <c:v>1.6346004672927017</c:v>
                </c:pt>
                <c:pt idx="99">
                  <c:v>1.7979849154354537</c:v>
                </c:pt>
                <c:pt idx="100">
                  <c:v>1.9580404736521888</c:v>
                </c:pt>
                <c:pt idx="101">
                  <c:v>2.112965226983238</c:v>
                </c:pt>
                <c:pt idx="102">
                  <c:v>2.2610150233743997</c:v>
                </c:pt>
                <c:pt idx="103">
                  <c:v>2.4005231094441273</c:v>
                </c:pt>
                <c:pt idx="104">
                  <c:v>2.5299188948918738</c:v>
                </c:pt>
                <c:pt idx="105">
                  <c:v>2.6477456342967738</c:v>
                </c:pt>
                <c:pt idx="106">
                  <c:v>2.7526768272439206</c:v>
                </c:pt>
                <c:pt idx="107">
                  <c:v>2.8435311521446489</c:v>
                </c:pt>
                <c:pt idx="108">
                  <c:v>2.9192857656249878</c:v>
                </c:pt>
                <c:pt idx="109">
                  <c:v>2.9790878177569811</c:v>
                </c:pt>
                <c:pt idx="110">
                  <c:v>3.0222640534937186</c:v>
                </c:pt>
                <c:pt idx="111">
                  <c:v>0.6370755999490143</c:v>
                </c:pt>
                <c:pt idx="112">
                  <c:v>0.52837285906673259</c:v>
                </c:pt>
                <c:pt idx="113">
                  <c:v>0.43063459602919396</c:v>
                </c:pt>
                <c:pt idx="114">
                  <c:v>0.34496115399387128</c:v>
                </c:pt>
                <c:pt idx="115">
                  <c:v>0.27231704964840597</c:v>
                </c:pt>
                <c:pt idx="116">
                  <c:v>0.21352011462457732</c:v>
                </c:pt>
                <c:pt idx="117">
                  <c:v>0.16923228830132664</c:v>
                </c:pt>
                <c:pt idx="118">
                  <c:v>0.13995216565200086</c:v>
                </c:pt>
                <c:pt idx="119">
                  <c:v>0.12600938403259421</c:v>
                </c:pt>
                <c:pt idx="120">
                  <c:v>0.12756091210485931</c:v>
                </c:pt>
                <c:pt idx="121">
                  <c:v>0.14458928267381155</c:v>
                </c:pt>
                <c:pt idx="122">
                  <c:v>0.17690278933444525</c:v>
                </c:pt>
                <c:pt idx="123">
                  <c:v>0.22413764471380082</c:v>
                </c:pt>
                <c:pt idx="124">
                  <c:v>0.28576207601077064</c:v>
                </c:pt>
                <c:pt idx="125">
                  <c:v>0.36108231172580618</c:v>
                </c:pt>
                <c:pt idx="126">
                  <c:v>0.44925039218157536</c:v>
                </c:pt>
                <c:pt idx="127">
                  <c:v>0.54927371590326213</c:v>
                </c:pt>
                <c:pt idx="128">
                  <c:v>0.6600262143847927</c:v>
                </c:pt>
                <c:pt idx="129">
                  <c:v>0.78026102943481157</c:v>
                </c:pt>
                <c:pt idx="130">
                  <c:v>0.90862455038009093</c:v>
                </c:pt>
                <c:pt idx="131">
                  <c:v>1.0436716530947092</c:v>
                </c:pt>
                <c:pt idx="132">
                  <c:v>1.1838819692930986</c:v>
                </c:pt>
                <c:pt idx="133">
                  <c:v>1.3276770029263092</c:v>
                </c:pt>
                <c:pt idx="134">
                  <c:v>1.4734379009840706</c:v>
                </c:pt>
                <c:pt idx="135">
                  <c:v>1.6195236786379188</c:v>
                </c:pt>
                <c:pt idx="136">
                  <c:v>1.7642896935456434</c:v>
                </c:pt>
                <c:pt idx="137">
                  <c:v>1.9061061613322439</c:v>
                </c:pt>
                <c:pt idx="138">
                  <c:v>2.0433765037990046</c:v>
                </c:pt>
                <c:pt idx="139">
                  <c:v>2.1745553232954751</c:v>
                </c:pt>
                <c:pt idx="140">
                  <c:v>2.2981658008978028</c:v>
                </c:pt>
                <c:pt idx="141">
                  <c:v>2.412816322523696</c:v>
                </c:pt>
                <c:pt idx="142">
                  <c:v>2.5172161458062341</c:v>
                </c:pt>
                <c:pt idx="143">
                  <c:v>2.6101899313479269</c:v>
                </c:pt>
                <c:pt idx="144">
                  <c:v>2.6906909747613028</c:v>
                </c:pt>
                <c:pt idx="145">
                  <c:v>2.7578129905289348</c:v>
                </c:pt>
                <c:pt idx="146">
                  <c:v>2.8108003150195042</c:v>
                </c:pt>
                <c:pt idx="147">
                  <c:v>2.8490564137937455</c:v>
                </c:pt>
                <c:pt idx="148">
                  <c:v>0.75171297394029624</c:v>
                </c:pt>
                <c:pt idx="149">
                  <c:v>0.65741281209332192</c:v>
                </c:pt>
                <c:pt idx="150">
                  <c:v>0.57262438865270981</c:v>
                </c:pt>
                <c:pt idx="151">
                  <c:v>0.49830225671431316</c:v>
                </c:pt>
                <c:pt idx="152">
                  <c:v>0.43528313924399664</c:v>
                </c:pt>
                <c:pt idx="153">
                  <c:v>0.38427650920090062</c:v>
                </c:pt>
                <c:pt idx="154">
                  <c:v>0.34585660224882164</c:v>
                </c:pt>
                <c:pt idx="155">
                  <c:v>0.3204559519770791</c:v>
                </c:pt>
                <c:pt idx="156">
                  <c:v>0.3083605204117339</c:v>
                </c:pt>
                <c:pt idx="157">
                  <c:v>0.30970647863815226</c:v>
                </c:pt>
                <c:pt idx="158">
                  <c:v>0.32447867377885631</c:v>
                </c:pt>
                <c:pt idx="159">
                  <c:v>0.35251079958551768</c:v>
                </c:pt>
                <c:pt idx="160">
                  <c:v>0.39348726872455586</c:v>
                </c:pt>
                <c:pt idx="161">
                  <c:v>0.44694676567804259</c:v>
                </c:pt>
                <c:pt idx="162">
                  <c:v>0.51228744026114159</c:v>
                </c:pt>
                <c:pt idx="163">
                  <c:v>0.58877368328715629</c:v>
                </c:pt>
                <c:pt idx="164">
                  <c:v>0.67554440809934724</c:v>
                </c:pt>
                <c:pt idx="165">
                  <c:v>0.77162274473554382</c:v>
                </c:pt>
                <c:pt idx="166">
                  <c:v>0.87592703758807022</c:v>
                </c:pt>
                <c:pt idx="167">
                  <c:v>0.98728302274667779</c:v>
                </c:pt>
                <c:pt idx="168">
                  <c:v>1.1044370479312371</c:v>
                </c:pt>
                <c:pt idx="169">
                  <c:v>1.2260701861833998</c:v>
                </c:pt>
                <c:pt idx="170">
                  <c:v>1.3508130844244608</c:v>
                </c:pt>
                <c:pt idx="171">
                  <c:v>1.4772613797134682</c:v>
                </c:pt>
                <c:pt idx="172">
                  <c:v>1.6039915096484387</c:v>
                </c:pt>
                <c:pt idx="173">
                  <c:v>1.7295767389162418</c:v>
                </c:pt>
                <c:pt idx="174">
                  <c:v>1.8526032215633086</c:v>
                </c:pt>
                <c:pt idx="175">
                  <c:v>1.9716859181571631</c:v>
                </c:pt>
                <c:pt idx="176">
                  <c:v>2.0854841886424338</c:v>
                </c:pt>
                <c:pt idx="177">
                  <c:v>2.1927168853460484</c:v>
                </c:pt>
                <c:pt idx="178">
                  <c:v>2.2921767762136578</c:v>
                </c:pt>
                <c:pt idx="179">
                  <c:v>2.3827441358996504</c:v>
                </c:pt>
                <c:pt idx="180">
                  <c:v>2.4633993517014496</c:v>
                </c:pt>
                <c:pt idx="181">
                  <c:v>2.5332344024197431</c:v>
                </c:pt>
                <c:pt idx="182">
                  <c:v>2.5914630809149566</c:v>
                </c:pt>
                <c:pt idx="183">
                  <c:v>2.6374298452738243</c:v>
                </c:pt>
                <c:pt idx="184">
                  <c:v>2.6706171989390963</c:v>
                </c:pt>
                <c:pt idx="185">
                  <c:v>0.8670954570581112</c:v>
                </c:pt>
                <c:pt idx="186">
                  <c:v>0.78729148676312344</c:v>
                </c:pt>
                <c:pt idx="187">
                  <c:v>0.71553707305815306</c:v>
                </c:pt>
                <c:pt idx="188">
                  <c:v>0.6526400313850238</c:v>
                </c:pt>
                <c:pt idx="189">
                  <c:v>0.5993084603663168</c:v>
                </c:pt>
                <c:pt idx="190">
                  <c:v>0.55614276998911338</c:v>
                </c:pt>
                <c:pt idx="191">
                  <c:v>0.52362892215377921</c:v>
                </c:pt>
                <c:pt idx="192">
                  <c:v>0.50213295968609062</c:v>
                </c:pt>
                <c:pt idx="193">
                  <c:v>0.49189688540540977</c:v>
                </c:pt>
                <c:pt idx="194">
                  <c:v>0.49303593764260212</c:v>
                </c:pt>
                <c:pt idx="195">
                  <c:v>0.50553729288007809</c:v>
                </c:pt>
                <c:pt idx="196">
                  <c:v>0.52926021011971525</c:v>
                </c:pt>
                <c:pt idx="197">
                  <c:v>0.56393761535335429</c:v>
                </c:pt>
                <c:pt idx="198">
                  <c:v>0.6091791082978113</c:v>
                </c:pt>
                <c:pt idx="199">
                  <c:v>0.66447535754440168</c:v>
                </c:pt>
                <c:pt idx="200">
                  <c:v>0.72920383464212302</c:v>
                </c:pt>
                <c:pt idx="201">
                  <c:v>0.80263582255984922</c:v>
                </c:pt>
                <c:pt idx="202">
                  <c:v>0.88394461962585213</c:v>
                </c:pt>
                <c:pt idx="203">
                  <c:v>0.97221484658421442</c:v>
                </c:pt>
                <c:pt idx="204">
                  <c:v>1.0664527519887399</c:v>
                </c:pt>
                <c:pt idx="205">
                  <c:v>1.1655973999156279</c:v>
                </c:pt>
                <c:pt idx="206">
                  <c:v>1.2685326140429745</c:v>
                </c:pt>
                <c:pt idx="207">
                  <c:v>1.3740995436299539</c:v>
                </c:pt>
                <c:pt idx="208">
                  <c:v>1.4811097099271346</c:v>
                </c:pt>
                <c:pt idx="209">
                  <c:v>1.588358386140672</c:v>
                </c:pt>
                <c:pt idx="210">
                  <c:v>1.6946381603179479</c:v>
                </c:pt>
                <c:pt idx="211">
                  <c:v>1.7987525284628885</c:v>
                </c:pt>
                <c:pt idx="212">
                  <c:v>1.899529364848858</c:v>
                </c:pt>
                <c:pt idx="213">
                  <c:v>1.9958341178795542</c:v>
                </c:pt>
                <c:pt idx="214">
                  <c:v>2.0865825829381137</c:v>
                </c:pt>
                <c:pt idx="215">
                  <c:v>2.1707531084269429</c:v>
                </c:pt>
                <c:pt idx="216">
                  <c:v>2.2473980975819465</c:v>
                </c:pt>
                <c:pt idx="217">
                  <c:v>2.3156546765730579</c:v>
                </c:pt>
                <c:pt idx="218">
                  <c:v>2.3747544087889518</c:v>
                </c:pt>
                <c:pt idx="219">
                  <c:v>2.4240319459419544</c:v>
                </c:pt>
                <c:pt idx="220">
                  <c:v>2.4629325185984947</c:v>
                </c:pt>
                <c:pt idx="221">
                  <c:v>2.4910181818062687</c:v>
                </c:pt>
                <c:pt idx="222">
                  <c:v>0.97905683205546012</c:v>
                </c:pt>
                <c:pt idx="223">
                  <c:v>0.91331923903481249</c:v>
                </c:pt>
                <c:pt idx="224">
                  <c:v>0.85421237470041012</c:v>
                </c:pt>
                <c:pt idx="225">
                  <c:v>0.80240166763373966</c:v>
                </c:pt>
                <c:pt idx="226">
                  <c:v>0.75847040584538072</c:v>
                </c:pt>
                <c:pt idx="227">
                  <c:v>0.72291317008401523</c:v>
                </c:pt>
                <c:pt idx="228">
                  <c:v>0.69613026581704918</c:v>
                </c:pt>
                <c:pt idx="229">
                  <c:v>0.67842321656793714</c:v>
                </c:pt>
                <c:pt idx="230">
                  <c:v>0.66999136934648662</c:v>
                </c:pt>
                <c:pt idx="231">
                  <c:v>0.67092965038840746</c:v>
                </c:pt>
                <c:pt idx="232">
                  <c:v>0.68122749647012493</c:v>
                </c:pt>
                <c:pt idx="233">
                  <c:v>0.700768973830177</c:v>
                </c:pt>
                <c:pt idx="234">
                  <c:v>0.72933408335837069</c:v>
                </c:pt>
                <c:pt idx="235">
                  <c:v>0.7666012373588027</c:v>
                </c:pt>
                <c:pt idx="236">
                  <c:v>0.81215088000319824</c:v>
                </c:pt>
                <c:pt idx="237">
                  <c:v>0.86547021071528896</c:v>
                </c:pt>
                <c:pt idx="238">
                  <c:v>0.92595895731009059</c:v>
                </c:pt>
                <c:pt idx="239">
                  <c:v>0.99293613389373525</c:v>
                </c:pt>
                <c:pt idx="240">
                  <c:v>1.0656477074430211</c:v>
                </c:pt>
                <c:pt idx="241">
                  <c:v>1.143275086753873</c:v>
                </c:pt>
                <c:pt idx="242">
                  <c:v>1.2249443381896317</c:v>
                </c:pt>
                <c:pt idx="243">
                  <c:v>1.3097360244777223</c:v>
                </c:pt>
                <c:pt idx="244">
                  <c:v>1.3966955557889618</c:v>
                </c:pt>
                <c:pt idx="245">
                  <c:v>1.4848439365664245</c:v>
                </c:pt>
                <c:pt idx="246">
                  <c:v>1.5731887871154395</c:v>
                </c:pt>
                <c:pt idx="247">
                  <c:v>1.6607355158730048</c:v>
                </c:pt>
                <c:pt idx="248">
                  <c:v>1.7464985165785454</c:v>
                </c:pt>
                <c:pt idx="249">
                  <c:v>1.8295122642876032</c:v>
                </c:pt>
                <c:pt idx="250">
                  <c:v>1.9088421853088824</c:v>
                </c:pt>
                <c:pt idx="251">
                  <c:v>1.9835951786902497</c:v>
                </c:pt>
                <c:pt idx="252">
                  <c:v>2.0529296708021816</c:v>
                </c:pt>
                <c:pt idx="253">
                  <c:v>2.1160650898235587</c:v>
                </c:pt>
                <c:pt idx="254">
                  <c:v>2.1722906534654869</c:v>
                </c:pt>
                <c:pt idx="255">
                  <c:v>2.2209733710004276</c:v>
                </c:pt>
                <c:pt idx="256">
                  <c:v>2.2615651695093217</c:v>
                </c:pt>
                <c:pt idx="257">
                  <c:v>2.2936090641189915</c:v>
                </c:pt>
                <c:pt idx="258">
                  <c:v>2.3167443027649259</c:v>
                </c:pt>
                <c:pt idx="259">
                  <c:v>1.080141692598271</c:v>
                </c:pt>
                <c:pt idx="260">
                  <c:v>1.0271039952796268</c:v>
                </c:pt>
                <c:pt idx="261">
                  <c:v>0.9794160311182748</c:v>
                </c:pt>
                <c:pt idx="262">
                  <c:v>0.93761467404084264</c:v>
                </c:pt>
                <c:pt idx="263">
                  <c:v>0.90217052620255378</c:v>
                </c:pt>
                <c:pt idx="264">
                  <c:v>0.87348261992027432</c:v>
                </c:pt>
                <c:pt idx="265">
                  <c:v>0.85187392534304218</c:v>
                </c:pt>
                <c:pt idx="266">
                  <c:v>0.83758771443498914</c:v>
                </c:pt>
                <c:pt idx="267">
                  <c:v>0.83078482220515215</c:v>
                </c:pt>
                <c:pt idx="268">
                  <c:v>0.83154183601741016</c:v>
                </c:pt>
                <c:pt idx="269">
                  <c:v>0.83985023336540199</c:v>
                </c:pt>
                <c:pt idx="270">
                  <c:v>0.8556164778194093</c:v>
                </c:pt>
                <c:pt idx="271">
                  <c:v>0.87866307206502459</c:v>
                </c:pt>
                <c:pt idx="272">
                  <c:v>0.90873055617843568</c:v>
                </c:pt>
                <c:pt idx="273">
                  <c:v>0.94548042864162518</c:v>
                </c:pt>
                <c:pt idx="274">
                  <c:v>0.98849895721251935</c:v>
                </c:pt>
                <c:pt idx="275">
                  <c:v>1.0373018367470894</c:v>
                </c:pt>
                <c:pt idx="276">
                  <c:v>1.0913396415353627</c:v>
                </c:pt>
                <c:pt idx="277">
                  <c:v>1.1500040107686273</c:v>
                </c:pt>
                <c:pt idx="278">
                  <c:v>1.212634497501468</c:v>
                </c:pt>
                <c:pt idx="279">
                  <c:v>1.2785260040026185</c:v>
                </c:pt>
                <c:pt idx="280">
                  <c:v>1.3469367197870048</c:v>
                </c:pt>
                <c:pt idx="281">
                  <c:v>1.4170964729621482</c:v>
                </c:pt>
                <c:pt idx="282">
                  <c:v>1.4882154008689734</c:v>
                </c:pt>
                <c:pt idx="283">
                  <c:v>1.5594928424024319</c:v>
                </c:pt>
                <c:pt idx="284">
                  <c:v>1.6301263519016733</c:v>
                </c:pt>
                <c:pt idx="285">
                  <c:v>1.6993207331308495</c:v>
                </c:pt>
                <c:pt idx="286">
                  <c:v>1.7662969916454623</c:v>
                </c:pt>
                <c:pt idx="287">
                  <c:v>1.8303011047579854</c:v>
                </c:pt>
                <c:pt idx="288">
                  <c:v>1.8906125103699658</c:v>
                </c:pt>
                <c:pt idx="289">
                  <c:v>1.9465522191028293</c:v>
                </c:pt>
                <c:pt idx="290">
                  <c:v>1.9974904584005446</c:v>
                </c:pt>
                <c:pt idx="291">
                  <c:v>2.0428537625463794</c:v>
                </c:pt>
                <c:pt idx="292">
                  <c:v>2.0821314287739252</c:v>
                </c:pt>
                <c:pt idx="293">
                  <c:v>2.1148812667891059</c:v>
                </c:pt>
                <c:pt idx="294">
                  <c:v>2.1407345769747161</c:v>
                </c:pt>
                <c:pt idx="295">
                  <c:v>2.1594003012325582</c:v>
                </c:pt>
                <c:pt idx="296">
                  <c:v>1.1563356945998025</c:v>
                </c:pt>
                <c:pt idx="297">
                  <c:v>1.1128707055318452</c:v>
                </c:pt>
                <c:pt idx="298">
                  <c:v>1.0737898829144261</c:v>
                </c:pt>
                <c:pt idx="299">
                  <c:v>1.0395332009645919</c:v>
                </c:pt>
                <c:pt idx="300">
                  <c:v>1.0104863234378647</c:v>
                </c:pt>
                <c:pt idx="301">
                  <c:v>0.98697626180282583</c:v>
                </c:pt>
                <c:pt idx="302">
                  <c:v>0.96926769372662347</c:v>
                </c:pt>
                <c:pt idx="303">
                  <c:v>0.95755998331811032</c:v>
                </c:pt>
                <c:pt idx="304">
                  <c:v>0.9519849366748917</c:v>
                </c:pt>
                <c:pt idx="305">
                  <c:v>0.95260531800246717</c:v>
                </c:pt>
                <c:pt idx="306">
                  <c:v>0.95941414301108541</c:v>
                </c:pt>
                <c:pt idx="307">
                  <c:v>0.97233475754529297</c:v>
                </c:pt>
                <c:pt idx="308">
                  <c:v>0.99122170056095771</c:v>
                </c:pt>
                <c:pt idx="309">
                  <c:v>1.0158623417343255</c:v>
                </c:pt>
                <c:pt idx="310">
                  <c:v>1.0459792752668045</c:v>
                </c:pt>
                <c:pt idx="311">
                  <c:v>1.081233442935887</c:v>
                </c:pt>
                <c:pt idx="312">
                  <c:v>1.1212279512327104</c:v>
                </c:pt>
                <c:pt idx="313">
                  <c:v>1.1655125396127013</c:v>
                </c:pt>
                <c:pt idx="314">
                  <c:v>1.2135886495554704</c:v>
                </c:pt>
                <c:pt idx="315">
                  <c:v>1.2649150373661799</c:v>
                </c:pt>
                <c:pt idx="316">
                  <c:v>1.3189138675291363</c:v>
                </c:pt>
                <c:pt idx="317">
                  <c:v>1.3749772180142681</c:v>
                </c:pt>
                <c:pt idx="318">
                  <c:v>1.4324739242993694</c:v>
                </c:pt>
                <c:pt idx="319">
                  <c:v>1.4907566850576943</c:v>
                </c:pt>
                <c:pt idx="320">
                  <c:v>1.5491693495146537</c:v>
                </c:pt>
                <c:pt idx="321">
                  <c:v>1.6070543044321208</c:v>
                </c:pt>
                <c:pt idx="322">
                  <c:v>1.663759877557238</c:v>
                </c:pt>
                <c:pt idx="323">
                  <c:v>1.7186476741872585</c:v>
                </c:pt>
                <c:pt idx="324">
                  <c:v>1.7710997642549431</c:v>
                </c:pt>
                <c:pt idx="325">
                  <c:v>1.8205256390218771</c:v>
                </c:pt>
                <c:pt idx="326">
                  <c:v>1.866368859060842</c:v>
                </c:pt>
                <c:pt idx="327">
                  <c:v>1.9081133186838637</c:v>
                </c:pt>
                <c:pt idx="328">
                  <c:v>1.9452890562906322</c:v>
                </c:pt>
                <c:pt idx="329">
                  <c:v>1.9774775452240503</c:v>
                </c:pt>
                <c:pt idx="330">
                  <c:v>2.0043164055681402</c:v>
                </c:pt>
                <c:pt idx="331">
                  <c:v>2.0255034838426158</c:v>
                </c:pt>
                <c:pt idx="332">
                  <c:v>2.0408002546646671</c:v>
                </c:pt>
                <c:pt idx="333">
                  <c:v>1.1860993129029418</c:v>
                </c:pt>
                <c:pt idx="334">
                  <c:v>1.146373705243183</c:v>
                </c:pt>
                <c:pt idx="335">
                  <c:v>1.1106550852777464</c:v>
                </c:pt>
                <c:pt idx="336">
                  <c:v>1.079345575346971</c:v>
                </c:pt>
                <c:pt idx="337">
                  <c:v>1.0527976597691318</c:v>
                </c:pt>
                <c:pt idx="338">
                  <c:v>1.0313102165510954</c:v>
                </c:pt>
                <c:pt idx="339">
                  <c:v>1.0151251526020064</c:v>
                </c:pt>
                <c:pt idx="340">
                  <c:v>1.004424680330968</c:v>
                </c:pt>
                <c:pt idx="341">
                  <c:v>0.99932926628894236</c:v>
                </c:pt>
                <c:pt idx="342">
                  <c:v>0.99989627494918076</c:v>
                </c:pt>
                <c:pt idx="343">
                  <c:v>1.0061193228945839</c:v>
                </c:pt>
                <c:pt idx="344">
                  <c:v>1.0179283506825905</c:v>
                </c:pt>
                <c:pt idx="345">
                  <c:v>1.0351904115785322</c:v>
                </c:pt>
                <c:pt idx="346">
                  <c:v>1.0577111682778531</c:v>
                </c:pt>
                <c:pt idx="347">
                  <c:v>1.0852370807669995</c:v>
                </c:pt>
                <c:pt idx="348">
                  <c:v>1.1174582606919194</c:v>
                </c:pt>
                <c:pt idx="349">
                  <c:v>1.1540119600995158</c:v>
                </c:pt>
                <c:pt idx="350">
                  <c:v>1.1944866552756008</c:v>
                </c:pt>
                <c:pt idx="351">
                  <c:v>1.2384266797032577</c:v>
                </c:pt>
                <c:pt idx="352">
                  <c:v>1.2853373539834918</c:v>
                </c:pt>
                <c:pt idx="353">
                  <c:v>1.3346905549652208</c:v>
                </c:pt>
                <c:pt idx="354">
                  <c:v>1.3859306613870068</c:v>
                </c:pt>
                <c:pt idx="355">
                  <c:v>1.4384808090941457</c:v>
                </c:pt>
                <c:pt idx="356">
                  <c:v>1.4917493854095065</c:v>
                </c:pt>
                <c:pt idx="357">
                  <c:v>1.5451366895441114</c:v>
                </c:pt>
                <c:pt idx="358">
                  <c:v>1.5980416840641571</c:v>
                </c:pt>
                <c:pt idx="359">
                  <c:v>1.6498687614060641</c:v>
                </c:pt>
                <c:pt idx="360">
                  <c:v>1.7000344492617243</c:v>
                </c:pt>
                <c:pt idx="361">
                  <c:v>1.7479739793443234</c:v>
                </c:pt>
                <c:pt idx="362">
                  <c:v>1.7931476455831832</c:v>
                </c:pt>
                <c:pt idx="363">
                  <c:v>1.8350468801666906</c:v>
                </c:pt>
                <c:pt idx="364">
                  <c:v>1.873199979028858</c:v>
                </c:pt>
                <c:pt idx="365">
                  <c:v>1.9071774123216541</c:v>
                </c:pt>
                <c:pt idx="366">
                  <c:v>1.9365966600874869</c:v>
                </c:pt>
                <c:pt idx="367">
                  <c:v>1.9611265186915556</c:v>
                </c:pt>
                <c:pt idx="368">
                  <c:v>1.9804908295319994</c:v>
                </c:pt>
                <c:pt idx="369">
                  <c:v>1.9944715880498023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7-3646-9CBF-6561BBB25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83008"/>
        <c:axId val="624353456"/>
      </c:scatterChart>
      <c:valAx>
        <c:axId val="62438300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53456"/>
        <c:crosses val="autoZero"/>
        <c:crossBetween val="midCat"/>
      </c:valAx>
      <c:valAx>
        <c:axId val="6243534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8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'Fix meridian'!$N$289:$N$513</c:f>
              <c:numCache>
                <c:formatCode>0.0000</c:formatCode>
                <c:ptCount val="225"/>
                <c:pt idx="0">
                  <c:v>0.88021597908281968</c:v>
                </c:pt>
                <c:pt idx="1">
                  <c:v>0.69119108072673696</c:v>
                </c:pt>
                <c:pt idx="2">
                  <c:v>0.48962642318668065</c:v>
                </c:pt>
                <c:pt idx="3">
                  <c:v>0.27917884222924566</c:v>
                </c:pt>
                <c:pt idx="4">
                  <c:v>6.3666329810117481E-2</c:v>
                </c:pt>
                <c:pt idx="5">
                  <c:v>-0.15300123287833323</c:v>
                </c:pt>
                <c:pt idx="6">
                  <c:v>-0.36689300943666137</c:v>
                </c:pt>
                <c:pt idx="7">
                  <c:v>-0.57412852246250734</c:v>
                </c:pt>
                <c:pt idx="8">
                  <c:v>-0.77094805412939105</c:v>
                </c:pt>
                <c:pt idx="9">
                  <c:v>-0.95378085591548767</c:v>
                </c:pt>
                <c:pt idx="10">
                  <c:v>-1.119309930004623</c:v>
                </c:pt>
                <c:pt idx="11">
                  <c:v>-1.2645322070793508</c:v>
                </c:pt>
                <c:pt idx="12">
                  <c:v>-1.3868130287457123</c:v>
                </c:pt>
                <c:pt idx="13">
                  <c:v>-1.483933946156101</c:v>
                </c:pt>
                <c:pt idx="14">
                  <c:v>-1.554132967655804</c:v>
                </c:pt>
                <c:pt idx="15">
                  <c:v>-1.5961365252704898</c:v>
                </c:pt>
                <c:pt idx="16">
                  <c:v>-1.609182580090738</c:v>
                </c:pt>
                <c:pt idx="17">
                  <c:v>-1.5930344473700166</c:v>
                </c:pt>
                <c:pt idx="18">
                  <c:v>-1.5479850905177726</c:v>
                </c:pt>
                <c:pt idx="19">
                  <c:v>-1.4748518060849476</c:v>
                </c:pt>
                <c:pt idx="20">
                  <c:v>-1.3749613961682305</c:v>
                </c:pt>
                <c:pt idx="21">
                  <c:v>-1.2501260972389407</c:v>
                </c:pt>
                <c:pt idx="22">
                  <c:v>-1.1026107021016773</c:v>
                </c:pt>
                <c:pt idx="23">
                  <c:v>-0.93509147146426697</c:v>
                </c:pt>
                <c:pt idx="24">
                  <c:v>-0.7506075805554604</c:v>
                </c:pt>
                <c:pt idx="25">
                  <c:v>-0.55250598165781006</c:v>
                </c:pt>
                <c:pt idx="26">
                  <c:v>-0.3443806828732795</c:v>
                </c:pt>
                <c:pt idx="27">
                  <c:v>-0.13000754474119469</c:v>
                </c:pt>
                <c:pt idx="28">
                  <c:v>8.6724222355604189E-2</c:v>
                </c:pt>
                <c:pt idx="29">
                  <c:v>0.30188261720545062</c:v>
                </c:pt>
                <c:pt idx="30">
                  <c:v>0.51156418310431628</c:v>
                </c:pt>
                <c:pt idx="31">
                  <c:v>0.71196482533077443</c:v>
                </c:pt>
                <c:pt idx="32">
                  <c:v>0.89944882597134868</c:v>
                </c:pt>
                <c:pt idx="33">
                  <c:v>1.070614804012255</c:v>
                </c:pt>
                <c:pt idx="34">
                  <c:v>1.2223574240332717</c:v>
                </c:pt>
                <c:pt idx="35">
                  <c:v>1.351923733969381</c:v>
                </c:pt>
                <c:pt idx="36">
                  <c:v>1.4569631098466067</c:v>
                </c:pt>
                <c:pt idx="37">
                  <c:v>0.80015061410261923</c:v>
                </c:pt>
                <c:pt idx="38">
                  <c:v>0.62831961796698355</c:v>
                </c:pt>
                <c:pt idx="39">
                  <c:v>0.44508949224248212</c:v>
                </c:pt>
                <c:pt idx="40">
                  <c:v>0.25378444309424525</c:v>
                </c:pt>
                <c:pt idx="41">
                  <c:v>5.7875173941181308E-2</c:v>
                </c:pt>
                <c:pt idx="42">
                  <c:v>-0.13908408090207744</c:v>
                </c:pt>
                <c:pt idx="43">
                  <c:v>-0.33352003802135094</c:v>
                </c:pt>
                <c:pt idx="44">
                  <c:v>-0.52190519229256194</c:v>
                </c:pt>
                <c:pt idx="45">
                  <c:v>-0.70082181375033836</c:v>
                </c:pt>
                <c:pt idx="46">
                  <c:v>-0.86702395288860423</c:v>
                </c:pt>
                <c:pt idx="47">
                  <c:v>-1.0174963294776658</c:v>
                </c:pt>
                <c:pt idx="48">
                  <c:v>-1.1495090365223659</c:v>
                </c:pt>
                <c:pt idx="49">
                  <c:v>-1.260667066908572</c:v>
                </c:pt>
                <c:pt idx="50">
                  <c:v>-1.3489537642133709</c:v>
                </c:pt>
                <c:pt idx="51">
                  <c:v>-1.412767409383638</c:v>
                </c:pt>
                <c:pt idx="52">
                  <c:v>-1.4509502795184273</c:v>
                </c:pt>
                <c:pt idx="53">
                  <c:v>-1.4628096515635873</c:v>
                </c:pt>
                <c:pt idx="54">
                  <c:v>-1.4481303698643853</c:v>
                </c:pt>
                <c:pt idx="55">
                  <c:v>-1.4071787495724981</c:v>
                </c:pt>
                <c:pt idx="56">
                  <c:v>-1.3406977450908011</c:v>
                </c:pt>
                <c:pt idx="57">
                  <c:v>-1.2498934712112157</c:v>
                </c:pt>
                <c:pt idx="58">
                  <c:v>-1.1364133214824674</c:v>
                </c:pt>
                <c:pt idx="59">
                  <c:v>-1.0023160807897191</c:v>
                </c:pt>
                <c:pt idx="60">
                  <c:v>-0.85003457437104257</c:v>
                </c:pt>
                <c:pt idx="61">
                  <c:v>-0.68233153090148846</c:v>
                </c:pt>
                <c:pt idx="62">
                  <c:v>-0.50224946038757512</c:v>
                </c:pt>
                <c:pt idx="63">
                  <c:v>-0.3130554561998094</c:v>
                </c:pt>
                <c:pt idx="64">
                  <c:v>-0.1181819226583853</c:v>
                </c:pt>
                <c:pt idx="65">
                  <c:v>7.8835696493166768E-2</c:v>
                </c:pt>
                <c:pt idx="66">
                  <c:v>0.27442305898098179</c:v>
                </c:pt>
                <c:pt idx="67">
                  <c:v>0.46503177060059897</c:v>
                </c:pt>
                <c:pt idx="68">
                  <c:v>0.64720376106042266</c:v>
                </c:pt>
                <c:pt idx="69">
                  <c:v>0.81763402114646044</c:v>
                </c:pt>
                <c:pt idx="70">
                  <c:v>0.97323056301521482</c:v>
                </c:pt>
                <c:pt idx="71">
                  <c:v>1.1111705158002947</c:v>
                </c:pt>
                <c:pt idx="72">
                  <c:v>1.2289513388324036</c:v>
                </c:pt>
                <c:pt idx="73">
                  <c:v>1.3244362233498319</c:v>
                </c:pt>
                <c:pt idx="74">
                  <c:v>0.71399561980494786</c:v>
                </c:pt>
                <c:pt idx="75">
                  <c:v>0.56066626352474347</c:v>
                </c:pt>
                <c:pt idx="76">
                  <c:v>0.39716516150993508</c:v>
                </c:pt>
                <c:pt idx="77">
                  <c:v>0.22645859110806119</c:v>
                </c:pt>
                <c:pt idx="78">
                  <c:v>5.1643553052567286E-2</c:v>
                </c:pt>
                <c:pt idx="79">
                  <c:v>-0.12410841508889271</c:v>
                </c:pt>
                <c:pt idx="80">
                  <c:v>-0.29760877773179317</c:v>
                </c:pt>
                <c:pt idx="81">
                  <c:v>-0.46570984847429919</c:v>
                </c:pt>
                <c:pt idx="82">
                  <c:v>-0.62536189620086491</c:v>
                </c:pt>
                <c:pt idx="83">
                  <c:v>-0.77366847405686245</c:v>
                </c:pt>
                <c:pt idx="84">
                  <c:v>-0.90793896750230241</c:v>
                </c:pt>
                <c:pt idx="85">
                  <c:v>-1.0257374081049129</c:v>
                </c:pt>
                <c:pt idx="86">
                  <c:v>-1.1249266674806704</c:v>
                </c:pt>
                <c:pt idx="87">
                  <c:v>-1.2037072296044251</c:v>
                </c:pt>
                <c:pt idx="88">
                  <c:v>-1.2606498380737781</c:v>
                </c:pt>
                <c:pt idx="89">
                  <c:v>-1.2947214260314974</c:v>
                </c:pt>
                <c:pt idx="90">
                  <c:v>-1.3053038583194214</c:v>
                </c:pt>
                <c:pt idx="91">
                  <c:v>-1.2922051458390618</c:v>
                </c:pt>
                <c:pt idx="92">
                  <c:v>-1.2556629286652177</c:v>
                </c:pt>
                <c:pt idx="93">
                  <c:v>-1.1963401647210818</c:v>
                </c:pt>
                <c:pt idx="94">
                  <c:v>-1.115313102231972</c:v>
                </c:pt>
                <c:pt idx="95">
                  <c:v>-1.0140517541643885</c:v>
                </c:pt>
                <c:pt idx="96">
                  <c:v>-0.89439322888795492</c:v>
                </c:pt>
                <c:pt idx="97">
                  <c:v>-0.7585084009019456</c:v>
                </c:pt>
                <c:pt idx="98">
                  <c:v>-0.60886252629431359</c:v>
                </c:pt>
                <c:pt idx="99">
                  <c:v>-0.44817051745727499</c:v>
                </c:pt>
                <c:pt idx="100">
                  <c:v>-0.27934768847660613</c:v>
                </c:pt>
                <c:pt idx="101">
                  <c:v>-0.10545686478394968</c:v>
                </c:pt>
                <c:pt idx="102">
                  <c:v>7.0347183378121333E-2</c:v>
                </c:pt>
                <c:pt idx="103">
                  <c:v>0.24487497557649432</c:v>
                </c:pt>
                <c:pt idx="104">
                  <c:v>0.41496018552875102</c:v>
                </c:pt>
                <c:pt idx="105">
                  <c:v>0.57751708537608581</c:v>
                </c:pt>
                <c:pt idx="106">
                  <c:v>0.72959652771972772</c:v>
                </c:pt>
                <c:pt idx="107">
                  <c:v>0.86843944978094834</c:v>
                </c:pt>
                <c:pt idx="108">
                  <c:v>0.99152692899897621</c:v>
                </c:pt>
                <c:pt idx="109">
                  <c:v>1.0966258819458052</c:v>
                </c:pt>
                <c:pt idx="110">
                  <c:v>1.1818295774769085</c:v>
                </c:pt>
                <c:pt idx="111">
                  <c:v>0.62240668771821805</c:v>
                </c:pt>
                <c:pt idx="112">
                  <c:v>0.48874590027753401</c:v>
                </c:pt>
                <c:pt idx="113">
                  <c:v>0.3462181640834161</c:v>
                </c:pt>
                <c:pt idx="114">
                  <c:v>0.1974092525041089</c:v>
                </c:pt>
                <c:pt idx="115">
                  <c:v>4.5018893541993309E-2</c:v>
                </c:pt>
                <c:pt idx="116">
                  <c:v>-0.10818820929817156</c:v>
                </c:pt>
                <c:pt idx="117">
                  <c:v>-0.25943253494260321</c:v>
                </c:pt>
                <c:pt idx="118">
                  <c:v>-0.40597017150585202</c:v>
                </c:pt>
                <c:pt idx="119">
                  <c:v>-0.54514259701746581</c:v>
                </c:pt>
                <c:pt idx="120">
                  <c:v>-0.67442491098375068</c:v>
                </c:pt>
                <c:pt idx="121">
                  <c:v>-0.79147164175570872</c:v>
                </c:pt>
                <c:pt idx="122">
                  <c:v>-0.89415929865460031</c:v>
                </c:pt>
                <c:pt idx="123">
                  <c:v>-0.9806248968639476</c:v>
                </c:pt>
                <c:pt idx="124">
                  <c:v>-1.049299756159892</c:v>
                </c:pt>
                <c:pt idx="125">
                  <c:v>-1.0989379602949922</c:v>
                </c:pt>
                <c:pt idx="126">
                  <c:v>-1.1286389607182965</c:v>
                </c:pt>
                <c:pt idx="127">
                  <c:v>-1.1378639145494254</c:v>
                </c:pt>
                <c:pt idx="128">
                  <c:v>-1.126445460399103</c:v>
                </c:pt>
                <c:pt idx="129">
                  <c:v>-1.0945907546807885</c:v>
                </c:pt>
                <c:pt idx="130">
                  <c:v>-1.0428777133278935</c:v>
                </c:pt>
                <c:pt idx="131">
                  <c:v>-0.97224452710027875</c:v>
                </c:pt>
                <c:pt idx="132">
                  <c:v>-0.88397264069592829</c:v>
                </c:pt>
                <c:pt idx="133">
                  <c:v>-0.77966350446495614</c:v>
                </c:pt>
                <c:pt idx="134">
                  <c:v>-0.66120952050209014</c:v>
                </c:pt>
                <c:pt idx="135">
                  <c:v>-0.53075971022079371</c:v>
                </c:pt>
                <c:pt idx="136">
                  <c:v>-0.39068072627636774</c:v>
                </c:pt>
                <c:pt idx="137">
                  <c:v>-0.24351391616934986</c:v>
                </c:pt>
                <c:pt idx="138">
                  <c:v>-9.1929216491912241E-2</c:v>
                </c:pt>
                <c:pt idx="139">
                  <c:v>6.13232857207777E-2</c:v>
                </c:pt>
                <c:pt idx="140">
                  <c:v>0.21346324574831682</c:v>
                </c:pt>
                <c:pt idx="141">
                  <c:v>0.36173050288521869</c:v>
                </c:pt>
                <c:pt idx="142">
                  <c:v>0.5034351559576864</c:v>
                </c:pt>
                <c:pt idx="143">
                  <c:v>0.63600636417461942</c:v>
                </c:pt>
                <c:pt idx="144">
                  <c:v>0.75703898795577196</c:v>
                </c:pt>
                <c:pt idx="145">
                  <c:v>0.86433722356764653</c:v>
                </c:pt>
                <c:pt idx="146">
                  <c:v>0.9559544399367873</c:v>
                </c:pt>
                <c:pt idx="147">
                  <c:v>1.0302284949111762</c:v>
                </c:pt>
                <c:pt idx="148">
                  <c:v>0.52608086491851935</c:v>
                </c:pt>
                <c:pt idx="149">
                  <c:v>0.41310588561636935</c:v>
                </c:pt>
                <c:pt idx="150">
                  <c:v>0.29263623737597916</c:v>
                </c:pt>
                <c:pt idx="151">
                  <c:v>0.16685751028963464</c:v>
                </c:pt>
                <c:pt idx="152">
                  <c:v>3.805161306841362E-2</c:v>
                </c:pt>
                <c:pt idx="153">
                  <c:v>-9.1444625908864485E-2</c:v>
                </c:pt>
                <c:pt idx="154">
                  <c:v>-0.21928185391285249</c:v>
                </c:pt>
                <c:pt idx="155">
                  <c:v>-0.34314081640075361</c:v>
                </c:pt>
                <c:pt idx="156">
                  <c:v>-0.46077443350466407</c:v>
                </c:pt>
                <c:pt idx="157">
                  <c:v>-0.57004856710915741</c:v>
                </c:pt>
                <c:pt idx="158">
                  <c:v>-0.66898073891171039</c:v>
                </c:pt>
                <c:pt idx="159">
                  <c:v>-0.75577609703338033</c:v>
                </c:pt>
                <c:pt idx="160">
                  <c:v>-0.82885997866458849</c:v>
                </c:pt>
                <c:pt idx="161">
                  <c:v>-0.88690647798646671</c:v>
                </c:pt>
                <c:pt idx="162">
                  <c:v>-0.92886250108147883</c:v>
                </c:pt>
                <c:pt idx="163">
                  <c:v>-0.95396687142319203</c:v>
                </c:pt>
                <c:pt idx="164">
                  <c:v>-0.96176413932869187</c:v>
                </c:pt>
                <c:pt idx="165">
                  <c:v>-0.9521128448391416</c:v>
                </c:pt>
                <c:pt idx="166">
                  <c:v>-0.9251880841212704</c:v>
                </c:pt>
                <c:pt idx="167">
                  <c:v>-0.88147833282949961</c:v>
                </c:pt>
                <c:pt idx="168">
                  <c:v>-0.82177658406005638</c:v>
                </c:pt>
                <c:pt idx="169">
                  <c:v>-0.74716596167449811</c:v>
                </c:pt>
                <c:pt idx="170">
                  <c:v>-0.65900006999928373</c:v>
                </c:pt>
                <c:pt idx="171">
                  <c:v>-0.55887843640198942</c:v>
                </c:pt>
                <c:pt idx="172">
                  <c:v>-0.44861749227101844</c:v>
                </c:pt>
                <c:pt idx="173">
                  <c:v>-0.33021761886902506</c:v>
                </c:pt>
                <c:pt idx="174">
                  <c:v>-0.20582685592232208</c:v>
                </c:pt>
                <c:pt idx="175">
                  <c:v>-7.7701931353992781E-2</c:v>
                </c:pt>
                <c:pt idx="176">
                  <c:v>5.1832680831086657E-2</c:v>
                </c:pt>
                <c:pt idx="177">
                  <c:v>0.18042693172736282</c:v>
                </c:pt>
                <c:pt idx="178">
                  <c:v>0.30574783269588035</c:v>
                </c:pt>
                <c:pt idx="179">
                  <c:v>0.42552178101999072</c:v>
                </c:pt>
                <c:pt idx="180">
                  <c:v>0.5375758081669999</c:v>
                </c:pt>
                <c:pt idx="181">
                  <c:v>0.63987700231961331</c:v>
                </c:pt>
                <c:pt idx="182">
                  <c:v>0.73056938996388221</c:v>
                </c:pt>
                <c:pt idx="183">
                  <c:v>0.80800760741877786</c:v>
                </c:pt>
                <c:pt idx="184">
                  <c:v>0.87078675143019668</c:v>
                </c:pt>
                <c:pt idx="185">
                  <c:v>0.4257512490804794</c:v>
                </c:pt>
                <c:pt idx="186">
                  <c:v>0.33432188572551041</c:v>
                </c:pt>
                <c:pt idx="187">
                  <c:v>0.23682717220351979</c:v>
                </c:pt>
                <c:pt idx="188">
                  <c:v>0.13503588167053693</c:v>
                </c:pt>
                <c:pt idx="189">
                  <c:v>3.0794736843191152E-2</c:v>
                </c:pt>
                <c:pt idx="190">
                  <c:v>-7.4005093700616184E-2</c:v>
                </c:pt>
                <c:pt idx="191">
                  <c:v>-0.17746230556882145</c:v>
                </c:pt>
                <c:pt idx="192">
                  <c:v>-0.27769995248875567</c:v>
                </c:pt>
                <c:pt idx="193">
                  <c:v>-0.37289949832968194</c:v>
                </c:pt>
                <c:pt idx="194">
                  <c:v>-0.46133380943412766</c:v>
                </c:pt>
                <c:pt idx="195">
                  <c:v>-0.5413984887029798</c:v>
                </c:pt>
                <c:pt idx="196">
                  <c:v>-0.61164098296365177</c:v>
                </c:pt>
                <c:pt idx="197">
                  <c:v>-0.67078693554825308</c:v>
                </c:pt>
                <c:pt idx="198">
                  <c:v>-0.71776330598679117</c:v>
                </c:pt>
                <c:pt idx="199">
                  <c:v>-0.75171783737222275</c:v>
                </c:pt>
                <c:pt idx="200">
                  <c:v>-0.7720345182156112</c:v>
                </c:pt>
                <c:pt idx="201">
                  <c:v>-0.77834475827860206</c:v>
                </c:pt>
                <c:pt idx="202">
                  <c:v>-0.7705340756285004</c:v>
                </c:pt>
                <c:pt idx="203">
                  <c:v>-0.74874417359775058</c:v>
                </c:pt>
                <c:pt idx="204">
                  <c:v>-0.71337036996710368</c:v>
                </c:pt>
                <c:pt idx="205">
                  <c:v>-0.66505442501286882</c:v>
                </c:pt>
                <c:pt idx="206">
                  <c:v>-0.60467289853358264</c:v>
                </c:pt>
                <c:pt idx="207">
                  <c:v>-0.53332124708579509</c:v>
                </c:pt>
                <c:pt idx="208">
                  <c:v>-0.45229394994084321</c:v>
                </c:pt>
                <c:pt idx="209">
                  <c:v>-0.36306102432241266</c:v>
                </c:pt>
                <c:pt idx="210">
                  <c:v>-0.26724135599123933</c:v>
                </c:pt>
                <c:pt idx="211">
                  <c:v>-0.16657332902007188</c:v>
                </c:pt>
                <c:pt idx="212">
                  <c:v>-6.2883287600760521E-2</c:v>
                </c:pt>
                <c:pt idx="213">
                  <c:v>4.1947597942842654E-2</c:v>
                </c:pt>
                <c:pt idx="214">
                  <c:v>0.14601745981120356</c:v>
                </c:pt>
                <c:pt idx="215">
                  <c:v>0.24743823688413746</c:v>
                </c:pt>
                <c:pt idx="216">
                  <c:v>0.34436992839165664</c:v>
                </c:pt>
                <c:pt idx="217">
                  <c:v>0.4350539756620817</c:v>
                </c:pt>
                <c:pt idx="218">
                  <c:v>0.51784516632750477</c:v>
                </c:pt>
                <c:pt idx="219">
                  <c:v>0.59124148217263417</c:v>
                </c:pt>
                <c:pt idx="220">
                  <c:v>0.65391134911997884</c:v>
                </c:pt>
                <c:pt idx="221">
                  <c:v>0.70471779497541709</c:v>
                </c:pt>
                <c:pt idx="222">
                  <c:v>0.32218140916130411</c:v>
                </c:pt>
                <c:pt idx="223">
                  <c:v>0.25299349441520641</c:v>
                </c:pt>
                <c:pt idx="224">
                  <c:v>0.17921570925043523</c:v>
                </c:pt>
              </c:numCache>
            </c:numRef>
          </c:xVal>
          <c:yVal>
            <c:numRef>
              <c:f>'Fix meridian'!$O$289:$O$513</c:f>
              <c:numCache>
                <c:formatCode>0.0000</c:formatCode>
                <c:ptCount val="225"/>
                <c:pt idx="0">
                  <c:v>2.6032438155933839</c:v>
                </c:pt>
                <c:pt idx="1">
                  <c:v>2.7093135215189763</c:v>
                </c:pt>
                <c:pt idx="2">
                  <c:v>2.7890184996848939</c:v>
                </c:pt>
                <c:pt idx="3">
                  <c:v>2.8409127227047377</c:v>
                </c:pt>
                <c:pt idx="4">
                  <c:v>2.8640547127761273</c:v>
                </c:pt>
                <c:pt idx="5">
                  <c:v>2.8580246222033607</c:v>
                </c:pt>
                <c:pt idx="6">
                  <c:v>2.8229318503779348</c:v>
                </c:pt>
                <c:pt idx="7">
                  <c:v>2.7594130590277848</c:v>
                </c:pt>
                <c:pt idx="8">
                  <c:v>2.6686206217430772</c:v>
                </c:pt>
                <c:pt idx="9">
                  <c:v>2.552201717330111</c:v>
                </c:pt>
                <c:pt idx="10">
                  <c:v>2.4122684462868649</c:v>
                </c:pt>
                <c:pt idx="11">
                  <c:v>2.2513595125544565</c:v>
                </c:pt>
                <c:pt idx="12">
                  <c:v>2.0723941657236553</c:v>
                </c:pt>
                <c:pt idx="13">
                  <c:v>1.8786192392882839</c:v>
                </c:pt>
                <c:pt idx="14">
                  <c:v>1.6735502457905989</c:v>
                </c:pt>
                <c:pt idx="15">
                  <c:v>1.4609075975250665</c:v>
                </c:pt>
                <c:pt idx="16">
                  <c:v>1.2445491099002532</c:v>
                </c:pt>
                <c:pt idx="17">
                  <c:v>1.0284000119995143</c:v>
                </c:pt>
                <c:pt idx="18">
                  <c:v>0.81638173410614789</c:v>
                </c:pt>
                <c:pt idx="19">
                  <c:v>0.61234076414732641</c:v>
                </c:pt>
                <c:pt idx="20">
                  <c:v>0.41997886376073867</c:v>
                </c:pt>
                <c:pt idx="21">
                  <c:v>0.24278591002130723</c:v>
                </c:pt>
                <c:pt idx="22">
                  <c:v>8.3976581229934899E-2</c:v>
                </c:pt>
                <c:pt idx="23">
                  <c:v>-5.3567964573668414E-2</c:v>
                </c:pt>
                <c:pt idx="24">
                  <c:v>-0.167352360291257</c:v>
                </c:pt>
                <c:pt idx="25">
                  <c:v>-0.2553123013318459</c:v>
                </c:pt>
                <c:pt idx="26">
                  <c:v>-0.315851996735103</c:v>
                </c:pt>
                <c:pt idx="27">
                  <c:v>-0.34787312040482155</c:v>
                </c:pt>
                <c:pt idx="28">
                  <c:v>-0.35079473721204057</c:v>
                </c:pt>
                <c:pt idx="29">
                  <c:v>-0.32456384246353998</c:v>
                </c:pt>
                <c:pt idx="30">
                  <c:v>-0.26965632352606739</c:v>
                </c:pt>
                <c:pt idx="31">
                  <c:v>-0.18706832616027302</c:v>
                </c:pt>
                <c:pt idx="32">
                  <c:v>-7.8298182198455191E-2</c:v>
                </c:pt>
                <c:pt idx="33">
                  <c:v>5.4680773561353924E-2</c:v>
                </c:pt>
                <c:pt idx="34">
                  <c:v>0.20945600408234699</c:v>
                </c:pt>
                <c:pt idx="35">
                  <c:v>0.38321953893131744</c:v>
                </c:pt>
                <c:pt idx="36">
                  <c:v>0.57281891717131106</c:v>
                </c:pt>
                <c:pt idx="37">
                  <c:v>2.4807053576177038</c:v>
                </c:pt>
                <c:pt idx="38">
                  <c:v>2.5771268522859589</c:v>
                </c:pt>
                <c:pt idx="39">
                  <c:v>2.6495817823736276</c:v>
                </c:pt>
                <c:pt idx="40">
                  <c:v>2.6967556526559804</c:v>
                </c:pt>
                <c:pt idx="41">
                  <c:v>2.7177926231350593</c:v>
                </c:pt>
                <c:pt idx="42">
                  <c:v>2.7123110359001612</c:v>
                </c:pt>
                <c:pt idx="43">
                  <c:v>2.680410339259848</c:v>
                </c:pt>
                <c:pt idx="44">
                  <c:v>2.622669283526188</c:v>
                </c:pt>
                <c:pt idx="45">
                  <c:v>2.5401354211837543</c:v>
                </c:pt>
                <c:pt idx="46">
                  <c:v>2.4343061019338883</c:v>
                </c:pt>
                <c:pt idx="47">
                  <c:v>2.3071013074068549</c:v>
                </c:pt>
                <c:pt idx="48">
                  <c:v>2.1608288183812152</c:v>
                </c:pt>
                <c:pt idx="49">
                  <c:v>1.9981423464553516</c:v>
                </c:pt>
                <c:pt idx="50">
                  <c:v>1.8219933897566643</c:v>
                </c:pt>
                <c:pt idx="51">
                  <c:v>1.6355776861340652</c:v>
                </c:pt>
                <c:pt idx="52">
                  <c:v>1.4422772352931654</c:v>
                </c:pt>
                <c:pt idx="53">
                  <c:v>1.2455989417228785</c:v>
                </c:pt>
                <c:pt idx="54">
                  <c:v>1.0491109915686239</c:v>
                </c:pt>
                <c:pt idx="55">
                  <c:v>0.85637811771858596</c:v>
                </c:pt>
                <c:pt idx="56">
                  <c:v>0.67089692753982455</c:v>
                </c:pt>
                <c:pt idx="57">
                  <c:v>0.49603246656439748</c:v>
                </c:pt>
                <c:pt idx="58">
                  <c:v>0.33495716900277162</c:v>
                </c:pt>
                <c:pt idx="59">
                  <c:v>0.19059330265936669</c:v>
                </c:pt>
                <c:pt idx="60">
                  <c:v>6.5559952428782209E-2</c:v>
                </c:pt>
                <c:pt idx="61">
                  <c:v>-3.787449578879265E-2</c:v>
                </c:pt>
                <c:pt idx="62">
                  <c:v>-0.11783350870445708</c:v>
                </c:pt>
                <c:pt idx="63">
                  <c:v>-0.17286645017068314</c:v>
                </c:pt>
                <c:pt idx="64">
                  <c:v>-0.20197489898034782</c:v>
                </c:pt>
                <c:pt idx="65">
                  <c:v>-0.204630762470698</c:v>
                </c:pt>
                <c:pt idx="66">
                  <c:v>-0.18078585731078034</c:v>
                </c:pt>
                <c:pt idx="67">
                  <c:v>-0.13087278365532451</c:v>
                </c:pt>
                <c:pt idx="68">
                  <c:v>-5.5797076805962575E-2</c:v>
                </c:pt>
                <c:pt idx="69">
                  <c:v>4.3079221233714104E-2</c:v>
                </c:pt>
                <c:pt idx="70">
                  <c:v>0.16396227226035864</c:v>
                </c:pt>
                <c:pt idx="71">
                  <c:v>0.30465898612630249</c:v>
                </c:pt>
                <c:pt idx="72">
                  <c:v>0.46261680832230645</c:v>
                </c:pt>
                <c:pt idx="73">
                  <c:v>0.6349700290514787</c:v>
                </c:pt>
                <c:pt idx="74">
                  <c:v>2.3488468423814228</c:v>
                </c:pt>
                <c:pt idx="75">
                  <c:v>2.4348862999970251</c:v>
                </c:pt>
                <c:pt idx="76">
                  <c:v>2.4995397562389954</c:v>
                </c:pt>
                <c:pt idx="77">
                  <c:v>2.5416342521466451</c:v>
                </c:pt>
                <c:pt idx="78">
                  <c:v>2.5604060989855983</c:v>
                </c:pt>
                <c:pt idx="79">
                  <c:v>2.5555147332772989</c:v>
                </c:pt>
                <c:pt idx="80">
                  <c:v>2.5270488953856978</c:v>
                </c:pt>
                <c:pt idx="81">
                  <c:v>2.475525019567665</c:v>
                </c:pt>
                <c:pt idx="82">
                  <c:v>2.4018778646952388</c:v>
                </c:pt>
                <c:pt idx="83">
                  <c:v>2.307443555629455</c:v>
                </c:pt>
                <c:pt idx="84">
                  <c:v>2.1939353429133392</c:v>
                </c:pt>
                <c:pt idx="85">
                  <c:v>2.0634125205576979</c:v>
                </c:pt>
                <c:pt idx="86">
                  <c:v>1.9182430658209049</c:v>
                </c:pt>
                <c:pt idx="87">
                  <c:v>1.7610606787810266</c:v>
                </c:pt>
                <c:pt idx="88">
                  <c:v>1.5947170010989606</c:v>
                </c:pt>
                <c:pt idx="89">
                  <c:v>1.4222298808315961</c:v>
                </c:pt>
                <c:pt idx="90">
                  <c:v>1.2467286218875062</c:v>
                </c:pt>
                <c:pt idx="91">
                  <c:v>1.0713972114230779</c:v>
                </c:pt>
                <c:pt idx="92">
                  <c:v>0.89941655516165786</c:v>
                </c:pt>
                <c:pt idx="93">
                  <c:v>0.73390676861682158</c:v>
                </c:pt>
                <c:pt idx="94">
                  <c:v>0.57787057118662644</c:v>
                </c:pt>
                <c:pt idx="95">
                  <c:v>0.43413881007717392</c:v>
                </c:pt>
                <c:pt idx="96">
                  <c:v>0.3053191023738957</c:v>
                </c:pt>
                <c:pt idx="97">
                  <c:v>0.19374852700878575</c:v>
                </c:pt>
                <c:pt idx="98">
                  <c:v>0.1014512248975874</c:v>
                </c:pt>
                <c:pt idx="99">
                  <c:v>3.0101676475707828E-2</c:v>
                </c:pt>
                <c:pt idx="100">
                  <c:v>-1.9005677139130706E-2</c:v>
                </c:pt>
                <c:pt idx="101">
                  <c:v>-4.4979918217138204E-2</c:v>
                </c:pt>
                <c:pt idx="102">
                  <c:v>-4.7349815665803652E-2</c:v>
                </c:pt>
                <c:pt idx="103">
                  <c:v>-2.6072374220683203E-2</c:v>
                </c:pt>
                <c:pt idx="104">
                  <c:v>1.8466385523900009E-2</c:v>
                </c:pt>
                <c:pt idx="105">
                  <c:v>8.5458430395754625E-2</c:v>
                </c:pt>
                <c:pt idx="106">
                  <c:v>0.1736883741820674</c:v>
                </c:pt>
                <c:pt idx="107">
                  <c:v>0.28155552746605261</c:v>
                </c:pt>
                <c:pt idx="108">
                  <c:v>0.40710293772942896</c:v>
                </c:pt>
                <c:pt idx="109">
                  <c:v>0.54805289286801406</c:v>
                </c:pt>
                <c:pt idx="110">
                  <c:v>0.70184824400689594</c:v>
                </c:pt>
                <c:pt idx="111">
                  <c:v>2.2086717928038366</c:v>
                </c:pt>
                <c:pt idx="112">
                  <c:v>2.283674401142286</c:v>
                </c:pt>
                <c:pt idx="113">
                  <c:v>2.3400343316977317</c:v>
                </c:pt>
                <c:pt idx="114">
                  <c:v>2.376729088699471</c:v>
                </c:pt>
                <c:pt idx="115">
                  <c:v>2.3930929468091025</c:v>
                </c:pt>
                <c:pt idx="116">
                  <c:v>2.3888290288739298</c:v>
                </c:pt>
                <c:pt idx="117">
                  <c:v>2.3640146919455387</c:v>
                </c:pt>
                <c:pt idx="118">
                  <c:v>2.3191001238490743</c:v>
                </c:pt>
                <c:pt idx="119">
                  <c:v>2.2549001757646034</c:v>
                </c:pt>
                <c:pt idx="120">
                  <c:v>2.1725795789958866</c:v>
                </c:pt>
                <c:pt idx="121">
                  <c:v>2.0736318141275918</c:v>
                </c:pt>
                <c:pt idx="122">
                  <c:v>1.9598520159319093</c:v>
                </c:pt>
                <c:pt idx="123">
                  <c:v>1.8333044055904475</c:v>
                </c:pt>
                <c:pt idx="124">
                  <c:v>1.6962848410840716</c:v>
                </c:pt>
                <c:pt idx="125">
                  <c:v>1.5512791651707587</c:v>
                </c:pt>
                <c:pt idx="126">
                  <c:v>1.4009181066127347</c:v>
                </c:pt>
                <c:pt idx="127">
                  <c:v>1.2479295528459637</c:v>
                </c:pt>
                <c:pt idx="128">
                  <c:v>1.0950890599729961</c:v>
                </c:pt>
                <c:pt idx="129">
                  <c:v>0.9451694979391031</c:v>
                </c:pt>
                <c:pt idx="130">
                  <c:v>0.80089074444133979</c:v>
                </c:pt>
                <c:pt idx="131">
                  <c:v>0.6648703402360524</c:v>
                </c:pt>
                <c:pt idx="132">
                  <c:v>0.53957600106842629</c:v>
                </c:pt>
                <c:pt idx="133">
                  <c:v>0.42728084776436281</c:v>
                </c:pt>
                <c:pt idx="134">
                  <c:v>0.33002216671141127</c:v>
                </c:pt>
                <c:pt idx="135">
                  <c:v>0.2495644489062907</c:v>
                </c:pt>
                <c:pt idx="136">
                  <c:v>0.18736737812372151</c:v>
                </c:pt>
                <c:pt idx="137">
                  <c:v>0.14455934897311029</c:v>
                </c:pt>
                <c:pt idx="138">
                  <c:v>0.12191699528503941</c:v>
                </c:pt>
                <c:pt idx="139">
                  <c:v>0.11985110022862622</c:v>
                </c:pt>
                <c:pt idx="140">
                  <c:v>0.13839914378188145</c:v>
                </c:pt>
                <c:pt idx="141">
                  <c:v>0.17722462276069728</c:v>
                </c:pt>
                <c:pt idx="142">
                  <c:v>0.23562315574266712</c:v>
                </c:pt>
                <c:pt idx="143">
                  <c:v>0.31253526212870542</c:v>
                </c:pt>
                <c:pt idx="144">
                  <c:v>0.40656558350157235</c:v>
                </c:pt>
                <c:pt idx="145">
                  <c:v>0.51600819856267777</c:v>
                </c:pt>
                <c:pt idx="146">
                  <c:v>0.63887757237732956</c:v>
                </c:pt>
                <c:pt idx="147">
                  <c:v>0.77294457843958231</c:v>
                </c:pt>
                <c:pt idx="148">
                  <c:v>2.0612470256522397</c:v>
                </c:pt>
                <c:pt idx="149">
                  <c:v>2.1246419695762677</c:v>
                </c:pt>
                <c:pt idx="150">
                  <c:v>2.1722794413426056</c:v>
                </c:pt>
                <c:pt idx="151">
                  <c:v>2.20329519018075</c:v>
                </c:pt>
                <c:pt idx="152">
                  <c:v>2.2171265207200781</c:v>
                </c:pt>
                <c:pt idx="153">
                  <c:v>2.2135225015481428</c:v>
                </c:pt>
                <c:pt idx="154">
                  <c:v>2.1925485176702937</c:v>
                </c:pt>
                <c:pt idx="155">
                  <c:v>2.1545850842787693</c:v>
                </c:pt>
                <c:pt idx="156">
                  <c:v>2.1003209433521652</c:v>
                </c:pt>
                <c:pt idx="157">
                  <c:v>2.0307405683284605</c:v>
                </c:pt>
                <c:pt idx="158">
                  <c:v>1.9471063035449285</c:v>
                </c:pt>
                <c:pt idx="159">
                  <c:v>1.8509354624755945</c:v>
                </c:pt>
                <c:pt idx="160">
                  <c:v>1.7439728002556985</c:v>
                </c:pt>
                <c:pt idx="161">
                  <c:v>1.6281588599033943</c:v>
                </c:pt>
                <c:pt idx="162">
                  <c:v>1.505594766509355</c:v>
                </c:pt>
                <c:pt idx="163">
                  <c:v>1.3785041081067879</c:v>
                </c:pt>
                <c:pt idx="164">
                  <c:v>1.2491925947885154</c:v>
                </c:pt>
                <c:pt idx="165">
                  <c:v>1.1200062279453846</c:v>
                </c:pt>
                <c:pt idx="166">
                  <c:v>0.99328873853000299</c:v>
                </c:pt>
                <c:pt idx="167">
                  <c:v>0.87133906651132376</c:v>
                </c:pt>
                <c:pt idx="168">
                  <c:v>0.75636965293831204</c:v>
                </c:pt>
                <c:pt idx="169">
                  <c:v>0.65046630128836846</c:v>
                </c:pt>
                <c:pt idx="170">
                  <c:v>0.55555033630583117</c:v>
                </c:pt>
                <c:pt idx="171">
                  <c:v>0.47334374685424818</c:v>
                </c:pt>
                <c:pt idx="172">
                  <c:v>0.40533794516940069</c:v>
                </c:pt>
                <c:pt idx="173">
                  <c:v>0.35276670929041543</c:v>
                </c:pt>
                <c:pt idx="174">
                  <c:v>0.31658379955406235</c:v>
                </c:pt>
                <c:pt idx="175">
                  <c:v>0.29744565523932098</c:v>
                </c:pt>
                <c:pt idx="176">
                  <c:v>0.29569948528396095</c:v>
                </c:pt>
                <c:pt idx="177">
                  <c:v>0.31137696913429613</c:v>
                </c:pt>
                <c:pt idx="178">
                  <c:v>0.34419368200885037</c:v>
                </c:pt>
                <c:pt idx="179">
                  <c:v>0.39355425500294439</c:v>
                </c:pt>
                <c:pt idx="180">
                  <c:v>0.4585631764183109</c:v>
                </c:pt>
                <c:pt idx="181">
                  <c:v>0.53804103835735162</c:v>
                </c:pt>
                <c:pt idx="182">
                  <c:v>0.63054593383231339</c:v>
                </c:pt>
                <c:pt idx="183">
                  <c:v>0.73439961619774619</c:v>
                </c:pt>
                <c:pt idx="184">
                  <c:v>0.84771794631536423</c:v>
                </c:pt>
                <c:pt idx="185">
                  <c:v>1.9076945324221641</c:v>
                </c:pt>
                <c:pt idx="186">
                  <c:v>1.9589993381295951</c:v>
                </c:pt>
                <c:pt idx="187">
                  <c:v>1.9975518011823918</c:v>
                </c:pt>
                <c:pt idx="188">
                  <c:v>2.0226524932804626</c:v>
                </c:pt>
                <c:pt idx="189">
                  <c:v>2.0338460314724967</c:v>
                </c:pt>
                <c:pt idx="190">
                  <c:v>2.0309293398258634</c:v>
                </c:pt>
                <c:pt idx="191">
                  <c:v>2.013955333680304</c:v>
                </c:pt>
                <c:pt idx="192">
                  <c:v>1.9832319596447774</c:v>
                </c:pt>
                <c:pt idx="193">
                  <c:v>1.939316608754075</c:v>
                </c:pt>
                <c:pt idx="194">
                  <c:v>1.8830060041430927</c:v>
                </c:pt>
                <c:pt idx="195">
                  <c:v>1.8153217466990752</c:v>
                </c:pt>
                <c:pt idx="196">
                  <c:v>1.737491780926169</c:v>
                </c:pt>
                <c:pt idx="197">
                  <c:v>1.6509281172731538</c:v>
                </c:pt>
                <c:pt idx="198">
                  <c:v>1.557201215091371</c:v>
                </c:pt>
                <c:pt idx="199">
                  <c:v>1.4580114909735575</c:v>
                </c:pt>
                <c:pt idx="200">
                  <c:v>1.3551584693763283</c:v>
                </c:pt>
                <c:pt idx="201">
                  <c:v>1.2505081352033327</c:v>
                </c:pt>
                <c:pt idx="202">
                  <c:v>1.1459590806465763</c:v>
                </c:pt>
                <c:pt idx="203">
                  <c:v>1.0434080604582689</c:v>
                </c:pt>
                <c:pt idx="204">
                  <c:v>0.94471558055796123</c:v>
                </c:pt>
                <c:pt idx="205">
                  <c:v>0.85167214427494564</c:v>
                </c:pt>
                <c:pt idx="206">
                  <c:v>0.76596576859493282</c:v>
                </c:pt>
                <c:pt idx="207">
                  <c:v>0.68915135973926533</c:v>
                </c:pt>
                <c:pt idx="208">
                  <c:v>0.62262250367247329</c:v>
                </c:pt>
                <c:pt idx="209">
                  <c:v>0.56758618332174626</c:v>
                </c:pt>
                <c:pt idx="210">
                  <c:v>0.52504088119476411</c:v>
                </c:pt>
                <c:pt idx="211">
                  <c:v>0.49575846466360118</c:v>
                </c:pt>
                <c:pt idx="212">
                  <c:v>0.48027018255635212</c:v>
                </c:pt>
                <c:pt idx="213">
                  <c:v>0.47885702710977163</c:v>
                </c:pt>
                <c:pt idx="214">
                  <c:v>0.49154463613876198</c:v>
                </c:pt>
                <c:pt idx="215">
                  <c:v>0.51810282790880657</c:v>
                </c:pt>
                <c:pt idx="216">
                  <c:v>0.55804977714981086</c:v>
                </c:pt>
                <c:pt idx="217">
                  <c:v>0.61066075644907458</c:v>
                </c:pt>
                <c:pt idx="218">
                  <c:v>0.67498128443488792</c:v>
                </c:pt>
                <c:pt idx="219">
                  <c:v>0.74984444221315849</c:v>
                </c:pt>
                <c:pt idx="220">
                  <c:v>0.83389204389800331</c:v>
                </c:pt>
                <c:pt idx="221">
                  <c:v>0.9255992771553132</c:v>
                </c:pt>
                <c:pt idx="222">
                  <c:v>1.7491829403046208</c:v>
                </c:pt>
                <c:pt idx="223">
                  <c:v>1.7880071472453327</c:v>
                </c:pt>
                <c:pt idx="224">
                  <c:v>1.8171811940621425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B-7844-8141-78DE9164B66C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'Fix meridian'!$N$289:$N$388</c:f>
              <c:numCache>
                <c:formatCode>0.0000</c:formatCode>
                <c:ptCount val="100"/>
                <c:pt idx="0">
                  <c:v>0.88021597908281968</c:v>
                </c:pt>
                <c:pt idx="1">
                  <c:v>0.69119108072673696</c:v>
                </c:pt>
                <c:pt idx="2">
                  <c:v>0.48962642318668065</c:v>
                </c:pt>
                <c:pt idx="3">
                  <c:v>0.27917884222924566</c:v>
                </c:pt>
                <c:pt idx="4">
                  <c:v>6.3666329810117481E-2</c:v>
                </c:pt>
                <c:pt idx="5">
                  <c:v>-0.15300123287833323</c:v>
                </c:pt>
                <c:pt idx="6">
                  <c:v>-0.36689300943666137</c:v>
                </c:pt>
                <c:pt idx="7">
                  <c:v>-0.57412852246250734</c:v>
                </c:pt>
                <c:pt idx="8">
                  <c:v>-0.77094805412939105</c:v>
                </c:pt>
                <c:pt idx="9">
                  <c:v>-0.95378085591548767</c:v>
                </c:pt>
                <c:pt idx="10">
                  <c:v>-1.119309930004623</c:v>
                </c:pt>
                <c:pt idx="11">
                  <c:v>-1.2645322070793508</c:v>
                </c:pt>
                <c:pt idx="12">
                  <c:v>-1.3868130287457123</c:v>
                </c:pt>
                <c:pt idx="13">
                  <c:v>-1.483933946156101</c:v>
                </c:pt>
                <c:pt idx="14">
                  <c:v>-1.554132967655804</c:v>
                </c:pt>
                <c:pt idx="15">
                  <c:v>-1.5961365252704898</c:v>
                </c:pt>
                <c:pt idx="16">
                  <c:v>-1.609182580090738</c:v>
                </c:pt>
                <c:pt idx="17">
                  <c:v>-1.5930344473700166</c:v>
                </c:pt>
                <c:pt idx="18">
                  <c:v>-1.5479850905177726</c:v>
                </c:pt>
                <c:pt idx="19">
                  <c:v>-1.4748518060849476</c:v>
                </c:pt>
                <c:pt idx="20">
                  <c:v>-1.3749613961682305</c:v>
                </c:pt>
                <c:pt idx="21">
                  <c:v>-1.2501260972389407</c:v>
                </c:pt>
                <c:pt idx="22">
                  <c:v>-1.1026107021016773</c:v>
                </c:pt>
                <c:pt idx="23">
                  <c:v>-0.93509147146426697</c:v>
                </c:pt>
                <c:pt idx="24">
                  <c:v>-0.7506075805554604</c:v>
                </c:pt>
                <c:pt idx="25">
                  <c:v>-0.55250598165781006</c:v>
                </c:pt>
                <c:pt idx="26">
                  <c:v>-0.3443806828732795</c:v>
                </c:pt>
                <c:pt idx="27">
                  <c:v>-0.13000754474119469</c:v>
                </c:pt>
                <c:pt idx="28">
                  <c:v>8.6724222355604189E-2</c:v>
                </c:pt>
                <c:pt idx="29">
                  <c:v>0.30188261720545062</c:v>
                </c:pt>
                <c:pt idx="30">
                  <c:v>0.51156418310431628</c:v>
                </c:pt>
                <c:pt idx="31">
                  <c:v>0.71196482533077443</c:v>
                </c:pt>
                <c:pt idx="32">
                  <c:v>0.89944882597134868</c:v>
                </c:pt>
                <c:pt idx="33">
                  <c:v>1.070614804012255</c:v>
                </c:pt>
                <c:pt idx="34">
                  <c:v>1.2223574240332717</c:v>
                </c:pt>
                <c:pt idx="35">
                  <c:v>1.351923733969381</c:v>
                </c:pt>
                <c:pt idx="36">
                  <c:v>1.4569631098466067</c:v>
                </c:pt>
                <c:pt idx="37">
                  <c:v>0.80015061410261923</c:v>
                </c:pt>
                <c:pt idx="38">
                  <c:v>0.62831961796698355</c:v>
                </c:pt>
                <c:pt idx="39">
                  <c:v>0.44508949224248212</c:v>
                </c:pt>
                <c:pt idx="40">
                  <c:v>0.25378444309424525</c:v>
                </c:pt>
                <c:pt idx="41">
                  <c:v>5.7875173941181308E-2</c:v>
                </c:pt>
                <c:pt idx="42">
                  <c:v>-0.13908408090207744</c:v>
                </c:pt>
                <c:pt idx="43">
                  <c:v>-0.33352003802135094</c:v>
                </c:pt>
                <c:pt idx="44">
                  <c:v>-0.52190519229256194</c:v>
                </c:pt>
                <c:pt idx="45">
                  <c:v>-0.70082181375033836</c:v>
                </c:pt>
                <c:pt idx="46">
                  <c:v>-0.86702395288860423</c:v>
                </c:pt>
                <c:pt idx="47">
                  <c:v>-1.0174963294776658</c:v>
                </c:pt>
                <c:pt idx="48">
                  <c:v>-1.1495090365223659</c:v>
                </c:pt>
                <c:pt idx="49">
                  <c:v>-1.260667066908572</c:v>
                </c:pt>
                <c:pt idx="50">
                  <c:v>-1.3489537642133709</c:v>
                </c:pt>
                <c:pt idx="51">
                  <c:v>-1.412767409383638</c:v>
                </c:pt>
                <c:pt idx="52">
                  <c:v>-1.4509502795184273</c:v>
                </c:pt>
                <c:pt idx="53">
                  <c:v>-1.4628096515635873</c:v>
                </c:pt>
                <c:pt idx="54">
                  <c:v>-1.4481303698643853</c:v>
                </c:pt>
                <c:pt idx="55">
                  <c:v>-1.4071787495724981</c:v>
                </c:pt>
                <c:pt idx="56">
                  <c:v>-1.3406977450908011</c:v>
                </c:pt>
                <c:pt idx="57">
                  <c:v>-1.2498934712112157</c:v>
                </c:pt>
                <c:pt idx="58">
                  <c:v>-1.1364133214824674</c:v>
                </c:pt>
                <c:pt idx="59">
                  <c:v>-1.0023160807897191</c:v>
                </c:pt>
                <c:pt idx="60">
                  <c:v>-0.85003457437104257</c:v>
                </c:pt>
                <c:pt idx="61">
                  <c:v>-0.68233153090148846</c:v>
                </c:pt>
                <c:pt idx="62">
                  <c:v>-0.50224946038757512</c:v>
                </c:pt>
                <c:pt idx="63">
                  <c:v>-0.3130554561998094</c:v>
                </c:pt>
                <c:pt idx="64">
                  <c:v>-0.1181819226583853</c:v>
                </c:pt>
                <c:pt idx="65">
                  <c:v>7.8835696493166768E-2</c:v>
                </c:pt>
                <c:pt idx="66">
                  <c:v>0.27442305898098179</c:v>
                </c:pt>
                <c:pt idx="67">
                  <c:v>0.46503177060059897</c:v>
                </c:pt>
                <c:pt idx="68">
                  <c:v>0.64720376106042266</c:v>
                </c:pt>
                <c:pt idx="69">
                  <c:v>0.81763402114646044</c:v>
                </c:pt>
                <c:pt idx="70">
                  <c:v>0.97323056301521482</c:v>
                </c:pt>
                <c:pt idx="71">
                  <c:v>1.1111705158002947</c:v>
                </c:pt>
                <c:pt idx="72">
                  <c:v>1.2289513388324036</c:v>
                </c:pt>
                <c:pt idx="73">
                  <c:v>1.3244362233498319</c:v>
                </c:pt>
                <c:pt idx="74">
                  <c:v>0.71399561980494786</c:v>
                </c:pt>
                <c:pt idx="75">
                  <c:v>0.56066626352474347</c:v>
                </c:pt>
                <c:pt idx="76">
                  <c:v>0.39716516150993508</c:v>
                </c:pt>
                <c:pt idx="77">
                  <c:v>0.22645859110806119</c:v>
                </c:pt>
                <c:pt idx="78">
                  <c:v>5.1643553052567286E-2</c:v>
                </c:pt>
                <c:pt idx="79">
                  <c:v>-0.12410841508889271</c:v>
                </c:pt>
                <c:pt idx="80">
                  <c:v>-0.29760877773179317</c:v>
                </c:pt>
                <c:pt idx="81">
                  <c:v>-0.46570984847429919</c:v>
                </c:pt>
                <c:pt idx="82">
                  <c:v>-0.62536189620086491</c:v>
                </c:pt>
                <c:pt idx="83">
                  <c:v>-0.77366847405686245</c:v>
                </c:pt>
                <c:pt idx="84">
                  <c:v>-0.90793896750230241</c:v>
                </c:pt>
                <c:pt idx="85">
                  <c:v>-1.0257374081049129</c:v>
                </c:pt>
                <c:pt idx="86">
                  <c:v>-1.1249266674806704</c:v>
                </c:pt>
                <c:pt idx="87">
                  <c:v>-1.2037072296044251</c:v>
                </c:pt>
                <c:pt idx="88">
                  <c:v>-1.2606498380737781</c:v>
                </c:pt>
                <c:pt idx="89">
                  <c:v>-1.2947214260314974</c:v>
                </c:pt>
                <c:pt idx="90">
                  <c:v>-1.3053038583194214</c:v>
                </c:pt>
                <c:pt idx="91">
                  <c:v>-1.2922051458390618</c:v>
                </c:pt>
                <c:pt idx="92">
                  <c:v>-1.2556629286652177</c:v>
                </c:pt>
                <c:pt idx="93">
                  <c:v>-1.1963401647210818</c:v>
                </c:pt>
                <c:pt idx="94">
                  <c:v>-1.115313102231972</c:v>
                </c:pt>
                <c:pt idx="95">
                  <c:v>-1.0140517541643885</c:v>
                </c:pt>
                <c:pt idx="96">
                  <c:v>-0.89439322888795492</c:v>
                </c:pt>
                <c:pt idx="97">
                  <c:v>-0.7585084009019456</c:v>
                </c:pt>
                <c:pt idx="98">
                  <c:v>-0.60886252629431359</c:v>
                </c:pt>
                <c:pt idx="99">
                  <c:v>-0.44817051745727499</c:v>
                </c:pt>
              </c:numCache>
            </c:numRef>
          </c:xVal>
          <c:yVal>
            <c:numRef>
              <c:f>'Fix meridian'!$O$289:$O$388</c:f>
              <c:numCache>
                <c:formatCode>0.0000</c:formatCode>
                <c:ptCount val="100"/>
                <c:pt idx="0">
                  <c:v>2.6032438155933839</c:v>
                </c:pt>
                <c:pt idx="1">
                  <c:v>2.7093135215189763</c:v>
                </c:pt>
                <c:pt idx="2">
                  <c:v>2.7890184996848939</c:v>
                </c:pt>
                <c:pt idx="3">
                  <c:v>2.8409127227047377</c:v>
                </c:pt>
                <c:pt idx="4">
                  <c:v>2.8640547127761273</c:v>
                </c:pt>
                <c:pt idx="5">
                  <c:v>2.8580246222033607</c:v>
                </c:pt>
                <c:pt idx="6">
                  <c:v>2.8229318503779348</c:v>
                </c:pt>
                <c:pt idx="7">
                  <c:v>2.7594130590277848</c:v>
                </c:pt>
                <c:pt idx="8">
                  <c:v>2.6686206217430772</c:v>
                </c:pt>
                <c:pt idx="9">
                  <c:v>2.552201717330111</c:v>
                </c:pt>
                <c:pt idx="10">
                  <c:v>2.4122684462868649</c:v>
                </c:pt>
                <c:pt idx="11">
                  <c:v>2.2513595125544565</c:v>
                </c:pt>
                <c:pt idx="12">
                  <c:v>2.0723941657236553</c:v>
                </c:pt>
                <c:pt idx="13">
                  <c:v>1.8786192392882839</c:v>
                </c:pt>
                <c:pt idx="14">
                  <c:v>1.6735502457905989</c:v>
                </c:pt>
                <c:pt idx="15">
                  <c:v>1.4609075975250665</c:v>
                </c:pt>
                <c:pt idx="16">
                  <c:v>1.2445491099002532</c:v>
                </c:pt>
                <c:pt idx="17">
                  <c:v>1.0284000119995143</c:v>
                </c:pt>
                <c:pt idx="18">
                  <c:v>0.81638173410614789</c:v>
                </c:pt>
                <c:pt idx="19">
                  <c:v>0.61234076414732641</c:v>
                </c:pt>
                <c:pt idx="20">
                  <c:v>0.41997886376073867</c:v>
                </c:pt>
                <c:pt idx="21">
                  <c:v>0.24278591002130723</c:v>
                </c:pt>
                <c:pt idx="22">
                  <c:v>8.3976581229934899E-2</c:v>
                </c:pt>
                <c:pt idx="23">
                  <c:v>-5.3567964573668414E-2</c:v>
                </c:pt>
                <c:pt idx="24">
                  <c:v>-0.167352360291257</c:v>
                </c:pt>
                <c:pt idx="25">
                  <c:v>-0.2553123013318459</c:v>
                </c:pt>
                <c:pt idx="26">
                  <c:v>-0.315851996735103</c:v>
                </c:pt>
                <c:pt idx="27">
                  <c:v>-0.34787312040482155</c:v>
                </c:pt>
                <c:pt idx="28">
                  <c:v>-0.35079473721204057</c:v>
                </c:pt>
                <c:pt idx="29">
                  <c:v>-0.32456384246353998</c:v>
                </c:pt>
                <c:pt idx="30">
                  <c:v>-0.26965632352606739</c:v>
                </c:pt>
                <c:pt idx="31">
                  <c:v>-0.18706832616027302</c:v>
                </c:pt>
                <c:pt idx="32">
                  <c:v>-7.8298182198455191E-2</c:v>
                </c:pt>
                <c:pt idx="33">
                  <c:v>5.4680773561353924E-2</c:v>
                </c:pt>
                <c:pt idx="34">
                  <c:v>0.20945600408234699</c:v>
                </c:pt>
                <c:pt idx="35">
                  <c:v>0.38321953893131744</c:v>
                </c:pt>
                <c:pt idx="36">
                  <c:v>0.57281891717131106</c:v>
                </c:pt>
                <c:pt idx="37">
                  <c:v>2.4807053576177038</c:v>
                </c:pt>
                <c:pt idx="38">
                  <c:v>2.5771268522859589</c:v>
                </c:pt>
                <c:pt idx="39">
                  <c:v>2.6495817823736276</c:v>
                </c:pt>
                <c:pt idx="40">
                  <c:v>2.6967556526559804</c:v>
                </c:pt>
                <c:pt idx="41">
                  <c:v>2.7177926231350593</c:v>
                </c:pt>
                <c:pt idx="42">
                  <c:v>2.7123110359001612</c:v>
                </c:pt>
                <c:pt idx="43">
                  <c:v>2.680410339259848</c:v>
                </c:pt>
                <c:pt idx="44">
                  <c:v>2.622669283526188</c:v>
                </c:pt>
                <c:pt idx="45">
                  <c:v>2.5401354211837543</c:v>
                </c:pt>
                <c:pt idx="46">
                  <c:v>2.4343061019338883</c:v>
                </c:pt>
                <c:pt idx="47">
                  <c:v>2.3071013074068549</c:v>
                </c:pt>
                <c:pt idx="48">
                  <c:v>2.1608288183812152</c:v>
                </c:pt>
                <c:pt idx="49">
                  <c:v>1.9981423464553516</c:v>
                </c:pt>
                <c:pt idx="50">
                  <c:v>1.8219933897566643</c:v>
                </c:pt>
                <c:pt idx="51">
                  <c:v>1.6355776861340652</c:v>
                </c:pt>
                <c:pt idx="52">
                  <c:v>1.4422772352931654</c:v>
                </c:pt>
                <c:pt idx="53">
                  <c:v>1.2455989417228785</c:v>
                </c:pt>
                <c:pt idx="54">
                  <c:v>1.0491109915686239</c:v>
                </c:pt>
                <c:pt idx="55">
                  <c:v>0.85637811771858596</c:v>
                </c:pt>
                <c:pt idx="56">
                  <c:v>0.67089692753982455</c:v>
                </c:pt>
                <c:pt idx="57">
                  <c:v>0.49603246656439748</c:v>
                </c:pt>
                <c:pt idx="58">
                  <c:v>0.33495716900277162</c:v>
                </c:pt>
                <c:pt idx="59">
                  <c:v>0.19059330265936669</c:v>
                </c:pt>
                <c:pt idx="60">
                  <c:v>6.5559952428782209E-2</c:v>
                </c:pt>
                <c:pt idx="61">
                  <c:v>-3.787449578879265E-2</c:v>
                </c:pt>
                <c:pt idx="62">
                  <c:v>-0.11783350870445708</c:v>
                </c:pt>
                <c:pt idx="63">
                  <c:v>-0.17286645017068314</c:v>
                </c:pt>
                <c:pt idx="64">
                  <c:v>-0.20197489898034782</c:v>
                </c:pt>
                <c:pt idx="65">
                  <c:v>-0.204630762470698</c:v>
                </c:pt>
                <c:pt idx="66">
                  <c:v>-0.18078585731078034</c:v>
                </c:pt>
                <c:pt idx="67">
                  <c:v>-0.13087278365532451</c:v>
                </c:pt>
                <c:pt idx="68">
                  <c:v>-5.5797076805962575E-2</c:v>
                </c:pt>
                <c:pt idx="69">
                  <c:v>4.3079221233714104E-2</c:v>
                </c:pt>
                <c:pt idx="70">
                  <c:v>0.16396227226035864</c:v>
                </c:pt>
                <c:pt idx="71">
                  <c:v>0.30465898612630249</c:v>
                </c:pt>
                <c:pt idx="72">
                  <c:v>0.46261680832230645</c:v>
                </c:pt>
                <c:pt idx="73">
                  <c:v>0.6349700290514787</c:v>
                </c:pt>
                <c:pt idx="74">
                  <c:v>2.3488468423814228</c:v>
                </c:pt>
                <c:pt idx="75">
                  <c:v>2.4348862999970251</c:v>
                </c:pt>
                <c:pt idx="76">
                  <c:v>2.4995397562389954</c:v>
                </c:pt>
                <c:pt idx="77">
                  <c:v>2.5416342521466451</c:v>
                </c:pt>
                <c:pt idx="78">
                  <c:v>2.5604060989855983</c:v>
                </c:pt>
                <c:pt idx="79">
                  <c:v>2.5555147332772989</c:v>
                </c:pt>
                <c:pt idx="80">
                  <c:v>2.5270488953856978</c:v>
                </c:pt>
                <c:pt idx="81">
                  <c:v>2.475525019567665</c:v>
                </c:pt>
                <c:pt idx="82">
                  <c:v>2.4018778646952388</c:v>
                </c:pt>
                <c:pt idx="83">
                  <c:v>2.307443555629455</c:v>
                </c:pt>
                <c:pt idx="84">
                  <c:v>2.1939353429133392</c:v>
                </c:pt>
                <c:pt idx="85">
                  <c:v>2.0634125205576979</c:v>
                </c:pt>
                <c:pt idx="86">
                  <c:v>1.9182430658209049</c:v>
                </c:pt>
                <c:pt idx="87">
                  <c:v>1.7610606787810266</c:v>
                </c:pt>
                <c:pt idx="88">
                  <c:v>1.5947170010989606</c:v>
                </c:pt>
                <c:pt idx="89">
                  <c:v>1.4222298808315961</c:v>
                </c:pt>
                <c:pt idx="90">
                  <c:v>1.2467286218875062</c:v>
                </c:pt>
                <c:pt idx="91">
                  <c:v>1.0713972114230779</c:v>
                </c:pt>
                <c:pt idx="92">
                  <c:v>0.89941655516165786</c:v>
                </c:pt>
                <c:pt idx="93">
                  <c:v>0.73390676861682158</c:v>
                </c:pt>
                <c:pt idx="94">
                  <c:v>0.57787057118662644</c:v>
                </c:pt>
                <c:pt idx="95">
                  <c:v>0.43413881007717392</c:v>
                </c:pt>
                <c:pt idx="96">
                  <c:v>0.3053191023738957</c:v>
                </c:pt>
                <c:pt idx="97">
                  <c:v>0.19374852700878575</c:v>
                </c:pt>
                <c:pt idx="98">
                  <c:v>0.1014512248975874</c:v>
                </c:pt>
                <c:pt idx="99">
                  <c:v>3.0101676475707828E-2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B-7844-8141-78DE9164B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175792"/>
        <c:axId val="528649248"/>
      </c:scatterChart>
      <c:valAx>
        <c:axId val="52917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9248"/>
        <c:crosses val="autoZero"/>
        <c:crossBetween val="midCat"/>
      </c:valAx>
      <c:valAx>
        <c:axId val="5286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1602518216691444E-2"/>
          <c:y val="1.4066496163682864E-2"/>
          <c:w val="0.95518941688233028"/>
          <c:h val="0.97186700767263423"/>
        </c:manualLayout>
      </c:layout>
      <c:scatterChart>
        <c:scatterStyle val="lineMarker"/>
        <c:varyColors val="0"/>
        <c:ser>
          <c:idx val="0"/>
          <c:order val="0"/>
          <c:tx>
            <c:v>Map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'Fix meridian'!$N$64:$N$279</c:f>
              <c:numCache>
                <c:formatCode>0.0000</c:formatCode>
                <c:ptCount val="216"/>
                <c:pt idx="0">
                  <c:v>-0.1278838761340052</c:v>
                </c:pt>
                <c:pt idx="1">
                  <c:v>-9.4551181455738667E-2</c:v>
                </c:pt>
                <c:pt idx="2">
                  <c:v>7.9442783701955001E-3</c:v>
                </c:pt>
                <c:pt idx="3">
                  <c:v>3.1656844452351042E-2</c:v>
                </c:pt>
                <c:pt idx="4">
                  <c:v>2.6424416205910104E-2</c:v>
                </c:pt>
                <c:pt idx="5">
                  <c:v>3.614428538247412E-2</c:v>
                </c:pt>
                <c:pt idx="6">
                  <c:v>3.7436692708921748E-2</c:v>
                </c:pt>
                <c:pt idx="7">
                  <c:v>0.27937996036330015</c:v>
                </c:pt>
                <c:pt idx="8">
                  <c:v>0.25948300606943003</c:v>
                </c:pt>
                <c:pt idx="9">
                  <c:v>0.32721152265049536</c:v>
                </c:pt>
                <c:pt idx="10">
                  <c:v>0.31732853172309416</c:v>
                </c:pt>
                <c:pt idx="11">
                  <c:v>0.20437343466365604</c:v>
                </c:pt>
                <c:pt idx="12">
                  <c:v>-2.4029674027380047E-2</c:v>
                </c:pt>
                <c:pt idx="13">
                  <c:v>-6.8076261268694323E-3</c:v>
                </c:pt>
                <c:pt idx="14">
                  <c:v>-6.8269204657621565E-3</c:v>
                </c:pt>
                <c:pt idx="15">
                  <c:v>1.3364137822228412E-2</c:v>
                </c:pt>
                <c:pt idx="16">
                  <c:v>6.7047993728424835E-2</c:v>
                </c:pt>
                <c:pt idx="17">
                  <c:v>2.2204753550888742E-2</c:v>
                </c:pt>
                <c:pt idx="18">
                  <c:v>5.2656758098878056E-2</c:v>
                </c:pt>
                <c:pt idx="19">
                  <c:v>5.5345010248794312E-2</c:v>
                </c:pt>
                <c:pt idx="20">
                  <c:v>4.8482268968055908E-2</c:v>
                </c:pt>
                <c:pt idx="21">
                  <c:v>2.4084260726357835E-2</c:v>
                </c:pt>
                <c:pt idx="22">
                  <c:v>0.25952034014231562</c:v>
                </c:pt>
                <c:pt idx="23">
                  <c:v>-0.27771906992727524</c:v>
                </c:pt>
                <c:pt idx="24">
                  <c:v>-0.16757751167924556</c:v>
                </c:pt>
                <c:pt idx="25">
                  <c:v>-0.16102548613219442</c:v>
                </c:pt>
                <c:pt idx="26">
                  <c:v>-0.11292965837975558</c:v>
                </c:pt>
                <c:pt idx="27">
                  <c:v>-9.4440993739624737E-2</c:v>
                </c:pt>
                <c:pt idx="28">
                  <c:v>-0.15157814300978442</c:v>
                </c:pt>
                <c:pt idx="29">
                  <c:v>-7.6183496372522003E-2</c:v>
                </c:pt>
                <c:pt idx="30">
                  <c:v>-4.886152554695565E-2</c:v>
                </c:pt>
                <c:pt idx="31">
                  <c:v>-0.15463755216113115</c:v>
                </c:pt>
                <c:pt idx="32">
                  <c:v>-0.13369869182415961</c:v>
                </c:pt>
                <c:pt idx="33">
                  <c:v>-0.13702869885012897</c:v>
                </c:pt>
                <c:pt idx="34">
                  <c:v>-0.14629166611234404</c:v>
                </c:pt>
                <c:pt idx="35">
                  <c:v>-0.14252748131151097</c:v>
                </c:pt>
                <c:pt idx="36">
                  <c:v>-0.13122085569243017</c:v>
                </c:pt>
                <c:pt idx="37">
                  <c:v>-0.12290295554850593</c:v>
                </c:pt>
                <c:pt idx="38">
                  <c:v>-7.9108521258916459E-2</c:v>
                </c:pt>
                <c:pt idx="39">
                  <c:v>-7.3771467684959E-2</c:v>
                </c:pt>
                <c:pt idx="40">
                  <c:v>-4.1146920077542379E-2</c:v>
                </c:pt>
                <c:pt idx="41">
                  <c:v>1.2269808505621248E-2</c:v>
                </c:pt>
                <c:pt idx="42">
                  <c:v>-2.8802315817246144E-2</c:v>
                </c:pt>
                <c:pt idx="43">
                  <c:v>-2.8051889228477865E-2</c:v>
                </c:pt>
                <c:pt idx="44">
                  <c:v>-1.0353019087372121E-2</c:v>
                </c:pt>
                <c:pt idx="45">
                  <c:v>3.8364705405501215E-2</c:v>
                </c:pt>
                <c:pt idx="46">
                  <c:v>5.3189487254422033E-2</c:v>
                </c:pt>
                <c:pt idx="47">
                  <c:v>5.5345010248794312E-2</c:v>
                </c:pt>
                <c:pt idx="48">
                  <c:v>5.2656758098878056E-2</c:v>
                </c:pt>
                <c:pt idx="49">
                  <c:v>2.4084260726357835E-2</c:v>
                </c:pt>
                <c:pt idx="50">
                  <c:v>-0.19201682017910995</c:v>
                </c:pt>
                <c:pt idx="51">
                  <c:v>-0.22672657315384395</c:v>
                </c:pt>
                <c:pt idx="52">
                  <c:v>0.37559642277030703</c:v>
                </c:pt>
                <c:pt idx="53">
                  <c:v>-0.13319668538962842</c:v>
                </c:pt>
                <c:pt idx="54">
                  <c:v>-0.12075466101286697</c:v>
                </c:pt>
                <c:pt idx="55">
                  <c:v>-0.14349687232175751</c:v>
                </c:pt>
                <c:pt idx="56">
                  <c:v>-5.2340906076237169E-2</c:v>
                </c:pt>
                <c:pt idx="57">
                  <c:v>0.2189605847525741</c:v>
                </c:pt>
                <c:pt idx="58">
                  <c:v>0.23177574515232793</c:v>
                </c:pt>
                <c:pt idx="59">
                  <c:v>0.21615576255777816</c:v>
                </c:pt>
                <c:pt idx="60">
                  <c:v>0.32088507577637371</c:v>
                </c:pt>
                <c:pt idx="61">
                  <c:v>0.32121897700884872</c:v>
                </c:pt>
                <c:pt idx="62">
                  <c:v>0.31539735625985293</c:v>
                </c:pt>
                <c:pt idx="63">
                  <c:v>0.33167408661238879</c:v>
                </c:pt>
                <c:pt idx="64">
                  <c:v>0.3040135987685067</c:v>
                </c:pt>
                <c:pt idx="65">
                  <c:v>0.33251986745493467</c:v>
                </c:pt>
                <c:pt idx="66">
                  <c:v>0.30687931159068116</c:v>
                </c:pt>
                <c:pt idx="67">
                  <c:v>0.219454518929001</c:v>
                </c:pt>
                <c:pt idx="68">
                  <c:v>0.3450923587793453</c:v>
                </c:pt>
                <c:pt idx="69">
                  <c:v>0.11656909520060127</c:v>
                </c:pt>
                <c:pt idx="70">
                  <c:v>0.12421721396892262</c:v>
                </c:pt>
                <c:pt idx="71">
                  <c:v>-0.28772241238922719</c:v>
                </c:pt>
                <c:pt idx="72">
                  <c:v>-0.28723449558814601</c:v>
                </c:pt>
                <c:pt idx="73">
                  <c:v>-0.28475929514737952</c:v>
                </c:pt>
                <c:pt idx="74">
                  <c:v>-0.24864476371203148</c:v>
                </c:pt>
                <c:pt idx="75">
                  <c:v>-0.26335088947726953</c:v>
                </c:pt>
                <c:pt idx="76">
                  <c:v>-0.2176419917611595</c:v>
                </c:pt>
                <c:pt idx="77">
                  <c:v>-0.25178248044404278</c:v>
                </c:pt>
                <c:pt idx="78">
                  <c:v>-0.22788216751143847</c:v>
                </c:pt>
                <c:pt idx="79">
                  <c:v>-0.1337841430496913</c:v>
                </c:pt>
                <c:pt idx="80">
                  <c:v>-0.21311221580613143</c:v>
                </c:pt>
                <c:pt idx="81">
                  <c:v>-0.25477136235299697</c:v>
                </c:pt>
                <c:pt idx="82">
                  <c:v>-0.2298490745969281</c:v>
                </c:pt>
                <c:pt idx="83">
                  <c:v>-0.17824979744436248</c:v>
                </c:pt>
                <c:pt idx="84">
                  <c:v>-0.16740294473878228</c:v>
                </c:pt>
                <c:pt idx="85">
                  <c:v>-0.20259920665334263</c:v>
                </c:pt>
                <c:pt idx="86">
                  <c:v>-0.18043154942983408</c:v>
                </c:pt>
                <c:pt idx="87">
                  <c:v>-0.1627847390802428</c:v>
                </c:pt>
                <c:pt idx="88">
                  <c:v>-0.22015845082699606</c:v>
                </c:pt>
                <c:pt idx="89">
                  <c:v>-6.8188460610096577E-2</c:v>
                </c:pt>
                <c:pt idx="90">
                  <c:v>-2.9935000450721422E-2</c:v>
                </c:pt>
                <c:pt idx="91">
                  <c:v>-3.3325796220635272E-2</c:v>
                </c:pt>
                <c:pt idx="92">
                  <c:v>4.6966886415073109E-3</c:v>
                </c:pt>
                <c:pt idx="93">
                  <c:v>0.24110692258867467</c:v>
                </c:pt>
                <c:pt idx="94">
                  <c:v>0.19615284070182828</c:v>
                </c:pt>
                <c:pt idx="95">
                  <c:v>-0.10460300004161904</c:v>
                </c:pt>
                <c:pt idx="96">
                  <c:v>-8.5760963209897484E-2</c:v>
                </c:pt>
                <c:pt idx="97">
                  <c:v>-8.2068604344568544E-2</c:v>
                </c:pt>
                <c:pt idx="98">
                  <c:v>-8.2562151928606012E-2</c:v>
                </c:pt>
                <c:pt idx="99">
                  <c:v>-0.13760198041564289</c:v>
                </c:pt>
                <c:pt idx="100">
                  <c:v>-0.12787276245323775</c:v>
                </c:pt>
                <c:pt idx="101">
                  <c:v>-0.12208746065138674</c:v>
                </c:pt>
                <c:pt idx="102">
                  <c:v>-0.11344832975726193</c:v>
                </c:pt>
                <c:pt idx="103">
                  <c:v>-0.10881953339205115</c:v>
                </c:pt>
                <c:pt idx="104">
                  <c:v>-0.11260702466401556</c:v>
                </c:pt>
                <c:pt idx="105">
                  <c:v>1.7986803643262043E-2</c:v>
                </c:pt>
                <c:pt idx="106">
                  <c:v>-0.15424038197889117</c:v>
                </c:pt>
                <c:pt idx="107">
                  <c:v>-0.13678580829211334</c:v>
                </c:pt>
                <c:pt idx="108">
                  <c:v>-7.349367064922567E-2</c:v>
                </c:pt>
                <c:pt idx="109">
                  <c:v>-8.9151981784897E-2</c:v>
                </c:pt>
                <c:pt idx="110">
                  <c:v>-3.3488746327251032E-2</c:v>
                </c:pt>
                <c:pt idx="111">
                  <c:v>-0.28682437073861516</c:v>
                </c:pt>
                <c:pt idx="112">
                  <c:v>-0.30337517911706574</c:v>
                </c:pt>
                <c:pt idx="113">
                  <c:v>-0.29528757382179599</c:v>
                </c:pt>
                <c:pt idx="114">
                  <c:v>-0.25199911230508915</c:v>
                </c:pt>
                <c:pt idx="115">
                  <c:v>-0.313850489211007</c:v>
                </c:pt>
                <c:pt idx="116">
                  <c:v>-0.3046612389837085</c:v>
                </c:pt>
                <c:pt idx="117">
                  <c:v>-0.15159198986474887</c:v>
                </c:pt>
                <c:pt idx="118">
                  <c:v>-0.1599964219333698</c:v>
                </c:pt>
                <c:pt idx="119">
                  <c:v>-0.14994909776412993</c:v>
                </c:pt>
                <c:pt idx="120">
                  <c:v>-0.12631987724964411</c:v>
                </c:pt>
                <c:pt idx="121">
                  <c:v>-0.14050221527754606</c:v>
                </c:pt>
                <c:pt idx="122">
                  <c:v>-3.2061552119070469E-2</c:v>
                </c:pt>
                <c:pt idx="123">
                  <c:v>-4.4266583414779188E-2</c:v>
                </c:pt>
                <c:pt idx="124">
                  <c:v>-1.655029267931345E-2</c:v>
                </c:pt>
                <c:pt idx="125">
                  <c:v>-3.4805669269869229E-2</c:v>
                </c:pt>
                <c:pt idx="126">
                  <c:v>-1.8856588738620245E-2</c:v>
                </c:pt>
                <c:pt idx="127">
                  <c:v>-3.7092088493860587E-2</c:v>
                </c:pt>
                <c:pt idx="128">
                  <c:v>-7.7316858111214165E-2</c:v>
                </c:pt>
                <c:pt idx="129">
                  <c:v>-1.5238706421913457E-2</c:v>
                </c:pt>
                <c:pt idx="130">
                  <c:v>0.14364562510746628</c:v>
                </c:pt>
                <c:pt idx="131">
                  <c:v>0.20105954493105743</c:v>
                </c:pt>
                <c:pt idx="132">
                  <c:v>0.16868948116516658</c:v>
                </c:pt>
                <c:pt idx="133">
                  <c:v>0.10889194958066672</c:v>
                </c:pt>
                <c:pt idx="134">
                  <c:v>-0.18763034360893607</c:v>
                </c:pt>
                <c:pt idx="135">
                  <c:v>-0.21259878746154132</c:v>
                </c:pt>
                <c:pt idx="136">
                  <c:v>-0.23847511045077391</c:v>
                </c:pt>
                <c:pt idx="137">
                  <c:v>-5.3448962455292182E-2</c:v>
                </c:pt>
                <c:pt idx="138">
                  <c:v>-0.23612662139426233</c:v>
                </c:pt>
                <c:pt idx="139">
                  <c:v>-0.22098499958749734</c:v>
                </c:pt>
                <c:pt idx="140">
                  <c:v>5.3942120209581855E-2</c:v>
                </c:pt>
                <c:pt idx="141">
                  <c:v>8.7946102101875319E-3</c:v>
                </c:pt>
                <c:pt idx="142">
                  <c:v>5.7706389645609868E-2</c:v>
                </c:pt>
                <c:pt idx="143">
                  <c:v>8.5558101592508005E-3</c:v>
                </c:pt>
                <c:pt idx="144">
                  <c:v>-8.8622849606033428E-4</c:v>
                </c:pt>
                <c:pt idx="145">
                  <c:v>1.7834380364713874E-2</c:v>
                </c:pt>
                <c:pt idx="146">
                  <c:v>6.6689932860267115E-2</c:v>
                </c:pt>
                <c:pt idx="147">
                  <c:v>9.5524676787155052E-2</c:v>
                </c:pt>
                <c:pt idx="148">
                  <c:v>-0.29496849469826325</c:v>
                </c:pt>
                <c:pt idx="149">
                  <c:v>-5.8088302643872082E-2</c:v>
                </c:pt>
                <c:pt idx="150">
                  <c:v>0.14938596113741603</c:v>
                </c:pt>
                <c:pt idx="151">
                  <c:v>0.13893727320669366</c:v>
                </c:pt>
                <c:pt idx="152">
                  <c:v>-8.6086401956694716E-2</c:v>
                </c:pt>
                <c:pt idx="153">
                  <c:v>0.26271031459430838</c:v>
                </c:pt>
                <c:pt idx="154">
                  <c:v>0.30625833211546882</c:v>
                </c:pt>
                <c:pt idx="155">
                  <c:v>-0.26998710741094578</c:v>
                </c:pt>
                <c:pt idx="156">
                  <c:v>-0.20818109711779631</c:v>
                </c:pt>
                <c:pt idx="157">
                  <c:v>-0.22210165049739311</c:v>
                </c:pt>
                <c:pt idx="158">
                  <c:v>-0.24001415225987677</c:v>
                </c:pt>
                <c:pt idx="159">
                  <c:v>-5.1072561897303539E-2</c:v>
                </c:pt>
                <c:pt idx="160">
                  <c:v>-0.18279223697996597</c:v>
                </c:pt>
                <c:pt idx="161">
                  <c:v>-0.18561709016543071</c:v>
                </c:pt>
                <c:pt idx="162">
                  <c:v>-0.15099128531368586</c:v>
                </c:pt>
                <c:pt idx="163">
                  <c:v>-0.17953327588277979</c:v>
                </c:pt>
                <c:pt idx="164">
                  <c:v>-0.16783352238904731</c:v>
                </c:pt>
                <c:pt idx="165">
                  <c:v>-0.1533058431670884</c:v>
                </c:pt>
                <c:pt idx="166">
                  <c:v>-0.15542594520025074</c:v>
                </c:pt>
                <c:pt idx="167">
                  <c:v>-0.19351086249338301</c:v>
                </c:pt>
                <c:pt idx="168">
                  <c:v>-3.1699659279421415E-2</c:v>
                </c:pt>
                <c:pt idx="169">
                  <c:v>-9.7287461596254072E-4</c:v>
                </c:pt>
                <c:pt idx="170">
                  <c:v>2.1359233339523911E-2</c:v>
                </c:pt>
                <c:pt idx="171">
                  <c:v>0.30302931659170151</c:v>
                </c:pt>
                <c:pt idx="172">
                  <c:v>0.31710139609983828</c:v>
                </c:pt>
                <c:pt idx="173">
                  <c:v>-0.259821784189743</c:v>
                </c:pt>
                <c:pt idx="174">
                  <c:v>-0.19665315941404038</c:v>
                </c:pt>
                <c:pt idx="175">
                  <c:v>-0.20454593292470943</c:v>
                </c:pt>
                <c:pt idx="176">
                  <c:v>-0.25344215599750591</c:v>
                </c:pt>
                <c:pt idx="177">
                  <c:v>-0.24403056305564183</c:v>
                </c:pt>
                <c:pt idx="178">
                  <c:v>-3.6628875572397947E-2</c:v>
                </c:pt>
                <c:pt idx="179">
                  <c:v>-0.3021724109040767</c:v>
                </c:pt>
                <c:pt idx="180">
                  <c:v>-0.23435866783134443</c:v>
                </c:pt>
                <c:pt idx="181">
                  <c:v>-0.19238958644524504</c:v>
                </c:pt>
                <c:pt idx="182">
                  <c:v>-0.20989940736389218</c:v>
                </c:pt>
                <c:pt idx="183">
                  <c:v>2.8832077508102474E-2</c:v>
                </c:pt>
                <c:pt idx="184">
                  <c:v>8.6831720784928089E-3</c:v>
                </c:pt>
                <c:pt idx="185">
                  <c:v>8.8076726264226149E-2</c:v>
                </c:pt>
                <c:pt idx="186">
                  <c:v>8.6170490677593595E-2</c:v>
                </c:pt>
                <c:pt idx="187">
                  <c:v>2.9658563032486391E-2</c:v>
                </c:pt>
                <c:pt idx="188">
                  <c:v>-0.1506207935818879</c:v>
                </c:pt>
                <c:pt idx="189">
                  <c:v>-2.0234916673704098E-2</c:v>
                </c:pt>
                <c:pt idx="190">
                  <c:v>-8.5148245071077835E-2</c:v>
                </c:pt>
                <c:pt idx="191">
                  <c:v>-0.1278838761340052</c:v>
                </c:pt>
                <c:pt idx="192">
                  <c:v>3.8364705405501215E-2</c:v>
                </c:pt>
                <c:pt idx="193">
                  <c:v>0.15595448957367919</c:v>
                </c:pt>
                <c:pt idx="194">
                  <c:v>2.6424416205910104E-2</c:v>
                </c:pt>
                <c:pt idx="195">
                  <c:v>2.2204753550888742E-2</c:v>
                </c:pt>
                <c:pt idx="196">
                  <c:v>1.1753086997492362E-2</c:v>
                </c:pt>
                <c:pt idx="197">
                  <c:v>-9.4743793725209319E-4</c:v>
                </c:pt>
                <c:pt idx="198">
                  <c:v>8.2246974242231055E-2</c:v>
                </c:pt>
                <c:pt idx="199">
                  <c:v>8.5190042881004541E-2</c:v>
                </c:pt>
                <c:pt idx="200">
                  <c:v>9.454626711417087E-2</c:v>
                </c:pt>
                <c:pt idx="201">
                  <c:v>0.20143493629799686</c:v>
                </c:pt>
                <c:pt idx="202">
                  <c:v>0.20049718363616648</c:v>
                </c:pt>
                <c:pt idx="203">
                  <c:v>0.2005248891376705</c:v>
                </c:pt>
                <c:pt idx="204">
                  <c:v>-0.26754913598843161</c:v>
                </c:pt>
                <c:pt idx="205">
                  <c:v>-0.24915594594374491</c:v>
                </c:pt>
                <c:pt idx="206">
                  <c:v>-0.21721461089522315</c:v>
                </c:pt>
                <c:pt idx="207">
                  <c:v>-0.26640342484401275</c:v>
                </c:pt>
                <c:pt idx="208">
                  <c:v>-0.27386342652529239</c:v>
                </c:pt>
                <c:pt idx="209">
                  <c:v>3.186501788246951E-2</c:v>
                </c:pt>
                <c:pt idx="210">
                  <c:v>0.234068690235546</c:v>
                </c:pt>
                <c:pt idx="211">
                  <c:v>0.24991007526999923</c:v>
                </c:pt>
                <c:pt idx="212">
                  <c:v>-8.0577699761244514E-2</c:v>
                </c:pt>
                <c:pt idx="213">
                  <c:v>-9.0466369570867608E-2</c:v>
                </c:pt>
                <c:pt idx="214">
                  <c:v>-0.19090255008498958</c:v>
                </c:pt>
                <c:pt idx="215">
                  <c:v>-0.18076053555987381</c:v>
                </c:pt>
              </c:numCache>
            </c:numRef>
          </c:xVal>
          <c:yVal>
            <c:numRef>
              <c:f>'Fix meridian'!$O$64:$O$279</c:f>
              <c:numCache>
                <c:formatCode>0.0000</c:formatCode>
                <c:ptCount val="216"/>
                <c:pt idx="0">
                  <c:v>0.23352614185975251</c:v>
                </c:pt>
                <c:pt idx="1">
                  <c:v>0.21978459765459912</c:v>
                </c:pt>
                <c:pt idx="2">
                  <c:v>0.18454809359677715</c:v>
                </c:pt>
                <c:pt idx="3">
                  <c:v>0.17413459859403924</c:v>
                </c:pt>
                <c:pt idx="4">
                  <c:v>0.12315255144400528</c:v>
                </c:pt>
                <c:pt idx="5">
                  <c:v>5.4021185885117173E-2</c:v>
                </c:pt>
                <c:pt idx="6">
                  <c:v>0.14559044533581345</c:v>
                </c:pt>
                <c:pt idx="7">
                  <c:v>0.40382114172638661</c:v>
                </c:pt>
                <c:pt idx="8">
                  <c:v>0.38594235654554465</c:v>
                </c:pt>
                <c:pt idx="9">
                  <c:v>0.39603252784582033</c:v>
                </c:pt>
                <c:pt idx="10">
                  <c:v>0.42972727096273189</c:v>
                </c:pt>
                <c:pt idx="11">
                  <c:v>0.33510231378169408</c:v>
                </c:pt>
                <c:pt idx="12">
                  <c:v>0.16259767237105316</c:v>
                </c:pt>
                <c:pt idx="13">
                  <c:v>0.18156287824679107</c:v>
                </c:pt>
                <c:pt idx="14">
                  <c:v>0.13062402737756007</c:v>
                </c:pt>
                <c:pt idx="15">
                  <c:v>0.11655635416043442</c:v>
                </c:pt>
                <c:pt idx="16">
                  <c:v>0.10865072902510131</c:v>
                </c:pt>
                <c:pt idx="17">
                  <c:v>7.9590519249174374E-2</c:v>
                </c:pt>
                <c:pt idx="18">
                  <c:v>9.0785684266448508E-2</c:v>
                </c:pt>
                <c:pt idx="19">
                  <c:v>7.7111466645192417E-2</c:v>
                </c:pt>
                <c:pt idx="20">
                  <c:v>5.783226116351603E-2</c:v>
                </c:pt>
                <c:pt idx="21">
                  <c:v>4.9000790433795016E-2</c:v>
                </c:pt>
                <c:pt idx="22">
                  <c:v>0.43765371423278576</c:v>
                </c:pt>
                <c:pt idx="23">
                  <c:v>0.34807958255168925</c:v>
                </c:pt>
                <c:pt idx="24">
                  <c:v>0.23174731704661022</c:v>
                </c:pt>
                <c:pt idx="25">
                  <c:v>0.22837188218792059</c:v>
                </c:pt>
                <c:pt idx="26">
                  <c:v>0.23479644911908926</c:v>
                </c:pt>
                <c:pt idx="27">
                  <c:v>0.23167562989155321</c:v>
                </c:pt>
                <c:pt idx="28">
                  <c:v>0.22515107305506876</c:v>
                </c:pt>
                <c:pt idx="29">
                  <c:v>0.22093000509356431</c:v>
                </c:pt>
                <c:pt idx="30">
                  <c:v>0.17477496791919345</c:v>
                </c:pt>
                <c:pt idx="31">
                  <c:v>0.2033569054707729</c:v>
                </c:pt>
                <c:pt idx="32">
                  <c:v>0.20881988063179535</c:v>
                </c:pt>
                <c:pt idx="33">
                  <c:v>0.19525987433645864</c:v>
                </c:pt>
                <c:pt idx="34">
                  <c:v>0.16075707200009282</c:v>
                </c:pt>
                <c:pt idx="35">
                  <c:v>0.15151824507972167</c:v>
                </c:pt>
                <c:pt idx="36">
                  <c:v>0.19523241192308416</c:v>
                </c:pt>
                <c:pt idx="37">
                  <c:v>0.14185189248801766</c:v>
                </c:pt>
                <c:pt idx="38">
                  <c:v>0.18709136221483869</c:v>
                </c:pt>
                <c:pt idx="39">
                  <c:v>0.15210437968757384</c:v>
                </c:pt>
                <c:pt idx="40">
                  <c:v>0.13844481444893697</c:v>
                </c:pt>
                <c:pt idx="41">
                  <c:v>0.15944280853707049</c:v>
                </c:pt>
                <c:pt idx="42">
                  <c:v>0.1197666089630407</c:v>
                </c:pt>
                <c:pt idx="43">
                  <c:v>0.17805672039561382</c:v>
                </c:pt>
                <c:pt idx="44">
                  <c:v>0.15890099930449209</c:v>
                </c:pt>
                <c:pt idx="45">
                  <c:v>0.10887784678008505</c:v>
                </c:pt>
                <c:pt idx="46">
                  <c:v>7.1917050708651509E-2</c:v>
                </c:pt>
                <c:pt idx="47">
                  <c:v>7.7111466645192417E-2</c:v>
                </c:pt>
                <c:pt idx="48">
                  <c:v>9.0785684266448508E-2</c:v>
                </c:pt>
                <c:pt idx="49">
                  <c:v>4.9000790433795016E-2</c:v>
                </c:pt>
                <c:pt idx="50">
                  <c:v>0.14272749415768105</c:v>
                </c:pt>
                <c:pt idx="51">
                  <c:v>0.10437673994397856</c:v>
                </c:pt>
                <c:pt idx="52">
                  <c:v>0.83323320547812707</c:v>
                </c:pt>
                <c:pt idx="53">
                  <c:v>0.18753569212675192</c:v>
                </c:pt>
                <c:pt idx="54">
                  <c:v>0.13640562739632611</c:v>
                </c:pt>
                <c:pt idx="55">
                  <c:v>0.16827588521010006</c:v>
                </c:pt>
                <c:pt idx="56">
                  <c:v>0.20179450510213459</c:v>
                </c:pt>
                <c:pt idx="57">
                  <c:v>0.23155826633442422</c:v>
                </c:pt>
                <c:pt idx="58">
                  <c:v>0.2028935808222152</c:v>
                </c:pt>
                <c:pt idx="59">
                  <c:v>0.19583056857134573</c:v>
                </c:pt>
                <c:pt idx="60">
                  <c:v>0.26229368175750234</c:v>
                </c:pt>
                <c:pt idx="61">
                  <c:v>0.28810424907758947</c:v>
                </c:pt>
                <c:pt idx="62">
                  <c:v>0.2362051808271215</c:v>
                </c:pt>
                <c:pt idx="63">
                  <c:v>0.30858276319150746</c:v>
                </c:pt>
                <c:pt idx="64">
                  <c:v>0.2305593088605058</c:v>
                </c:pt>
                <c:pt idx="65">
                  <c:v>0.32630977610686684</c:v>
                </c:pt>
                <c:pt idx="66">
                  <c:v>0.20899010813214702</c:v>
                </c:pt>
                <c:pt idx="67">
                  <c:v>0.27959584013197114</c:v>
                </c:pt>
                <c:pt idx="68">
                  <c:v>0.3073198655002376</c:v>
                </c:pt>
                <c:pt idx="69">
                  <c:v>0.28023074038022189</c:v>
                </c:pt>
                <c:pt idx="70">
                  <c:v>0.30653388497773182</c:v>
                </c:pt>
                <c:pt idx="71">
                  <c:v>0.37152905113523504</c:v>
                </c:pt>
                <c:pt idx="72">
                  <c:v>0.36280648105504842</c:v>
                </c:pt>
                <c:pt idx="73">
                  <c:v>0.35973650990965744</c:v>
                </c:pt>
                <c:pt idx="74">
                  <c:v>0.30656272295078602</c:v>
                </c:pt>
                <c:pt idx="75">
                  <c:v>0.32600959150943665</c:v>
                </c:pt>
                <c:pt idx="76">
                  <c:v>0.14499318724486465</c:v>
                </c:pt>
                <c:pt idx="77">
                  <c:v>8.1854989203445472E-2</c:v>
                </c:pt>
                <c:pt idx="78">
                  <c:v>0.11555180230665418</c:v>
                </c:pt>
                <c:pt idx="79">
                  <c:v>0.13354519268845921</c:v>
                </c:pt>
                <c:pt idx="80">
                  <c:v>0.10229911317157825</c:v>
                </c:pt>
                <c:pt idx="81">
                  <c:v>8.9413306652039726E-2</c:v>
                </c:pt>
                <c:pt idx="82">
                  <c:v>9.5122637815960642E-2</c:v>
                </c:pt>
                <c:pt idx="83">
                  <c:v>0.14009147072066441</c:v>
                </c:pt>
                <c:pt idx="84">
                  <c:v>0.19607931558092351</c:v>
                </c:pt>
                <c:pt idx="85">
                  <c:v>0.19760626862033237</c:v>
                </c:pt>
                <c:pt idx="86">
                  <c:v>0.1822665864056614</c:v>
                </c:pt>
                <c:pt idx="87">
                  <c:v>0.17328257878749787</c:v>
                </c:pt>
                <c:pt idx="88">
                  <c:v>0.17619708484515018</c:v>
                </c:pt>
                <c:pt idx="89">
                  <c:v>0.32441755846181253</c:v>
                </c:pt>
                <c:pt idx="90">
                  <c:v>0.3233113518025833</c:v>
                </c:pt>
                <c:pt idx="91">
                  <c:v>0.37353554542746659</c:v>
                </c:pt>
                <c:pt idx="92">
                  <c:v>0.33917372110578259</c:v>
                </c:pt>
                <c:pt idx="93">
                  <c:v>0.39259240985733201</c:v>
                </c:pt>
                <c:pt idx="94">
                  <c:v>0.37941420737058451</c:v>
                </c:pt>
                <c:pt idx="95">
                  <c:v>0.33400114703936856</c:v>
                </c:pt>
                <c:pt idx="96">
                  <c:v>0.33934885243141832</c:v>
                </c:pt>
                <c:pt idx="97">
                  <c:v>0.31011140946469951</c:v>
                </c:pt>
                <c:pt idx="98">
                  <c:v>0.29387933615497852</c:v>
                </c:pt>
                <c:pt idx="99">
                  <c:v>0.32370159893065198</c:v>
                </c:pt>
                <c:pt idx="100">
                  <c:v>0.29866543303482007</c:v>
                </c:pt>
                <c:pt idx="101">
                  <c:v>0.33249587486106913</c:v>
                </c:pt>
                <c:pt idx="102">
                  <c:v>0.2643841059196157</c:v>
                </c:pt>
                <c:pt idx="103">
                  <c:v>0.32919711095929471</c:v>
                </c:pt>
                <c:pt idx="104">
                  <c:v>0.29132197215733657</c:v>
                </c:pt>
                <c:pt idx="105">
                  <c:v>0.25290470881927818</c:v>
                </c:pt>
                <c:pt idx="106">
                  <c:v>0.27080826035705841</c:v>
                </c:pt>
                <c:pt idx="107">
                  <c:v>0.27238103673428404</c:v>
                </c:pt>
                <c:pt idx="108">
                  <c:v>0.1288563687829789</c:v>
                </c:pt>
                <c:pt idx="109">
                  <c:v>0.13171648686031889</c:v>
                </c:pt>
                <c:pt idx="110">
                  <c:v>0.16197537609633339</c:v>
                </c:pt>
                <c:pt idx="111">
                  <c:v>0.37791323568041146</c:v>
                </c:pt>
                <c:pt idx="112">
                  <c:v>0.38830031808941334</c:v>
                </c:pt>
                <c:pt idx="113">
                  <c:v>0.38398072790258186</c:v>
                </c:pt>
                <c:pt idx="114">
                  <c:v>0.31449967017475666</c:v>
                </c:pt>
                <c:pt idx="115">
                  <c:v>0.43977108992898817</c:v>
                </c:pt>
                <c:pt idx="116">
                  <c:v>0.4138867278236763</c:v>
                </c:pt>
                <c:pt idx="117">
                  <c:v>0.34791096785034692</c:v>
                </c:pt>
                <c:pt idx="118">
                  <c:v>0.35027608805214216</c:v>
                </c:pt>
                <c:pt idx="119">
                  <c:v>0.36146678294734358</c:v>
                </c:pt>
                <c:pt idx="120">
                  <c:v>0.35653837133694866</c:v>
                </c:pt>
                <c:pt idx="121">
                  <c:v>0.35459125670512326</c:v>
                </c:pt>
                <c:pt idx="122">
                  <c:v>0.38522449496378153</c:v>
                </c:pt>
                <c:pt idx="123">
                  <c:v>0.4191183222251379</c:v>
                </c:pt>
                <c:pt idx="124">
                  <c:v>0.36647562118067489</c:v>
                </c:pt>
                <c:pt idx="125">
                  <c:v>0.43162328875835188</c:v>
                </c:pt>
                <c:pt idx="126">
                  <c:v>0.27795538868469605</c:v>
                </c:pt>
                <c:pt idx="127">
                  <c:v>0.24487604077161795</c:v>
                </c:pt>
                <c:pt idx="128">
                  <c:v>0.27256749693578874</c:v>
                </c:pt>
                <c:pt idx="129">
                  <c:v>0.28992443333810336</c:v>
                </c:pt>
                <c:pt idx="130">
                  <c:v>0.41164703697457239</c:v>
                </c:pt>
                <c:pt idx="131">
                  <c:v>0.44375321706195514</c:v>
                </c:pt>
                <c:pt idx="132">
                  <c:v>0.44869303207844147</c:v>
                </c:pt>
                <c:pt idx="133">
                  <c:v>0.43232025650197048</c:v>
                </c:pt>
                <c:pt idx="134">
                  <c:v>0.23253556376480433</c:v>
                </c:pt>
                <c:pt idx="135">
                  <c:v>0.23093954114471749</c:v>
                </c:pt>
                <c:pt idx="136">
                  <c:v>0.24172288291011235</c:v>
                </c:pt>
                <c:pt idx="137">
                  <c:v>1.0319989513378323</c:v>
                </c:pt>
                <c:pt idx="138">
                  <c:v>0.24988608180913774</c:v>
                </c:pt>
                <c:pt idx="139">
                  <c:v>0.25897300972512349</c:v>
                </c:pt>
                <c:pt idx="140">
                  <c:v>0.42005623085472843</c:v>
                </c:pt>
                <c:pt idx="141">
                  <c:v>0.419656791568221</c:v>
                </c:pt>
                <c:pt idx="142">
                  <c:v>0.4466566710672889</c:v>
                </c:pt>
                <c:pt idx="143">
                  <c:v>0.30876314932583848</c:v>
                </c:pt>
                <c:pt idx="144">
                  <c:v>0.31685805208328544</c:v>
                </c:pt>
                <c:pt idx="145">
                  <c:v>0.33097972321060065</c:v>
                </c:pt>
                <c:pt idx="146">
                  <c:v>0.31886557855162145</c:v>
                </c:pt>
                <c:pt idx="147">
                  <c:v>0.33301650607388622</c:v>
                </c:pt>
                <c:pt idx="148">
                  <c:v>0.3975148609529825</c:v>
                </c:pt>
                <c:pt idx="149">
                  <c:v>1.0536484853581192</c:v>
                </c:pt>
                <c:pt idx="150">
                  <c:v>0.2177020123814819</c:v>
                </c:pt>
                <c:pt idx="151">
                  <c:v>0.22640130453081486</c:v>
                </c:pt>
                <c:pt idx="152">
                  <c:v>0.16101291818314567</c:v>
                </c:pt>
                <c:pt idx="153">
                  <c:v>0.25997522850219767</c:v>
                </c:pt>
                <c:pt idx="154">
                  <c:v>0.3352644477154938</c:v>
                </c:pt>
                <c:pt idx="155">
                  <c:v>0.38304615038961665</c:v>
                </c:pt>
                <c:pt idx="156">
                  <c:v>0.37058023422186814</c:v>
                </c:pt>
                <c:pt idx="157">
                  <c:v>0.37904090986615502</c:v>
                </c:pt>
                <c:pt idx="158">
                  <c:v>0.38150538444368343</c:v>
                </c:pt>
                <c:pt idx="159">
                  <c:v>1.0722233598505961</c:v>
                </c:pt>
                <c:pt idx="160">
                  <c:v>0.33149849889374317</c:v>
                </c:pt>
                <c:pt idx="161">
                  <c:v>0.32708640255302435</c:v>
                </c:pt>
                <c:pt idx="162">
                  <c:v>0.2898586942129755</c:v>
                </c:pt>
                <c:pt idx="163">
                  <c:v>0.33823267875086238</c:v>
                </c:pt>
                <c:pt idx="164">
                  <c:v>0.3081447088835968</c:v>
                </c:pt>
                <c:pt idx="165">
                  <c:v>0.30204311702085351</c:v>
                </c:pt>
                <c:pt idx="166">
                  <c:v>0.33715062512586369</c:v>
                </c:pt>
                <c:pt idx="167">
                  <c:v>0.33423643442947659</c:v>
                </c:pt>
                <c:pt idx="168">
                  <c:v>1.0880223609831015</c:v>
                </c:pt>
                <c:pt idx="169">
                  <c:v>0.22502974609391035</c:v>
                </c:pt>
                <c:pt idx="170">
                  <c:v>0.21375663303127235</c:v>
                </c:pt>
                <c:pt idx="171">
                  <c:v>0.44979858724625432</c:v>
                </c:pt>
                <c:pt idx="172">
                  <c:v>0.42631056343584617</c:v>
                </c:pt>
                <c:pt idx="173">
                  <c:v>0.34129650672136225</c:v>
                </c:pt>
                <c:pt idx="174">
                  <c:v>0.3538042609416826</c:v>
                </c:pt>
                <c:pt idx="175">
                  <c:v>0.32423340885595309</c:v>
                </c:pt>
                <c:pt idx="176">
                  <c:v>0.35451733304427635</c:v>
                </c:pt>
                <c:pt idx="177">
                  <c:v>0.33080301030681114</c:v>
                </c:pt>
                <c:pt idx="178">
                  <c:v>1.1093722721179273</c:v>
                </c:pt>
                <c:pt idx="179">
                  <c:v>0.37770226344346736</c:v>
                </c:pt>
                <c:pt idx="180">
                  <c:v>0.19184014872630306</c:v>
                </c:pt>
                <c:pt idx="181">
                  <c:v>0.21996617630459836</c:v>
                </c:pt>
                <c:pt idx="182">
                  <c:v>0.20849480583341862</c:v>
                </c:pt>
                <c:pt idx="183">
                  <c:v>0.3939302873134779</c:v>
                </c:pt>
                <c:pt idx="184">
                  <c:v>0.36143091748857081</c:v>
                </c:pt>
                <c:pt idx="185">
                  <c:v>0.37363172145638479</c:v>
                </c:pt>
                <c:pt idx="186">
                  <c:v>0.40663675311514125</c:v>
                </c:pt>
                <c:pt idx="187">
                  <c:v>0.3833039936463698</c:v>
                </c:pt>
                <c:pt idx="188">
                  <c:v>0.22197866842230973</c:v>
                </c:pt>
                <c:pt idx="189">
                  <c:v>1.1262580820319663</c:v>
                </c:pt>
                <c:pt idx="190">
                  <c:v>0.21082636021594103</c:v>
                </c:pt>
                <c:pt idx="191">
                  <c:v>0.23352614185975251</c:v>
                </c:pt>
                <c:pt idx="192">
                  <c:v>0.10887784678008505</c:v>
                </c:pt>
                <c:pt idx="193">
                  <c:v>0.15946152641771927</c:v>
                </c:pt>
                <c:pt idx="194">
                  <c:v>0.12315255144400528</c:v>
                </c:pt>
                <c:pt idx="195">
                  <c:v>7.9590519249174374E-2</c:v>
                </c:pt>
                <c:pt idx="196">
                  <c:v>0.1662305685182941</c:v>
                </c:pt>
                <c:pt idx="197">
                  <c:v>1.1445263232848732</c:v>
                </c:pt>
                <c:pt idx="198">
                  <c:v>0.21165502368151801</c:v>
                </c:pt>
                <c:pt idx="199">
                  <c:v>0.18351886609125412</c:v>
                </c:pt>
                <c:pt idx="200">
                  <c:v>0.15421181154456676</c:v>
                </c:pt>
                <c:pt idx="201">
                  <c:v>0.32946348401823466</c:v>
                </c:pt>
                <c:pt idx="202">
                  <c:v>0.33795166204494054</c:v>
                </c:pt>
                <c:pt idx="203">
                  <c:v>0.31967314938857105</c:v>
                </c:pt>
                <c:pt idx="204">
                  <c:v>0.27338971491823794</c:v>
                </c:pt>
                <c:pt idx="205">
                  <c:v>0.28159617457438768</c:v>
                </c:pt>
                <c:pt idx="206">
                  <c:v>0.26905988359054778</c:v>
                </c:pt>
                <c:pt idx="207">
                  <c:v>0.41673229501280851</c:v>
                </c:pt>
                <c:pt idx="208">
                  <c:v>0.40241589768646391</c:v>
                </c:pt>
                <c:pt idx="209">
                  <c:v>1.1700749961317765</c:v>
                </c:pt>
                <c:pt idx="210">
                  <c:v>0.46806447912841775</c:v>
                </c:pt>
                <c:pt idx="211">
                  <c:v>0.45066160267519728</c:v>
                </c:pt>
                <c:pt idx="212">
                  <c:v>0.35275604227900903</c:v>
                </c:pt>
                <c:pt idx="213">
                  <c:v>0.35460812492531157</c:v>
                </c:pt>
                <c:pt idx="214">
                  <c:v>0.28289322988094423</c:v>
                </c:pt>
                <c:pt idx="215">
                  <c:v>0.2825950566625629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7-7A4D-8FB6-1D7A76AB0FEF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'Fix meridian'!$N$289:$N$658</c:f>
              <c:numCache>
                <c:formatCode>0.0000</c:formatCode>
                <c:ptCount val="370"/>
                <c:pt idx="0">
                  <c:v>0.88021597908281968</c:v>
                </c:pt>
                <c:pt idx="1">
                  <c:v>0.69119108072673696</c:v>
                </c:pt>
                <c:pt idx="2">
                  <c:v>0.48962642318668065</c:v>
                </c:pt>
                <c:pt idx="3">
                  <c:v>0.27917884222924566</c:v>
                </c:pt>
                <c:pt idx="4">
                  <c:v>6.3666329810117481E-2</c:v>
                </c:pt>
                <c:pt idx="5">
                  <c:v>-0.15300123287833323</c:v>
                </c:pt>
                <c:pt idx="6">
                  <c:v>-0.36689300943666137</c:v>
                </c:pt>
                <c:pt idx="7">
                  <c:v>-0.57412852246250734</c:v>
                </c:pt>
                <c:pt idx="8">
                  <c:v>-0.77094805412939105</c:v>
                </c:pt>
                <c:pt idx="9">
                  <c:v>-0.95378085591548767</c:v>
                </c:pt>
                <c:pt idx="10">
                  <c:v>-1.119309930004623</c:v>
                </c:pt>
                <c:pt idx="11">
                  <c:v>-1.2645322070793508</c:v>
                </c:pt>
                <c:pt idx="12">
                  <c:v>-1.3868130287457123</c:v>
                </c:pt>
                <c:pt idx="13">
                  <c:v>-1.483933946156101</c:v>
                </c:pt>
                <c:pt idx="14">
                  <c:v>-1.554132967655804</c:v>
                </c:pt>
                <c:pt idx="15">
                  <c:v>-1.5961365252704898</c:v>
                </c:pt>
                <c:pt idx="16">
                  <c:v>-1.609182580090738</c:v>
                </c:pt>
                <c:pt idx="17">
                  <c:v>-1.5930344473700166</c:v>
                </c:pt>
                <c:pt idx="18">
                  <c:v>-1.5479850905177726</c:v>
                </c:pt>
                <c:pt idx="19">
                  <c:v>-1.4748518060849476</c:v>
                </c:pt>
                <c:pt idx="20">
                  <c:v>-1.3749613961682305</c:v>
                </c:pt>
                <c:pt idx="21">
                  <c:v>-1.2501260972389407</c:v>
                </c:pt>
                <c:pt idx="22">
                  <c:v>-1.1026107021016773</c:v>
                </c:pt>
                <c:pt idx="23">
                  <c:v>-0.93509147146426697</c:v>
                </c:pt>
                <c:pt idx="24">
                  <c:v>-0.7506075805554604</c:v>
                </c:pt>
                <c:pt idx="25">
                  <c:v>-0.55250598165781006</c:v>
                </c:pt>
                <c:pt idx="26">
                  <c:v>-0.3443806828732795</c:v>
                </c:pt>
                <c:pt idx="27">
                  <c:v>-0.13000754474119469</c:v>
                </c:pt>
                <c:pt idx="28">
                  <c:v>8.6724222355604189E-2</c:v>
                </c:pt>
                <c:pt idx="29">
                  <c:v>0.30188261720545062</c:v>
                </c:pt>
                <c:pt idx="30">
                  <c:v>0.51156418310431628</c:v>
                </c:pt>
                <c:pt idx="31">
                  <c:v>0.71196482533077443</c:v>
                </c:pt>
                <c:pt idx="32">
                  <c:v>0.89944882597134868</c:v>
                </c:pt>
                <c:pt idx="33">
                  <c:v>1.070614804012255</c:v>
                </c:pt>
                <c:pt idx="34">
                  <c:v>1.2223574240332717</c:v>
                </c:pt>
                <c:pt idx="35">
                  <c:v>1.351923733969381</c:v>
                </c:pt>
                <c:pt idx="36">
                  <c:v>1.4569631098466067</c:v>
                </c:pt>
                <c:pt idx="37">
                  <c:v>0.80015061410261923</c:v>
                </c:pt>
                <c:pt idx="38">
                  <c:v>0.62831961796698355</c:v>
                </c:pt>
                <c:pt idx="39">
                  <c:v>0.44508949224248212</c:v>
                </c:pt>
                <c:pt idx="40">
                  <c:v>0.25378444309424525</c:v>
                </c:pt>
                <c:pt idx="41">
                  <c:v>5.7875173941181308E-2</c:v>
                </c:pt>
                <c:pt idx="42">
                  <c:v>-0.13908408090207744</c:v>
                </c:pt>
                <c:pt idx="43">
                  <c:v>-0.33352003802135094</c:v>
                </c:pt>
                <c:pt idx="44">
                  <c:v>-0.52190519229256194</c:v>
                </c:pt>
                <c:pt idx="45">
                  <c:v>-0.70082181375033836</c:v>
                </c:pt>
                <c:pt idx="46">
                  <c:v>-0.86702395288860423</c:v>
                </c:pt>
                <c:pt idx="47">
                  <c:v>-1.0174963294776658</c:v>
                </c:pt>
                <c:pt idx="48">
                  <c:v>-1.1495090365223659</c:v>
                </c:pt>
                <c:pt idx="49">
                  <c:v>-1.260667066908572</c:v>
                </c:pt>
                <c:pt idx="50">
                  <c:v>-1.3489537642133709</c:v>
                </c:pt>
                <c:pt idx="51">
                  <c:v>-1.412767409383638</c:v>
                </c:pt>
                <c:pt idx="52">
                  <c:v>-1.4509502795184273</c:v>
                </c:pt>
                <c:pt idx="53">
                  <c:v>-1.4628096515635873</c:v>
                </c:pt>
                <c:pt idx="54">
                  <c:v>-1.4481303698643853</c:v>
                </c:pt>
                <c:pt idx="55">
                  <c:v>-1.4071787495724981</c:v>
                </c:pt>
                <c:pt idx="56">
                  <c:v>-1.3406977450908011</c:v>
                </c:pt>
                <c:pt idx="57">
                  <c:v>-1.2498934712112157</c:v>
                </c:pt>
                <c:pt idx="58">
                  <c:v>-1.1364133214824674</c:v>
                </c:pt>
                <c:pt idx="59">
                  <c:v>-1.0023160807897191</c:v>
                </c:pt>
                <c:pt idx="60">
                  <c:v>-0.85003457437104257</c:v>
                </c:pt>
                <c:pt idx="61">
                  <c:v>-0.68233153090148846</c:v>
                </c:pt>
                <c:pt idx="62">
                  <c:v>-0.50224946038757512</c:v>
                </c:pt>
                <c:pt idx="63">
                  <c:v>-0.3130554561998094</c:v>
                </c:pt>
                <c:pt idx="64">
                  <c:v>-0.1181819226583853</c:v>
                </c:pt>
                <c:pt idx="65">
                  <c:v>7.8835696493166768E-2</c:v>
                </c:pt>
                <c:pt idx="66">
                  <c:v>0.27442305898098179</c:v>
                </c:pt>
                <c:pt idx="67">
                  <c:v>0.46503177060059897</c:v>
                </c:pt>
                <c:pt idx="68">
                  <c:v>0.64720376106042266</c:v>
                </c:pt>
                <c:pt idx="69">
                  <c:v>0.81763402114646044</c:v>
                </c:pt>
                <c:pt idx="70">
                  <c:v>0.97323056301521482</c:v>
                </c:pt>
                <c:pt idx="71">
                  <c:v>1.1111705158002947</c:v>
                </c:pt>
                <c:pt idx="72">
                  <c:v>1.2289513388324036</c:v>
                </c:pt>
                <c:pt idx="73">
                  <c:v>1.3244362233498319</c:v>
                </c:pt>
                <c:pt idx="74">
                  <c:v>0.71399561980494786</c:v>
                </c:pt>
                <c:pt idx="75">
                  <c:v>0.56066626352474347</c:v>
                </c:pt>
                <c:pt idx="76">
                  <c:v>0.39716516150993508</c:v>
                </c:pt>
                <c:pt idx="77">
                  <c:v>0.22645859110806119</c:v>
                </c:pt>
                <c:pt idx="78">
                  <c:v>5.1643553052567286E-2</c:v>
                </c:pt>
                <c:pt idx="79">
                  <c:v>-0.12410841508889271</c:v>
                </c:pt>
                <c:pt idx="80">
                  <c:v>-0.29760877773179317</c:v>
                </c:pt>
                <c:pt idx="81">
                  <c:v>-0.46570984847429919</c:v>
                </c:pt>
                <c:pt idx="82">
                  <c:v>-0.62536189620086491</c:v>
                </c:pt>
                <c:pt idx="83">
                  <c:v>-0.77366847405686245</c:v>
                </c:pt>
                <c:pt idx="84">
                  <c:v>-0.90793896750230241</c:v>
                </c:pt>
                <c:pt idx="85">
                  <c:v>-1.0257374081049129</c:v>
                </c:pt>
                <c:pt idx="86">
                  <c:v>-1.1249266674806704</c:v>
                </c:pt>
                <c:pt idx="87">
                  <c:v>-1.2037072296044251</c:v>
                </c:pt>
                <c:pt idx="88">
                  <c:v>-1.2606498380737781</c:v>
                </c:pt>
                <c:pt idx="89">
                  <c:v>-1.2947214260314974</c:v>
                </c:pt>
                <c:pt idx="90">
                  <c:v>-1.3053038583194214</c:v>
                </c:pt>
                <c:pt idx="91">
                  <c:v>-1.2922051458390618</c:v>
                </c:pt>
                <c:pt idx="92">
                  <c:v>-1.2556629286652177</c:v>
                </c:pt>
                <c:pt idx="93">
                  <c:v>-1.1963401647210818</c:v>
                </c:pt>
                <c:pt idx="94">
                  <c:v>-1.115313102231972</c:v>
                </c:pt>
                <c:pt idx="95">
                  <c:v>-1.0140517541643885</c:v>
                </c:pt>
                <c:pt idx="96">
                  <c:v>-0.89439322888795492</c:v>
                </c:pt>
                <c:pt idx="97">
                  <c:v>-0.7585084009019456</c:v>
                </c:pt>
                <c:pt idx="98">
                  <c:v>-0.60886252629431359</c:v>
                </c:pt>
                <c:pt idx="99">
                  <c:v>-0.44817051745727499</c:v>
                </c:pt>
                <c:pt idx="100">
                  <c:v>-0.27934768847660613</c:v>
                </c:pt>
                <c:pt idx="101">
                  <c:v>-0.10545686478394968</c:v>
                </c:pt>
                <c:pt idx="102">
                  <c:v>7.0347183378121333E-2</c:v>
                </c:pt>
                <c:pt idx="103">
                  <c:v>0.24487497557649432</c:v>
                </c:pt>
                <c:pt idx="104">
                  <c:v>0.41496018552875102</c:v>
                </c:pt>
                <c:pt idx="105">
                  <c:v>0.57751708537608581</c:v>
                </c:pt>
                <c:pt idx="106">
                  <c:v>0.72959652771972772</c:v>
                </c:pt>
                <c:pt idx="107">
                  <c:v>0.86843944978094834</c:v>
                </c:pt>
                <c:pt idx="108">
                  <c:v>0.99152692899897621</c:v>
                </c:pt>
                <c:pt idx="109">
                  <c:v>1.0966258819458052</c:v>
                </c:pt>
                <c:pt idx="110">
                  <c:v>1.1818295774769085</c:v>
                </c:pt>
                <c:pt idx="111">
                  <c:v>0.62240668771821805</c:v>
                </c:pt>
                <c:pt idx="112">
                  <c:v>0.48874590027753401</c:v>
                </c:pt>
                <c:pt idx="113">
                  <c:v>0.3462181640834161</c:v>
                </c:pt>
                <c:pt idx="114">
                  <c:v>0.1974092525041089</c:v>
                </c:pt>
                <c:pt idx="115">
                  <c:v>4.5018893541993309E-2</c:v>
                </c:pt>
                <c:pt idx="116">
                  <c:v>-0.10818820929817156</c:v>
                </c:pt>
                <c:pt idx="117">
                  <c:v>-0.25943253494260321</c:v>
                </c:pt>
                <c:pt idx="118">
                  <c:v>-0.40597017150585202</c:v>
                </c:pt>
                <c:pt idx="119">
                  <c:v>-0.54514259701746581</c:v>
                </c:pt>
                <c:pt idx="120">
                  <c:v>-0.67442491098375068</c:v>
                </c:pt>
                <c:pt idx="121">
                  <c:v>-0.79147164175570872</c:v>
                </c:pt>
                <c:pt idx="122">
                  <c:v>-0.89415929865460031</c:v>
                </c:pt>
                <c:pt idx="123">
                  <c:v>-0.9806248968639476</c:v>
                </c:pt>
                <c:pt idx="124">
                  <c:v>-1.049299756159892</c:v>
                </c:pt>
                <c:pt idx="125">
                  <c:v>-1.0989379602949922</c:v>
                </c:pt>
                <c:pt idx="126">
                  <c:v>-1.1286389607182965</c:v>
                </c:pt>
                <c:pt idx="127">
                  <c:v>-1.1378639145494254</c:v>
                </c:pt>
                <c:pt idx="128">
                  <c:v>-1.126445460399103</c:v>
                </c:pt>
                <c:pt idx="129">
                  <c:v>-1.0945907546807885</c:v>
                </c:pt>
                <c:pt idx="130">
                  <c:v>-1.0428777133278935</c:v>
                </c:pt>
                <c:pt idx="131">
                  <c:v>-0.97224452710027875</c:v>
                </c:pt>
                <c:pt idx="132">
                  <c:v>-0.88397264069592829</c:v>
                </c:pt>
                <c:pt idx="133">
                  <c:v>-0.77966350446495614</c:v>
                </c:pt>
                <c:pt idx="134">
                  <c:v>-0.66120952050209014</c:v>
                </c:pt>
                <c:pt idx="135">
                  <c:v>-0.53075971022079371</c:v>
                </c:pt>
                <c:pt idx="136">
                  <c:v>-0.39068072627636774</c:v>
                </c:pt>
                <c:pt idx="137">
                  <c:v>-0.24351391616934986</c:v>
                </c:pt>
                <c:pt idx="138">
                  <c:v>-9.1929216491912241E-2</c:v>
                </c:pt>
                <c:pt idx="139">
                  <c:v>6.13232857207777E-2</c:v>
                </c:pt>
                <c:pt idx="140">
                  <c:v>0.21346324574831682</c:v>
                </c:pt>
                <c:pt idx="141">
                  <c:v>0.36173050288521869</c:v>
                </c:pt>
                <c:pt idx="142">
                  <c:v>0.5034351559576864</c:v>
                </c:pt>
                <c:pt idx="143">
                  <c:v>0.63600636417461942</c:v>
                </c:pt>
                <c:pt idx="144">
                  <c:v>0.75703898795577196</c:v>
                </c:pt>
                <c:pt idx="145">
                  <c:v>0.86433722356764653</c:v>
                </c:pt>
                <c:pt idx="146">
                  <c:v>0.9559544399367873</c:v>
                </c:pt>
                <c:pt idx="147">
                  <c:v>1.0302284949111762</c:v>
                </c:pt>
                <c:pt idx="148">
                  <c:v>0.52608086491851935</c:v>
                </c:pt>
                <c:pt idx="149">
                  <c:v>0.41310588561636935</c:v>
                </c:pt>
                <c:pt idx="150">
                  <c:v>0.29263623737597916</c:v>
                </c:pt>
                <c:pt idx="151">
                  <c:v>0.16685751028963464</c:v>
                </c:pt>
                <c:pt idx="152">
                  <c:v>3.805161306841362E-2</c:v>
                </c:pt>
                <c:pt idx="153">
                  <c:v>-9.1444625908864485E-2</c:v>
                </c:pt>
                <c:pt idx="154">
                  <c:v>-0.21928185391285249</c:v>
                </c:pt>
                <c:pt idx="155">
                  <c:v>-0.34314081640075361</c:v>
                </c:pt>
                <c:pt idx="156">
                  <c:v>-0.46077443350466407</c:v>
                </c:pt>
                <c:pt idx="157">
                  <c:v>-0.57004856710915741</c:v>
                </c:pt>
                <c:pt idx="158">
                  <c:v>-0.66898073891171039</c:v>
                </c:pt>
                <c:pt idx="159">
                  <c:v>-0.75577609703338033</c:v>
                </c:pt>
                <c:pt idx="160">
                  <c:v>-0.82885997866458849</c:v>
                </c:pt>
                <c:pt idx="161">
                  <c:v>-0.88690647798646671</c:v>
                </c:pt>
                <c:pt idx="162">
                  <c:v>-0.92886250108147883</c:v>
                </c:pt>
                <c:pt idx="163">
                  <c:v>-0.95396687142319203</c:v>
                </c:pt>
                <c:pt idx="164">
                  <c:v>-0.96176413932869187</c:v>
                </c:pt>
                <c:pt idx="165">
                  <c:v>-0.9521128448391416</c:v>
                </c:pt>
                <c:pt idx="166">
                  <c:v>-0.9251880841212704</c:v>
                </c:pt>
                <c:pt idx="167">
                  <c:v>-0.88147833282949961</c:v>
                </c:pt>
                <c:pt idx="168">
                  <c:v>-0.82177658406005638</c:v>
                </c:pt>
                <c:pt idx="169">
                  <c:v>-0.74716596167449811</c:v>
                </c:pt>
                <c:pt idx="170">
                  <c:v>-0.65900006999928373</c:v>
                </c:pt>
                <c:pt idx="171">
                  <c:v>-0.55887843640198942</c:v>
                </c:pt>
                <c:pt idx="172">
                  <c:v>-0.44861749227101844</c:v>
                </c:pt>
                <c:pt idx="173">
                  <c:v>-0.33021761886902506</c:v>
                </c:pt>
                <c:pt idx="174">
                  <c:v>-0.20582685592232208</c:v>
                </c:pt>
                <c:pt idx="175">
                  <c:v>-7.7701931353992781E-2</c:v>
                </c:pt>
                <c:pt idx="176">
                  <c:v>5.1832680831086657E-2</c:v>
                </c:pt>
                <c:pt idx="177">
                  <c:v>0.18042693172736282</c:v>
                </c:pt>
                <c:pt idx="178">
                  <c:v>0.30574783269588035</c:v>
                </c:pt>
                <c:pt idx="179">
                  <c:v>0.42552178101999072</c:v>
                </c:pt>
                <c:pt idx="180">
                  <c:v>0.5375758081669999</c:v>
                </c:pt>
                <c:pt idx="181">
                  <c:v>0.63987700231961331</c:v>
                </c:pt>
                <c:pt idx="182">
                  <c:v>0.73056938996388221</c:v>
                </c:pt>
                <c:pt idx="183">
                  <c:v>0.80800760741877786</c:v>
                </c:pt>
                <c:pt idx="184">
                  <c:v>0.87078675143019668</c:v>
                </c:pt>
                <c:pt idx="185">
                  <c:v>0.4257512490804794</c:v>
                </c:pt>
                <c:pt idx="186">
                  <c:v>0.33432188572551041</c:v>
                </c:pt>
                <c:pt idx="187">
                  <c:v>0.23682717220351979</c:v>
                </c:pt>
                <c:pt idx="188">
                  <c:v>0.13503588167053693</c:v>
                </c:pt>
                <c:pt idx="189">
                  <c:v>3.0794736843191152E-2</c:v>
                </c:pt>
                <c:pt idx="190">
                  <c:v>-7.4005093700616184E-2</c:v>
                </c:pt>
                <c:pt idx="191">
                  <c:v>-0.17746230556882145</c:v>
                </c:pt>
                <c:pt idx="192">
                  <c:v>-0.27769995248875567</c:v>
                </c:pt>
                <c:pt idx="193">
                  <c:v>-0.37289949832968194</c:v>
                </c:pt>
                <c:pt idx="194">
                  <c:v>-0.46133380943412766</c:v>
                </c:pt>
                <c:pt idx="195">
                  <c:v>-0.5413984887029798</c:v>
                </c:pt>
                <c:pt idx="196">
                  <c:v>-0.61164098296365177</c:v>
                </c:pt>
                <c:pt idx="197">
                  <c:v>-0.67078693554825308</c:v>
                </c:pt>
                <c:pt idx="198">
                  <c:v>-0.71776330598679117</c:v>
                </c:pt>
                <c:pt idx="199">
                  <c:v>-0.75171783737222275</c:v>
                </c:pt>
                <c:pt idx="200">
                  <c:v>-0.7720345182156112</c:v>
                </c:pt>
                <c:pt idx="201">
                  <c:v>-0.77834475827860206</c:v>
                </c:pt>
                <c:pt idx="202">
                  <c:v>-0.7705340756285004</c:v>
                </c:pt>
                <c:pt idx="203">
                  <c:v>-0.74874417359775058</c:v>
                </c:pt>
                <c:pt idx="204">
                  <c:v>-0.71337036996710368</c:v>
                </c:pt>
                <c:pt idx="205">
                  <c:v>-0.66505442501286882</c:v>
                </c:pt>
                <c:pt idx="206">
                  <c:v>-0.60467289853358264</c:v>
                </c:pt>
                <c:pt idx="207">
                  <c:v>-0.53332124708579509</c:v>
                </c:pt>
                <c:pt idx="208">
                  <c:v>-0.45229394994084321</c:v>
                </c:pt>
                <c:pt idx="209">
                  <c:v>-0.36306102432241266</c:v>
                </c:pt>
                <c:pt idx="210">
                  <c:v>-0.26724135599123933</c:v>
                </c:pt>
                <c:pt idx="211">
                  <c:v>-0.16657332902007188</c:v>
                </c:pt>
                <c:pt idx="212">
                  <c:v>-6.2883287600760521E-2</c:v>
                </c:pt>
                <c:pt idx="213">
                  <c:v>4.1947597942842654E-2</c:v>
                </c:pt>
                <c:pt idx="214">
                  <c:v>0.14601745981120356</c:v>
                </c:pt>
                <c:pt idx="215">
                  <c:v>0.24743823688413746</c:v>
                </c:pt>
                <c:pt idx="216">
                  <c:v>0.34436992839165664</c:v>
                </c:pt>
                <c:pt idx="217">
                  <c:v>0.4350539756620817</c:v>
                </c:pt>
                <c:pt idx="218">
                  <c:v>0.51784516632750477</c:v>
                </c:pt>
                <c:pt idx="219">
                  <c:v>0.59124148217263417</c:v>
                </c:pt>
                <c:pt idx="220">
                  <c:v>0.65391134911997884</c:v>
                </c:pt>
                <c:pt idx="221">
                  <c:v>0.70471779497541709</c:v>
                </c:pt>
                <c:pt idx="222">
                  <c:v>0.32218140916130411</c:v>
                </c:pt>
                <c:pt idx="223">
                  <c:v>0.25299349441520641</c:v>
                </c:pt>
                <c:pt idx="224">
                  <c:v>0.17921570925043523</c:v>
                </c:pt>
                <c:pt idx="225">
                  <c:v>0.10218654845503175</c:v>
                </c:pt>
                <c:pt idx="226">
                  <c:v>2.3303494076221495E-2</c:v>
                </c:pt>
                <c:pt idx="227">
                  <c:v>-5.6002338043808851E-2</c:v>
                </c:pt>
                <c:pt idx="228">
                  <c:v>-0.13429216192474183</c:v>
                </c:pt>
                <c:pt idx="229">
                  <c:v>-0.21014562425850242</c:v>
                </c:pt>
                <c:pt idx="230">
                  <c:v>-0.28218657280953763</c:v>
                </c:pt>
                <c:pt idx="231">
                  <c:v>-0.34910802290833387</c:v>
                </c:pt>
                <c:pt idx="232">
                  <c:v>-0.40969586908987388</c:v>
                </c:pt>
                <c:pt idx="233">
                  <c:v>-0.46285091169464671</c:v>
                </c:pt>
                <c:pt idx="234">
                  <c:v>-0.50760879882016974</c:v>
                </c:pt>
                <c:pt idx="235">
                  <c:v>-0.54315752183122235</c:v>
                </c:pt>
                <c:pt idx="236">
                  <c:v>-0.56885214702092357</c:v>
                </c:pt>
                <c:pt idx="237">
                  <c:v>-0.58422651615722188</c:v>
                </c:pt>
                <c:pt idx="238">
                  <c:v>-0.58900170364059723</c:v>
                </c:pt>
                <c:pt idx="239">
                  <c:v>-0.58309107684113048</c:v>
                </c:pt>
                <c:pt idx="240">
                  <c:v>-0.56660186780905852</c:v>
                </c:pt>
                <c:pt idx="241">
                  <c:v>-0.53983322784445154</c:v>
                </c:pt>
                <c:pt idx="242">
                  <c:v>-0.50327080022049209</c:v>
                </c:pt>
                <c:pt idx="243">
                  <c:v>-0.4575779095233477</c:v>
                </c:pt>
                <c:pt idx="244">
                  <c:v>-0.40358352745380982</c:v>
                </c:pt>
                <c:pt idx="245">
                  <c:v>-0.34226723341809323</c:v>
                </c:pt>
                <c:pt idx="246">
                  <c:v>-0.27474144275647294</c:v>
                </c:pt>
                <c:pt idx="247">
                  <c:v>-0.2022312250296176</c:v>
                </c:pt>
                <c:pt idx="248">
                  <c:v>-0.12605207850425285</c:v>
                </c:pt>
                <c:pt idx="249">
                  <c:v>-4.7586064058919263E-2</c:v>
                </c:pt>
                <c:pt idx="250">
                  <c:v>3.1743268505601469E-2</c:v>
                </c:pt>
                <c:pt idx="251">
                  <c:v>0.11049670685812818</c:v>
                </c:pt>
                <c:pt idx="252">
                  <c:v>0.18724548668241386</c:v>
                </c:pt>
                <c:pt idx="253">
                  <c:v>0.26059721267201402</c:v>
                </c:pt>
                <c:pt idx="254">
                  <c:v>0.32922111970960222</c:v>
                </c:pt>
                <c:pt idx="255">
                  <c:v>0.39187221593618327</c:v>
                </c:pt>
                <c:pt idx="256">
                  <c:v>0.44741386970068459</c:v>
                </c:pt>
                <c:pt idx="257">
                  <c:v>0.49483843061190869</c:v>
                </c:pt>
                <c:pt idx="258">
                  <c:v>0.53328551058063567</c:v>
                </c:pt>
                <c:pt idx="259">
                  <c:v>0.21615957417995771</c:v>
                </c:pt>
                <c:pt idx="260">
                  <c:v>0.16973966985075425</c:v>
                </c:pt>
                <c:pt idx="261">
                  <c:v>0.12024030653655107</c:v>
                </c:pt>
                <c:pt idx="262">
                  <c:v>6.8559513903858893E-2</c:v>
                </c:pt>
                <c:pt idx="263">
                  <c:v>1.5634897648297365E-2</c:v>
                </c:pt>
                <c:pt idx="264">
                  <c:v>-3.7573370779351918E-2</c:v>
                </c:pt>
                <c:pt idx="265">
                  <c:v>-9.0099973840590639E-2</c:v>
                </c:pt>
                <c:pt idx="266">
                  <c:v>-0.14099196093824487</c:v>
                </c:pt>
                <c:pt idx="267">
                  <c:v>-0.18932603708140161</c:v>
                </c:pt>
                <c:pt idx="268">
                  <c:v>-0.23422531353102027</c:v>
                </c:pt>
                <c:pt idx="269">
                  <c:v>-0.27487521653186497</c:v>
                </c:pt>
                <c:pt idx="270">
                  <c:v>-0.31053826551062402</c:v>
                </c:pt>
                <c:pt idx="271">
                  <c:v>-0.34056745263049237</c:v>
                </c:pt>
                <c:pt idx="272">
                  <c:v>-0.36441798096703959</c:v>
                </c:pt>
                <c:pt idx="273">
                  <c:v>-0.38165714834847803</c:v>
                </c:pt>
                <c:pt idx="274">
                  <c:v>-0.39197219754526103</c:v>
                </c:pt>
                <c:pt idx="275">
                  <c:v>-0.39517599038893531</c:v>
                </c:pt>
                <c:pt idx="276">
                  <c:v>-0.39121040287898151</c:v>
                </c:pt>
                <c:pt idx="277">
                  <c:v>-0.38014737968277817</c:v>
                </c:pt>
                <c:pt idx="278">
                  <c:v>-0.36218762889768852</c:v>
                </c:pt>
                <c:pt idx="279">
                  <c:v>-0.33765698075522005</c:v>
                </c:pt>
                <c:pt idx="280">
                  <c:v>-0.30700047632854455</c:v>
                </c:pt>
                <c:pt idx="281">
                  <c:v>-0.27077429348750476</c:v>
                </c:pt>
                <c:pt idx="282">
                  <c:v>-0.22963565658242574</c:v>
                </c:pt>
                <c:pt idx="283">
                  <c:v>-0.18433091291773787</c:v>
                </c:pt>
                <c:pt idx="284">
                  <c:v>-0.1356819923349683</c:v>
                </c:pt>
                <c:pt idx="285">
                  <c:v>-8.4571495558690563E-2</c:v>
                </c:pt>
                <c:pt idx="286">
                  <c:v>-3.1926681836338587E-2</c:v>
                </c:pt>
                <c:pt idx="287">
                  <c:v>2.1297353627923097E-2</c:v>
                </c:pt>
                <c:pt idx="288">
                  <c:v>7.4135007246126733E-2</c:v>
                </c:pt>
                <c:pt idx="289">
                  <c:v>0.12562768526512114</c:v>
                </c:pt>
                <c:pt idx="290">
                  <c:v>0.17484119481103838</c:v>
                </c:pt>
                <c:pt idx="291">
                  <c:v>0.22088269224698565</c:v>
                </c:pt>
                <c:pt idx="292">
                  <c:v>0.26291688136267427</c:v>
                </c:pt>
                <c:pt idx="293">
                  <c:v>0.30018116752443219</c:v>
                </c:pt>
                <c:pt idx="294">
                  <c:v>0.33199949285526859</c:v>
                </c:pt>
                <c:pt idx="295">
                  <c:v>0.35779460144374065</c:v>
                </c:pt>
                <c:pt idx="296">
                  <c:v>0.10849263431838221</c:v>
                </c:pt>
                <c:pt idx="297">
                  <c:v>8.5194023907122829E-2</c:v>
                </c:pt>
                <c:pt idx="298">
                  <c:v>6.0349802486841533E-2</c:v>
                </c:pt>
                <c:pt idx="299">
                  <c:v>3.4410700054511273E-2</c:v>
                </c:pt>
                <c:pt idx="300">
                  <c:v>7.8473102086603682E-3</c:v>
                </c:pt>
                <c:pt idx="301">
                  <c:v>-1.8858447475842512E-2</c:v>
                </c:pt>
                <c:pt idx="302">
                  <c:v>-4.5222070551660797E-2</c:v>
                </c:pt>
                <c:pt idx="303">
                  <c:v>-7.0765263661973513E-2</c:v>
                </c:pt>
                <c:pt idx="304">
                  <c:v>-9.5024615892889228E-2</c:v>
                </c:pt>
                <c:pt idx="305">
                  <c:v>-0.11756000808862425</c:v>
                </c:pt>
                <c:pt idx="306">
                  <c:v>-0.13796259760185464</c:v>
                </c:pt>
                <c:pt idx="307">
                  <c:v>-0.15586223561793383</c:v>
                </c:pt>
                <c:pt idx="308">
                  <c:v>-0.17093418248604636</c:v>
                </c:pt>
                <c:pt idx="309">
                  <c:v>-0.18290499922610429</c:v>
                </c:pt>
                <c:pt idx="310">
                  <c:v>-0.19155750832621335</c:v>
                </c:pt>
                <c:pt idx="311">
                  <c:v>-0.19673473383069653</c:v>
                </c:pt>
                <c:pt idx="312">
                  <c:v>-0.19834274923662634</c:v>
                </c:pt>
                <c:pt idx="313">
                  <c:v>-0.19635238153162349</c:v>
                </c:pt>
                <c:pt idx="314">
                  <c:v>-0.19079974045784792</c:v>
                </c:pt>
                <c:pt idx="315">
                  <c:v>-0.18178556340014404</c:v>
                </c:pt>
                <c:pt idx="316">
                  <c:v>-0.16947338778354121</c:v>
                </c:pt>
                <c:pt idx="317">
                  <c:v>-0.15408658413692503</c:v>
                </c:pt>
                <c:pt idx="318">
                  <c:v>-0.13590430364977094</c:v>
                </c:pt>
                <c:pt idx="319">
                  <c:v>-0.11525641374236534</c:v>
                </c:pt>
                <c:pt idx="320">
                  <c:v>-9.2517513529650333E-2</c:v>
                </c:pt>
                <c:pt idx="321">
                  <c:v>-6.8100137751622838E-2</c:v>
                </c:pt>
                <c:pt idx="322">
                  <c:v>-4.2447272466261371E-2</c:v>
                </c:pt>
                <c:pt idx="323">
                  <c:v>-1.6024318287125781E-2</c:v>
                </c:pt>
                <c:pt idx="324">
                  <c:v>1.0689353029442497E-2</c:v>
                </c:pt>
                <c:pt idx="325">
                  <c:v>3.7209095465040934E-2</c:v>
                </c:pt>
                <c:pt idx="326">
                  <c:v>6.3053781306890377E-2</c:v>
                </c:pt>
                <c:pt idx="327">
                  <c:v>8.7754529885550714E-2</c:v>
                </c:pt>
                <c:pt idx="328">
                  <c:v>0.11086321412375323</c:v>
                </c:pt>
                <c:pt idx="329">
                  <c:v>0.1319605905684417</c:v>
                </c:pt>
                <c:pt idx="330">
                  <c:v>0.15066390540897404</c:v>
                </c:pt>
                <c:pt idx="331">
                  <c:v>0.16663383849122482</c:v>
                </c:pt>
                <c:pt idx="332">
                  <c:v>0.17958065934757136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</c:numCache>
            </c:numRef>
          </c:xVal>
          <c:yVal>
            <c:numRef>
              <c:f>'Fix meridian'!$O$289:$O$658</c:f>
              <c:numCache>
                <c:formatCode>0.0000</c:formatCode>
                <c:ptCount val="370"/>
                <c:pt idx="0">
                  <c:v>2.6032438155933839</c:v>
                </c:pt>
                <c:pt idx="1">
                  <c:v>2.7093135215189763</c:v>
                </c:pt>
                <c:pt idx="2">
                  <c:v>2.7890184996848939</c:v>
                </c:pt>
                <c:pt idx="3">
                  <c:v>2.8409127227047377</c:v>
                </c:pt>
                <c:pt idx="4">
                  <c:v>2.8640547127761273</c:v>
                </c:pt>
                <c:pt idx="5">
                  <c:v>2.8580246222033607</c:v>
                </c:pt>
                <c:pt idx="6">
                  <c:v>2.8229318503779348</c:v>
                </c:pt>
                <c:pt idx="7">
                  <c:v>2.7594130590277848</c:v>
                </c:pt>
                <c:pt idx="8">
                  <c:v>2.6686206217430772</c:v>
                </c:pt>
                <c:pt idx="9">
                  <c:v>2.552201717330111</c:v>
                </c:pt>
                <c:pt idx="10">
                  <c:v>2.4122684462868649</c:v>
                </c:pt>
                <c:pt idx="11">
                  <c:v>2.2513595125544565</c:v>
                </c:pt>
                <c:pt idx="12">
                  <c:v>2.0723941657236553</c:v>
                </c:pt>
                <c:pt idx="13">
                  <c:v>1.8786192392882839</c:v>
                </c:pt>
                <c:pt idx="14">
                  <c:v>1.6735502457905989</c:v>
                </c:pt>
                <c:pt idx="15">
                  <c:v>1.4609075975250665</c:v>
                </c:pt>
                <c:pt idx="16">
                  <c:v>1.2445491099002532</c:v>
                </c:pt>
                <c:pt idx="17">
                  <c:v>1.0284000119995143</c:v>
                </c:pt>
                <c:pt idx="18">
                  <c:v>0.81638173410614789</c:v>
                </c:pt>
                <c:pt idx="19">
                  <c:v>0.61234076414732641</c:v>
                </c:pt>
                <c:pt idx="20">
                  <c:v>0.41997886376073867</c:v>
                </c:pt>
                <c:pt idx="21">
                  <c:v>0.24278591002130723</c:v>
                </c:pt>
                <c:pt idx="22">
                  <c:v>8.3976581229934899E-2</c:v>
                </c:pt>
                <c:pt idx="23">
                  <c:v>-5.3567964573668414E-2</c:v>
                </c:pt>
                <c:pt idx="24">
                  <c:v>-0.167352360291257</c:v>
                </c:pt>
                <c:pt idx="25">
                  <c:v>-0.2553123013318459</c:v>
                </c:pt>
                <c:pt idx="26">
                  <c:v>-0.315851996735103</c:v>
                </c:pt>
                <c:pt idx="27">
                  <c:v>-0.34787312040482155</c:v>
                </c:pt>
                <c:pt idx="28">
                  <c:v>-0.35079473721204057</c:v>
                </c:pt>
                <c:pt idx="29">
                  <c:v>-0.32456384246353998</c:v>
                </c:pt>
                <c:pt idx="30">
                  <c:v>-0.26965632352606739</c:v>
                </c:pt>
                <c:pt idx="31">
                  <c:v>-0.18706832616027302</c:v>
                </c:pt>
                <c:pt idx="32">
                  <c:v>-7.8298182198455191E-2</c:v>
                </c:pt>
                <c:pt idx="33">
                  <c:v>5.4680773561353924E-2</c:v>
                </c:pt>
                <c:pt idx="34">
                  <c:v>0.20945600408234699</c:v>
                </c:pt>
                <c:pt idx="35">
                  <c:v>0.38321953893131744</c:v>
                </c:pt>
                <c:pt idx="36">
                  <c:v>0.57281891717131106</c:v>
                </c:pt>
                <c:pt idx="37">
                  <c:v>2.4807053576177038</c:v>
                </c:pt>
                <c:pt idx="38">
                  <c:v>2.5771268522859589</c:v>
                </c:pt>
                <c:pt idx="39">
                  <c:v>2.6495817823736276</c:v>
                </c:pt>
                <c:pt idx="40">
                  <c:v>2.6967556526559804</c:v>
                </c:pt>
                <c:pt idx="41">
                  <c:v>2.7177926231350593</c:v>
                </c:pt>
                <c:pt idx="42">
                  <c:v>2.7123110359001612</c:v>
                </c:pt>
                <c:pt idx="43">
                  <c:v>2.680410339259848</c:v>
                </c:pt>
                <c:pt idx="44">
                  <c:v>2.622669283526188</c:v>
                </c:pt>
                <c:pt idx="45">
                  <c:v>2.5401354211837543</c:v>
                </c:pt>
                <c:pt idx="46">
                  <c:v>2.4343061019338883</c:v>
                </c:pt>
                <c:pt idx="47">
                  <c:v>2.3071013074068549</c:v>
                </c:pt>
                <c:pt idx="48">
                  <c:v>2.1608288183812152</c:v>
                </c:pt>
                <c:pt idx="49">
                  <c:v>1.9981423464553516</c:v>
                </c:pt>
                <c:pt idx="50">
                  <c:v>1.8219933897566643</c:v>
                </c:pt>
                <c:pt idx="51">
                  <c:v>1.6355776861340652</c:v>
                </c:pt>
                <c:pt idx="52">
                  <c:v>1.4422772352931654</c:v>
                </c:pt>
                <c:pt idx="53">
                  <c:v>1.2455989417228785</c:v>
                </c:pt>
                <c:pt idx="54">
                  <c:v>1.0491109915686239</c:v>
                </c:pt>
                <c:pt idx="55">
                  <c:v>0.85637811771858596</c:v>
                </c:pt>
                <c:pt idx="56">
                  <c:v>0.67089692753982455</c:v>
                </c:pt>
                <c:pt idx="57">
                  <c:v>0.49603246656439748</c:v>
                </c:pt>
                <c:pt idx="58">
                  <c:v>0.33495716900277162</c:v>
                </c:pt>
                <c:pt idx="59">
                  <c:v>0.19059330265936669</c:v>
                </c:pt>
                <c:pt idx="60">
                  <c:v>6.5559952428782209E-2</c:v>
                </c:pt>
                <c:pt idx="61">
                  <c:v>-3.787449578879265E-2</c:v>
                </c:pt>
                <c:pt idx="62">
                  <c:v>-0.11783350870445708</c:v>
                </c:pt>
                <c:pt idx="63">
                  <c:v>-0.17286645017068314</c:v>
                </c:pt>
                <c:pt idx="64">
                  <c:v>-0.20197489898034782</c:v>
                </c:pt>
                <c:pt idx="65">
                  <c:v>-0.204630762470698</c:v>
                </c:pt>
                <c:pt idx="66">
                  <c:v>-0.18078585731078034</c:v>
                </c:pt>
                <c:pt idx="67">
                  <c:v>-0.13087278365532451</c:v>
                </c:pt>
                <c:pt idx="68">
                  <c:v>-5.5797076805962575E-2</c:v>
                </c:pt>
                <c:pt idx="69">
                  <c:v>4.3079221233714104E-2</c:v>
                </c:pt>
                <c:pt idx="70">
                  <c:v>0.16396227226035864</c:v>
                </c:pt>
                <c:pt idx="71">
                  <c:v>0.30465898612630249</c:v>
                </c:pt>
                <c:pt idx="72">
                  <c:v>0.46261680832230645</c:v>
                </c:pt>
                <c:pt idx="73">
                  <c:v>0.6349700290514787</c:v>
                </c:pt>
                <c:pt idx="74">
                  <c:v>2.3488468423814228</c:v>
                </c:pt>
                <c:pt idx="75">
                  <c:v>2.4348862999970251</c:v>
                </c:pt>
                <c:pt idx="76">
                  <c:v>2.4995397562389954</c:v>
                </c:pt>
                <c:pt idx="77">
                  <c:v>2.5416342521466451</c:v>
                </c:pt>
                <c:pt idx="78">
                  <c:v>2.5604060989855983</c:v>
                </c:pt>
                <c:pt idx="79">
                  <c:v>2.5555147332772989</c:v>
                </c:pt>
                <c:pt idx="80">
                  <c:v>2.5270488953856978</c:v>
                </c:pt>
                <c:pt idx="81">
                  <c:v>2.475525019567665</c:v>
                </c:pt>
                <c:pt idx="82">
                  <c:v>2.4018778646952388</c:v>
                </c:pt>
                <c:pt idx="83">
                  <c:v>2.307443555629455</c:v>
                </c:pt>
                <c:pt idx="84">
                  <c:v>2.1939353429133392</c:v>
                </c:pt>
                <c:pt idx="85">
                  <c:v>2.0634125205576979</c:v>
                </c:pt>
                <c:pt idx="86">
                  <c:v>1.9182430658209049</c:v>
                </c:pt>
                <c:pt idx="87">
                  <c:v>1.7610606787810266</c:v>
                </c:pt>
                <c:pt idx="88">
                  <c:v>1.5947170010989606</c:v>
                </c:pt>
                <c:pt idx="89">
                  <c:v>1.4222298808315961</c:v>
                </c:pt>
                <c:pt idx="90">
                  <c:v>1.2467286218875062</c:v>
                </c:pt>
                <c:pt idx="91">
                  <c:v>1.0713972114230779</c:v>
                </c:pt>
                <c:pt idx="92">
                  <c:v>0.89941655516165786</c:v>
                </c:pt>
                <c:pt idx="93">
                  <c:v>0.73390676861682158</c:v>
                </c:pt>
                <c:pt idx="94">
                  <c:v>0.57787057118662644</c:v>
                </c:pt>
                <c:pt idx="95">
                  <c:v>0.43413881007717392</c:v>
                </c:pt>
                <c:pt idx="96">
                  <c:v>0.3053191023738957</c:v>
                </c:pt>
                <c:pt idx="97">
                  <c:v>0.19374852700878575</c:v>
                </c:pt>
                <c:pt idx="98">
                  <c:v>0.1014512248975874</c:v>
                </c:pt>
                <c:pt idx="99">
                  <c:v>3.0101676475707828E-2</c:v>
                </c:pt>
                <c:pt idx="100">
                  <c:v>-1.9005677139130706E-2</c:v>
                </c:pt>
                <c:pt idx="101">
                  <c:v>-4.4979918217138204E-2</c:v>
                </c:pt>
                <c:pt idx="102">
                  <c:v>-4.7349815665803652E-2</c:v>
                </c:pt>
                <c:pt idx="103">
                  <c:v>-2.6072374220683203E-2</c:v>
                </c:pt>
                <c:pt idx="104">
                  <c:v>1.8466385523900009E-2</c:v>
                </c:pt>
                <c:pt idx="105">
                  <c:v>8.5458430395754625E-2</c:v>
                </c:pt>
                <c:pt idx="106">
                  <c:v>0.1736883741820674</c:v>
                </c:pt>
                <c:pt idx="107">
                  <c:v>0.28155552746605261</c:v>
                </c:pt>
                <c:pt idx="108">
                  <c:v>0.40710293772942896</c:v>
                </c:pt>
                <c:pt idx="109">
                  <c:v>0.54805289286801406</c:v>
                </c:pt>
                <c:pt idx="110">
                  <c:v>0.70184824400689594</c:v>
                </c:pt>
                <c:pt idx="111">
                  <c:v>2.2086717928038366</c:v>
                </c:pt>
                <c:pt idx="112">
                  <c:v>2.283674401142286</c:v>
                </c:pt>
                <c:pt idx="113">
                  <c:v>2.3400343316977317</c:v>
                </c:pt>
                <c:pt idx="114">
                  <c:v>2.376729088699471</c:v>
                </c:pt>
                <c:pt idx="115">
                  <c:v>2.3930929468091025</c:v>
                </c:pt>
                <c:pt idx="116">
                  <c:v>2.3888290288739298</c:v>
                </c:pt>
                <c:pt idx="117">
                  <c:v>2.3640146919455387</c:v>
                </c:pt>
                <c:pt idx="118">
                  <c:v>2.3191001238490743</c:v>
                </c:pt>
                <c:pt idx="119">
                  <c:v>2.2549001757646034</c:v>
                </c:pt>
                <c:pt idx="120">
                  <c:v>2.1725795789958866</c:v>
                </c:pt>
                <c:pt idx="121">
                  <c:v>2.0736318141275918</c:v>
                </c:pt>
                <c:pt idx="122">
                  <c:v>1.9598520159319093</c:v>
                </c:pt>
                <c:pt idx="123">
                  <c:v>1.8333044055904475</c:v>
                </c:pt>
                <c:pt idx="124">
                  <c:v>1.6962848410840716</c:v>
                </c:pt>
                <c:pt idx="125">
                  <c:v>1.5512791651707587</c:v>
                </c:pt>
                <c:pt idx="126">
                  <c:v>1.4009181066127347</c:v>
                </c:pt>
                <c:pt idx="127">
                  <c:v>1.2479295528459637</c:v>
                </c:pt>
                <c:pt idx="128">
                  <c:v>1.0950890599729961</c:v>
                </c:pt>
                <c:pt idx="129">
                  <c:v>0.9451694979391031</c:v>
                </c:pt>
                <c:pt idx="130">
                  <c:v>0.80089074444133979</c:v>
                </c:pt>
                <c:pt idx="131">
                  <c:v>0.6648703402360524</c:v>
                </c:pt>
                <c:pt idx="132">
                  <c:v>0.53957600106842629</c:v>
                </c:pt>
                <c:pt idx="133">
                  <c:v>0.42728084776436281</c:v>
                </c:pt>
                <c:pt idx="134">
                  <c:v>0.33002216671141127</c:v>
                </c:pt>
                <c:pt idx="135">
                  <c:v>0.2495644489062907</c:v>
                </c:pt>
                <c:pt idx="136">
                  <c:v>0.18736737812372151</c:v>
                </c:pt>
                <c:pt idx="137">
                  <c:v>0.14455934897311029</c:v>
                </c:pt>
                <c:pt idx="138">
                  <c:v>0.12191699528503941</c:v>
                </c:pt>
                <c:pt idx="139">
                  <c:v>0.11985110022862622</c:v>
                </c:pt>
                <c:pt idx="140">
                  <c:v>0.13839914378188145</c:v>
                </c:pt>
                <c:pt idx="141">
                  <c:v>0.17722462276069728</c:v>
                </c:pt>
                <c:pt idx="142">
                  <c:v>0.23562315574266712</c:v>
                </c:pt>
                <c:pt idx="143">
                  <c:v>0.31253526212870542</c:v>
                </c:pt>
                <c:pt idx="144">
                  <c:v>0.40656558350157235</c:v>
                </c:pt>
                <c:pt idx="145">
                  <c:v>0.51600819856267777</c:v>
                </c:pt>
                <c:pt idx="146">
                  <c:v>0.63887757237732956</c:v>
                </c:pt>
                <c:pt idx="147">
                  <c:v>0.77294457843958231</c:v>
                </c:pt>
                <c:pt idx="148">
                  <c:v>2.0612470256522397</c:v>
                </c:pt>
                <c:pt idx="149">
                  <c:v>2.1246419695762677</c:v>
                </c:pt>
                <c:pt idx="150">
                  <c:v>2.1722794413426056</c:v>
                </c:pt>
                <c:pt idx="151">
                  <c:v>2.20329519018075</c:v>
                </c:pt>
                <c:pt idx="152">
                  <c:v>2.2171265207200781</c:v>
                </c:pt>
                <c:pt idx="153">
                  <c:v>2.2135225015481428</c:v>
                </c:pt>
                <c:pt idx="154">
                  <c:v>2.1925485176702937</c:v>
                </c:pt>
                <c:pt idx="155">
                  <c:v>2.1545850842787693</c:v>
                </c:pt>
                <c:pt idx="156">
                  <c:v>2.1003209433521652</c:v>
                </c:pt>
                <c:pt idx="157">
                  <c:v>2.0307405683284605</c:v>
                </c:pt>
                <c:pt idx="158">
                  <c:v>1.9471063035449285</c:v>
                </c:pt>
                <c:pt idx="159">
                  <c:v>1.8509354624755945</c:v>
                </c:pt>
                <c:pt idx="160">
                  <c:v>1.7439728002556985</c:v>
                </c:pt>
                <c:pt idx="161">
                  <c:v>1.6281588599033943</c:v>
                </c:pt>
                <c:pt idx="162">
                  <c:v>1.505594766509355</c:v>
                </c:pt>
                <c:pt idx="163">
                  <c:v>1.3785041081067879</c:v>
                </c:pt>
                <c:pt idx="164">
                  <c:v>1.2491925947885154</c:v>
                </c:pt>
                <c:pt idx="165">
                  <c:v>1.1200062279453846</c:v>
                </c:pt>
                <c:pt idx="166">
                  <c:v>0.99328873853000299</c:v>
                </c:pt>
                <c:pt idx="167">
                  <c:v>0.87133906651132376</c:v>
                </c:pt>
                <c:pt idx="168">
                  <c:v>0.75636965293831204</c:v>
                </c:pt>
                <c:pt idx="169">
                  <c:v>0.65046630128836846</c:v>
                </c:pt>
                <c:pt idx="170">
                  <c:v>0.55555033630583117</c:v>
                </c:pt>
                <c:pt idx="171">
                  <c:v>0.47334374685424818</c:v>
                </c:pt>
                <c:pt idx="172">
                  <c:v>0.40533794516940069</c:v>
                </c:pt>
                <c:pt idx="173">
                  <c:v>0.35276670929041543</c:v>
                </c:pt>
                <c:pt idx="174">
                  <c:v>0.31658379955406235</c:v>
                </c:pt>
                <c:pt idx="175">
                  <c:v>0.29744565523932098</c:v>
                </c:pt>
                <c:pt idx="176">
                  <c:v>0.29569948528396095</c:v>
                </c:pt>
                <c:pt idx="177">
                  <c:v>0.31137696913429613</c:v>
                </c:pt>
                <c:pt idx="178">
                  <c:v>0.34419368200885037</c:v>
                </c:pt>
                <c:pt idx="179">
                  <c:v>0.39355425500294439</c:v>
                </c:pt>
                <c:pt idx="180">
                  <c:v>0.4585631764183109</c:v>
                </c:pt>
                <c:pt idx="181">
                  <c:v>0.53804103835735162</c:v>
                </c:pt>
                <c:pt idx="182">
                  <c:v>0.63054593383231339</c:v>
                </c:pt>
                <c:pt idx="183">
                  <c:v>0.73439961619774619</c:v>
                </c:pt>
                <c:pt idx="184">
                  <c:v>0.84771794631536423</c:v>
                </c:pt>
                <c:pt idx="185">
                  <c:v>1.9076945324221641</c:v>
                </c:pt>
                <c:pt idx="186">
                  <c:v>1.9589993381295951</c:v>
                </c:pt>
                <c:pt idx="187">
                  <c:v>1.9975518011823918</c:v>
                </c:pt>
                <c:pt idx="188">
                  <c:v>2.0226524932804626</c:v>
                </c:pt>
                <c:pt idx="189">
                  <c:v>2.0338460314724967</c:v>
                </c:pt>
                <c:pt idx="190">
                  <c:v>2.0309293398258634</c:v>
                </c:pt>
                <c:pt idx="191">
                  <c:v>2.013955333680304</c:v>
                </c:pt>
                <c:pt idx="192">
                  <c:v>1.9832319596447774</c:v>
                </c:pt>
                <c:pt idx="193">
                  <c:v>1.939316608754075</c:v>
                </c:pt>
                <c:pt idx="194">
                  <c:v>1.8830060041430927</c:v>
                </c:pt>
                <c:pt idx="195">
                  <c:v>1.8153217466990752</c:v>
                </c:pt>
                <c:pt idx="196">
                  <c:v>1.737491780926169</c:v>
                </c:pt>
                <c:pt idx="197">
                  <c:v>1.6509281172731538</c:v>
                </c:pt>
                <c:pt idx="198">
                  <c:v>1.557201215091371</c:v>
                </c:pt>
                <c:pt idx="199">
                  <c:v>1.4580114909735575</c:v>
                </c:pt>
                <c:pt idx="200">
                  <c:v>1.3551584693763283</c:v>
                </c:pt>
                <c:pt idx="201">
                  <c:v>1.2505081352033327</c:v>
                </c:pt>
                <c:pt idx="202">
                  <c:v>1.1459590806465763</c:v>
                </c:pt>
                <c:pt idx="203">
                  <c:v>1.0434080604582689</c:v>
                </c:pt>
                <c:pt idx="204">
                  <c:v>0.94471558055796123</c:v>
                </c:pt>
                <c:pt idx="205">
                  <c:v>0.85167214427494564</c:v>
                </c:pt>
                <c:pt idx="206">
                  <c:v>0.76596576859493282</c:v>
                </c:pt>
                <c:pt idx="207">
                  <c:v>0.68915135973926533</c:v>
                </c:pt>
                <c:pt idx="208">
                  <c:v>0.62262250367247329</c:v>
                </c:pt>
                <c:pt idx="209">
                  <c:v>0.56758618332174626</c:v>
                </c:pt>
                <c:pt idx="210">
                  <c:v>0.52504088119476411</c:v>
                </c:pt>
                <c:pt idx="211">
                  <c:v>0.49575846466360118</c:v>
                </c:pt>
                <c:pt idx="212">
                  <c:v>0.48027018255635212</c:v>
                </c:pt>
                <c:pt idx="213">
                  <c:v>0.47885702710977163</c:v>
                </c:pt>
                <c:pt idx="214">
                  <c:v>0.49154463613876198</c:v>
                </c:pt>
                <c:pt idx="215">
                  <c:v>0.51810282790880657</c:v>
                </c:pt>
                <c:pt idx="216">
                  <c:v>0.55804977714981086</c:v>
                </c:pt>
                <c:pt idx="217">
                  <c:v>0.61066075644907458</c:v>
                </c:pt>
                <c:pt idx="218">
                  <c:v>0.67498128443488792</c:v>
                </c:pt>
                <c:pt idx="219">
                  <c:v>0.74984444221315849</c:v>
                </c:pt>
                <c:pt idx="220">
                  <c:v>0.83389204389800331</c:v>
                </c:pt>
                <c:pt idx="221">
                  <c:v>0.9255992771553132</c:v>
                </c:pt>
                <c:pt idx="222">
                  <c:v>1.7491829403046208</c:v>
                </c:pt>
                <c:pt idx="223">
                  <c:v>1.7880071472453327</c:v>
                </c:pt>
                <c:pt idx="224">
                  <c:v>1.8171811940621425</c:v>
                </c:pt>
                <c:pt idx="225">
                  <c:v>1.8361757979970605</c:v>
                </c:pt>
                <c:pt idx="226">
                  <c:v>1.8446463542573164</c:v>
                </c:pt>
                <c:pt idx="227">
                  <c:v>1.8424391879205628</c:v>
                </c:pt>
                <c:pt idx="228">
                  <c:v>1.8295943419432461</c:v>
                </c:pt>
                <c:pt idx="229">
                  <c:v>1.8063448506914077</c:v>
                </c:pt>
                <c:pt idx="230">
                  <c:v>1.7731125121736997</c:v>
                </c:pt>
                <c:pt idx="231">
                  <c:v>1.7305002356778016</c:v>
                </c:pt>
                <c:pt idx="232">
                  <c:v>1.67928110364132</c:v>
                </c:pt>
                <c:pt idx="233">
                  <c:v>1.6203843461993919</c:v>
                </c:pt>
                <c:pt idx="234">
                  <c:v>1.5548784828622257</c:v>
                </c:pt>
                <c:pt idx="235">
                  <c:v>1.4839519371704191</c:v>
                </c:pt>
                <c:pt idx="236">
                  <c:v>1.4088914760217603</c:v>
                </c:pt>
                <c:pt idx="237">
                  <c:v>1.3310588648285766</c:v>
                </c:pt>
                <c:pt idx="238">
                  <c:v>1.2518661620335139</c:v>
                </c:pt>
                <c:pt idx="239">
                  <c:v>1.1727501011967536</c:v>
                </c:pt>
                <c:pt idx="240">
                  <c:v>1.0951460254211529</c:v>
                </c:pt>
                <c:pt idx="241">
                  <c:v>1.0204618470034068</c:v>
                </c:pt>
                <c:pt idx="242">
                  <c:v>0.95005250474166403</c:v>
                </c:pt>
                <c:pt idx="243">
                  <c:v>0.88519538230143135</c:v>
                </c:pt>
                <c:pt idx="244">
                  <c:v>0.8270671336058335</c:v>
                </c:pt>
                <c:pt idx="245">
                  <c:v>0.77672233568972238</c:v>
                </c:pt>
                <c:pt idx="246">
                  <c:v>0.73507435630282369</c:v>
                </c:pt>
                <c:pt idx="247">
                  <c:v>0.70287878336658682</c:v>
                </c:pt>
                <c:pt idx="248">
                  <c:v>0.6807197169116227</c:v>
                </c:pt>
                <c:pt idx="249">
                  <c:v>0.66899917219078253</c:v>
                </c:pt>
                <c:pt idx="250">
                  <c:v>0.66792978621921673</c:v>
                </c:pt>
                <c:pt idx="251">
                  <c:v>0.67753096006116376</c:v>
                </c:pt>
                <c:pt idx="252">
                  <c:v>0.69762850685105393</c:v>
                </c:pt>
                <c:pt idx="253">
                  <c:v>0.72785781193461696</c:v>
                </c:pt>
                <c:pt idx="254">
                  <c:v>0.76767044779793281</c:v>
                </c:pt>
                <c:pt idx="255">
                  <c:v>0.81634412377474996</c:v>
                </c:pt>
                <c:pt idx="256">
                  <c:v>0.87299579002202599</c:v>
                </c:pt>
                <c:pt idx="257">
                  <c:v>0.93659765802813189</c:v>
                </c:pt>
                <c:pt idx="258">
                  <c:v>1.005995847005704</c:v>
                </c:pt>
                <c:pt idx="259">
                  <c:v>1.5869186182275412</c:v>
                </c:pt>
                <c:pt idx="260">
                  <c:v>1.6129667507440177</c:v>
                </c:pt>
                <c:pt idx="261">
                  <c:v>1.6325403492127937</c:v>
                </c:pt>
                <c:pt idx="262">
                  <c:v>1.6452843045793593</c:v>
                </c:pt>
                <c:pt idx="263">
                  <c:v>1.6509674128600347</c:v>
                </c:pt>
                <c:pt idx="264">
                  <c:v>1.6494865697017067</c:v>
                </c:pt>
                <c:pt idx="265">
                  <c:v>1.6408686409264499</c:v>
                </c:pt>
                <c:pt idx="266">
                  <c:v>1.6252699751251534</c:v>
                </c:pt>
                <c:pt idx="267">
                  <c:v>1.6029735671427936</c:v>
                </c:pt>
                <c:pt idx="268">
                  <c:v>1.5743839239161099</c:v>
                </c:pt>
                <c:pt idx="269">
                  <c:v>1.5400197258089192</c:v>
                </c:pt>
                <c:pt idx="270">
                  <c:v>1.5005044165849364</c:v>
                </c:pt>
                <c:pt idx="271">
                  <c:v>1.456554892737137</c:v>
                </c:pt>
                <c:pt idx="272">
                  <c:v>1.4089684973746399</c:v>
                </c:pt>
                <c:pt idx="273">
                  <c:v>1.3586085546272233</c:v>
                </c:pt>
                <c:pt idx="274">
                  <c:v>1.3063887070058804</c:v>
                </c:pt>
                <c:pt idx="275">
                  <c:v>1.2532563398748824</c:v>
                </c:pt>
                <c:pt idx="276">
                  <c:v>1.2001753937526698</c:v>
                </c:pt>
                <c:pt idx="277">
                  <c:v>1.14810887626505</c:v>
                </c:pt>
                <c:pt idx="278">
                  <c:v>1.0980013910231643</c:v>
                </c:pt>
                <c:pt idx="279">
                  <c:v>1.0507620003916294</c:v>
                </c:pt>
                <c:pt idx="280">
                  <c:v>1.0072477330547482</c:v>
                </c:pt>
                <c:pt idx="281">
                  <c:v>0.96824803559058981</c:v>
                </c:pt>
                <c:pt idx="282">
                  <c:v>0.93447045013632124</c:v>
                </c:pt>
                <c:pt idx="283">
                  <c:v>0.90652777798412254</c:v>
                </c:pt>
                <c:pt idx="284">
                  <c:v>0.88492696198889409</c:v>
                </c:pt>
                <c:pt idx="285">
                  <c:v>0.8700598894858611</c:v>
                </c:pt>
                <c:pt idx="286">
                  <c:v>0.86219628257381387</c:v>
                </c:pt>
                <c:pt idx="287">
                  <c:v>0.86147880475021932</c:v>
                </c:pt>
                <c:pt idx="288">
                  <c:v>0.86792047267483863</c:v>
                </c:pt>
                <c:pt idx="289">
                  <c:v>0.88140442001827279</c:v>
                </c:pt>
                <c:pt idx="290">
                  <c:v>0.9016860176797552</c:v>
                </c:pt>
                <c:pt idx="291">
                  <c:v>0.92839731190867647</c:v>
                </c:pt>
                <c:pt idx="292">
                  <c:v>0.9610536998123449</c:v>
                </c:pt>
                <c:pt idx="293">
                  <c:v>0.99906272114127348</c:v>
                </c:pt>
                <c:pt idx="294">
                  <c:v>1.0417348068492558</c:v>
                </c:pt>
                <c:pt idx="295">
                  <c:v>1.0882957894251988</c:v>
                </c:pt>
                <c:pt idx="296">
                  <c:v>1.4221364956598075</c:v>
                </c:pt>
                <c:pt idx="297">
                  <c:v>1.4352103117353061</c:v>
                </c:pt>
                <c:pt idx="298">
                  <c:v>1.4450344949528389</c:v>
                </c:pt>
                <c:pt idx="299">
                  <c:v>1.4514308125557016</c:v>
                </c:pt>
                <c:pt idx="300">
                  <c:v>1.454283220971226</c:v>
                </c:pt>
                <c:pt idx="301">
                  <c:v>1.4535399711019159</c:v>
                </c:pt>
                <c:pt idx="302">
                  <c:v>1.4492145471703468</c:v>
                </c:pt>
                <c:pt idx="303">
                  <c:v>1.4413854220850715</c:v>
                </c:pt>
                <c:pt idx="304">
                  <c:v>1.4301946337657452</c:v>
                </c:pt>
                <c:pt idx="305">
                  <c:v>1.4158452082561293</c:v>
                </c:pt>
                <c:pt idx="306">
                  <c:v>1.3985974763754956</c:v>
                </c:pt>
                <c:pt idx="307">
                  <c:v>1.3787643507326486</c:v>
                </c:pt>
                <c:pt idx="308">
                  <c:v>1.3567056487881459</c:v>
                </c:pt>
                <c:pt idx="309">
                  <c:v>1.3328215649571182</c:v>
                </c:pt>
                <c:pt idx="310">
                  <c:v>1.3075454101834163</c:v>
                </c:pt>
                <c:pt idx="311">
                  <c:v>1.2813357507055188</c:v>
                </c:pt>
                <c:pt idx="312">
                  <c:v>1.2546680886346528</c:v>
                </c:pt>
                <c:pt idx="313">
                  <c:v>1.2280262352781295</c:v>
                </c:pt>
                <c:pt idx="314">
                  <c:v>1.2018935337151944</c:v>
                </c:pt>
                <c:pt idx="315">
                  <c:v>1.1767440898675865</c:v>
                </c:pt>
                <c:pt idx="316">
                  <c:v>1.1530341711528895</c:v>
                </c:pt>
                <c:pt idx="317">
                  <c:v>1.1311939287684267</c:v>
                </c:pt>
                <c:pt idx="318">
                  <c:v>1.111619593782071</c:v>
                </c:pt>
                <c:pt idx="319">
                  <c:v>1.0946662886104157</c:v>
                </c:pt>
                <c:pt idx="320">
                  <c:v>1.0806415843002424</c:v>
                </c:pt>
                <c:pt idx="321">
                  <c:v>1.0697999204986752</c:v>
                </c:pt>
                <c:pt idx="322">
                  <c:v>1.0623379893463054</c:v>
                </c:pt>
                <c:pt idx="323">
                  <c:v>1.0583911670398274</c:v>
                </c:pt>
                <c:pt idx="324">
                  <c:v>1.0580310578036667</c:v>
                </c:pt>
                <c:pt idx="325">
                  <c:v>1.0612641948284665</c:v>
                </c:pt>
                <c:pt idx="326">
                  <c:v>1.068031921744331</c:v>
                </c:pt>
                <c:pt idx="327">
                  <c:v>1.0782114567791654</c:v>
                </c:pt>
                <c:pt idx="328">
                  <c:v>1.0916181202958894</c:v>
                </c:pt>
                <c:pt idx="329">
                  <c:v>1.1080086852959958</c:v>
                </c:pt>
                <c:pt idx="330">
                  <c:v>1.1270857901037894</c:v>
                </c:pt>
                <c:pt idx="331">
                  <c:v>1.1485033331753007</c:v>
                </c:pt>
                <c:pt idx="332">
                  <c:v>1.1718727521579215</c:v>
                </c:pt>
                <c:pt idx="333">
                  <c:v>1.2560906640523264</c:v>
                </c:pt>
                <c:pt idx="334">
                  <c:v>1.2560906640523264</c:v>
                </c:pt>
                <c:pt idx="335">
                  <c:v>1.2560906640523264</c:v>
                </c:pt>
                <c:pt idx="336">
                  <c:v>1.2560906640523264</c:v>
                </c:pt>
                <c:pt idx="337">
                  <c:v>1.2560906640523264</c:v>
                </c:pt>
                <c:pt idx="338">
                  <c:v>1.2560906640523264</c:v>
                </c:pt>
                <c:pt idx="339">
                  <c:v>1.2560906640523264</c:v>
                </c:pt>
                <c:pt idx="340">
                  <c:v>1.2560906640523264</c:v>
                </c:pt>
                <c:pt idx="341">
                  <c:v>1.2560906640523264</c:v>
                </c:pt>
                <c:pt idx="342">
                  <c:v>1.2560906640523264</c:v>
                </c:pt>
                <c:pt idx="343">
                  <c:v>1.2560906640523264</c:v>
                </c:pt>
                <c:pt idx="344">
                  <c:v>1.2560906640523264</c:v>
                </c:pt>
                <c:pt idx="345">
                  <c:v>1.2560906640523264</c:v>
                </c:pt>
                <c:pt idx="346">
                  <c:v>1.2560906640523264</c:v>
                </c:pt>
                <c:pt idx="347">
                  <c:v>1.2560906640523264</c:v>
                </c:pt>
                <c:pt idx="348">
                  <c:v>1.2560906640523264</c:v>
                </c:pt>
                <c:pt idx="349">
                  <c:v>1.2560906640523264</c:v>
                </c:pt>
                <c:pt idx="350">
                  <c:v>1.2560906640523264</c:v>
                </c:pt>
                <c:pt idx="351">
                  <c:v>1.2560906640523264</c:v>
                </c:pt>
                <c:pt idx="352">
                  <c:v>1.2560906640523264</c:v>
                </c:pt>
                <c:pt idx="353">
                  <c:v>1.2560906640523264</c:v>
                </c:pt>
                <c:pt idx="354">
                  <c:v>1.2560906640523264</c:v>
                </c:pt>
                <c:pt idx="355">
                  <c:v>1.2560906640523264</c:v>
                </c:pt>
                <c:pt idx="356">
                  <c:v>1.2560906640523264</c:v>
                </c:pt>
                <c:pt idx="357">
                  <c:v>1.2560906640523264</c:v>
                </c:pt>
                <c:pt idx="358">
                  <c:v>1.2560906640523264</c:v>
                </c:pt>
                <c:pt idx="359">
                  <c:v>1.2560906640523264</c:v>
                </c:pt>
                <c:pt idx="360">
                  <c:v>1.2560906640523264</c:v>
                </c:pt>
                <c:pt idx="361">
                  <c:v>1.2560906640523264</c:v>
                </c:pt>
                <c:pt idx="362">
                  <c:v>1.2560906640523264</c:v>
                </c:pt>
                <c:pt idx="363">
                  <c:v>1.2560906640523264</c:v>
                </c:pt>
                <c:pt idx="364">
                  <c:v>1.2560906640523264</c:v>
                </c:pt>
                <c:pt idx="365">
                  <c:v>1.2560906640523264</c:v>
                </c:pt>
                <c:pt idx="366">
                  <c:v>1.2560906640523264</c:v>
                </c:pt>
                <c:pt idx="367">
                  <c:v>1.2560906640523264</c:v>
                </c:pt>
                <c:pt idx="368">
                  <c:v>1.2560906640523264</c:v>
                </c:pt>
                <c:pt idx="369">
                  <c:v>1.2560906640523264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7-7A4D-8FB6-1D7A76AB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83008"/>
        <c:axId val="624353456"/>
      </c:scatterChart>
      <c:valAx>
        <c:axId val="624383008"/>
        <c:scaling>
          <c:orientation val="maxMin"/>
          <c:max val="0.8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53456"/>
        <c:crosses val="autoZero"/>
        <c:crossBetween val="midCat"/>
      </c:valAx>
      <c:valAx>
        <c:axId val="624353456"/>
        <c:scaling>
          <c:orientation val="minMax"/>
          <c:max val="1.4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8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658249158249157E-2"/>
          <c:y val="4.8410180725647943E-3"/>
          <c:w val="0.96784299689811504"/>
          <c:h val="0.99031796385487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Lambert!$N$64:$N$279</c:f>
              <c:numCache>
                <c:formatCode>0.0000</c:formatCode>
                <c:ptCount val="216"/>
                <c:pt idx="0">
                  <c:v>646458.20799142495</c:v>
                </c:pt>
                <c:pt idx="1">
                  <c:v>532914.94393237447</c:v>
                </c:pt>
                <c:pt idx="2">
                  <c:v>177344.80997034171</c:v>
                </c:pt>
                <c:pt idx="3">
                  <c:v>95005.912165951187</c:v>
                </c:pt>
                <c:pt idx="4">
                  <c:v>123042.27865542809</c:v>
                </c:pt>
                <c:pt idx="5">
                  <c:v>102172.73723493591</c:v>
                </c:pt>
                <c:pt idx="6">
                  <c:v>79792.194189804446</c:v>
                </c:pt>
                <c:pt idx="7">
                  <c:v>-841758.6530503633</c:v>
                </c:pt>
                <c:pt idx="8">
                  <c:v>-767709.62739578204</c:v>
                </c:pt>
                <c:pt idx="9">
                  <c:v>-992729.58108647761</c:v>
                </c:pt>
                <c:pt idx="10">
                  <c:v>-976126.99378130934</c:v>
                </c:pt>
                <c:pt idx="11">
                  <c:v>-558819.92220807425</c:v>
                </c:pt>
                <c:pt idx="12">
                  <c:v>294185.37901550881</c:v>
                </c:pt>
                <c:pt idx="13">
                  <c:v>230145.48378155401</c:v>
                </c:pt>
                <c:pt idx="14">
                  <c:v>239212.05214340941</c:v>
                </c:pt>
                <c:pt idx="15">
                  <c:v>170521.34756197879</c:v>
                </c:pt>
                <c:pt idx="16">
                  <c:v>-18152.83757394287</c:v>
                </c:pt>
                <c:pt idx="17">
                  <c:v>146474.58937013691</c:v>
                </c:pt>
                <c:pt idx="18">
                  <c:v>36305.313801967975</c:v>
                </c:pt>
                <c:pt idx="19">
                  <c:v>29410.845813756125</c:v>
                </c:pt>
                <c:pt idx="20">
                  <c:v>57555.639924155883</c:v>
                </c:pt>
                <c:pt idx="21">
                  <c:v>146063.37020483377</c:v>
                </c:pt>
                <c:pt idx="22">
                  <c:v>-790871.29481103318</c:v>
                </c:pt>
                <c:pt idx="23">
                  <c:v>1130902.1495337184</c:v>
                </c:pt>
                <c:pt idx="24">
                  <c:v>781059.01417306275</c:v>
                </c:pt>
                <c:pt idx="25">
                  <c:v>759380.01576590945</c:v>
                </c:pt>
                <c:pt idx="26">
                  <c:v>594947.57958373346</c:v>
                </c:pt>
                <c:pt idx="27">
                  <c:v>531232.02036624902</c:v>
                </c:pt>
                <c:pt idx="28">
                  <c:v>727840.45813096454</c:v>
                </c:pt>
                <c:pt idx="29">
                  <c:v>468783.76339851931</c:v>
                </c:pt>
                <c:pt idx="30">
                  <c:v>379530.61232081143</c:v>
                </c:pt>
                <c:pt idx="31">
                  <c:v>740499.36228194495</c:v>
                </c:pt>
                <c:pt idx="32">
                  <c:v>668861.93154551508</c:v>
                </c:pt>
                <c:pt idx="33">
                  <c:v>681835.45892702125</c:v>
                </c:pt>
                <c:pt idx="34">
                  <c:v>718276.99555740296</c:v>
                </c:pt>
                <c:pt idx="35">
                  <c:v>707052.20347528916</c:v>
                </c:pt>
                <c:pt idx="36">
                  <c:v>662050.74839489558</c:v>
                </c:pt>
                <c:pt idx="37">
                  <c:v>641796.19090511708</c:v>
                </c:pt>
                <c:pt idx="38">
                  <c:v>483425.34029136517</c:v>
                </c:pt>
                <c:pt idx="39">
                  <c:v>470284.79210697662</c:v>
                </c:pt>
                <c:pt idx="40">
                  <c:v>358595.55078887643</c:v>
                </c:pt>
                <c:pt idx="41">
                  <c:v>166438.5652229499</c:v>
                </c:pt>
                <c:pt idx="42">
                  <c:v>318679.82932697592</c:v>
                </c:pt>
                <c:pt idx="43">
                  <c:v>305797.45298862038</c:v>
                </c:pt>
                <c:pt idx="44">
                  <c:v>246563.09348915186</c:v>
                </c:pt>
                <c:pt idx="45">
                  <c:v>83479.326341141321</c:v>
                </c:pt>
                <c:pt idx="46">
                  <c:v>38071.50982848851</c:v>
                </c:pt>
                <c:pt idx="47">
                  <c:v>29410.845813756125</c:v>
                </c:pt>
                <c:pt idx="48">
                  <c:v>36305.313801967975</c:v>
                </c:pt>
                <c:pt idx="49">
                  <c:v>146063.37020483377</c:v>
                </c:pt>
                <c:pt idx="50">
                  <c:v>874992.60502820578</c:v>
                </c:pt>
                <c:pt idx="51">
                  <c:v>998810.99678398017</c:v>
                </c:pt>
                <c:pt idx="52">
                  <c:v>-1351799.0453287114</c:v>
                </c:pt>
                <c:pt idx="53">
                  <c:v>669796.1999950012</c:v>
                </c:pt>
                <c:pt idx="54">
                  <c:v>635421.55150621501</c:v>
                </c:pt>
                <c:pt idx="55">
                  <c:v>707603.92049019225</c:v>
                </c:pt>
                <c:pt idx="56">
                  <c:v>387701.6777613443</c:v>
                </c:pt>
                <c:pt idx="57">
                  <c:v>-578131.53566180705</c:v>
                </c:pt>
                <c:pt idx="58">
                  <c:v>-615133.28768422909</c:v>
                </c:pt>
                <c:pt idx="59">
                  <c:v>-559804.37064011244</c:v>
                </c:pt>
                <c:pt idx="60">
                  <c:v>-927744.18647963274</c:v>
                </c:pt>
                <c:pt idx="61">
                  <c:v>-935917.36849633232</c:v>
                </c:pt>
                <c:pt idx="62">
                  <c:v>-903434.83268778271</c:v>
                </c:pt>
                <c:pt idx="63">
                  <c:v>-975544.58274902066</c:v>
                </c:pt>
                <c:pt idx="64">
                  <c:v>-864739.59502402146</c:v>
                </c:pt>
                <c:pt idx="65">
                  <c:v>-983842.54906955373</c:v>
                </c:pt>
                <c:pt idx="66">
                  <c:v>-869429.81813392579</c:v>
                </c:pt>
                <c:pt idx="67">
                  <c:v>-593217.23645119206</c:v>
                </c:pt>
                <c:pt idx="68">
                  <c:v>-1017689.7214294503</c:v>
                </c:pt>
                <c:pt idx="69">
                  <c:v>-230567.55933797112</c:v>
                </c:pt>
                <c:pt idx="70">
                  <c:v>-264878.63162516517</c:v>
                </c:pt>
                <c:pt idx="71">
                  <c:v>1161796.628026874</c:v>
                </c:pt>
                <c:pt idx="72">
                  <c:v>1159929.3943178705</c:v>
                </c:pt>
                <c:pt idx="73">
                  <c:v>1152432.5357213055</c:v>
                </c:pt>
                <c:pt idx="74">
                  <c:v>1041003.2360466203</c:v>
                </c:pt>
                <c:pt idx="75">
                  <c:v>1086676.7073719543</c:v>
                </c:pt>
                <c:pt idx="76">
                  <c:v>959108.07384229929</c:v>
                </c:pt>
                <c:pt idx="77">
                  <c:v>1088001.9214122377</c:v>
                </c:pt>
                <c:pt idx="78">
                  <c:v>999600.68772772816</c:v>
                </c:pt>
                <c:pt idx="79">
                  <c:v>680533.63103417493</c:v>
                </c:pt>
                <c:pt idx="80">
                  <c:v>954405.43697877508</c:v>
                </c:pt>
                <c:pt idx="81">
                  <c:v>1095243.4377652754</c:v>
                </c:pt>
                <c:pt idx="82">
                  <c:v>1011744.2920487738</c:v>
                </c:pt>
                <c:pt idx="83">
                  <c:v>829604.0988219328</c:v>
                </c:pt>
                <c:pt idx="84">
                  <c:v>784300.95985492959</c:v>
                </c:pt>
                <c:pt idx="85">
                  <c:v>900839.23974607664</c:v>
                </c:pt>
                <c:pt idx="86">
                  <c:v>829686.42008807743</c:v>
                </c:pt>
                <c:pt idx="87">
                  <c:v>771984.70763179497</c:v>
                </c:pt>
                <c:pt idx="88">
                  <c:v>961437.21193314309</c:v>
                </c:pt>
                <c:pt idx="89">
                  <c:v>431267.62026835058</c:v>
                </c:pt>
                <c:pt idx="90">
                  <c:v>293389.36473708088</c:v>
                </c:pt>
                <c:pt idx="91">
                  <c:v>301212.58351413172</c:v>
                </c:pt>
                <c:pt idx="92">
                  <c:v>164944.07249349714</c:v>
                </c:pt>
                <c:pt idx="93">
                  <c:v>-708046.06249607622</c:v>
                </c:pt>
                <c:pt idx="94">
                  <c:v>-546043.3246329528</c:v>
                </c:pt>
                <c:pt idx="95">
                  <c:v>560311.42377601273</c:v>
                </c:pt>
                <c:pt idx="96">
                  <c:v>493364.726413242</c:v>
                </c:pt>
                <c:pt idx="97">
                  <c:v>481564.95032472903</c:v>
                </c:pt>
                <c:pt idx="98">
                  <c:v>484322.29878375429</c:v>
                </c:pt>
                <c:pt idx="99">
                  <c:v>675410.88856013713</c:v>
                </c:pt>
                <c:pt idx="100">
                  <c:v>642350.06417195906</c:v>
                </c:pt>
                <c:pt idx="101">
                  <c:v>621615.04179897567</c:v>
                </c:pt>
                <c:pt idx="102">
                  <c:v>594287.93577931914</c:v>
                </c:pt>
                <c:pt idx="103">
                  <c:v>575241.0344038594</c:v>
                </c:pt>
                <c:pt idx="104">
                  <c:v>589769.90522949211</c:v>
                </c:pt>
                <c:pt idx="105">
                  <c:v>129998.12016838214</c:v>
                </c:pt>
                <c:pt idx="106">
                  <c:v>733538.75932172313</c:v>
                </c:pt>
                <c:pt idx="107">
                  <c:v>674091.80223264184</c:v>
                </c:pt>
                <c:pt idx="108">
                  <c:v>473430.04224252369</c:v>
                </c:pt>
                <c:pt idx="109">
                  <c:v>527304.1479443704</c:v>
                </c:pt>
                <c:pt idx="110">
                  <c:v>327602.08017139084</c:v>
                </c:pt>
                <c:pt idx="111">
                  <c:v>1159503.7501238869</c:v>
                </c:pt>
                <c:pt idx="112">
                  <c:v>1208571.3153119823</c:v>
                </c:pt>
                <c:pt idx="113">
                  <c:v>1184795.7276566548</c:v>
                </c:pt>
                <c:pt idx="114">
                  <c:v>1051451.2207602113</c:v>
                </c:pt>
                <c:pt idx="115">
                  <c:v>1242822.6653680305</c:v>
                </c:pt>
                <c:pt idx="116">
                  <c:v>1214223.68522192</c:v>
                </c:pt>
                <c:pt idx="117">
                  <c:v>723716.16261937749</c:v>
                </c:pt>
                <c:pt idx="118">
                  <c:v>752461.56373834854</c:v>
                </c:pt>
                <c:pt idx="119">
                  <c:v>718541.19081097876</c:v>
                </c:pt>
                <c:pt idx="120">
                  <c:v>636510.77162497526</c:v>
                </c:pt>
                <c:pt idx="121">
                  <c:v>685756.73782607284</c:v>
                </c:pt>
                <c:pt idx="122">
                  <c:v>295623.32836522476</c:v>
                </c:pt>
                <c:pt idx="123">
                  <c:v>339075.67839771457</c:v>
                </c:pt>
                <c:pt idx="124">
                  <c:v>239896.6853641053</c:v>
                </c:pt>
                <c:pt idx="125">
                  <c:v>302856.23647714028</c:v>
                </c:pt>
                <c:pt idx="126">
                  <c:v>258680.77217947959</c:v>
                </c:pt>
                <c:pt idx="127">
                  <c:v>328059.27670852229</c:v>
                </c:pt>
                <c:pt idx="128">
                  <c:v>467453.73035378399</c:v>
                </c:pt>
                <c:pt idx="129">
                  <c:v>244107.91506110094</c:v>
                </c:pt>
                <c:pt idx="130">
                  <c:v>-368343.5085392067</c:v>
                </c:pt>
                <c:pt idx="131">
                  <c:v>-590364.69905019831</c:v>
                </c:pt>
                <c:pt idx="132">
                  <c:v>-475122.37670002459</c:v>
                </c:pt>
                <c:pt idx="133">
                  <c:v>-245693.87243194954</c:v>
                </c:pt>
                <c:pt idx="134">
                  <c:v>847718.31883724313</c:v>
                </c:pt>
                <c:pt idx="135">
                  <c:v>929729.41462736798</c:v>
                </c:pt>
                <c:pt idx="136">
                  <c:v>1012032.3492037848</c:v>
                </c:pt>
                <c:pt idx="137">
                  <c:v>1018483.6427093417</c:v>
                </c:pt>
                <c:pt idx="138">
                  <c:v>1003872.8549334729</c:v>
                </c:pt>
                <c:pt idx="139">
                  <c:v>954711.32969159167</c:v>
                </c:pt>
                <c:pt idx="140">
                  <c:v>-33606.341848973418</c:v>
                </c:pt>
                <c:pt idx="141">
                  <c:v>138463.15323777057</c:v>
                </c:pt>
                <c:pt idx="142">
                  <c:v>-54130.576949458293</c:v>
                </c:pt>
                <c:pt idx="143">
                  <c:v>155249.44869893134</c:v>
                </c:pt>
                <c:pt idx="144">
                  <c:v>188483.60085371166</c:v>
                </c:pt>
                <c:pt idx="145">
                  <c:v>117909.98822860883</c:v>
                </c:pt>
                <c:pt idx="146">
                  <c:v>-58923.772907477367</c:v>
                </c:pt>
                <c:pt idx="147">
                  <c:v>-167679.2073061181</c:v>
                </c:pt>
                <c:pt idx="148">
                  <c:v>1184832.36216775</c:v>
                </c:pt>
                <c:pt idx="149">
                  <c:v>1087132.549164929</c:v>
                </c:pt>
                <c:pt idx="150">
                  <c:v>-331967.07775658544</c:v>
                </c:pt>
                <c:pt idx="151">
                  <c:v>-297112.05303243431</c:v>
                </c:pt>
                <c:pt idx="152">
                  <c:v>511623.70650696679</c:v>
                </c:pt>
                <c:pt idx="153">
                  <c:v>-734835.07720525784</c:v>
                </c:pt>
                <c:pt idx="154">
                  <c:v>-902666.03978722671</c:v>
                </c:pt>
                <c:pt idx="155">
                  <c:v>1109456.0195386491</c:v>
                </c:pt>
                <c:pt idx="156">
                  <c:v>914131.54629989073</c:v>
                </c:pt>
                <c:pt idx="157">
                  <c:v>959807.33618590201</c:v>
                </c:pt>
                <c:pt idx="158">
                  <c:v>1016892.7490422336</c:v>
                </c:pt>
                <c:pt idx="159">
                  <c:v>1038349.8754739239</c:v>
                </c:pt>
                <c:pt idx="160">
                  <c:v>828587.96579902014</c:v>
                </c:pt>
                <c:pt idx="161">
                  <c:v>837881.01961856498</c:v>
                </c:pt>
                <c:pt idx="162">
                  <c:v>721770.18626521842</c:v>
                </c:pt>
                <c:pt idx="163">
                  <c:v>817904.6270280953</c:v>
                </c:pt>
                <c:pt idx="164">
                  <c:v>778343.6685249157</c:v>
                </c:pt>
                <c:pt idx="165">
                  <c:v>729333.26267059601</c:v>
                </c:pt>
                <c:pt idx="166">
                  <c:v>736557.01354375842</c:v>
                </c:pt>
                <c:pt idx="167">
                  <c:v>864169.9718014868</c:v>
                </c:pt>
                <c:pt idx="168">
                  <c:v>797576.67330918985</c:v>
                </c:pt>
                <c:pt idx="169">
                  <c:v>202347.6668011205</c:v>
                </c:pt>
                <c:pt idx="170">
                  <c:v>124577.58950230424</c:v>
                </c:pt>
                <c:pt idx="171">
                  <c:v>-940032.68654661195</c:v>
                </c:pt>
                <c:pt idx="172">
                  <c:v>-973863.40325419814</c:v>
                </c:pt>
                <c:pt idx="173">
                  <c:v>1076119.6962219807</c:v>
                </c:pt>
                <c:pt idx="174">
                  <c:v>875321.19097037916</c:v>
                </c:pt>
                <c:pt idx="175">
                  <c:v>900123.8266911353</c:v>
                </c:pt>
                <c:pt idx="176">
                  <c:v>1056935.9495351783</c:v>
                </c:pt>
                <c:pt idx="177">
                  <c:v>1026710.317196646</c:v>
                </c:pt>
                <c:pt idx="178">
                  <c:v>981114.57529433479</c:v>
                </c:pt>
                <c:pt idx="179">
                  <c:v>1204498.558977491</c:v>
                </c:pt>
                <c:pt idx="180">
                  <c:v>1004890.4097994404</c:v>
                </c:pt>
                <c:pt idx="181">
                  <c:v>864627.59406968462</c:v>
                </c:pt>
                <c:pt idx="182">
                  <c:v>923348.86592274997</c:v>
                </c:pt>
                <c:pt idx="183">
                  <c:v>66649.613797030193</c:v>
                </c:pt>
                <c:pt idx="184">
                  <c:v>147067.75753931826</c:v>
                </c:pt>
                <c:pt idx="185">
                  <c:v>-150675.61322094034</c:v>
                </c:pt>
                <c:pt idx="186">
                  <c:v>-152341.07712129093</c:v>
                </c:pt>
                <c:pt idx="187">
                  <c:v>65395.8396681835</c:v>
                </c:pt>
                <c:pt idx="188">
                  <c:v>724913.71738577355</c:v>
                </c:pt>
                <c:pt idx="189">
                  <c:v>745971.46566307766</c:v>
                </c:pt>
                <c:pt idx="190">
                  <c:v>501289.98561270221</c:v>
                </c:pt>
                <c:pt idx="191">
                  <c:v>646458.20799142495</c:v>
                </c:pt>
                <c:pt idx="192">
                  <c:v>83479.326341141321</c:v>
                </c:pt>
                <c:pt idx="193">
                  <c:v>-342235.00238534302</c:v>
                </c:pt>
                <c:pt idx="194">
                  <c:v>123042.27865542809</c:v>
                </c:pt>
                <c:pt idx="195">
                  <c:v>146474.58937013691</c:v>
                </c:pt>
                <c:pt idx="196">
                  <c:v>167053.29006078283</c:v>
                </c:pt>
                <c:pt idx="197">
                  <c:v>252500.56132752882</c:v>
                </c:pt>
                <c:pt idx="198">
                  <c:v>-92334.251289231077</c:v>
                </c:pt>
                <c:pt idx="199">
                  <c:v>-97076.730247211555</c:v>
                </c:pt>
                <c:pt idx="200">
                  <c:v>-124411.21222707303</c:v>
                </c:pt>
                <c:pt idx="201">
                  <c:v>-546613.19725402643</c:v>
                </c:pt>
                <c:pt idx="202">
                  <c:v>-546237.42182456807</c:v>
                </c:pt>
                <c:pt idx="203">
                  <c:v>-540156.60792778584</c:v>
                </c:pt>
                <c:pt idx="204">
                  <c:v>1100952.6376916522</c:v>
                </c:pt>
                <c:pt idx="205">
                  <c:v>1043229.4045381946</c:v>
                </c:pt>
                <c:pt idx="206">
                  <c:v>941996.98893580481</c:v>
                </c:pt>
                <c:pt idx="207">
                  <c:v>1101992.6875707344</c:v>
                </c:pt>
                <c:pt idx="208">
                  <c:v>1122865.8804992479</c:v>
                </c:pt>
                <c:pt idx="209">
                  <c:v>-902158.41979610489</c:v>
                </c:pt>
                <c:pt idx="210">
                  <c:v>-718607.54756691249</c:v>
                </c:pt>
                <c:pt idx="211">
                  <c:v>-764532.42079051037</c:v>
                </c:pt>
                <c:pt idx="212">
                  <c:v>474393.98266684363</c:v>
                </c:pt>
                <c:pt idx="213">
                  <c:v>509766.77030959458</c:v>
                </c:pt>
                <c:pt idx="214">
                  <c:v>855579.28175372921</c:v>
                </c:pt>
                <c:pt idx="215">
                  <c:v>822010.86009033758</c:v>
                </c:pt>
              </c:numCache>
            </c:numRef>
          </c:xVal>
          <c:yVal>
            <c:numRef>
              <c:f>Lambert!$O$64:$O$279</c:f>
              <c:numCache>
                <c:formatCode>0.0000</c:formatCode>
                <c:ptCount val="216"/>
                <c:pt idx="0">
                  <c:v>2135993.2662439346</c:v>
                </c:pt>
                <c:pt idx="1">
                  <c:v>2083786.6987548745</c:v>
                </c:pt>
                <c:pt idx="2">
                  <c:v>1967967.5300000489</c:v>
                </c:pt>
                <c:pt idx="3">
                  <c:v>1944016.5824700252</c:v>
                </c:pt>
                <c:pt idx="4">
                  <c:v>1854271.3912061197</c:v>
                </c:pt>
                <c:pt idx="5">
                  <c:v>1713956.2114923187</c:v>
                </c:pt>
                <c:pt idx="6">
                  <c:v>1892893.3667950025</c:v>
                </c:pt>
                <c:pt idx="7">
                  <c:v>2429530.8761131493</c:v>
                </c:pt>
                <c:pt idx="8">
                  <c:v>2375866.0841439692</c:v>
                </c:pt>
                <c:pt idx="9">
                  <c:v>2483410.0980927767</c:v>
                </c:pt>
                <c:pt idx="10">
                  <c:v>2527474.4272118416</c:v>
                </c:pt>
                <c:pt idx="11">
                  <c:v>2242367.0655312464</c:v>
                </c:pt>
                <c:pt idx="12">
                  <c:v>1943143.5120194268</c:v>
                </c:pt>
                <c:pt idx="13">
                  <c:v>1968216.3426661391</c:v>
                </c:pt>
                <c:pt idx="14">
                  <c:v>1878637.8550096871</c:v>
                </c:pt>
                <c:pt idx="15">
                  <c:v>1845479.2132191202</c:v>
                </c:pt>
                <c:pt idx="16">
                  <c:v>1820083.0630174726</c:v>
                </c:pt>
                <c:pt idx="17">
                  <c:v>1770638.1740045766</c:v>
                </c:pt>
                <c:pt idx="18">
                  <c:v>1786727.7523360942</c:v>
                </c:pt>
                <c:pt idx="19">
                  <c:v>1758729.8009595354</c:v>
                </c:pt>
                <c:pt idx="20">
                  <c:v>1719616.3203364136</c:v>
                </c:pt>
                <c:pt idx="21">
                  <c:v>1706145.7753882445</c:v>
                </c:pt>
                <c:pt idx="22">
                  <c:v>2457800.8625068143</c:v>
                </c:pt>
                <c:pt idx="23">
                  <c:v>2532446.0769159105</c:v>
                </c:pt>
                <c:pt idx="24">
                  <c:v>2175482.3274588617</c:v>
                </c:pt>
                <c:pt idx="25">
                  <c:v>2162381.9225786007</c:v>
                </c:pt>
                <c:pt idx="26">
                  <c:v>2123873.358764885</c:v>
                </c:pt>
                <c:pt idx="27">
                  <c:v>2102818.0367106637</c:v>
                </c:pt>
                <c:pt idx="28">
                  <c:v>2146619.2780926232</c:v>
                </c:pt>
                <c:pt idx="29">
                  <c:v>2071443.9964432884</c:v>
                </c:pt>
                <c:pt idx="30">
                  <c:v>1977131.5414519876</c:v>
                </c:pt>
                <c:pt idx="31">
                  <c:v>2112999.7754337369</c:v>
                </c:pt>
                <c:pt idx="32">
                  <c:v>2100871.4890911551</c:v>
                </c:pt>
                <c:pt idx="33">
                  <c:v>2081060.5161503106</c:v>
                </c:pt>
                <c:pt idx="34">
                  <c:v>2029115.4499786966</c:v>
                </c:pt>
                <c:pt idx="35">
                  <c:v>2008529.0258141803</c:v>
                </c:pt>
                <c:pt idx="36">
                  <c:v>2075385.2440411902</c:v>
                </c:pt>
                <c:pt idx="37">
                  <c:v>1972654.2815479084</c:v>
                </c:pt>
                <c:pt idx="38">
                  <c:v>2017771.0316952986</c:v>
                </c:pt>
                <c:pt idx="39">
                  <c:v>1953134.1052520073</c:v>
                </c:pt>
                <c:pt idx="40">
                  <c:v>1908732.275426016</c:v>
                </c:pt>
                <c:pt idx="41">
                  <c:v>1923682.2875604392</c:v>
                </c:pt>
                <c:pt idx="42">
                  <c:v>1867964.454317987</c:v>
                </c:pt>
                <c:pt idx="43">
                  <c:v>1971617.9631763936</c:v>
                </c:pt>
                <c:pt idx="44">
                  <c:v>1930745.8981394842</c:v>
                </c:pt>
                <c:pt idx="45">
                  <c:v>1824586.1289894967</c:v>
                </c:pt>
                <c:pt idx="46">
                  <c:v>1748364.1597332046</c:v>
                </c:pt>
                <c:pt idx="47">
                  <c:v>1758729.8009595354</c:v>
                </c:pt>
                <c:pt idx="48">
                  <c:v>1786727.7523360942</c:v>
                </c:pt>
                <c:pt idx="49">
                  <c:v>1706145.7753882445</c:v>
                </c:pt>
                <c:pt idx="50">
                  <c:v>2044050.4142685449</c:v>
                </c:pt>
                <c:pt idx="51">
                  <c:v>2008190.2458064535</c:v>
                </c:pt>
                <c:pt idx="52">
                  <c:v>3563677.345040136</c:v>
                </c:pt>
                <c:pt idx="53">
                  <c:v>2063998.3617427109</c:v>
                </c:pt>
                <c:pt idx="54">
                  <c:v>1960647.7509309773</c:v>
                </c:pt>
                <c:pt idx="55">
                  <c:v>2039967.9502757648</c:v>
                </c:pt>
                <c:pt idx="56">
                  <c:v>2024470.7520638951</c:v>
                </c:pt>
                <c:pt idx="57">
                  <c:v>2085080.290666909</c:v>
                </c:pt>
                <c:pt idx="58">
                  <c:v>2043129.8075415024</c:v>
                </c:pt>
                <c:pt idx="59">
                  <c:v>2020068.9034046703</c:v>
                </c:pt>
                <c:pt idx="60">
                  <c:v>2234042.0969886286</c:v>
                </c:pt>
                <c:pt idx="61">
                  <c:v>2282151.3261507461</c:v>
                </c:pt>
                <c:pt idx="62">
                  <c:v>2178861.7348272684</c:v>
                </c:pt>
                <c:pt idx="63">
                  <c:v>2332672.0963948327</c:v>
                </c:pt>
                <c:pt idx="64">
                  <c:v>2156272.2770427992</c:v>
                </c:pt>
                <c:pt idx="65">
                  <c:v>2366127.7864434188</c:v>
                </c:pt>
                <c:pt idx="66">
                  <c:v>2117951.0172511847</c:v>
                </c:pt>
                <c:pt idx="67">
                  <c:v>2166314.8449090654</c:v>
                </c:pt>
                <c:pt idx="68">
                  <c:v>2347898.5863340045</c:v>
                </c:pt>
                <c:pt idx="69">
                  <c:v>2113550.5927416999</c:v>
                </c:pt>
                <c:pt idx="70">
                  <c:v>2154609.0934580527</c:v>
                </c:pt>
                <c:pt idx="71">
                  <c:v>2591217.7744323979</c:v>
                </c:pt>
                <c:pt idx="72">
                  <c:v>2575270.2869114419</c:v>
                </c:pt>
                <c:pt idx="73">
                  <c:v>2565357.1712292451</c:v>
                </c:pt>
                <c:pt idx="74">
                  <c:v>2412325.2026396962</c:v>
                </c:pt>
                <c:pt idx="75">
                  <c:v>2469605.0767315361</c:v>
                </c:pt>
                <c:pt idx="76">
                  <c:v>2078874.1346647425</c:v>
                </c:pt>
                <c:pt idx="77">
                  <c:v>1991090.0610359628</c:v>
                </c:pt>
                <c:pt idx="78">
                  <c:v>2032695.0998210409</c:v>
                </c:pt>
                <c:pt idx="79">
                  <c:v>1966810.8703310445</c:v>
                </c:pt>
                <c:pt idx="80">
                  <c:v>1987670.3494201095</c:v>
                </c:pt>
                <c:pt idx="81">
                  <c:v>2011397.8071584622</c:v>
                </c:pt>
                <c:pt idx="82">
                  <c:v>1992530.3896669073</c:v>
                </c:pt>
                <c:pt idx="83">
                  <c:v>2023666.5767165739</c:v>
                </c:pt>
                <c:pt idx="84">
                  <c:v>2114242.6498421896</c:v>
                </c:pt>
                <c:pt idx="85">
                  <c:v>2158491.7189890295</c:v>
                </c:pt>
                <c:pt idx="86">
                  <c:v>2104382.1960196826</c:v>
                </c:pt>
                <c:pt idx="87">
                  <c:v>2068704.9729707276</c:v>
                </c:pt>
                <c:pt idx="88">
                  <c:v>2141564.6510110591</c:v>
                </c:pt>
                <c:pt idx="89">
                  <c:v>2219851.2121011349</c:v>
                </c:pt>
                <c:pt idx="90">
                  <c:v>2193247.1932275835</c:v>
                </c:pt>
                <c:pt idx="91">
                  <c:v>2261680.5007056342</c:v>
                </c:pt>
                <c:pt idx="92">
                  <c:v>2199179.8074781001</c:v>
                </c:pt>
                <c:pt idx="93">
                  <c:v>2365370.7114958568</c:v>
                </c:pt>
                <c:pt idx="94">
                  <c:v>2301837.310845294</c:v>
                </c:pt>
                <c:pt idx="95">
                  <c:v>2264996.5760434195</c:v>
                </c:pt>
                <c:pt idx="96">
                  <c:v>2254958.2762449281</c:v>
                </c:pt>
                <c:pt idx="97">
                  <c:v>2210790.5353559349</c:v>
                </c:pt>
                <c:pt idx="98">
                  <c:v>2187808.0294028856</c:v>
                </c:pt>
                <c:pt idx="99">
                  <c:v>2285155.2662378345</c:v>
                </c:pt>
                <c:pt idx="100">
                  <c:v>2237366.1826763935</c:v>
                </c:pt>
                <c:pt idx="101">
                  <c:v>2280770.9090709845</c:v>
                </c:pt>
                <c:pt idx="102">
                  <c:v>2170886.6035903022</c:v>
                </c:pt>
                <c:pt idx="103">
                  <c:v>2262352.504816086</c:v>
                </c:pt>
                <c:pt idx="104">
                  <c:v>2210925.9963452388</c:v>
                </c:pt>
                <c:pt idx="105">
                  <c:v>2073326.4662053464</c:v>
                </c:pt>
                <c:pt idx="106">
                  <c:v>2223618.1154627223</c:v>
                </c:pt>
                <c:pt idx="107">
                  <c:v>2206754.5162352528</c:v>
                </c:pt>
                <c:pt idx="108">
                  <c:v>1910489.140631329</c:v>
                </c:pt>
                <c:pt idx="109">
                  <c:v>1926743.8370021463</c:v>
                </c:pt>
                <c:pt idx="110">
                  <c:v>1946660.9320185974</c:v>
                </c:pt>
                <c:pt idx="111">
                  <c:v>2600481.772606872</c:v>
                </c:pt>
                <c:pt idx="112">
                  <c:v>2650842.2867225464</c:v>
                </c:pt>
                <c:pt idx="113">
                  <c:v>2627325.5394077664</c:v>
                </c:pt>
                <c:pt idx="114">
                  <c:v>2431151.5777846305</c:v>
                </c:pt>
                <c:pt idx="115">
                  <c:v>2763660.1203989564</c:v>
                </c:pt>
                <c:pt idx="116">
                  <c:v>2698371.5576507431</c:v>
                </c:pt>
                <c:pt idx="117">
                  <c:v>2337267.0278204079</c:v>
                </c:pt>
                <c:pt idx="118">
                  <c:v>2351423.1366190845</c:v>
                </c:pt>
                <c:pt idx="119">
                  <c:v>2354823.6006946564</c:v>
                </c:pt>
                <c:pt idx="120">
                  <c:v>2319564.6855193041</c:v>
                </c:pt>
                <c:pt idx="121">
                  <c:v>2333322.2398526641</c:v>
                </c:pt>
                <c:pt idx="122">
                  <c:v>2275833.2188477414</c:v>
                </c:pt>
                <c:pt idx="123">
                  <c:v>2325832.8768381281</c:v>
                </c:pt>
                <c:pt idx="124">
                  <c:v>2243618.8747421522</c:v>
                </c:pt>
                <c:pt idx="125">
                  <c:v>2334705.579164682</c:v>
                </c:pt>
                <c:pt idx="126">
                  <c:v>2123804.8183787754</c:v>
                </c:pt>
                <c:pt idx="127">
                  <c:v>2083844.2439345436</c:v>
                </c:pt>
                <c:pt idx="128">
                  <c:v>2152219.8794619194</c:v>
                </c:pt>
                <c:pt idx="129">
                  <c:v>2139357.4247524915</c:v>
                </c:pt>
                <c:pt idx="130">
                  <c:v>2308924.9795593033</c:v>
                </c:pt>
                <c:pt idx="131">
                  <c:v>2398806.6395615898</c:v>
                </c:pt>
                <c:pt idx="132">
                  <c:v>2375923.0834122393</c:v>
                </c:pt>
                <c:pt idx="133">
                  <c:v>2318376.4934928454</c:v>
                </c:pt>
                <c:pt idx="134">
                  <c:v>2200818.0191019308</c:v>
                </c:pt>
                <c:pt idx="135">
                  <c:v>2230264.955365628</c:v>
                </c:pt>
                <c:pt idx="136">
                  <c:v>2285258.6946076732</c:v>
                </c:pt>
                <c:pt idx="137">
                  <c:v>2297958.5163172185</c:v>
                </c:pt>
                <c:pt idx="138">
                  <c:v>2296132.8166585932</c:v>
                </c:pt>
                <c:pt idx="139">
                  <c:v>2290007.4266443625</c:v>
                </c:pt>
                <c:pt idx="140">
                  <c:v>2292602.6541663995</c:v>
                </c:pt>
                <c:pt idx="141">
                  <c:v>2299465.881813772</c:v>
                </c:pt>
                <c:pt idx="142">
                  <c:v>2324480.3430587468</c:v>
                </c:pt>
                <c:pt idx="143">
                  <c:v>2156640.1475852644</c:v>
                </c:pt>
                <c:pt idx="144">
                  <c:v>2171067.2571110227</c:v>
                </c:pt>
                <c:pt idx="145">
                  <c:v>2184236.0588675514</c:v>
                </c:pt>
                <c:pt idx="146">
                  <c:v>2161822.5583184771</c:v>
                </c:pt>
                <c:pt idx="147">
                  <c:v>2184456.0204702984</c:v>
                </c:pt>
                <c:pt idx="148">
                  <c:v>2650165.5343347252</c:v>
                </c:pt>
                <c:pt idx="149">
                  <c:v>2490040.6707088901</c:v>
                </c:pt>
                <c:pt idx="150">
                  <c:v>2025110.5502875294</c:v>
                </c:pt>
                <c:pt idx="151">
                  <c:v>2035927.9225059389</c:v>
                </c:pt>
                <c:pt idx="152">
                  <c:v>1977698.5991326475</c:v>
                </c:pt>
                <c:pt idx="153">
                  <c:v>2169646.5708265752</c:v>
                </c:pt>
                <c:pt idx="154">
                  <c:v>2348116.82873159</c:v>
                </c:pt>
                <c:pt idx="155">
                  <c:v>2577408.7222345127</c:v>
                </c:pt>
                <c:pt idx="156">
                  <c:v>2451058.9727785327</c:v>
                </c:pt>
                <c:pt idx="157">
                  <c:v>2486634.7451910898</c:v>
                </c:pt>
                <c:pt idx="158">
                  <c:v>2520910.9272025898</c:v>
                </c:pt>
                <c:pt idx="159">
                  <c:v>2508330.1141801747</c:v>
                </c:pt>
                <c:pt idx="160">
                  <c:v>2353730.5165758105</c:v>
                </c:pt>
                <c:pt idx="161">
                  <c:v>2350843.0330376006</c:v>
                </c:pt>
                <c:pt idx="162">
                  <c:v>2249602.1395531637</c:v>
                </c:pt>
                <c:pt idx="163">
                  <c:v>2359519.7952325521</c:v>
                </c:pt>
                <c:pt idx="164">
                  <c:v>2298155.9269545339</c:v>
                </c:pt>
                <c:pt idx="165">
                  <c:v>2271000.5259458832</c:v>
                </c:pt>
                <c:pt idx="166">
                  <c:v>2326270.5995007576</c:v>
                </c:pt>
                <c:pt idx="167">
                  <c:v>2372985.2015900495</c:v>
                </c:pt>
                <c:pt idx="168">
                  <c:v>2348433.7808714858</c:v>
                </c:pt>
                <c:pt idx="169">
                  <c:v>2036598.1928716477</c:v>
                </c:pt>
                <c:pt idx="170">
                  <c:v>2011821.5903460761</c:v>
                </c:pt>
                <c:pt idx="171">
                  <c:v>2539878.7978743273</c:v>
                </c:pt>
                <c:pt idx="172">
                  <c:v>2521187.047094224</c:v>
                </c:pt>
                <c:pt idx="173">
                  <c:v>2489313.6984817944</c:v>
                </c:pt>
                <c:pt idx="174">
                  <c:v>2407691.4019142366</c:v>
                </c:pt>
                <c:pt idx="175">
                  <c:v>2373303.4783026986</c:v>
                </c:pt>
                <c:pt idx="176">
                  <c:v>2500276.0559385214</c:v>
                </c:pt>
                <c:pt idx="177">
                  <c:v>2445255.3698186171</c:v>
                </c:pt>
                <c:pt idx="178">
                  <c:v>2431271.8058714177</c:v>
                </c:pt>
                <c:pt idx="179">
                  <c:v>2629866.8665529257</c:v>
                </c:pt>
                <c:pt idx="180">
                  <c:v>2189458.6223813482</c:v>
                </c:pt>
                <c:pt idx="181">
                  <c:v>2185171.0753108859</c:v>
                </c:pt>
                <c:pt idx="182">
                  <c:v>2187235.4211757779</c:v>
                </c:pt>
                <c:pt idx="183">
                  <c:v>2262993.5603324962</c:v>
                </c:pt>
                <c:pt idx="184">
                  <c:v>2227010.8292098814</c:v>
                </c:pt>
                <c:pt idx="185">
                  <c:v>2237503.4869507691</c:v>
                </c:pt>
                <c:pt idx="186">
                  <c:v>2279402.0052757198</c:v>
                </c:pt>
                <c:pt idx="187">
                  <c:v>2249567.7466934109</c:v>
                </c:pt>
                <c:pt idx="188">
                  <c:v>2140295.1671988191</c:v>
                </c:pt>
                <c:pt idx="189">
                  <c:v>2187046.2142224684</c:v>
                </c:pt>
                <c:pt idx="190">
                  <c:v>2061765.7804841457</c:v>
                </c:pt>
                <c:pt idx="191">
                  <c:v>2135993.2662439346</c:v>
                </c:pt>
                <c:pt idx="192">
                  <c:v>1824586.1289894967</c:v>
                </c:pt>
                <c:pt idx="193">
                  <c:v>1925663.3634859428</c:v>
                </c:pt>
                <c:pt idx="194">
                  <c:v>1854271.3912061197</c:v>
                </c:pt>
                <c:pt idx="195">
                  <c:v>1770638.1740045766</c:v>
                </c:pt>
                <c:pt idx="196">
                  <c:v>1935630.3654720462</c:v>
                </c:pt>
                <c:pt idx="197">
                  <c:v>1848610.156647021</c:v>
                </c:pt>
                <c:pt idx="198">
                  <c:v>2001810.1042434752</c:v>
                </c:pt>
                <c:pt idx="199">
                  <c:v>1955151.3981055673</c:v>
                </c:pt>
                <c:pt idx="200">
                  <c:v>1904403.2395493505</c:v>
                </c:pt>
                <c:pt idx="201">
                  <c:v>2231434.0319989645</c:v>
                </c:pt>
                <c:pt idx="202">
                  <c:v>2243646.6608313117</c:v>
                </c:pt>
                <c:pt idx="203">
                  <c:v>2215690.5629898938</c:v>
                </c:pt>
                <c:pt idx="204">
                  <c:v>2385660.8698912845</c:v>
                </c:pt>
                <c:pt idx="205">
                  <c:v>2370660.4896726608</c:v>
                </c:pt>
                <c:pt idx="206">
                  <c:v>2301715.4222969385</c:v>
                </c:pt>
                <c:pt idx="207">
                  <c:v>2626694.9193414822</c:v>
                </c:pt>
                <c:pt idx="208">
                  <c:v>2617210.6665295381</c:v>
                </c:pt>
                <c:pt idx="209">
                  <c:v>2571116.7471074881</c:v>
                </c:pt>
                <c:pt idx="210">
                  <c:v>2471718.8648045547</c:v>
                </c:pt>
                <c:pt idx="211">
                  <c:v>2465547.0536834747</c:v>
                </c:pt>
                <c:pt idx="212">
                  <c:v>2268776.679505154</c:v>
                </c:pt>
                <c:pt idx="213">
                  <c:v>2280117.5540222065</c:v>
                </c:pt>
                <c:pt idx="214">
                  <c:v>2288319.7055911338</c:v>
                </c:pt>
                <c:pt idx="215">
                  <c:v>2274582.4703520751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B-2245-9019-81D4F71A1854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Lambert!$N$289:$N$658</c:f>
              <c:numCache>
                <c:formatCode>0.0000</c:formatCode>
                <c:ptCount val="370"/>
                <c:pt idx="0">
                  <c:v>2773506.3940513902</c:v>
                </c:pt>
                <c:pt idx="1">
                  <c:v>1992172.9655392764</c:v>
                </c:pt>
                <c:pt idx="2">
                  <c:v>1084568.5198963967</c:v>
                </c:pt>
                <c:pt idx="3">
                  <c:v>108220.25907064787</c:v>
                </c:pt>
                <c:pt idx="4">
                  <c:v>-874987.38717161433</c:v>
                </c:pt>
                <c:pt idx="5">
                  <c:v>-1802735.2167885453</c:v>
                </c:pt>
                <c:pt idx="6">
                  <c:v>-2616219.2684208569</c:v>
                </c:pt>
                <c:pt idx="7">
                  <c:v>-3263878.0258768774</c:v>
                </c:pt>
                <c:pt idx="8">
                  <c:v>-3704660.5706508979</c:v>
                </c:pt>
                <c:pt idx="9">
                  <c:v>-3910628.5353296096</c:v>
                </c:pt>
                <c:pt idx="10">
                  <c:v>-3868726.9368135436</c:v>
                </c:pt>
                <c:pt idx="11">
                  <c:v>-3581611.6476376406</c:v>
                </c:pt>
                <c:pt idx="12">
                  <c:v>-3067481.0573118282</c:v>
                </c:pt>
                <c:pt idx="13">
                  <c:v>-2358922.5935853412</c:v>
                </c:pt>
                <c:pt idx="14">
                  <c:v>-1500847.2152248197</c:v>
                </c:pt>
                <c:pt idx="15">
                  <c:v>-547642.79550969286</c:v>
                </c:pt>
                <c:pt idx="16">
                  <c:v>440273.17486370343</c:v>
                </c:pt>
                <c:pt idx="17">
                  <c:v>1400283.063502681</c:v>
                </c:pt>
                <c:pt idx="18">
                  <c:v>2271538.0248547094</c:v>
                </c:pt>
                <c:pt idx="19">
                  <c:v>2998814.8167349058</c:v>
                </c:pt>
                <c:pt idx="20">
                  <c:v>3536016.0460780794</c:v>
                </c:pt>
                <c:pt idx="21">
                  <c:v>3849091.9858743567</c:v>
                </c:pt>
                <c:pt idx="22">
                  <c:v>3918198.7681257883</c:v>
                </c:pt>
                <c:pt idx="23">
                  <c:v>3738956.1588685224</c:v>
                </c:pt>
                <c:pt idx="24">
                  <c:v>3322725.1930004302</c:v>
                </c:pt>
                <c:pt idx="25">
                  <c:v>2695888.0714300838</c:v>
                </c:pt>
                <c:pt idx="26">
                  <c:v>1898175.9632302381</c:v>
                </c:pt>
                <c:pt idx="27">
                  <c:v>980150.70265038731</c:v>
                </c:pt>
                <c:pt idx="28">
                  <c:v>0</c:v>
                </c:pt>
                <c:pt idx="29">
                  <c:v>-980150.70265038731</c:v>
                </c:pt>
                <c:pt idx="30">
                  <c:v>-1898175.9632302369</c:v>
                </c:pt>
                <c:pt idx="31">
                  <c:v>-2695888.0714300838</c:v>
                </c:pt>
                <c:pt idx="32">
                  <c:v>-3322725.1930004298</c:v>
                </c:pt>
                <c:pt idx="33">
                  <c:v>-3738956.1588685224</c:v>
                </c:pt>
                <c:pt idx="34">
                  <c:v>-3918198.7681257883</c:v>
                </c:pt>
                <c:pt idx="35">
                  <c:v>-3849091.9858743567</c:v>
                </c:pt>
                <c:pt idx="36">
                  <c:v>-3536016.0460780794</c:v>
                </c:pt>
                <c:pt idx="37">
                  <c:v>1791492.439436255</c:v>
                </c:pt>
                <c:pt idx="38">
                  <c:v>1286805.3282543784</c:v>
                </c:pt>
                <c:pt idx="39">
                  <c:v>700555.91276526276</c:v>
                </c:pt>
                <c:pt idx="40">
                  <c:v>69902.768688301119</c:v>
                </c:pt>
                <c:pt idx="41">
                  <c:v>-565181.06180756318</c:v>
                </c:pt>
                <c:pt idx="42">
                  <c:v>-1164441.7038695011</c:v>
                </c:pt>
                <c:pt idx="43">
                  <c:v>-1689895.8839020333</c:v>
                </c:pt>
                <c:pt idx="44">
                  <c:v>-2108238.4447144754</c:v>
                </c:pt>
                <c:pt idx="45">
                  <c:v>-2392953.3449908146</c:v>
                </c:pt>
                <c:pt idx="46">
                  <c:v>-2525994.3404179006</c:v>
                </c:pt>
                <c:pt idx="47">
                  <c:v>-2498928.8189167324</c:v>
                </c:pt>
                <c:pt idx="48">
                  <c:v>-2313472.2896264475</c:v>
                </c:pt>
                <c:pt idx="49">
                  <c:v>-1981379.6478257719</c:v>
                </c:pt>
                <c:pt idx="50">
                  <c:v>-1523700.10780844</c:v>
                </c:pt>
                <c:pt idx="51">
                  <c:v>-969443.02872027282</c:v>
                </c:pt>
                <c:pt idx="52">
                  <c:v>-353739.19806769019</c:v>
                </c:pt>
                <c:pt idx="53">
                  <c:v>284385.88270307274</c:v>
                </c:pt>
                <c:pt idx="54">
                  <c:v>904485.57346618071</c:v>
                </c:pt>
                <c:pt idx="55">
                  <c:v>1467255.7475069494</c:v>
                </c:pt>
                <c:pt idx="56">
                  <c:v>1937026.0270438225</c:v>
                </c:pt>
                <c:pt idx="57">
                  <c:v>2284020.6988023925</c:v>
                </c:pt>
                <c:pt idx="58">
                  <c:v>2486246.0047607236</c:v>
                </c:pt>
                <c:pt idx="59">
                  <c:v>2530884.1848574933</c:v>
                </c:pt>
                <c:pt idx="60">
                  <c:v>2415105.9122715932</c:v>
                </c:pt>
                <c:pt idx="61">
                  <c:v>2146249.6262319218</c:v>
                </c:pt>
                <c:pt idx="62">
                  <c:v>1741356.3956052279</c:v>
                </c:pt>
                <c:pt idx="63">
                  <c:v>1226089.7952642662</c:v>
                </c:pt>
                <c:pt idx="64">
                  <c:v>633109.25731861359</c:v>
                </c:pt>
                <c:pt idx="65">
                  <c:v>0</c:v>
                </c:pt>
                <c:pt idx="66">
                  <c:v>-633109.25731861359</c:v>
                </c:pt>
                <c:pt idx="67">
                  <c:v>-1226089.7952642655</c:v>
                </c:pt>
                <c:pt idx="68">
                  <c:v>-1741356.3956052279</c:v>
                </c:pt>
                <c:pt idx="69">
                  <c:v>-2146249.6262319218</c:v>
                </c:pt>
                <c:pt idx="70">
                  <c:v>-2415105.9122715932</c:v>
                </c:pt>
                <c:pt idx="71">
                  <c:v>-2530884.1848574933</c:v>
                </c:pt>
                <c:pt idx="72">
                  <c:v>-2486246.0047607236</c:v>
                </c:pt>
                <c:pt idx="73">
                  <c:v>-2284020.6988023925</c:v>
                </c:pt>
                <c:pt idx="74">
                  <c:v>1321148.8922153763</c:v>
                </c:pt>
                <c:pt idx="75">
                  <c:v>948963.77818657679</c:v>
                </c:pt>
                <c:pt idx="76">
                  <c:v>516629.96042339207</c:v>
                </c:pt>
                <c:pt idx="77">
                  <c:v>51550.295933371577</c:v>
                </c:pt>
                <c:pt idx="78">
                  <c:v>-416796.80989507231</c:v>
                </c:pt>
                <c:pt idx="79">
                  <c:v>-858725.8496054156</c:v>
                </c:pt>
                <c:pt idx="80">
                  <c:v>-1246225.786852357</c:v>
                </c:pt>
                <c:pt idx="81">
                  <c:v>-1554735.4956389719</c:v>
                </c:pt>
                <c:pt idx="82">
                  <c:v>-1764700.5319500731</c:v>
                </c:pt>
                <c:pt idx="83">
                  <c:v>-1862812.5640516633</c:v>
                </c:pt>
                <c:pt idx="84">
                  <c:v>-1842852.9019501854</c:v>
                </c:pt>
                <c:pt idx="85">
                  <c:v>-1706086.6601104655</c:v>
                </c:pt>
                <c:pt idx="86">
                  <c:v>-1461182.5699955761</c:v>
                </c:pt>
                <c:pt idx="87">
                  <c:v>-1123663.5249954108</c:v>
                </c:pt>
                <c:pt idx="88">
                  <c:v>-714922.68416312255</c:v>
                </c:pt>
                <c:pt idx="89">
                  <c:v>-260867.49760850077</c:v>
                </c:pt>
                <c:pt idx="90">
                  <c:v>209722.3999522356</c:v>
                </c:pt>
                <c:pt idx="91">
                  <c:v>667019.34493547888</c:v>
                </c:pt>
                <c:pt idx="92">
                  <c:v>1082038.2284311752</c:v>
                </c:pt>
                <c:pt idx="93">
                  <c:v>1428473.6756280102</c:v>
                </c:pt>
                <c:pt idx="94">
                  <c:v>1684367.3741482962</c:v>
                </c:pt>
                <c:pt idx="95">
                  <c:v>1833499.8700849451</c:v>
                </c:pt>
                <c:pt idx="96">
                  <c:v>1866418.6147512165</c:v>
                </c:pt>
                <c:pt idx="97">
                  <c:v>1781037.100879126</c:v>
                </c:pt>
                <c:pt idx="98">
                  <c:v>1582767.1128806137</c:v>
                </c:pt>
                <c:pt idx="99">
                  <c:v>1284175.7086789354</c:v>
                </c:pt>
                <c:pt idx="100">
                  <c:v>904188.67482337495</c:v>
                </c:pt>
                <c:pt idx="101">
                  <c:v>466890.94273877784</c:v>
                </c:pt>
                <c:pt idx="102">
                  <c:v>0</c:v>
                </c:pt>
                <c:pt idx="103">
                  <c:v>-466890.94273877784</c:v>
                </c:pt>
                <c:pt idx="104">
                  <c:v>-904188.67482337449</c:v>
                </c:pt>
                <c:pt idx="105">
                  <c:v>-1284175.7086789354</c:v>
                </c:pt>
                <c:pt idx="106">
                  <c:v>-1582767.1128806134</c:v>
                </c:pt>
                <c:pt idx="107">
                  <c:v>-1781037.100879126</c:v>
                </c:pt>
                <c:pt idx="108">
                  <c:v>-1866418.6147512165</c:v>
                </c:pt>
                <c:pt idx="109">
                  <c:v>-1833499.8700849451</c:v>
                </c:pt>
                <c:pt idx="110">
                  <c:v>-1684367.3741482962</c:v>
                </c:pt>
                <c:pt idx="111">
                  <c:v>1019218.2588604691</c:v>
                </c:pt>
                <c:pt idx="112">
                  <c:v>732090.99702844094</c:v>
                </c:pt>
                <c:pt idx="113">
                  <c:v>398561.20066446083</c:v>
                </c:pt>
                <c:pt idx="114">
                  <c:v>39769.176036509562</c:v>
                </c:pt>
                <c:pt idx="115">
                  <c:v>-321543.56059559161</c:v>
                </c:pt>
                <c:pt idx="116">
                  <c:v>-662475.7212683846</c:v>
                </c:pt>
                <c:pt idx="117">
                  <c:v>-961417.81150251359</c:v>
                </c:pt>
                <c:pt idx="118">
                  <c:v>-1199421.8170190875</c:v>
                </c:pt>
                <c:pt idx="119">
                  <c:v>-1361402.1963628028</c:v>
                </c:pt>
                <c:pt idx="120">
                  <c:v>-1437092.0562423836</c:v>
                </c:pt>
                <c:pt idx="121">
                  <c:v>-1421693.9037900895</c:v>
                </c:pt>
                <c:pt idx="122">
                  <c:v>-1316183.7287446228</c:v>
                </c:pt>
                <c:pt idx="123">
                  <c:v>-1127249.141745769</c:v>
                </c:pt>
                <c:pt idx="124">
                  <c:v>-866865.48975597031</c:v>
                </c:pt>
                <c:pt idx="125">
                  <c:v>-551536.81592294201</c:v>
                </c:pt>
                <c:pt idx="126">
                  <c:v>-201249.77455037617</c:v>
                </c:pt>
                <c:pt idx="127">
                  <c:v>161793.19422879256</c:v>
                </c:pt>
                <c:pt idx="128">
                  <c:v>514581.13417587517</c:v>
                </c:pt>
                <c:pt idx="129">
                  <c:v>834753.08930002339</c:v>
                </c:pt>
                <c:pt idx="130">
                  <c:v>1102015.4208813028</c:v>
                </c:pt>
                <c:pt idx="131">
                  <c:v>1299428.0905629678</c:v>
                </c:pt>
                <c:pt idx="132">
                  <c:v>1414478.3803097864</c:v>
                </c:pt>
                <c:pt idx="133">
                  <c:v>1439873.9930377118</c:v>
                </c:pt>
                <c:pt idx="134">
                  <c:v>1374005.2643725732</c:v>
                </c:pt>
                <c:pt idx="135">
                  <c:v>1221047.188910488</c:v>
                </c:pt>
                <c:pt idx="136">
                  <c:v>990694.79419226677</c:v>
                </c:pt>
                <c:pt idx="137">
                  <c:v>697548.63533170917</c:v>
                </c:pt>
                <c:pt idx="138">
                  <c:v>360189.35983663821</c:v>
                </c:pt>
                <c:pt idx="139">
                  <c:v>0</c:v>
                </c:pt>
                <c:pt idx="140">
                  <c:v>-360189.35983663821</c:v>
                </c:pt>
                <c:pt idx="141">
                  <c:v>-697548.63533170871</c:v>
                </c:pt>
                <c:pt idx="142">
                  <c:v>-990694.79419226677</c:v>
                </c:pt>
                <c:pt idx="143">
                  <c:v>-1221047.1889104878</c:v>
                </c:pt>
                <c:pt idx="144">
                  <c:v>-1374005.2643725732</c:v>
                </c:pt>
                <c:pt idx="145">
                  <c:v>-1439873.9930377118</c:v>
                </c:pt>
                <c:pt idx="146">
                  <c:v>-1414478.3803097864</c:v>
                </c:pt>
                <c:pt idx="147">
                  <c:v>-1299428.0905629678</c:v>
                </c:pt>
                <c:pt idx="148">
                  <c:v>790614.78674621729</c:v>
                </c:pt>
                <c:pt idx="149">
                  <c:v>567888.14609894506</c:v>
                </c:pt>
                <c:pt idx="150">
                  <c:v>309166.73237482429</c:v>
                </c:pt>
                <c:pt idx="151">
                  <c:v>30849.230140687861</c:v>
                </c:pt>
                <c:pt idx="152">
                  <c:v>-249423.60616079325</c:v>
                </c:pt>
                <c:pt idx="153">
                  <c:v>-513887.08605038206</c:v>
                </c:pt>
                <c:pt idx="154">
                  <c:v>-745778.57235889055</c:v>
                </c:pt>
                <c:pt idx="155">
                  <c:v>-930399.95686647715</c:v>
                </c:pt>
                <c:pt idx="156">
                  <c:v>-1056049.2787448785</c:v>
                </c:pt>
                <c:pt idx="157">
                  <c:v>-1114762.4365080167</c:v>
                </c:pt>
                <c:pt idx="158">
                  <c:v>-1102817.9811261368</c:v>
                </c:pt>
                <c:pt idx="159">
                  <c:v>-1020972.9947182278</c:v>
                </c:pt>
                <c:pt idx="160">
                  <c:v>-874415.10399118112</c:v>
                </c:pt>
                <c:pt idx="161">
                  <c:v>-672433.66998480842</c:v>
                </c:pt>
                <c:pt idx="162">
                  <c:v>-427830.99528763461</c:v>
                </c:pt>
                <c:pt idx="163">
                  <c:v>-156110.86850697038</c:v>
                </c:pt>
                <c:pt idx="164">
                  <c:v>125504.12106549383</c:v>
                </c:pt>
                <c:pt idx="165">
                  <c:v>399164.2124964933</c:v>
                </c:pt>
                <c:pt idx="166">
                  <c:v>647523.85462614999</c:v>
                </c:pt>
                <c:pt idx="167">
                  <c:v>854841.12887187884</c:v>
                </c:pt>
                <c:pt idx="168">
                  <c:v>1007975.5280886593</c:v>
                </c:pt>
                <c:pt idx="169">
                  <c:v>1097220.8487081793</c:v>
                </c:pt>
                <c:pt idx="170">
                  <c:v>1116920.4044869647</c:v>
                </c:pt>
                <c:pt idx="171">
                  <c:v>1065825.5674252177</c:v>
                </c:pt>
                <c:pt idx="172">
                  <c:v>947174.91025609057</c:v>
                </c:pt>
                <c:pt idx="173">
                  <c:v>768488.93417257222</c:v>
                </c:pt>
                <c:pt idx="174">
                  <c:v>541093.39267968654</c:v>
                </c:pt>
                <c:pt idx="175">
                  <c:v>279401.42500379344</c:v>
                </c:pt>
                <c:pt idx="176">
                  <c:v>0</c:v>
                </c:pt>
                <c:pt idx="177">
                  <c:v>-279401.42500379344</c:v>
                </c:pt>
                <c:pt idx="178">
                  <c:v>-541093.39267968619</c:v>
                </c:pt>
                <c:pt idx="179">
                  <c:v>-768488.93417257222</c:v>
                </c:pt>
                <c:pt idx="180">
                  <c:v>-947174.91025609046</c:v>
                </c:pt>
                <c:pt idx="181">
                  <c:v>-1065825.5674252177</c:v>
                </c:pt>
                <c:pt idx="182">
                  <c:v>-1116920.4044869647</c:v>
                </c:pt>
                <c:pt idx="183">
                  <c:v>-1097220.8487081793</c:v>
                </c:pt>
                <c:pt idx="184">
                  <c:v>-1007975.5280886593</c:v>
                </c:pt>
                <c:pt idx="185">
                  <c:v>690587.53141907672</c:v>
                </c:pt>
                <c:pt idx="186">
                  <c:v>496039.89137444855</c:v>
                </c:pt>
                <c:pt idx="187">
                  <c:v>270051.47650516516</c:v>
                </c:pt>
                <c:pt idx="188">
                  <c:v>26946.237341087188</c:v>
                </c:pt>
                <c:pt idx="189">
                  <c:v>-217866.95030726396</c:v>
                </c:pt>
                <c:pt idx="190">
                  <c:v>-448870.9547720509</c:v>
                </c:pt>
                <c:pt idx="191">
                  <c:v>-651423.91959320847</c:v>
                </c:pt>
                <c:pt idx="192">
                  <c:v>-812687.31652382039</c:v>
                </c:pt>
                <c:pt idx="193">
                  <c:v>-922439.69717128668</c:v>
                </c:pt>
                <c:pt idx="194">
                  <c:v>-973724.56479732017</c:v>
                </c:pt>
                <c:pt idx="195">
                  <c:v>-963291.3018548633</c:v>
                </c:pt>
                <c:pt idx="196">
                  <c:v>-891801.20570439915</c:v>
                </c:pt>
                <c:pt idx="197">
                  <c:v>-763785.57323221501</c:v>
                </c:pt>
                <c:pt idx="198">
                  <c:v>-587358.49111678754</c:v>
                </c:pt>
                <c:pt idx="199">
                  <c:v>-373702.53611901327</c:v>
                </c:pt>
                <c:pt idx="200">
                  <c:v>-136359.98354344282</c:v>
                </c:pt>
                <c:pt idx="201">
                  <c:v>109625.55039760646</c:v>
                </c:pt>
                <c:pt idx="202">
                  <c:v>348662.62655327446</c:v>
                </c:pt>
                <c:pt idx="203">
                  <c:v>565600.22377215861</c:v>
                </c:pt>
                <c:pt idx="204">
                  <c:v>746688.06457907055</c:v>
                </c:pt>
                <c:pt idx="205">
                  <c:v>880448.15672923904</c:v>
                </c:pt>
                <c:pt idx="206">
                  <c:v>958402.30923248816</c:v>
                </c:pt>
                <c:pt idx="207">
                  <c:v>975609.51029093564</c:v>
                </c:pt>
                <c:pt idx="208">
                  <c:v>930979.10622279346</c:v>
                </c:pt>
                <c:pt idx="209">
                  <c:v>827339.93097678258</c:v>
                </c:pt>
                <c:pt idx="210">
                  <c:v>671261.00456234999</c:v>
                </c:pt>
                <c:pt idx="211">
                  <c:v>472635.16516771703</c:v>
                </c:pt>
                <c:pt idx="212">
                  <c:v>244052.02584489249</c:v>
                </c:pt>
                <c:pt idx="213">
                  <c:v>0</c:v>
                </c:pt>
                <c:pt idx="214">
                  <c:v>-244052.02584489249</c:v>
                </c:pt>
                <c:pt idx="215">
                  <c:v>-472635.1651677168</c:v>
                </c:pt>
                <c:pt idx="216">
                  <c:v>-671261.00456234999</c:v>
                </c:pt>
                <c:pt idx="217">
                  <c:v>-827339.93097678246</c:v>
                </c:pt>
                <c:pt idx="218">
                  <c:v>-930979.10622279346</c:v>
                </c:pt>
                <c:pt idx="219">
                  <c:v>-975609.51029093564</c:v>
                </c:pt>
                <c:pt idx="220">
                  <c:v>-958402.30923248816</c:v>
                </c:pt>
                <c:pt idx="221">
                  <c:v>-880448.15672923904</c:v>
                </c:pt>
              </c:numCache>
            </c:numRef>
          </c:xVal>
          <c:yVal>
            <c:numRef>
              <c:f>Lambert!$O$289:$O$658</c:f>
              <c:numCache>
                <c:formatCode>0.0000</c:formatCode>
                <c:ptCount val="370"/>
                <c:pt idx="0">
                  <c:v>1222761.0397244114</c:v>
                </c:pt>
                <c:pt idx="1">
                  <c:v>618044.86297719507</c:v>
                </c:pt>
                <c:pt idx="2">
                  <c:v>227637.70220840629</c:v>
                </c:pt>
                <c:pt idx="3">
                  <c:v>76284.953595060389</c:v>
                </c:pt>
                <c:pt idx="4">
                  <c:v>173579.89334536809</c:v>
                </c:pt>
                <c:pt idx="5">
                  <c:v>513355.62168884417</c:v>
                </c:pt>
                <c:pt idx="6">
                  <c:v>1074075.9429454794</c:v>
                </c:pt>
                <c:pt idx="7">
                  <c:v>1820200.4063031659</c:v>
                </c:pt>
                <c:pt idx="8">
                  <c:v>2704436.9861576781</c:v>
                </c:pt>
                <c:pt idx="9">
                  <c:v>3670739.6191129927</c:v>
                </c:pt>
                <c:pt idx="10">
                  <c:v>4657860.6030719355</c:v>
                </c:pt>
                <c:pt idx="11">
                  <c:v>5603232.6947118901</c:v>
                </c:pt>
                <c:pt idx="12">
                  <c:v>6446934.8441826049</c:v>
                </c:pt>
                <c:pt idx="13">
                  <c:v>7135490.2046379764</c:v>
                </c:pt>
                <c:pt idx="14">
                  <c:v>7625255.6852322258</c:v>
                </c:pt>
                <c:pt idx="15">
                  <c:v>7885188.2056405302</c:v>
                </c:pt>
                <c:pt idx="16">
                  <c:v>7898812.3170413906</c:v>
                </c:pt>
                <c:pt idx="17">
                  <c:v>7665264.4747357015</c:v>
                </c:pt>
                <c:pt idx="18">
                  <c:v>7199347.7726850621</c:v>
                </c:pt>
                <c:pt idx="19">
                  <c:v>6530593.6706993487</c:v>
                </c:pt>
                <c:pt idx="20">
                  <c:v>5701390.1853458118</c:v>
                </c:pt>
                <c:pt idx="21">
                  <c:v>4764295.1865058094</c:v>
                </c:pt>
                <c:pt idx="22">
                  <c:v>3778705.0924113514</c:v>
                </c:pt>
                <c:pt idx="23">
                  <c:v>2807090.1131335953</c:v>
                </c:pt>
                <c:pt idx="24">
                  <c:v>1911034.6661980932</c:v>
                </c:pt>
                <c:pt idx="25">
                  <c:v>1147333.9368860987</c:v>
                </c:pt>
                <c:pt idx="26">
                  <c:v>564393.99713104498</c:v>
                </c:pt>
                <c:pt idx="27">
                  <c:v>199163.65629451862</c:v>
                </c:pt>
                <c:pt idx="28">
                  <c:v>74792.514045924414</c:v>
                </c:pt>
                <c:pt idx="29">
                  <c:v>199163.65629451862</c:v>
                </c:pt>
                <c:pt idx="30">
                  <c:v>564393.99713104405</c:v>
                </c:pt>
                <c:pt idx="31">
                  <c:v>1147333.9368860987</c:v>
                </c:pt>
                <c:pt idx="32">
                  <c:v>1911034.6661980927</c:v>
                </c:pt>
                <c:pt idx="33">
                  <c:v>2807090.1131335953</c:v>
                </c:pt>
                <c:pt idx="34">
                  <c:v>3778705.0924113514</c:v>
                </c:pt>
                <c:pt idx="35">
                  <c:v>4764295.1865058094</c:v>
                </c:pt>
                <c:pt idx="36">
                  <c:v>5701390.1853458118</c:v>
                </c:pt>
                <c:pt idx="37">
                  <c:v>2205809.76447709</c:v>
                </c:pt>
                <c:pt idx="38">
                  <c:v>1815205.1273394255</c:v>
                </c:pt>
                <c:pt idx="39">
                  <c:v>1563029.2252686187</c:v>
                </c:pt>
                <c:pt idx="40">
                  <c:v>1465265.8649928821</c:v>
                </c:pt>
                <c:pt idx="41">
                  <c:v>1528111.6364437528</c:v>
                </c:pt>
                <c:pt idx="42">
                  <c:v>1747583.1508187819</c:v>
                </c:pt>
                <c:pt idx="43">
                  <c:v>2109769.5219495771</c:v>
                </c:pt>
                <c:pt idx="44">
                  <c:v>2591714.0878069438</c:v>
                </c:pt>
                <c:pt idx="45">
                  <c:v>3162869.4854941135</c:v>
                </c:pt>
                <c:pt idx="46">
                  <c:v>3787033.8518931614</c:v>
                </c:pt>
                <c:pt idx="47">
                  <c:v>4424645.4266723739</c:v>
                </c:pt>
                <c:pt idx="48">
                  <c:v>5035290.1175443707</c:v>
                </c:pt>
                <c:pt idx="49">
                  <c:v>5580263.0893589426</c:v>
                </c:pt>
                <c:pt idx="50">
                  <c:v>6025022.0143914577</c:v>
                </c:pt>
                <c:pt idx="51">
                  <c:v>6341376.4880870404</c:v>
                </c:pt>
                <c:pt idx="52">
                  <c:v>6509274.8372936081</c:v>
                </c:pt>
                <c:pt idx="53">
                  <c:v>6518075.0667147581</c:v>
                </c:pt>
                <c:pt idx="54">
                  <c:v>6367219.3864701856</c:v>
                </c:pt>
                <c:pt idx="55">
                  <c:v>6066269.5668047145</c:v>
                </c:pt>
                <c:pt idx="56">
                  <c:v>5634300.8790385714</c:v>
                </c:pt>
                <c:pt idx="57">
                  <c:v>5098693.0369397849</c:v>
                </c:pt>
                <c:pt idx="58">
                  <c:v>4493394.7729602698</c:v>
                </c:pt>
                <c:pt idx="59">
                  <c:v>3856772.046673967</c:v>
                </c:pt>
                <c:pt idx="60">
                  <c:v>3229176.2736292626</c:v>
                </c:pt>
                <c:pt idx="61">
                  <c:v>2650386.708931081</c:v>
                </c:pt>
                <c:pt idx="62">
                  <c:v>2157089.0963894883</c:v>
                </c:pt>
                <c:pt idx="63">
                  <c:v>1780550.3954308443</c:v>
                </c:pt>
                <c:pt idx="64">
                  <c:v>1544636.9698606995</c:v>
                </c:pt>
                <c:pt idx="65">
                  <c:v>1464301.8527323273</c:v>
                </c:pt>
                <c:pt idx="66">
                  <c:v>1544636.9698606995</c:v>
                </c:pt>
                <c:pt idx="67">
                  <c:v>1780550.3954308438</c:v>
                </c:pt>
                <c:pt idx="68">
                  <c:v>2157089.0963894883</c:v>
                </c:pt>
                <c:pt idx="69">
                  <c:v>2650386.708931081</c:v>
                </c:pt>
                <c:pt idx="70">
                  <c:v>3229176.2736292626</c:v>
                </c:pt>
                <c:pt idx="71">
                  <c:v>3856772.046673967</c:v>
                </c:pt>
                <c:pt idx="72">
                  <c:v>4493394.7729602698</c:v>
                </c:pt>
                <c:pt idx="73">
                  <c:v>5098693.0369397849</c:v>
                </c:pt>
                <c:pt idx="74">
                  <c:v>2676648.9232468307</c:v>
                </c:pt>
                <c:pt idx="75">
                  <c:v>2388594.7443461353</c:v>
                </c:pt>
                <c:pt idx="76">
                  <c:v>2202625.8246173421</c:v>
                </c:pt>
                <c:pt idx="77">
                  <c:v>2130529.5364699103</c:v>
                </c:pt>
                <c:pt idx="78">
                  <c:v>2176875.5993976817</c:v>
                </c:pt>
                <c:pt idx="79">
                  <c:v>2338726.4348835642</c:v>
                </c:pt>
                <c:pt idx="80">
                  <c:v>2605823.3605873268</c:v>
                </c:pt>
                <c:pt idx="81">
                  <c:v>2961236.8221657877</c:v>
                </c:pt>
                <c:pt idx="82">
                  <c:v>3382439.4487170265</c:v>
                </c:pt>
                <c:pt idx="83">
                  <c:v>3842733.9177731746</c:v>
                </c:pt>
                <c:pt idx="84">
                  <c:v>4312945.1266735801</c:v>
                </c:pt>
                <c:pt idx="85">
                  <c:v>4763269.4144705227</c:v>
                </c:pt>
                <c:pt idx="86">
                  <c:v>5165163.6240976136</c:v>
                </c:pt>
                <c:pt idx="87">
                  <c:v>5493154.2693132376</c:v>
                </c:pt>
                <c:pt idx="88">
                  <c:v>5726452.1349753551</c:v>
                </c:pt>
                <c:pt idx="89">
                  <c:v>5850269.9715322582</c:v>
                </c:pt>
                <c:pt idx="90">
                  <c:v>5856759.7635598769</c:v>
                </c:pt>
                <c:pt idx="91">
                  <c:v>5745510.1649278961</c:v>
                </c:pt>
                <c:pt idx="92">
                  <c:v>5523572.5713823875</c:v>
                </c:pt>
                <c:pt idx="93">
                  <c:v>5205014.1779718325</c:v>
                </c:pt>
                <c:pt idx="94">
                  <c:v>4810026.3501284998</c:v>
                </c:pt>
                <c:pt idx="95">
                  <c:v>4363644.8230213728</c:v>
                </c:pt>
                <c:pt idx="96">
                  <c:v>3894162.8475032682</c:v>
                </c:pt>
                <c:pt idx="97">
                  <c:v>3431337.8631131696</c:v>
                </c:pt>
                <c:pt idx="98">
                  <c:v>3004505.3655853281</c:v>
                </c:pt>
                <c:pt idx="99">
                  <c:v>2640719.5186593444</c:v>
                </c:pt>
                <c:pt idx="100">
                  <c:v>2363038.364836406</c:v>
                </c:pt>
                <c:pt idx="101">
                  <c:v>2189062.3245306993</c:v>
                </c:pt>
                <c:pt idx="102">
                  <c:v>2129818.6187445112</c:v>
                </c:pt>
                <c:pt idx="103">
                  <c:v>2189062.3245306993</c:v>
                </c:pt>
                <c:pt idx="104">
                  <c:v>2363038.364836406</c:v>
                </c:pt>
                <c:pt idx="105">
                  <c:v>2640719.5186593444</c:v>
                </c:pt>
                <c:pt idx="106">
                  <c:v>3004505.3655853281</c:v>
                </c:pt>
                <c:pt idx="107">
                  <c:v>3431337.8631131696</c:v>
                </c:pt>
                <c:pt idx="108">
                  <c:v>3894162.8475032682</c:v>
                </c:pt>
                <c:pt idx="109">
                  <c:v>4363644.8230213728</c:v>
                </c:pt>
                <c:pt idx="110">
                  <c:v>4810026.3501284998</c:v>
                </c:pt>
                <c:pt idx="111">
                  <c:v>2978897.7076845579</c:v>
                </c:pt>
                <c:pt idx="112">
                  <c:v>2756674.3985582562</c:v>
                </c:pt>
                <c:pt idx="113">
                  <c:v>2613206.1493056631</c:v>
                </c:pt>
                <c:pt idx="114">
                  <c:v>2557586.4884870332</c:v>
                </c:pt>
                <c:pt idx="115">
                  <c:v>2593340.7882791413</c:v>
                </c:pt>
                <c:pt idx="116">
                  <c:v>2718202.8138320809</c:v>
                </c:pt>
                <c:pt idx="117">
                  <c:v>2924258.3653046191</c:v>
                </c:pt>
                <c:pt idx="118">
                  <c:v>3198446.9080343796</c:v>
                </c:pt>
                <c:pt idx="119">
                  <c:v>3523389.3957362315</c:v>
                </c:pt>
                <c:pt idx="120">
                  <c:v>3878489.8163465308</c:v>
                </c:pt>
                <c:pt idx="121">
                  <c:v>4241240.6406147312</c:v>
                </c:pt>
                <c:pt idx="122">
                  <c:v>4588649.4294616412</c:v>
                </c:pt>
                <c:pt idx="123">
                  <c:v>4898696.1766495062</c:v>
                </c:pt>
                <c:pt idx="124">
                  <c:v>5151729.015195528</c:v>
                </c:pt>
                <c:pt idx="125">
                  <c:v>5331709.8226859551</c:v>
                </c:pt>
                <c:pt idx="126">
                  <c:v>5427230.774590008</c:v>
                </c:pt>
                <c:pt idx="127">
                  <c:v>5432237.4128044676</c:v>
                </c:pt>
                <c:pt idx="128">
                  <c:v>5346412.3987695398</c:v>
                </c:pt>
                <c:pt idx="129">
                  <c:v>5175195.6275168872</c:v>
                </c:pt>
                <c:pt idx="130">
                  <c:v>4929439.4277498405</c:v>
                </c:pt>
                <c:pt idx="131">
                  <c:v>4624720.7026025988</c:v>
                </c:pt>
                <c:pt idx="132">
                  <c:v>4280353.6100467397</c:v>
                </c:pt>
                <c:pt idx="133">
                  <c:v>3918165.3627769314</c:v>
                </c:pt>
                <c:pt idx="134">
                  <c:v>3561112.7417387427</c:v>
                </c:pt>
                <c:pt idx="135">
                  <c:v>3231827.013598063</c:v>
                </c:pt>
                <c:pt idx="136">
                  <c:v>2951179.4804648049</c:v>
                </c:pt>
                <c:pt idx="137">
                  <c:v>2736958.5824377844</c:v>
                </c:pt>
                <c:pt idx="138">
                  <c:v>2602742.4029226331</c:v>
                </c:pt>
                <c:pt idx="139">
                  <c:v>2557038.0413509505</c:v>
                </c:pt>
                <c:pt idx="140">
                  <c:v>2602742.4029226331</c:v>
                </c:pt>
                <c:pt idx="141">
                  <c:v>2736958.5824377839</c:v>
                </c:pt>
                <c:pt idx="142">
                  <c:v>2951179.4804648049</c:v>
                </c:pt>
                <c:pt idx="143">
                  <c:v>3231827.013598063</c:v>
                </c:pt>
                <c:pt idx="144">
                  <c:v>3561112.7417387427</c:v>
                </c:pt>
                <c:pt idx="145">
                  <c:v>3918165.3627769314</c:v>
                </c:pt>
                <c:pt idx="146">
                  <c:v>4280353.6100467397</c:v>
                </c:pt>
                <c:pt idx="147">
                  <c:v>4624720.7026025988</c:v>
                </c:pt>
                <c:pt idx="148">
                  <c:v>3207742.0644065803</c:v>
                </c:pt>
                <c:pt idx="149">
                  <c:v>3035361.8773096944</c:v>
                </c:pt>
                <c:pt idx="150">
                  <c:v>2924072.5452146148</c:v>
                </c:pt>
                <c:pt idx="151">
                  <c:v>2880927.9823158076</c:v>
                </c:pt>
                <c:pt idx="152">
                  <c:v>2908662.8446572674</c:v>
                </c:pt>
                <c:pt idx="153">
                  <c:v>3005519.1978937262</c:v>
                </c:pt>
                <c:pt idx="154">
                  <c:v>3165357.941429852</c:v>
                </c:pt>
                <c:pt idx="155">
                  <c:v>3378047.9264786998</c:v>
                </c:pt>
                <c:pt idx="156">
                  <c:v>3630108.1043511168</c:v>
                </c:pt>
                <c:pt idx="157">
                  <c:v>3905562.0033307052</c:v>
                </c:pt>
                <c:pt idx="158">
                  <c:v>4186950.374347006</c:v>
                </c:pt>
                <c:pt idx="159">
                  <c:v>4456437.8203578843</c:v>
                </c:pt>
                <c:pt idx="160">
                  <c:v>4696943.2673299145</c:v>
                </c:pt>
                <c:pt idx="161">
                  <c:v>4893222.6235401537</c:v>
                </c:pt>
                <c:pt idx="162">
                  <c:v>5032835.0043971725</c:v>
                </c:pt>
                <c:pt idx="163">
                  <c:v>5106931.2800112432</c:v>
                </c:pt>
                <c:pt idx="164">
                  <c:v>5110814.9645604845</c:v>
                </c:pt>
                <c:pt idx="165">
                  <c:v>5044239.8962874915</c:v>
                </c:pt>
                <c:pt idx="166">
                  <c:v>4911425.8401081637</c:v>
                </c:pt>
                <c:pt idx="167">
                  <c:v>4720791.0238837972</c:v>
                </c:pt>
                <c:pt idx="168">
                  <c:v>4484418.5611600429</c:v>
                </c:pt>
                <c:pt idx="169">
                  <c:v>4217290.5803997042</c:v>
                </c:pt>
                <c:pt idx="170">
                  <c:v>3936338.6043260423</c:v>
                </c:pt>
                <c:pt idx="171">
                  <c:v>3659370.3697156268</c:v>
                </c:pt>
                <c:pt idx="172">
                  <c:v>3403941.1096240878</c:v>
                </c:pt>
                <c:pt idx="173">
                  <c:v>3186240.8401969299</c:v>
                </c:pt>
                <c:pt idx="174">
                  <c:v>3020068.1797899483</c:v>
                </c:pt>
                <c:pt idx="175">
                  <c:v>2915955.7433978622</c:v>
                </c:pt>
                <c:pt idx="176">
                  <c:v>2880502.5480069472</c:v>
                </c:pt>
                <c:pt idx="177">
                  <c:v>2915955.7433978622</c:v>
                </c:pt>
                <c:pt idx="178">
                  <c:v>3020068.1797899478</c:v>
                </c:pt>
                <c:pt idx="179">
                  <c:v>3186240.8401969299</c:v>
                </c:pt>
                <c:pt idx="180">
                  <c:v>3403941.1096240878</c:v>
                </c:pt>
                <c:pt idx="181">
                  <c:v>3659370.3697156268</c:v>
                </c:pt>
                <c:pt idx="182">
                  <c:v>3936338.6043260423</c:v>
                </c:pt>
                <c:pt idx="183">
                  <c:v>4217290.5803997042</c:v>
                </c:pt>
                <c:pt idx="184">
                  <c:v>4484418.5611600429</c:v>
                </c:pt>
                <c:pt idx="185">
                  <c:v>3307874.7206969829</c:v>
                </c:pt>
                <c:pt idx="186">
                  <c:v>3157303.7854344104</c:v>
                </c:pt>
                <c:pt idx="187">
                  <c:v>3060094.5927742068</c:v>
                </c:pt>
                <c:pt idx="188">
                  <c:v>3022408.6075309198</c:v>
                </c:pt>
                <c:pt idx="189">
                  <c:v>3046634.5016575181</c:v>
                </c:pt>
                <c:pt idx="190">
                  <c:v>3131236.7517104135</c:v>
                </c:pt>
                <c:pt idx="191">
                  <c:v>3270852.9657936599</c:v>
                </c:pt>
                <c:pt idx="192">
                  <c:v>3456633.7710539997</c:v>
                </c:pt>
                <c:pt idx="193">
                  <c:v>3676803.7184469025</c:v>
                </c:pt>
                <c:pt idx="194">
                  <c:v>3917407.6526320279</c:v>
                </c:pt>
                <c:pt idx="195">
                  <c:v>4163195.2394161327</c:v>
                </c:pt>
                <c:pt idx="196">
                  <c:v>4398587.5862440988</c:v>
                </c:pt>
                <c:pt idx="197">
                  <c:v>4608664.6878890116</c:v>
                </c:pt>
                <c:pt idx="198">
                  <c:v>4780111.1095169242</c:v>
                </c:pt>
                <c:pt idx="199">
                  <c:v>4902059.9663658887</c:v>
                </c:pt>
                <c:pt idx="200">
                  <c:v>4966781.7056015776</c:v>
                </c:pt>
                <c:pt idx="201">
                  <c:v>4970174.0329025993</c:v>
                </c:pt>
                <c:pt idx="202">
                  <c:v>4912021.9304837761</c:v>
                </c:pt>
                <c:pt idx="203">
                  <c:v>4796011.2856890969</c:v>
                </c:pt>
                <c:pt idx="204">
                  <c:v>4629495.2663255809</c:v>
                </c:pt>
                <c:pt idx="205">
                  <c:v>4423028.250701393</c:v>
                </c:pt>
                <c:pt idx="206">
                  <c:v>4189696.8535421593</c:v>
                </c:pt>
                <c:pt idx="207">
                  <c:v>3944290.4497452853</c:v>
                </c:pt>
                <c:pt idx="208">
                  <c:v>3702363.7711306801</c:v>
                </c:pt>
                <c:pt idx="209">
                  <c:v>3479250.9921441176</c:v>
                </c:pt>
                <c:pt idx="210">
                  <c:v>3289093.7952724285</c:v>
                </c:pt>
                <c:pt idx="211">
                  <c:v>3143945.0208457815</c:v>
                </c:pt>
                <c:pt idx="212">
                  <c:v>3053004.7150946888</c:v>
                </c:pt>
                <c:pt idx="213">
                  <c:v>3022036.9984564856</c:v>
                </c:pt>
                <c:pt idx="214">
                  <c:v>3053004.7150946888</c:v>
                </c:pt>
                <c:pt idx="215">
                  <c:v>3143945.0208457815</c:v>
                </c:pt>
                <c:pt idx="216">
                  <c:v>3289093.7952724285</c:v>
                </c:pt>
                <c:pt idx="217">
                  <c:v>3479250.9921441176</c:v>
                </c:pt>
                <c:pt idx="218">
                  <c:v>3702363.7711306801</c:v>
                </c:pt>
                <c:pt idx="219">
                  <c:v>3944290.4497452853</c:v>
                </c:pt>
                <c:pt idx="220">
                  <c:v>4189696.8535421593</c:v>
                </c:pt>
                <c:pt idx="221">
                  <c:v>4423028.250701393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B-2245-9019-81D4F71A185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Lambert!$N$64:$N$279</c:f>
              <c:numCache>
                <c:formatCode>0.0000</c:formatCode>
                <c:ptCount val="216"/>
                <c:pt idx="0">
                  <c:v>646458.20799142495</c:v>
                </c:pt>
                <c:pt idx="1">
                  <c:v>532914.94393237447</c:v>
                </c:pt>
                <c:pt idx="2">
                  <c:v>177344.80997034171</c:v>
                </c:pt>
                <c:pt idx="3">
                  <c:v>95005.912165951187</c:v>
                </c:pt>
                <c:pt idx="4">
                  <c:v>123042.27865542809</c:v>
                </c:pt>
                <c:pt idx="5">
                  <c:v>102172.73723493591</c:v>
                </c:pt>
                <c:pt idx="6">
                  <c:v>79792.194189804446</c:v>
                </c:pt>
                <c:pt idx="7">
                  <c:v>-841758.6530503633</c:v>
                </c:pt>
                <c:pt idx="8">
                  <c:v>-767709.62739578204</c:v>
                </c:pt>
                <c:pt idx="9">
                  <c:v>-992729.58108647761</c:v>
                </c:pt>
                <c:pt idx="10">
                  <c:v>-976126.99378130934</c:v>
                </c:pt>
                <c:pt idx="11">
                  <c:v>-558819.92220807425</c:v>
                </c:pt>
                <c:pt idx="12">
                  <c:v>294185.37901550881</c:v>
                </c:pt>
                <c:pt idx="13">
                  <c:v>230145.48378155401</c:v>
                </c:pt>
                <c:pt idx="14">
                  <c:v>239212.05214340941</c:v>
                </c:pt>
                <c:pt idx="15">
                  <c:v>170521.34756197879</c:v>
                </c:pt>
                <c:pt idx="16">
                  <c:v>-18152.83757394287</c:v>
                </c:pt>
                <c:pt idx="17">
                  <c:v>146474.58937013691</c:v>
                </c:pt>
                <c:pt idx="18">
                  <c:v>36305.313801967975</c:v>
                </c:pt>
                <c:pt idx="19">
                  <c:v>29410.845813756125</c:v>
                </c:pt>
                <c:pt idx="20">
                  <c:v>57555.639924155883</c:v>
                </c:pt>
                <c:pt idx="21">
                  <c:v>146063.37020483377</c:v>
                </c:pt>
                <c:pt idx="22">
                  <c:v>-790871.29481103318</c:v>
                </c:pt>
                <c:pt idx="23">
                  <c:v>1130902.1495337184</c:v>
                </c:pt>
                <c:pt idx="24">
                  <c:v>781059.01417306275</c:v>
                </c:pt>
                <c:pt idx="25">
                  <c:v>759380.01576590945</c:v>
                </c:pt>
                <c:pt idx="26">
                  <c:v>594947.57958373346</c:v>
                </c:pt>
                <c:pt idx="27">
                  <c:v>531232.02036624902</c:v>
                </c:pt>
                <c:pt idx="28">
                  <c:v>727840.45813096454</c:v>
                </c:pt>
                <c:pt idx="29">
                  <c:v>468783.76339851931</c:v>
                </c:pt>
                <c:pt idx="30">
                  <c:v>379530.61232081143</c:v>
                </c:pt>
                <c:pt idx="31">
                  <c:v>740499.36228194495</c:v>
                </c:pt>
                <c:pt idx="32">
                  <c:v>668861.93154551508</c:v>
                </c:pt>
                <c:pt idx="33">
                  <c:v>681835.45892702125</c:v>
                </c:pt>
                <c:pt idx="34">
                  <c:v>718276.99555740296</c:v>
                </c:pt>
                <c:pt idx="35">
                  <c:v>707052.20347528916</c:v>
                </c:pt>
                <c:pt idx="36">
                  <c:v>662050.74839489558</c:v>
                </c:pt>
                <c:pt idx="37">
                  <c:v>641796.19090511708</c:v>
                </c:pt>
                <c:pt idx="38">
                  <c:v>483425.34029136517</c:v>
                </c:pt>
                <c:pt idx="39">
                  <c:v>470284.79210697662</c:v>
                </c:pt>
                <c:pt idx="40">
                  <c:v>358595.55078887643</c:v>
                </c:pt>
                <c:pt idx="41">
                  <c:v>166438.5652229499</c:v>
                </c:pt>
                <c:pt idx="42">
                  <c:v>318679.82932697592</c:v>
                </c:pt>
                <c:pt idx="43">
                  <c:v>305797.45298862038</c:v>
                </c:pt>
                <c:pt idx="44">
                  <c:v>246563.09348915186</c:v>
                </c:pt>
                <c:pt idx="45">
                  <c:v>83479.326341141321</c:v>
                </c:pt>
                <c:pt idx="46">
                  <c:v>38071.50982848851</c:v>
                </c:pt>
                <c:pt idx="47">
                  <c:v>29410.845813756125</c:v>
                </c:pt>
                <c:pt idx="48">
                  <c:v>36305.313801967975</c:v>
                </c:pt>
                <c:pt idx="49">
                  <c:v>146063.37020483377</c:v>
                </c:pt>
                <c:pt idx="50">
                  <c:v>874992.60502820578</c:v>
                </c:pt>
                <c:pt idx="51">
                  <c:v>998810.99678398017</c:v>
                </c:pt>
                <c:pt idx="52">
                  <c:v>-1351799.0453287114</c:v>
                </c:pt>
                <c:pt idx="53">
                  <c:v>669796.1999950012</c:v>
                </c:pt>
                <c:pt idx="54">
                  <c:v>635421.55150621501</c:v>
                </c:pt>
                <c:pt idx="55">
                  <c:v>707603.92049019225</c:v>
                </c:pt>
                <c:pt idx="56">
                  <c:v>387701.6777613443</c:v>
                </c:pt>
                <c:pt idx="57">
                  <c:v>-578131.53566180705</c:v>
                </c:pt>
                <c:pt idx="58">
                  <c:v>-615133.28768422909</c:v>
                </c:pt>
                <c:pt idx="59">
                  <c:v>-559804.37064011244</c:v>
                </c:pt>
                <c:pt idx="60">
                  <c:v>-927744.18647963274</c:v>
                </c:pt>
                <c:pt idx="61">
                  <c:v>-935917.36849633232</c:v>
                </c:pt>
                <c:pt idx="62">
                  <c:v>-903434.83268778271</c:v>
                </c:pt>
                <c:pt idx="63">
                  <c:v>-975544.58274902066</c:v>
                </c:pt>
                <c:pt idx="64">
                  <c:v>-864739.59502402146</c:v>
                </c:pt>
                <c:pt idx="65">
                  <c:v>-983842.54906955373</c:v>
                </c:pt>
                <c:pt idx="66">
                  <c:v>-869429.81813392579</c:v>
                </c:pt>
                <c:pt idx="67">
                  <c:v>-593217.23645119206</c:v>
                </c:pt>
                <c:pt idx="68">
                  <c:v>-1017689.7214294503</c:v>
                </c:pt>
                <c:pt idx="69">
                  <c:v>-230567.55933797112</c:v>
                </c:pt>
                <c:pt idx="70">
                  <c:v>-264878.63162516517</c:v>
                </c:pt>
                <c:pt idx="71">
                  <c:v>1161796.628026874</c:v>
                </c:pt>
                <c:pt idx="72">
                  <c:v>1159929.3943178705</c:v>
                </c:pt>
                <c:pt idx="73">
                  <c:v>1152432.5357213055</c:v>
                </c:pt>
                <c:pt idx="74">
                  <c:v>1041003.2360466203</c:v>
                </c:pt>
                <c:pt idx="75">
                  <c:v>1086676.7073719543</c:v>
                </c:pt>
                <c:pt idx="76">
                  <c:v>959108.07384229929</c:v>
                </c:pt>
                <c:pt idx="77">
                  <c:v>1088001.9214122377</c:v>
                </c:pt>
                <c:pt idx="78">
                  <c:v>999600.68772772816</c:v>
                </c:pt>
                <c:pt idx="79">
                  <c:v>680533.63103417493</c:v>
                </c:pt>
                <c:pt idx="80">
                  <c:v>954405.43697877508</c:v>
                </c:pt>
                <c:pt idx="81">
                  <c:v>1095243.4377652754</c:v>
                </c:pt>
                <c:pt idx="82">
                  <c:v>1011744.2920487738</c:v>
                </c:pt>
                <c:pt idx="83">
                  <c:v>829604.0988219328</c:v>
                </c:pt>
                <c:pt idx="84">
                  <c:v>784300.95985492959</c:v>
                </c:pt>
                <c:pt idx="85">
                  <c:v>900839.23974607664</c:v>
                </c:pt>
                <c:pt idx="86">
                  <c:v>829686.42008807743</c:v>
                </c:pt>
                <c:pt idx="87">
                  <c:v>771984.70763179497</c:v>
                </c:pt>
                <c:pt idx="88">
                  <c:v>961437.21193314309</c:v>
                </c:pt>
                <c:pt idx="89">
                  <c:v>431267.62026835058</c:v>
                </c:pt>
                <c:pt idx="90">
                  <c:v>293389.36473708088</c:v>
                </c:pt>
                <c:pt idx="91">
                  <c:v>301212.58351413172</c:v>
                </c:pt>
                <c:pt idx="92">
                  <c:v>164944.07249349714</c:v>
                </c:pt>
                <c:pt idx="93">
                  <c:v>-708046.06249607622</c:v>
                </c:pt>
                <c:pt idx="94">
                  <c:v>-546043.3246329528</c:v>
                </c:pt>
                <c:pt idx="95">
                  <c:v>560311.42377601273</c:v>
                </c:pt>
                <c:pt idx="96">
                  <c:v>493364.726413242</c:v>
                </c:pt>
                <c:pt idx="97">
                  <c:v>481564.95032472903</c:v>
                </c:pt>
                <c:pt idx="98">
                  <c:v>484322.29878375429</c:v>
                </c:pt>
                <c:pt idx="99">
                  <c:v>675410.88856013713</c:v>
                </c:pt>
                <c:pt idx="100">
                  <c:v>642350.06417195906</c:v>
                </c:pt>
                <c:pt idx="101">
                  <c:v>621615.04179897567</c:v>
                </c:pt>
                <c:pt idx="102">
                  <c:v>594287.93577931914</c:v>
                </c:pt>
                <c:pt idx="103">
                  <c:v>575241.0344038594</c:v>
                </c:pt>
                <c:pt idx="104">
                  <c:v>589769.90522949211</c:v>
                </c:pt>
                <c:pt idx="105">
                  <c:v>129998.12016838214</c:v>
                </c:pt>
                <c:pt idx="106">
                  <c:v>733538.75932172313</c:v>
                </c:pt>
                <c:pt idx="107">
                  <c:v>674091.80223264184</c:v>
                </c:pt>
                <c:pt idx="108">
                  <c:v>473430.04224252369</c:v>
                </c:pt>
                <c:pt idx="109">
                  <c:v>527304.1479443704</c:v>
                </c:pt>
                <c:pt idx="110">
                  <c:v>327602.08017139084</c:v>
                </c:pt>
                <c:pt idx="111">
                  <c:v>1159503.7501238869</c:v>
                </c:pt>
                <c:pt idx="112">
                  <c:v>1208571.3153119823</c:v>
                </c:pt>
                <c:pt idx="113">
                  <c:v>1184795.7276566548</c:v>
                </c:pt>
                <c:pt idx="114">
                  <c:v>1051451.2207602113</c:v>
                </c:pt>
                <c:pt idx="115">
                  <c:v>1242822.6653680305</c:v>
                </c:pt>
                <c:pt idx="116">
                  <c:v>1214223.68522192</c:v>
                </c:pt>
                <c:pt idx="117">
                  <c:v>723716.16261937749</c:v>
                </c:pt>
                <c:pt idx="118">
                  <c:v>752461.56373834854</c:v>
                </c:pt>
                <c:pt idx="119">
                  <c:v>718541.19081097876</c:v>
                </c:pt>
                <c:pt idx="120">
                  <c:v>636510.77162497526</c:v>
                </c:pt>
                <c:pt idx="121">
                  <c:v>685756.73782607284</c:v>
                </c:pt>
                <c:pt idx="122">
                  <c:v>295623.32836522476</c:v>
                </c:pt>
                <c:pt idx="123">
                  <c:v>339075.67839771457</c:v>
                </c:pt>
                <c:pt idx="124">
                  <c:v>239896.6853641053</c:v>
                </c:pt>
                <c:pt idx="125">
                  <c:v>302856.23647714028</c:v>
                </c:pt>
                <c:pt idx="126">
                  <c:v>258680.77217947959</c:v>
                </c:pt>
                <c:pt idx="127">
                  <c:v>328059.27670852229</c:v>
                </c:pt>
                <c:pt idx="128">
                  <c:v>467453.73035378399</c:v>
                </c:pt>
                <c:pt idx="129">
                  <c:v>244107.91506110094</c:v>
                </c:pt>
                <c:pt idx="130">
                  <c:v>-368343.5085392067</c:v>
                </c:pt>
                <c:pt idx="131">
                  <c:v>-590364.69905019831</c:v>
                </c:pt>
                <c:pt idx="132">
                  <c:v>-475122.37670002459</c:v>
                </c:pt>
                <c:pt idx="133">
                  <c:v>-245693.87243194954</c:v>
                </c:pt>
                <c:pt idx="134">
                  <c:v>847718.31883724313</c:v>
                </c:pt>
                <c:pt idx="135">
                  <c:v>929729.41462736798</c:v>
                </c:pt>
                <c:pt idx="136">
                  <c:v>1012032.3492037848</c:v>
                </c:pt>
                <c:pt idx="137">
                  <c:v>1018483.6427093417</c:v>
                </c:pt>
                <c:pt idx="138">
                  <c:v>1003872.8549334729</c:v>
                </c:pt>
                <c:pt idx="139">
                  <c:v>954711.32969159167</c:v>
                </c:pt>
                <c:pt idx="140">
                  <c:v>-33606.341848973418</c:v>
                </c:pt>
                <c:pt idx="141">
                  <c:v>138463.15323777057</c:v>
                </c:pt>
                <c:pt idx="142">
                  <c:v>-54130.576949458293</c:v>
                </c:pt>
                <c:pt idx="143">
                  <c:v>155249.44869893134</c:v>
                </c:pt>
                <c:pt idx="144">
                  <c:v>188483.60085371166</c:v>
                </c:pt>
                <c:pt idx="145">
                  <c:v>117909.98822860883</c:v>
                </c:pt>
                <c:pt idx="146">
                  <c:v>-58923.772907477367</c:v>
                </c:pt>
                <c:pt idx="147">
                  <c:v>-167679.2073061181</c:v>
                </c:pt>
                <c:pt idx="148">
                  <c:v>1184832.36216775</c:v>
                </c:pt>
                <c:pt idx="149">
                  <c:v>1087132.549164929</c:v>
                </c:pt>
                <c:pt idx="150">
                  <c:v>-331967.07775658544</c:v>
                </c:pt>
                <c:pt idx="151">
                  <c:v>-297112.05303243431</c:v>
                </c:pt>
                <c:pt idx="152">
                  <c:v>511623.70650696679</c:v>
                </c:pt>
                <c:pt idx="153">
                  <c:v>-734835.07720525784</c:v>
                </c:pt>
                <c:pt idx="154">
                  <c:v>-902666.03978722671</c:v>
                </c:pt>
                <c:pt idx="155">
                  <c:v>1109456.0195386491</c:v>
                </c:pt>
                <c:pt idx="156">
                  <c:v>914131.54629989073</c:v>
                </c:pt>
                <c:pt idx="157">
                  <c:v>959807.33618590201</c:v>
                </c:pt>
                <c:pt idx="158">
                  <c:v>1016892.7490422336</c:v>
                </c:pt>
                <c:pt idx="159">
                  <c:v>1038349.8754739239</c:v>
                </c:pt>
                <c:pt idx="160">
                  <c:v>828587.96579902014</c:v>
                </c:pt>
                <c:pt idx="161">
                  <c:v>837881.01961856498</c:v>
                </c:pt>
                <c:pt idx="162">
                  <c:v>721770.18626521842</c:v>
                </c:pt>
                <c:pt idx="163">
                  <c:v>817904.6270280953</c:v>
                </c:pt>
                <c:pt idx="164">
                  <c:v>778343.6685249157</c:v>
                </c:pt>
                <c:pt idx="165">
                  <c:v>729333.26267059601</c:v>
                </c:pt>
                <c:pt idx="166">
                  <c:v>736557.01354375842</c:v>
                </c:pt>
                <c:pt idx="167">
                  <c:v>864169.9718014868</c:v>
                </c:pt>
                <c:pt idx="168">
                  <c:v>797576.67330918985</c:v>
                </c:pt>
                <c:pt idx="169">
                  <c:v>202347.6668011205</c:v>
                </c:pt>
                <c:pt idx="170">
                  <c:v>124577.58950230424</c:v>
                </c:pt>
                <c:pt idx="171">
                  <c:v>-940032.68654661195</c:v>
                </c:pt>
                <c:pt idx="172">
                  <c:v>-973863.40325419814</c:v>
                </c:pt>
                <c:pt idx="173">
                  <c:v>1076119.6962219807</c:v>
                </c:pt>
                <c:pt idx="174">
                  <c:v>875321.19097037916</c:v>
                </c:pt>
                <c:pt idx="175">
                  <c:v>900123.8266911353</c:v>
                </c:pt>
                <c:pt idx="176">
                  <c:v>1056935.9495351783</c:v>
                </c:pt>
                <c:pt idx="177">
                  <c:v>1026710.317196646</c:v>
                </c:pt>
                <c:pt idx="178">
                  <c:v>981114.57529433479</c:v>
                </c:pt>
                <c:pt idx="179">
                  <c:v>1204498.558977491</c:v>
                </c:pt>
                <c:pt idx="180">
                  <c:v>1004890.4097994404</c:v>
                </c:pt>
                <c:pt idx="181">
                  <c:v>864627.59406968462</c:v>
                </c:pt>
                <c:pt idx="182">
                  <c:v>923348.86592274997</c:v>
                </c:pt>
                <c:pt idx="183">
                  <c:v>66649.613797030193</c:v>
                </c:pt>
                <c:pt idx="184">
                  <c:v>147067.75753931826</c:v>
                </c:pt>
                <c:pt idx="185">
                  <c:v>-150675.61322094034</c:v>
                </c:pt>
                <c:pt idx="186">
                  <c:v>-152341.07712129093</c:v>
                </c:pt>
                <c:pt idx="187">
                  <c:v>65395.8396681835</c:v>
                </c:pt>
                <c:pt idx="188">
                  <c:v>724913.71738577355</c:v>
                </c:pt>
                <c:pt idx="189">
                  <c:v>745971.46566307766</c:v>
                </c:pt>
                <c:pt idx="190">
                  <c:v>501289.98561270221</c:v>
                </c:pt>
                <c:pt idx="191">
                  <c:v>646458.20799142495</c:v>
                </c:pt>
                <c:pt idx="192">
                  <c:v>83479.326341141321</c:v>
                </c:pt>
                <c:pt idx="193">
                  <c:v>-342235.00238534302</c:v>
                </c:pt>
                <c:pt idx="194">
                  <c:v>123042.27865542809</c:v>
                </c:pt>
                <c:pt idx="195">
                  <c:v>146474.58937013691</c:v>
                </c:pt>
                <c:pt idx="196">
                  <c:v>167053.29006078283</c:v>
                </c:pt>
                <c:pt idx="197">
                  <c:v>252500.56132752882</c:v>
                </c:pt>
                <c:pt idx="198">
                  <c:v>-92334.251289231077</c:v>
                </c:pt>
                <c:pt idx="199">
                  <c:v>-97076.730247211555</c:v>
                </c:pt>
                <c:pt idx="200">
                  <c:v>-124411.21222707303</c:v>
                </c:pt>
                <c:pt idx="201">
                  <c:v>-546613.19725402643</c:v>
                </c:pt>
                <c:pt idx="202">
                  <c:v>-546237.42182456807</c:v>
                </c:pt>
                <c:pt idx="203">
                  <c:v>-540156.60792778584</c:v>
                </c:pt>
                <c:pt idx="204">
                  <c:v>1100952.6376916522</c:v>
                </c:pt>
                <c:pt idx="205">
                  <c:v>1043229.4045381946</c:v>
                </c:pt>
                <c:pt idx="206">
                  <c:v>941996.98893580481</c:v>
                </c:pt>
                <c:pt idx="207">
                  <c:v>1101992.6875707344</c:v>
                </c:pt>
                <c:pt idx="208">
                  <c:v>1122865.8804992479</c:v>
                </c:pt>
                <c:pt idx="209">
                  <c:v>-902158.41979610489</c:v>
                </c:pt>
                <c:pt idx="210">
                  <c:v>-718607.54756691249</c:v>
                </c:pt>
                <c:pt idx="211">
                  <c:v>-764532.42079051037</c:v>
                </c:pt>
                <c:pt idx="212">
                  <c:v>474393.98266684363</c:v>
                </c:pt>
                <c:pt idx="213">
                  <c:v>509766.77030959458</c:v>
                </c:pt>
                <c:pt idx="214">
                  <c:v>855579.28175372921</c:v>
                </c:pt>
                <c:pt idx="215">
                  <c:v>822010.86009033758</c:v>
                </c:pt>
              </c:numCache>
            </c:numRef>
          </c:xVal>
          <c:yVal>
            <c:numRef>
              <c:f>Lambert!$P$12</c:f>
              <c:numCache>
                <c:formatCode>General</c:formatCode>
                <c:ptCount val="1"/>
                <c:pt idx="0">
                  <c:v>6378206.4000000004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DC-C545-8D66-EF9D261D52F2}"/>
            </c:ext>
          </c:extLst>
        </c:ser>
        <c:ser>
          <c:idx val="3"/>
          <c:order val="3"/>
          <c:tx>
            <c:v>Line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Lambert!$N$437:$N$473</c:f>
              <c:numCache>
                <c:formatCode>0.0000</c:formatCode>
                <c:ptCount val="37"/>
                <c:pt idx="0">
                  <c:v>790614.78674621729</c:v>
                </c:pt>
                <c:pt idx="1">
                  <c:v>567888.14609894506</c:v>
                </c:pt>
                <c:pt idx="2">
                  <c:v>309166.73237482429</c:v>
                </c:pt>
                <c:pt idx="3">
                  <c:v>30849.230140687861</c:v>
                </c:pt>
                <c:pt idx="4">
                  <c:v>-249423.60616079325</c:v>
                </c:pt>
                <c:pt idx="5">
                  <c:v>-513887.08605038206</c:v>
                </c:pt>
                <c:pt idx="6">
                  <c:v>-745778.57235889055</c:v>
                </c:pt>
                <c:pt idx="7">
                  <c:v>-930399.95686647715</c:v>
                </c:pt>
                <c:pt idx="8">
                  <c:v>-1056049.2787448785</c:v>
                </c:pt>
                <c:pt idx="9">
                  <c:v>-1114762.4365080167</c:v>
                </c:pt>
                <c:pt idx="10">
                  <c:v>-1102817.9811261368</c:v>
                </c:pt>
                <c:pt idx="11">
                  <c:v>-1020972.9947182278</c:v>
                </c:pt>
                <c:pt idx="12">
                  <c:v>-874415.10399118112</c:v>
                </c:pt>
                <c:pt idx="13">
                  <c:v>-672433.66998480842</c:v>
                </c:pt>
                <c:pt idx="14">
                  <c:v>-427830.99528763461</c:v>
                </c:pt>
                <c:pt idx="15">
                  <c:v>-156110.86850697038</c:v>
                </c:pt>
                <c:pt idx="16">
                  <c:v>125504.12106549383</c:v>
                </c:pt>
                <c:pt idx="17">
                  <c:v>399164.2124964933</c:v>
                </c:pt>
                <c:pt idx="18">
                  <c:v>647523.85462614999</c:v>
                </c:pt>
                <c:pt idx="19">
                  <c:v>854841.12887187884</c:v>
                </c:pt>
                <c:pt idx="20">
                  <c:v>1007975.5280886593</c:v>
                </c:pt>
                <c:pt idx="21">
                  <c:v>1097220.8487081793</c:v>
                </c:pt>
                <c:pt idx="22">
                  <c:v>1116920.4044869647</c:v>
                </c:pt>
                <c:pt idx="23">
                  <c:v>1065825.5674252177</c:v>
                </c:pt>
                <c:pt idx="24">
                  <c:v>947174.91025609057</c:v>
                </c:pt>
                <c:pt idx="25">
                  <c:v>768488.93417257222</c:v>
                </c:pt>
                <c:pt idx="26">
                  <c:v>541093.39267968654</c:v>
                </c:pt>
                <c:pt idx="27">
                  <c:v>279401.42500379344</c:v>
                </c:pt>
                <c:pt idx="28">
                  <c:v>0</c:v>
                </c:pt>
                <c:pt idx="29">
                  <c:v>-279401.42500379344</c:v>
                </c:pt>
                <c:pt idx="30">
                  <c:v>-541093.39267968619</c:v>
                </c:pt>
                <c:pt idx="31">
                  <c:v>-768488.93417257222</c:v>
                </c:pt>
                <c:pt idx="32">
                  <c:v>-947174.91025609046</c:v>
                </c:pt>
                <c:pt idx="33">
                  <c:v>-1065825.5674252177</c:v>
                </c:pt>
                <c:pt idx="34">
                  <c:v>-1116920.4044869647</c:v>
                </c:pt>
                <c:pt idx="35">
                  <c:v>-1097220.8487081793</c:v>
                </c:pt>
                <c:pt idx="36">
                  <c:v>-1007975.5280886593</c:v>
                </c:pt>
              </c:numCache>
            </c:numRef>
          </c:xVal>
          <c:yVal>
            <c:numRef>
              <c:f>Lambert!$O$437:$O$473</c:f>
              <c:numCache>
                <c:formatCode>0.0000</c:formatCode>
                <c:ptCount val="37"/>
                <c:pt idx="0">
                  <c:v>3207742.0644065803</c:v>
                </c:pt>
                <c:pt idx="1">
                  <c:v>3035361.8773096944</c:v>
                </c:pt>
                <c:pt idx="2">
                  <c:v>2924072.5452146148</c:v>
                </c:pt>
                <c:pt idx="3">
                  <c:v>2880927.9823158076</c:v>
                </c:pt>
                <c:pt idx="4">
                  <c:v>2908662.8446572674</c:v>
                </c:pt>
                <c:pt idx="5">
                  <c:v>3005519.1978937262</c:v>
                </c:pt>
                <c:pt idx="6">
                  <c:v>3165357.941429852</c:v>
                </c:pt>
                <c:pt idx="7">
                  <c:v>3378047.9264786998</c:v>
                </c:pt>
                <c:pt idx="8">
                  <c:v>3630108.1043511168</c:v>
                </c:pt>
                <c:pt idx="9">
                  <c:v>3905562.0033307052</c:v>
                </c:pt>
                <c:pt idx="10">
                  <c:v>4186950.374347006</c:v>
                </c:pt>
                <c:pt idx="11">
                  <c:v>4456437.8203578843</c:v>
                </c:pt>
                <c:pt idx="12">
                  <c:v>4696943.2673299145</c:v>
                </c:pt>
                <c:pt idx="13">
                  <c:v>4893222.6235401537</c:v>
                </c:pt>
                <c:pt idx="14">
                  <c:v>5032835.0043971725</c:v>
                </c:pt>
                <c:pt idx="15">
                  <c:v>5106931.2800112432</c:v>
                </c:pt>
                <c:pt idx="16">
                  <c:v>5110814.9645604845</c:v>
                </c:pt>
                <c:pt idx="17">
                  <c:v>5044239.8962874915</c:v>
                </c:pt>
                <c:pt idx="18">
                  <c:v>4911425.8401081637</c:v>
                </c:pt>
                <c:pt idx="19">
                  <c:v>4720791.0238837972</c:v>
                </c:pt>
                <c:pt idx="20">
                  <c:v>4484418.5611600429</c:v>
                </c:pt>
                <c:pt idx="21">
                  <c:v>4217290.5803997042</c:v>
                </c:pt>
                <c:pt idx="22">
                  <c:v>3936338.6043260423</c:v>
                </c:pt>
                <c:pt idx="23">
                  <c:v>3659370.3697156268</c:v>
                </c:pt>
                <c:pt idx="24">
                  <c:v>3403941.1096240878</c:v>
                </c:pt>
                <c:pt idx="25">
                  <c:v>3186240.8401969299</c:v>
                </c:pt>
                <c:pt idx="26">
                  <c:v>3020068.1797899483</c:v>
                </c:pt>
                <c:pt idx="27">
                  <c:v>2915955.7433978622</c:v>
                </c:pt>
                <c:pt idx="28">
                  <c:v>2880502.5480069472</c:v>
                </c:pt>
                <c:pt idx="29">
                  <c:v>2915955.7433978622</c:v>
                </c:pt>
                <c:pt idx="30">
                  <c:v>3020068.1797899478</c:v>
                </c:pt>
                <c:pt idx="31">
                  <c:v>3186240.8401969299</c:v>
                </c:pt>
                <c:pt idx="32">
                  <c:v>3403941.1096240878</c:v>
                </c:pt>
                <c:pt idx="33">
                  <c:v>3659370.3697156268</c:v>
                </c:pt>
                <c:pt idx="34">
                  <c:v>3936338.6043260423</c:v>
                </c:pt>
                <c:pt idx="35">
                  <c:v>4217290.5803997042</c:v>
                </c:pt>
                <c:pt idx="36">
                  <c:v>4484418.5611600429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5-DF45-9120-6F0563158A71}"/>
            </c:ext>
          </c:extLst>
        </c:ser>
        <c:ser>
          <c:idx val="4"/>
          <c:order val="4"/>
          <c:tx>
            <c:v>Line2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Lambert!$N$660:$N$661</c:f>
              <c:numCache>
                <c:formatCode>0.0000</c:formatCode>
                <c:ptCount val="2"/>
              </c:numCache>
            </c:numRef>
          </c:xVal>
          <c:yVal>
            <c:numRef>
              <c:f>Lambert!$O$660:$O$661</c:f>
              <c:numCache>
                <c:formatCode>0.0000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5-DF45-9120-6F0563158A71}"/>
            </c:ext>
          </c:extLst>
        </c:ser>
        <c:ser>
          <c:idx val="5"/>
          <c:order val="5"/>
          <c:tx>
            <c:v>Line3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Lambert!$N$511:$N$547</c:f>
              <c:numCache>
                <c:formatCode>0.0000</c:formatCode>
                <c:ptCount val="37"/>
              </c:numCache>
            </c:numRef>
          </c:xVal>
          <c:yVal>
            <c:numRef>
              <c:f>Lambert!$O$511:$O$547</c:f>
              <c:numCache>
                <c:formatCode>0.0000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5-DF45-9120-6F056315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83008"/>
        <c:axId val="624353456"/>
      </c:scatterChart>
      <c:valAx>
        <c:axId val="624383008"/>
        <c:scaling>
          <c:orientation val="minMax"/>
          <c:max val="3000000"/>
          <c:min val="-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53456"/>
        <c:crosses val="autoZero"/>
        <c:crossBetween val="midCat"/>
      </c:valAx>
      <c:valAx>
        <c:axId val="624353456"/>
        <c:scaling>
          <c:orientation val="minMax"/>
          <c:max val="5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8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04337519506931E-2"/>
          <c:y val="2.6434196028421654E-2"/>
          <c:w val="0.95373515174700385"/>
          <c:h val="0.96730777308774762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xVal>
            <c:numRef>
              <c:f>'Data pts (3)'!$U$388:$U$604</c:f>
              <c:numCache>
                <c:formatCode>0.0000</c:formatCode>
                <c:ptCount val="217"/>
                <c:pt idx="0">
                  <c:v>0.56001076766864999</c:v>
                </c:pt>
                <c:pt idx="1">
                  <c:v>0.56060214609837244</c:v>
                </c:pt>
                <c:pt idx="2">
                  <c:v>0.56233028144677388</c:v>
                </c:pt>
                <c:pt idx="3">
                  <c:v>0.56276547425932222</c:v>
                </c:pt>
                <c:pt idx="4">
                  <c:v>0.56344197650317096</c:v>
                </c:pt>
                <c:pt idx="5">
                  <c:v>0.56457004998321902</c:v>
                </c:pt>
                <c:pt idx="6">
                  <c:v>0.56324753473754474</c:v>
                </c:pt>
                <c:pt idx="7">
                  <c:v>0.56276190979329554</c:v>
                </c:pt>
                <c:pt idx="8">
                  <c:v>0.56273058424725131</c:v>
                </c:pt>
                <c:pt idx="9">
                  <c:v>0.56349280688667969</c:v>
                </c:pt>
                <c:pt idx="10">
                  <c:v>0.56293486004235704</c:v>
                </c:pt>
                <c:pt idx="11">
                  <c:v>0.56268218486765664</c:v>
                </c:pt>
                <c:pt idx="12">
                  <c:v>0.56226807682984092</c:v>
                </c:pt>
                <c:pt idx="13">
                  <c:v>0.56219701677147005</c:v>
                </c:pt>
                <c:pt idx="14">
                  <c:v>0.56293841380009557</c:v>
                </c:pt>
                <c:pt idx="15">
                  <c:v>0.56338306500589053</c:v>
                </c:pt>
                <c:pt idx="16">
                  <c:v>0.56413895159984029</c:v>
                </c:pt>
                <c:pt idx="17">
                  <c:v>0.56402937199363234</c:v>
                </c:pt>
                <c:pt idx="18">
                  <c:v>0.56422689845783458</c:v>
                </c:pt>
                <c:pt idx="19">
                  <c:v>0.5644588655006566</c:v>
                </c:pt>
                <c:pt idx="20">
                  <c:v>0.56466000095485591</c:v>
                </c:pt>
                <c:pt idx="21">
                  <c:v>0.56450192158847634</c:v>
                </c:pt>
                <c:pt idx="22">
                  <c:v>0.56207077602708289</c:v>
                </c:pt>
                <c:pt idx="23">
                  <c:v>0.55658026979836317</c:v>
                </c:pt>
                <c:pt idx="24">
                  <c:v>0.55957719659350824</c:v>
                </c:pt>
                <c:pt idx="25">
                  <c:v>0.55970260627992585</c:v>
                </c:pt>
                <c:pt idx="26">
                  <c:v>0.56016693314084676</c:v>
                </c:pt>
                <c:pt idx="27">
                  <c:v>0.56042971828068622</c:v>
                </c:pt>
                <c:pt idx="28">
                  <c:v>0.55985920479701023</c:v>
                </c:pt>
                <c:pt idx="29">
                  <c:v>0.5608016638050709</c:v>
                </c:pt>
                <c:pt idx="30">
                  <c:v>0.56179719789085814</c:v>
                </c:pt>
                <c:pt idx="31">
                  <c:v>0.56014653610124998</c:v>
                </c:pt>
                <c:pt idx="32">
                  <c:v>0.56030700113231213</c:v>
                </c:pt>
                <c:pt idx="33">
                  <c:v>0.56046890571581376</c:v>
                </c:pt>
                <c:pt idx="34">
                  <c:v>0.56087466129509234</c:v>
                </c:pt>
                <c:pt idx="35">
                  <c:v>0.56105505593575777</c:v>
                </c:pt>
                <c:pt idx="36">
                  <c:v>0.56053627773092018</c:v>
                </c:pt>
                <c:pt idx="37">
                  <c:v>0.56142285356427923</c:v>
                </c:pt>
                <c:pt idx="38">
                  <c:v>0.56126181553615773</c:v>
                </c:pt>
                <c:pt idx="39">
                  <c:v>0.56183813388763149</c:v>
                </c:pt>
                <c:pt idx="40">
                  <c:v>0.56241995395332123</c:v>
                </c:pt>
                <c:pt idx="41">
                  <c:v>0.56274548379656508</c:v>
                </c:pt>
                <c:pt idx="42">
                  <c:v>0.56283899588108188</c:v>
                </c:pt>
                <c:pt idx="43">
                  <c:v>0.5619952371357938</c:v>
                </c:pt>
                <c:pt idx="44">
                  <c:v>0.56248400958195011</c:v>
                </c:pt>
                <c:pt idx="45">
                  <c:v>0.5637923779680909</c:v>
                </c:pt>
                <c:pt idx="46">
                  <c:v>0.56450925910169092</c:v>
                </c:pt>
                <c:pt idx="47">
                  <c:v>0.5644588655006566</c:v>
                </c:pt>
                <c:pt idx="48">
                  <c:v>0.56422689845783458</c:v>
                </c:pt>
                <c:pt idx="49">
                  <c:v>0.56450192158847634</c:v>
                </c:pt>
                <c:pt idx="50">
                  <c:v>0.56062771728910621</c:v>
                </c:pt>
                <c:pt idx="51">
                  <c:v>0.56082113449551552</c:v>
                </c:pt>
                <c:pt idx="52">
                  <c:v>0.55930178034086686</c:v>
                </c:pt>
                <c:pt idx="53">
                  <c:v>0.56062731558388268</c:v>
                </c:pt>
                <c:pt idx="54">
                  <c:v>0.56152836667353911</c:v>
                </c:pt>
                <c:pt idx="55">
                  <c:v>0.56079476190974498</c:v>
                </c:pt>
                <c:pt idx="56">
                  <c:v>0.56136210785410479</c:v>
                </c:pt>
                <c:pt idx="57">
                  <c:v>0.56427522629081683</c:v>
                </c:pt>
                <c:pt idx="58">
                  <c:v>0.56483508574224928</c:v>
                </c:pt>
                <c:pt idx="59">
                  <c:v>0.56473556081595833</c:v>
                </c:pt>
                <c:pt idx="60">
                  <c:v>0.56516848567578204</c:v>
                </c:pt>
                <c:pt idx="61">
                  <c:v>0.56482610582202519</c:v>
                </c:pt>
                <c:pt idx="62">
                  <c:v>0.56545076466520261</c:v>
                </c:pt>
                <c:pt idx="63">
                  <c:v>0.56469048253990006</c:v>
                </c:pt>
                <c:pt idx="64">
                  <c:v>0.56538017129136964</c:v>
                </c:pt>
                <c:pt idx="65">
                  <c:v>0.56446743055147508</c:v>
                </c:pt>
                <c:pt idx="66">
                  <c:v>0.56571282250691224</c:v>
                </c:pt>
                <c:pt idx="67">
                  <c:v>0.56362348813003227</c:v>
                </c:pt>
                <c:pt idx="68">
                  <c:v>0.56488367209751222</c:v>
                </c:pt>
                <c:pt idx="69">
                  <c:v>0.56230999880097488</c:v>
                </c:pt>
                <c:pt idx="70">
                  <c:v>0.5620445797933894</c:v>
                </c:pt>
                <c:pt idx="71">
                  <c:v>0.5561128413350821</c:v>
                </c:pt>
                <c:pt idx="72">
                  <c:v>0.55624981471018875</c:v>
                </c:pt>
                <c:pt idx="73">
                  <c:v>0.5563243718516081</c:v>
                </c:pt>
                <c:pt idx="74">
                  <c:v>0.5575349789663645</c:v>
                </c:pt>
                <c:pt idx="75">
                  <c:v>0.55707579897917814</c:v>
                </c:pt>
                <c:pt idx="76">
                  <c:v>0.56030809609220389</c:v>
                </c:pt>
                <c:pt idx="77">
                  <c:v>0.5608893572169551</c:v>
                </c:pt>
                <c:pt idx="78">
                  <c:v>0.56063937843987133</c:v>
                </c:pt>
                <c:pt idx="79">
                  <c:v>0.56142227838187997</c:v>
                </c:pt>
                <c:pt idx="80">
                  <c:v>0.5610023567175525</c:v>
                </c:pt>
                <c:pt idx="81">
                  <c:v>0.56074203029358105</c:v>
                </c:pt>
                <c:pt idx="82">
                  <c:v>0.56092701898010078</c:v>
                </c:pt>
                <c:pt idx="83">
                  <c:v>0.56082160732217934</c:v>
                </c:pt>
                <c:pt idx="84">
                  <c:v>0.56010851767382297</c:v>
                </c:pt>
                <c:pt idx="85">
                  <c:v>0.55968645210365586</c:v>
                </c:pt>
                <c:pt idx="86">
                  <c:v>0.56016621246418752</c:v>
                </c:pt>
                <c:pt idx="87">
                  <c:v>0.56050041966710185</c:v>
                </c:pt>
                <c:pt idx="88">
                  <c:v>0.55981051680319105</c:v>
                </c:pt>
                <c:pt idx="89">
                  <c:v>0.55940558089660253</c:v>
                </c:pt>
                <c:pt idx="90">
                  <c:v>0.55988921319671603</c:v>
                </c:pt>
                <c:pt idx="91">
                  <c:v>0.55914297248059819</c:v>
                </c:pt>
                <c:pt idx="92">
                  <c:v>0.56009525273787253</c:v>
                </c:pt>
                <c:pt idx="93">
                  <c:v>0.56240404263920618</c:v>
                </c:pt>
                <c:pt idx="94">
                  <c:v>0.561989815954825</c:v>
                </c:pt>
                <c:pt idx="95">
                  <c:v>0.55882664592514009</c:v>
                </c:pt>
                <c:pt idx="96">
                  <c:v>0.55897869096813713</c:v>
                </c:pt>
                <c:pt idx="97">
                  <c:v>0.55944184455722745</c:v>
                </c:pt>
                <c:pt idx="98">
                  <c:v>0.559669163345066</c:v>
                </c:pt>
                <c:pt idx="99">
                  <c:v>0.55857905986917589</c:v>
                </c:pt>
                <c:pt idx="100">
                  <c:v>0.55905869387322138</c:v>
                </c:pt>
                <c:pt idx="101">
                  <c:v>0.55863752119054277</c:v>
                </c:pt>
                <c:pt idx="102">
                  <c:v>0.55972857752270255</c:v>
                </c:pt>
                <c:pt idx="103">
                  <c:v>0.55884482038250072</c:v>
                </c:pt>
                <c:pt idx="104">
                  <c:v>0.55934682649559475</c:v>
                </c:pt>
                <c:pt idx="105">
                  <c:v>0.5614723145401681</c:v>
                </c:pt>
                <c:pt idx="106">
                  <c:v>0.55915551428724974</c:v>
                </c:pt>
                <c:pt idx="107">
                  <c:v>0.55933690944742565</c:v>
                </c:pt>
                <c:pt idx="108">
                  <c:v>0.5621842676426595</c:v>
                </c:pt>
                <c:pt idx="109">
                  <c:v>0.56196093508290246</c:v>
                </c:pt>
                <c:pt idx="110">
                  <c:v>0.56216540169637041</c:v>
                </c:pt>
                <c:pt idx="111">
                  <c:v>0.55602702108321533</c:v>
                </c:pt>
                <c:pt idx="112">
                  <c:v>0.55568019259992318</c:v>
                </c:pt>
                <c:pt idx="113">
                  <c:v>0.55583826179650708</c:v>
                </c:pt>
                <c:pt idx="114">
                  <c:v>0.55737790293045308</c:v>
                </c:pt>
                <c:pt idx="115">
                  <c:v>0.55477954081726455</c:v>
                </c:pt>
                <c:pt idx="116">
                  <c:v>0.55527838145291009</c:v>
                </c:pt>
                <c:pt idx="117">
                  <c:v>0.55806025092300127</c:v>
                </c:pt>
                <c:pt idx="118">
                  <c:v>0.55792530438892585</c:v>
                </c:pt>
                <c:pt idx="119">
                  <c:v>0.55788333748871388</c:v>
                </c:pt>
                <c:pt idx="120">
                  <c:v>0.55823982553313656</c:v>
                </c:pt>
                <c:pt idx="121">
                  <c:v>0.55809663519966646</c:v>
                </c:pt>
                <c:pt idx="122">
                  <c:v>0.55899624303648776</c:v>
                </c:pt>
                <c:pt idx="123">
                  <c:v>0.55837347263432879</c:v>
                </c:pt>
                <c:pt idx="124">
                  <c:v>0.55945069104072243</c:v>
                </c:pt>
                <c:pt idx="125">
                  <c:v>0.55832186139993734</c:v>
                </c:pt>
                <c:pt idx="126">
                  <c:v>0.56066733838370719</c:v>
                </c:pt>
                <c:pt idx="127">
                  <c:v>0.56092034606267416</c:v>
                </c:pt>
                <c:pt idx="128">
                  <c:v>0.56003925932174714</c:v>
                </c:pt>
                <c:pt idx="129">
                  <c:v>0.56054144954448071</c:v>
                </c:pt>
                <c:pt idx="130">
                  <c:v>0.56088695397727772</c:v>
                </c:pt>
                <c:pt idx="131">
                  <c:v>0.56122421988576243</c:v>
                </c:pt>
                <c:pt idx="132">
                  <c:v>0.56073644681057344</c:v>
                </c:pt>
                <c:pt idx="133">
                  <c:v>0.56016577184224159</c:v>
                </c:pt>
                <c:pt idx="134">
                  <c:v>0.55933549828795259</c:v>
                </c:pt>
                <c:pt idx="135">
                  <c:v>0.55907510946265437</c:v>
                </c:pt>
                <c:pt idx="136">
                  <c:v>0.55862145837644039</c:v>
                </c:pt>
                <c:pt idx="137">
                  <c:v>0.55851573817281974</c:v>
                </c:pt>
                <c:pt idx="138">
                  <c:v>0.55852555649444746</c:v>
                </c:pt>
                <c:pt idx="139">
                  <c:v>0.55856127522513577</c:v>
                </c:pt>
                <c:pt idx="140">
                  <c:v>0.55961596770794542</c:v>
                </c:pt>
                <c:pt idx="141">
                  <c:v>0.55904171830284977</c:v>
                </c:pt>
                <c:pt idx="142">
                  <c:v>0.55931246541215995</c:v>
                </c:pt>
                <c:pt idx="143">
                  <c:v>0.56056804400738802</c:v>
                </c:pt>
                <c:pt idx="144">
                  <c:v>0.56033788419405717</c:v>
                </c:pt>
                <c:pt idx="145">
                  <c:v>0.56037280119489719</c:v>
                </c:pt>
                <c:pt idx="146">
                  <c:v>0.56115098250285023</c:v>
                </c:pt>
                <c:pt idx="147">
                  <c:v>0.56132002671506576</c:v>
                </c:pt>
                <c:pt idx="148">
                  <c:v>0.55563773382234882</c:v>
                </c:pt>
                <c:pt idx="149">
                  <c:v>0.5568949378359177</c:v>
                </c:pt>
                <c:pt idx="150">
                  <c:v>0.5635908818886175</c:v>
                </c:pt>
                <c:pt idx="151">
                  <c:v>0.56333863525903483</c:v>
                </c:pt>
                <c:pt idx="152">
                  <c:v>0.56156373441639018</c:v>
                </c:pt>
                <c:pt idx="153">
                  <c:v>0.5644458511180126</c:v>
                </c:pt>
                <c:pt idx="154">
                  <c:v>0.56400462570550469</c:v>
                </c:pt>
                <c:pt idx="155">
                  <c:v>0.55614453257468111</c:v>
                </c:pt>
                <c:pt idx="156">
                  <c:v>0.55705467907473094</c:v>
                </c:pt>
                <c:pt idx="157">
                  <c:v>0.55676516700319345</c:v>
                </c:pt>
                <c:pt idx="158">
                  <c:v>0.55651758755969849</c:v>
                </c:pt>
                <c:pt idx="159">
                  <c:v>0.55666423168635804</c:v>
                </c:pt>
                <c:pt idx="160">
                  <c:v>0.55792926670819243</c:v>
                </c:pt>
                <c:pt idx="161">
                  <c:v>0.55796084227111775</c:v>
                </c:pt>
                <c:pt idx="162">
                  <c:v>0.55891410358469085</c:v>
                </c:pt>
                <c:pt idx="163">
                  <c:v>0.55786894060696313</c:v>
                </c:pt>
                <c:pt idx="164">
                  <c:v>0.5584480896611872</c:v>
                </c:pt>
                <c:pt idx="165">
                  <c:v>0.55870851083452022</c:v>
                </c:pt>
                <c:pt idx="166">
                  <c:v>0.55817094871334139</c:v>
                </c:pt>
                <c:pt idx="167">
                  <c:v>0.55776285749554455</c:v>
                </c:pt>
                <c:pt idx="168">
                  <c:v>0.5579684528135721</c:v>
                </c:pt>
                <c:pt idx="169">
                  <c:v>0.56164021372971662</c:v>
                </c:pt>
                <c:pt idx="170">
                  <c:v>0.562071704803212</c:v>
                </c:pt>
                <c:pt idx="171">
                  <c:v>0.56249416925334184</c:v>
                </c:pt>
                <c:pt idx="172">
                  <c:v>0.56297483351187272</c:v>
                </c:pt>
                <c:pt idx="173">
                  <c:v>0.5568871836037399</c:v>
                </c:pt>
                <c:pt idx="174">
                  <c:v>0.55743793143031795</c:v>
                </c:pt>
                <c:pt idx="175">
                  <c:v>0.55778118509271157</c:v>
                </c:pt>
                <c:pt idx="176">
                  <c:v>0.55676306027794842</c:v>
                </c:pt>
                <c:pt idx="177">
                  <c:v>0.55722572956072147</c:v>
                </c:pt>
                <c:pt idx="178">
                  <c:v>0.55730701573804486</c:v>
                </c:pt>
                <c:pt idx="179">
                  <c:v>0.55585419949525994</c:v>
                </c:pt>
                <c:pt idx="180">
                  <c:v>0.55941692995639458</c:v>
                </c:pt>
                <c:pt idx="181">
                  <c:v>0.55946828504189661</c:v>
                </c:pt>
                <c:pt idx="182">
                  <c:v>0.55944120442284861</c:v>
                </c:pt>
                <c:pt idx="183">
                  <c:v>0.5596459671207199</c:v>
                </c:pt>
                <c:pt idx="184">
                  <c:v>0.55983647251681268</c:v>
                </c:pt>
                <c:pt idx="185">
                  <c:v>0.56067514813158781</c:v>
                </c:pt>
                <c:pt idx="186">
                  <c:v>0.56020953842918098</c:v>
                </c:pt>
                <c:pt idx="187">
                  <c:v>0.55980096473495833</c:v>
                </c:pt>
                <c:pt idx="188">
                  <c:v>0.55991713612361083</c:v>
                </c:pt>
                <c:pt idx="189">
                  <c:v>0.55948717979742746</c:v>
                </c:pt>
                <c:pt idx="190">
                  <c:v>0.56084354480357135</c:v>
                </c:pt>
                <c:pt idx="191">
                  <c:v>0.56001076766864999</c:v>
                </c:pt>
                <c:pt idx="192">
                  <c:v>0.5637923779680909</c:v>
                </c:pt>
                <c:pt idx="193">
                  <c:v>0.56449400293782337</c:v>
                </c:pt>
                <c:pt idx="194">
                  <c:v>0.56344197650317096</c:v>
                </c:pt>
                <c:pt idx="195">
                  <c:v>0.56402937199363234</c:v>
                </c:pt>
                <c:pt idx="196">
                  <c:v>0.56264089908902537</c:v>
                </c:pt>
                <c:pt idx="197">
                  <c:v>0.5631489098221315</c:v>
                </c:pt>
                <c:pt idx="198">
                  <c:v>0.56284422956886315</c:v>
                </c:pt>
                <c:pt idx="199">
                  <c:v>0.56328049503740862</c:v>
                </c:pt>
                <c:pt idx="200">
                  <c:v>0.56381397843082193</c:v>
                </c:pt>
                <c:pt idx="201">
                  <c:v>0.56271965684479852</c:v>
                </c:pt>
                <c:pt idx="202">
                  <c:v>0.56259421606799231</c:v>
                </c:pt>
                <c:pt idx="203">
                  <c:v>0.56283917869259625</c:v>
                </c:pt>
                <c:pt idx="204">
                  <c:v>0.55781881969797742</c:v>
                </c:pt>
                <c:pt idx="205">
                  <c:v>0.55790302341972631</c:v>
                </c:pt>
                <c:pt idx="206">
                  <c:v>0.5584538269660102</c:v>
                </c:pt>
                <c:pt idx="207">
                  <c:v>0.55568217063940017</c:v>
                </c:pt>
                <c:pt idx="208">
                  <c:v>0.55580906966257793</c:v>
                </c:pt>
                <c:pt idx="209">
                  <c:v>0.56184042743320073</c:v>
                </c:pt>
                <c:pt idx="210">
                  <c:v>0.56135433435025528</c:v>
                </c:pt>
                <c:pt idx="211">
                  <c:v>0.56178061593982176</c:v>
                </c:pt>
                <c:pt idx="212">
                  <c:v>0.55885104767952887</c:v>
                </c:pt>
                <c:pt idx="213">
                  <c:v>0.5587036920012447</c:v>
                </c:pt>
                <c:pt idx="214">
                  <c:v>0.55855101961745146</c:v>
                </c:pt>
                <c:pt idx="215">
                  <c:v>0.5586730327324323</c:v>
                </c:pt>
              </c:numCache>
            </c:numRef>
          </c:xVal>
          <c:yVal>
            <c:numRef>
              <c:f>'Data pts (3)'!$T$388:$T$604</c:f>
              <c:numCache>
                <c:formatCode>0.0000</c:formatCode>
                <c:ptCount val="217"/>
                <c:pt idx="0">
                  <c:v>1.6069699695923159</c:v>
                </c:pt>
                <c:pt idx="1">
                  <c:v>1.6073708247621579</c:v>
                </c:pt>
                <c:pt idx="2">
                  <c:v>1.6086270650508918</c:v>
                </c:pt>
                <c:pt idx="3">
                  <c:v>1.6088941842931479</c:v>
                </c:pt>
                <c:pt idx="4">
                  <c:v>1.6084199842634619</c:v>
                </c:pt>
                <c:pt idx="5">
                  <c:v>1.6080143201925738</c:v>
                </c:pt>
                <c:pt idx="6">
                  <c:v>1.6087556021449558</c:v>
                </c:pt>
                <c:pt idx="7">
                  <c:v>1.6144195537037287</c:v>
                </c:pt>
                <c:pt idx="8">
                  <c:v>1.6139694400249276</c:v>
                </c:pt>
                <c:pt idx="9">
                  <c:v>1.6150566853226349</c:v>
                </c:pt>
                <c:pt idx="10">
                  <c:v>1.6152110281812984</c:v>
                </c:pt>
                <c:pt idx="11">
                  <c:v>1.612723019842569</c:v>
                </c:pt>
                <c:pt idx="12">
                  <c:v>1.6079890623499742</c:v>
                </c:pt>
                <c:pt idx="13">
                  <c:v>1.6083872129306509</c:v>
                </c:pt>
                <c:pt idx="14">
                  <c:v>1.6079949370209521</c:v>
                </c:pt>
                <c:pt idx="15">
                  <c:v>1.6081790563000207</c:v>
                </c:pt>
                <c:pt idx="16">
                  <c:v>1.608891925766166</c:v>
                </c:pt>
                <c:pt idx="17">
                  <c:v>1.6080166666161642</c:v>
                </c:pt>
                <c:pt idx="18">
                  <c:v>1.6085430862661207</c:v>
                </c:pt>
                <c:pt idx="19">
                  <c:v>1.6084728979343399</c:v>
                </c:pt>
                <c:pt idx="20">
                  <c:v>1.6082211036250809</c:v>
                </c:pt>
                <c:pt idx="21">
                  <c:v>1.6078018438453696</c:v>
                </c:pt>
                <c:pt idx="22">
                  <c:v>1.614415811268499</c:v>
                </c:pt>
                <c:pt idx="23">
                  <c:v>1.605449876717105</c:v>
                </c:pt>
                <c:pt idx="24">
                  <c:v>1.6063592069172175</c:v>
                </c:pt>
                <c:pt idx="25">
                  <c:v>1.6064341699874867</c:v>
                </c:pt>
                <c:pt idx="26">
                  <c:v>1.607204027766181</c:v>
                </c:pt>
                <c:pt idx="27">
                  <c:v>1.6074591096455686</c:v>
                </c:pt>
                <c:pt idx="28">
                  <c:v>1.6065536029660241</c:v>
                </c:pt>
                <c:pt idx="29">
                  <c:v>1.6076538866100003</c:v>
                </c:pt>
                <c:pt idx="30">
                  <c:v>1.6077158003699472</c:v>
                </c:pt>
                <c:pt idx="31">
                  <c:v>1.6063519792152781</c:v>
                </c:pt>
                <c:pt idx="32">
                  <c:v>1.6067050881062435</c:v>
                </c:pt>
                <c:pt idx="33">
                  <c:v>1.6065572444032288</c:v>
                </c:pt>
                <c:pt idx="34">
                  <c:v>1.6061681384513795</c:v>
                </c:pt>
                <c:pt idx="35">
                  <c:v>1.6061563789647761</c:v>
                </c:pt>
                <c:pt idx="36">
                  <c:v>1.6066438389536841</c:v>
                </c:pt>
                <c:pt idx="37">
                  <c:v>1.6063757663755438</c:v>
                </c:pt>
                <c:pt idx="38">
                  <c:v>1.6073601945971101</c:v>
                </c:pt>
                <c:pt idx="39">
                  <c:v>1.6071776480285727</c:v>
                </c:pt>
                <c:pt idx="40">
                  <c:v>1.6075535798734906</c:v>
                </c:pt>
                <c:pt idx="41">
                  <c:v>1.6084967018234839</c:v>
                </c:pt>
                <c:pt idx="42">
                  <c:v>1.6075908200194469</c:v>
                </c:pt>
                <c:pt idx="43">
                  <c:v>1.6080476132888875</c:v>
                </c:pt>
                <c:pt idx="44">
                  <c:v>1.6081614115441862</c:v>
                </c:pt>
                <c:pt idx="45">
                  <c:v>1.6084804771195116</c:v>
                </c:pt>
                <c:pt idx="46">
                  <c:v>1.6084006584263228</c:v>
                </c:pt>
                <c:pt idx="47">
                  <c:v>1.6084728979343399</c:v>
                </c:pt>
                <c:pt idx="48">
                  <c:v>1.6085430862661207</c:v>
                </c:pt>
                <c:pt idx="49">
                  <c:v>1.6078018438453696</c:v>
                </c:pt>
                <c:pt idx="50">
                  <c:v>1.6053567151274011</c:v>
                </c:pt>
                <c:pt idx="51">
                  <c:v>1.604562446377118</c:v>
                </c:pt>
                <c:pt idx="52">
                  <c:v>1.6202754081053525</c:v>
                </c:pt>
                <c:pt idx="53">
                  <c:v>1.6065584160238462</c:v>
                </c:pt>
                <c:pt idx="54">
                  <c:v>1.6063670872269573</c:v>
                </c:pt>
                <c:pt idx="55">
                  <c:v>1.6062646174566515</c:v>
                </c:pt>
                <c:pt idx="56">
                  <c:v>1.6078671532486526</c:v>
                </c:pt>
                <c:pt idx="57">
                  <c:v>1.6120759403552294</c:v>
                </c:pt>
                <c:pt idx="58">
                  <c:v>1.6120206554684484</c:v>
                </c:pt>
                <c:pt idx="59">
                  <c:v>1.6117385941630271</c:v>
                </c:pt>
                <c:pt idx="60">
                  <c:v>1.6137952052491245</c:v>
                </c:pt>
                <c:pt idx="61">
                  <c:v>1.6140235608671278</c:v>
                </c:pt>
                <c:pt idx="62">
                  <c:v>1.6134922751306744</c:v>
                </c:pt>
                <c:pt idx="63">
                  <c:v>1.6143514205040896</c:v>
                </c:pt>
                <c:pt idx="64">
                  <c:v>1.6132825521147973</c:v>
                </c:pt>
                <c:pt idx="65">
                  <c:v>1.6145187019352216</c:v>
                </c:pt>
                <c:pt idx="66">
                  <c:v>1.6131382317766978</c:v>
                </c:pt>
                <c:pt idx="67">
                  <c:v>1.6124830518418367</c:v>
                </c:pt>
                <c:pt idx="68">
                  <c:v>1.6145321728357682</c:v>
                </c:pt>
                <c:pt idx="69">
                  <c:v>1.6109765645242495</c:v>
                </c:pt>
                <c:pt idx="70">
                  <c:v>1.6112993667954236</c:v>
                </c:pt>
                <c:pt idx="71">
                  <c:v>1.6054396492850918</c:v>
                </c:pt>
                <c:pt idx="72">
                  <c:v>1.6053937005494441</c:v>
                </c:pt>
                <c:pt idx="73">
                  <c:v>1.6054132002031647</c:v>
                </c:pt>
                <c:pt idx="74">
                  <c:v>1.6056328972865823</c:v>
                </c:pt>
                <c:pt idx="75">
                  <c:v>1.6055322589682421</c:v>
                </c:pt>
                <c:pt idx="76">
                  <c:v>1.6049910667880338</c:v>
                </c:pt>
                <c:pt idx="77">
                  <c:v>1.6040267569409381</c:v>
                </c:pt>
                <c:pt idx="78">
                  <c:v>1.6046263040963646</c:v>
                </c:pt>
                <c:pt idx="79">
                  <c:v>1.6061533412952456</c:v>
                </c:pt>
                <c:pt idx="80">
                  <c:v>1.6047493234695525</c:v>
                </c:pt>
                <c:pt idx="81">
                  <c:v>1.6040372522434074</c:v>
                </c:pt>
                <c:pt idx="82">
                  <c:v>1.6044487710936641</c:v>
                </c:pt>
                <c:pt idx="83">
                  <c:v>1.6055423420061645</c:v>
                </c:pt>
                <c:pt idx="84">
                  <c:v>1.6061084876824596</c:v>
                </c:pt>
                <c:pt idx="85">
                  <c:v>1.6055909809241919</c:v>
                </c:pt>
                <c:pt idx="86">
                  <c:v>1.6058144528834519</c:v>
                </c:pt>
                <c:pt idx="87">
                  <c:v>1.6060135340033126</c:v>
                </c:pt>
                <c:pt idx="88">
                  <c:v>1.6051759008494679</c:v>
                </c:pt>
                <c:pt idx="89">
                  <c:v>1.6085231296266154</c:v>
                </c:pt>
                <c:pt idx="90">
                  <c:v>1.6090998639050509</c:v>
                </c:pt>
                <c:pt idx="91">
                  <c:v>1.6094086479949872</c:v>
                </c:pt>
                <c:pt idx="92">
                  <c:v>1.6097448387582072</c:v>
                </c:pt>
                <c:pt idx="93">
                  <c:v>1.6137523268976293</c:v>
                </c:pt>
                <c:pt idx="94">
                  <c:v>1.6129674208945546</c:v>
                </c:pt>
                <c:pt idx="95">
                  <c:v>1.6080315365971853</c:v>
                </c:pt>
                <c:pt idx="96">
                  <c:v>1.6083585264417621</c:v>
                </c:pt>
                <c:pt idx="97">
                  <c:v>1.6082094997330594</c:v>
                </c:pt>
                <c:pt idx="98">
                  <c:v>1.6080865550311008</c:v>
                </c:pt>
                <c:pt idx="99">
                  <c:v>1.6074535435817841</c:v>
                </c:pt>
                <c:pt idx="100">
                  <c:v>1.6074300028449069</c:v>
                </c:pt>
                <c:pt idx="101">
                  <c:v>1.6077522175956309</c:v>
                </c:pt>
                <c:pt idx="102">
                  <c:v>1.6074080348123203</c:v>
                </c:pt>
                <c:pt idx="103">
                  <c:v>1.6079334922226898</c:v>
                </c:pt>
                <c:pt idx="104">
                  <c:v>1.607611360654676</c:v>
                </c:pt>
                <c:pt idx="105">
                  <c:v>1.6092985800555868</c:v>
                </c:pt>
                <c:pt idx="106">
                  <c:v>1.6068347147400504</c:v>
                </c:pt>
                <c:pt idx="107">
                  <c:v>1.6071107963242184</c:v>
                </c:pt>
                <c:pt idx="108">
                  <c:v>1.6070063630497007</c:v>
                </c:pt>
                <c:pt idx="109">
                  <c:v>1.6067978565326428</c:v>
                </c:pt>
                <c:pt idx="110">
                  <c:v>1.6078453140177107</c:v>
                </c:pt>
                <c:pt idx="111">
                  <c:v>1.6054925649415437</c:v>
                </c:pt>
                <c:pt idx="112">
                  <c:v>1.605297151850966</c:v>
                </c:pt>
                <c:pt idx="113">
                  <c:v>1.6053973846994394</c:v>
                </c:pt>
                <c:pt idx="114">
                  <c:v>1.6056329925694726</c:v>
                </c:pt>
                <c:pt idx="115">
                  <c:v>1.6054324216726168</c:v>
                </c:pt>
                <c:pt idx="116">
                  <c:v>1.6054281684660427</c:v>
                </c:pt>
                <c:pt idx="117">
                  <c:v>1.6074014273726041</c:v>
                </c:pt>
                <c:pt idx="118">
                  <c:v>1.6072871720043211</c:v>
                </c:pt>
                <c:pt idx="119">
                  <c:v>1.6075170567720811</c:v>
                </c:pt>
                <c:pt idx="120">
                  <c:v>1.607850355386806</c:v>
                </c:pt>
                <c:pt idx="121">
                  <c:v>1.6076176762080088</c:v>
                </c:pt>
                <c:pt idx="122">
                  <c:v>1.6095111572094083</c:v>
                </c:pt>
                <c:pt idx="123">
                  <c:v>1.6095570461483419</c:v>
                </c:pt>
                <c:pt idx="124">
                  <c:v>1.6096176110488758</c:v>
                </c:pt>
                <c:pt idx="125">
                  <c:v>1.6097926186332392</c:v>
                </c:pt>
                <c:pt idx="126">
                  <c:v>1.6089347480578342</c:v>
                </c:pt>
                <c:pt idx="127">
                  <c:v>1.6084154486644588</c:v>
                </c:pt>
                <c:pt idx="128">
                  <c:v>1.608013144333394</c:v>
                </c:pt>
                <c:pt idx="129">
                  <c:v>1.6090780271810978</c:v>
                </c:pt>
                <c:pt idx="130">
                  <c:v>1.6124316145570148</c:v>
                </c:pt>
                <c:pt idx="131">
                  <c:v>1.6135769082869318</c:v>
                </c:pt>
                <c:pt idx="132">
                  <c:v>1.6131178647429385</c:v>
                </c:pt>
                <c:pt idx="133">
                  <c:v>1.6120570221598687</c:v>
                </c:pt>
                <c:pt idx="134">
                  <c:v>1.6060619421283797</c:v>
                </c:pt>
                <c:pt idx="135">
                  <c:v>1.6056732595448251</c:v>
                </c:pt>
                <c:pt idx="136">
                  <c:v>1.6053550821233673</c:v>
                </c:pt>
                <c:pt idx="137">
                  <c:v>1.6053589214000135</c:v>
                </c:pt>
                <c:pt idx="138">
                  <c:v>1.6054463370346896</c:v>
                </c:pt>
                <c:pt idx="139">
                  <c:v>1.605738439036299</c:v>
                </c:pt>
                <c:pt idx="140">
                  <c:v>1.6111054572067114</c:v>
                </c:pt>
                <c:pt idx="141">
                  <c:v>1.6103951782512564</c:v>
                </c:pt>
                <c:pt idx="142">
                  <c:v>1.611363041038657</c:v>
                </c:pt>
                <c:pt idx="143">
                  <c:v>1.6095778741226525</c:v>
                </c:pt>
                <c:pt idx="144">
                  <c:v>1.6094948353360574</c:v>
                </c:pt>
                <c:pt idx="145">
                  <c:v>1.6098844658768583</c:v>
                </c:pt>
                <c:pt idx="146">
                  <c:v>1.6105331445284969</c:v>
                </c:pt>
                <c:pt idx="147">
                  <c:v>1.6110778677554827</c:v>
                </c:pt>
                <c:pt idx="148">
                  <c:v>1.6054834275431114</c:v>
                </c:pt>
                <c:pt idx="149">
                  <c:v>1.6056075854737826</c:v>
                </c:pt>
                <c:pt idx="150">
                  <c:v>1.6109559742256461</c:v>
                </c:pt>
                <c:pt idx="151">
                  <c:v>1.6108742784406336</c:v>
                </c:pt>
                <c:pt idx="152">
                  <c:v>1.6070626218925186</c:v>
                </c:pt>
                <c:pt idx="153">
                  <c:v>1.6129438709360895</c:v>
                </c:pt>
                <c:pt idx="154">
                  <c:v>1.6142178625214683</c:v>
                </c:pt>
                <c:pt idx="155">
                  <c:v>1.6057862821622797</c:v>
                </c:pt>
                <c:pt idx="156">
                  <c:v>1.6066714392934376</c:v>
                </c:pt>
                <c:pt idx="157">
                  <c:v>1.6065081355206057</c:v>
                </c:pt>
                <c:pt idx="158">
                  <c:v>1.6062442346857038</c:v>
                </c:pt>
                <c:pt idx="159">
                  <c:v>1.6060346890015758</c:v>
                </c:pt>
                <c:pt idx="160">
                  <c:v>1.6068105255608707</c:v>
                </c:pt>
                <c:pt idx="161">
                  <c:v>1.6067377093833028</c:v>
                </c:pt>
                <c:pt idx="162">
                  <c:v>1.6070162360528568</c:v>
                </c:pt>
                <c:pt idx="163">
                  <c:v>1.6069054154647051</c:v>
                </c:pt>
                <c:pt idx="164">
                  <c:v>1.6068838275734987</c:v>
                </c:pt>
                <c:pt idx="165">
                  <c:v>1.6070646892211224</c:v>
                </c:pt>
                <c:pt idx="166">
                  <c:v>1.6072702006048087</c:v>
                </c:pt>
                <c:pt idx="167">
                  <c:v>1.6066633089784756</c:v>
                </c:pt>
                <c:pt idx="168">
                  <c:v>1.6069862747705239</c:v>
                </c:pt>
                <c:pt idx="169">
                  <c:v>1.6088047449800276</c:v>
                </c:pt>
                <c:pt idx="170">
                  <c:v>1.6090492537310439</c:v>
                </c:pt>
                <c:pt idx="171">
                  <c:v>1.6151769984271123</c:v>
                </c:pt>
                <c:pt idx="172">
                  <c:v>1.615177196242559</c:v>
                </c:pt>
                <c:pt idx="173">
                  <c:v>1.605684257491357</c:v>
                </c:pt>
                <c:pt idx="174">
                  <c:v>1.6067426245322509</c:v>
                </c:pt>
                <c:pt idx="175">
                  <c:v>1.6064272929056806</c:v>
                </c:pt>
                <c:pt idx="176">
                  <c:v>1.6058666730065905</c:v>
                </c:pt>
                <c:pt idx="177">
                  <c:v>1.605861239073876</c:v>
                </c:pt>
                <c:pt idx="178">
                  <c:v>1.6061220343913316</c:v>
                </c:pt>
                <c:pt idx="179">
                  <c:v>1.6052521906227863</c:v>
                </c:pt>
                <c:pt idx="180">
                  <c:v>1.6050726043528516</c:v>
                </c:pt>
                <c:pt idx="181">
                  <c:v>1.6059020818002612</c:v>
                </c:pt>
                <c:pt idx="182">
                  <c:v>1.6055576721285612</c:v>
                </c:pt>
                <c:pt idx="183">
                  <c:v>1.6105203802210784</c:v>
                </c:pt>
                <c:pt idx="184">
                  <c:v>1.609969823315381</c:v>
                </c:pt>
                <c:pt idx="185">
                  <c:v>1.6112802891657967</c:v>
                </c:pt>
                <c:pt idx="186">
                  <c:v>1.611505272768301</c:v>
                </c:pt>
                <c:pt idx="187">
                  <c:v>1.6104546389302024</c:v>
                </c:pt>
                <c:pt idx="188">
                  <c:v>1.6065454173470817</c:v>
                </c:pt>
                <c:pt idx="189">
                  <c:v>1.6066103609920015</c:v>
                </c:pt>
                <c:pt idx="190">
                  <c:v>1.6074457086088809</c:v>
                </c:pt>
                <c:pt idx="191">
                  <c:v>1.6069699695923159</c:v>
                </c:pt>
                <c:pt idx="192">
                  <c:v>1.6084804771195116</c:v>
                </c:pt>
                <c:pt idx="193">
                  <c:v>1.6105774287485888</c:v>
                </c:pt>
                <c:pt idx="194">
                  <c:v>1.6084199842634619</c:v>
                </c:pt>
                <c:pt idx="195">
                  <c:v>1.6080166666161642</c:v>
                </c:pt>
                <c:pt idx="196">
                  <c:v>1.6085416687184988</c:v>
                </c:pt>
                <c:pt idx="197">
                  <c:v>1.6078238981215982</c:v>
                </c:pt>
                <c:pt idx="198">
                  <c:v>1.6099283939691353</c:v>
                </c:pt>
                <c:pt idx="199">
                  <c:v>1.609748859330016</c:v>
                </c:pt>
                <c:pt idx="200">
                  <c:v>1.6096513436331465</c:v>
                </c:pt>
                <c:pt idx="201">
                  <c:v>1.6126327810672147</c:v>
                </c:pt>
                <c:pt idx="202">
                  <c:v>1.6126891476233185</c:v>
                </c:pt>
                <c:pt idx="203">
                  <c:v>1.6125383126264545</c:v>
                </c:pt>
                <c:pt idx="204">
                  <c:v>1.6051248533556561</c:v>
                </c:pt>
                <c:pt idx="205">
                  <c:v>1.6054606100917668</c:v>
                </c:pt>
                <c:pt idx="206">
                  <c:v>1.6058643416547944</c:v>
                </c:pt>
                <c:pt idx="207">
                  <c:v>1.6060449695948757</c:v>
                </c:pt>
                <c:pt idx="208">
                  <c:v>1.605842791503197</c:v>
                </c:pt>
                <c:pt idx="209">
                  <c:v>1.6152264888482581</c:v>
                </c:pt>
                <c:pt idx="210">
                  <c:v>1.6142904249390879</c:v>
                </c:pt>
                <c:pt idx="211">
                  <c:v>1.6143827395728865</c:v>
                </c:pt>
                <c:pt idx="212">
                  <c:v>1.6085317878227705</c:v>
                </c:pt>
                <c:pt idx="213">
                  <c:v>1.608391861991229</c:v>
                </c:pt>
                <c:pt idx="214">
                  <c:v>1.6063595522085115</c:v>
                </c:pt>
                <c:pt idx="215">
                  <c:v>1.6065122672583236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5-A04D-9F96-6B797BE61DDF}"/>
            </c:ext>
          </c:extLst>
        </c:ser>
        <c:ser>
          <c:idx val="0"/>
          <c:order val="1"/>
          <c:tx>
            <c:v>Coordinates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'Data pts (3)'!$U$288:$U$387</c:f>
              <c:numCache>
                <c:formatCode>0.0000</c:formatCode>
                <c:ptCount val="100"/>
                <c:pt idx="0">
                  <c:v>0.5379293375201214</c:v>
                </c:pt>
                <c:pt idx="1">
                  <c:v>0.54170476947389323</c:v>
                </c:pt>
                <c:pt idx="2">
                  <c:v>0.54548454906820909</c:v>
                </c:pt>
                <c:pt idx="3">
                  <c:v>0.54922831716468379</c:v>
                </c:pt>
                <c:pt idx="4">
                  <c:v>0.55289631503500414</c:v>
                </c:pt>
                <c:pt idx="5">
                  <c:v>0.55644975164775878</c:v>
                </c:pt>
                <c:pt idx="6">
                  <c:v>0.5598511542028265</c:v>
                </c:pt>
                <c:pt idx="7">
                  <c:v>0.56306470150887666</c:v>
                </c:pt>
                <c:pt idx="8">
                  <c:v>0.56605654013478734</c:v>
                </c:pt>
                <c:pt idx="9">
                  <c:v>0.56879508343812057</c:v>
                </c:pt>
                <c:pt idx="10">
                  <c:v>0.53826867337341422</c:v>
                </c:pt>
                <c:pt idx="11">
                  <c:v>0.54174201709190306</c:v>
                </c:pt>
                <c:pt idx="12">
                  <c:v>0.54521994993420508</c:v>
                </c:pt>
                <c:pt idx="13">
                  <c:v>0.54866522794180361</c:v>
                </c:pt>
                <c:pt idx="14">
                  <c:v>0.5520411387455505</c:v>
                </c:pt>
                <c:pt idx="15">
                  <c:v>0.55531184635541253</c:v>
                </c:pt>
                <c:pt idx="16">
                  <c:v>0.55844272118566118</c:v>
                </c:pt>
                <c:pt idx="17">
                  <c:v>0.56140065459877109</c:v>
                </c:pt>
                <c:pt idx="18">
                  <c:v>0.56415435754149401</c:v>
                </c:pt>
                <c:pt idx="19">
                  <c:v>0.56667464300372195</c:v>
                </c:pt>
                <c:pt idx="20">
                  <c:v>0.53863429611272928</c:v>
                </c:pt>
                <c:pt idx="21">
                  <c:v>0.54178639521445238</c:v>
                </c:pt>
                <c:pt idx="22">
                  <c:v>0.54494322534985262</c:v>
                </c:pt>
                <c:pt idx="23">
                  <c:v>0.54807087730698845</c:v>
                </c:pt>
                <c:pt idx="24">
                  <c:v>0.55113590438227211</c:v>
                </c:pt>
                <c:pt idx="25">
                  <c:v>0.55410564191556333</c:v>
                </c:pt>
                <c:pt idx="26">
                  <c:v>0.55694851404111612</c:v>
                </c:pt>
                <c:pt idx="27">
                  <c:v>0.55963432667256807</c:v>
                </c:pt>
                <c:pt idx="28">
                  <c:v>0.56213454598685042</c:v>
                </c:pt>
                <c:pt idx="29">
                  <c:v>0.56442256181376627</c:v>
                </c:pt>
                <c:pt idx="30">
                  <c:v>0.53902128270884242</c:v>
                </c:pt>
                <c:pt idx="31">
                  <c:v>0.5418379513254068</c:v>
                </c:pt>
                <c:pt idx="32">
                  <c:v>0.54465937359816985</c:v>
                </c:pt>
                <c:pt idx="33">
                  <c:v>0.54745514646419369</c:v>
                </c:pt>
                <c:pt idx="34">
                  <c:v>0.55019526170436639</c:v>
                </c:pt>
                <c:pt idx="35">
                  <c:v>0.55285039764993216</c:v>
                </c:pt>
                <c:pt idx="36">
                  <c:v>0.55539220002923395</c:v>
                </c:pt>
                <c:pt idx="37">
                  <c:v>0.55779355076945336</c:v>
                </c:pt>
                <c:pt idx="38">
                  <c:v>0.5600288237737252</c:v>
                </c:pt>
                <c:pt idx="39">
                  <c:v>0.56207412682087532</c:v>
                </c:pt>
                <c:pt idx="40">
                  <c:v>0.53942242058325929</c:v>
                </c:pt>
                <c:pt idx="41">
                  <c:v>0.54189614429724775</c:v>
                </c:pt>
                <c:pt idx="42">
                  <c:v>0.54437451308604312</c:v>
                </c:pt>
                <c:pt idx="43">
                  <c:v>0.54683073399078252</c:v>
                </c:pt>
                <c:pt idx="44">
                  <c:v>0.54923834438260399</c:v>
                </c:pt>
                <c:pt idx="45">
                  <c:v>0.55157147368240134</c:v>
                </c:pt>
                <c:pt idx="46">
                  <c:v>0.55380509604045924</c:v>
                </c:pt>
                <c:pt idx="47">
                  <c:v>0.55591527265971641</c:v>
                </c:pt>
                <c:pt idx="48">
                  <c:v>0.55787938261449233</c:v>
                </c:pt>
                <c:pt idx="49">
                  <c:v>0.55967634112851095</c:v>
                </c:pt>
                <c:pt idx="50">
                  <c:v>0.53982660020949802</c:v>
                </c:pt>
                <c:pt idx="51">
                  <c:v>0.54195944863792278</c:v>
                </c:pt>
                <c:pt idx="52">
                  <c:v>0.54409670315742154</c:v>
                </c:pt>
                <c:pt idx="53">
                  <c:v>0.54621518449376194</c:v>
                </c:pt>
                <c:pt idx="54">
                  <c:v>0.54829198420172975</c:v>
                </c:pt>
                <c:pt idx="55">
                  <c:v>0.55030469504728807</c:v>
                </c:pt>
                <c:pt idx="56">
                  <c:v>0.55223163401393405</c:v>
                </c:pt>
                <c:pt idx="57">
                  <c:v>0.55405205656345191</c:v>
                </c:pt>
                <c:pt idx="58">
                  <c:v>0.55574636091604124</c:v>
                </c:pt>
                <c:pt idx="59">
                  <c:v>0.55729628121247921</c:v>
                </c:pt>
                <c:pt idx="60">
                  <c:v>0.54021574915389892</c:v>
                </c:pt>
                <c:pt idx="61">
                  <c:v>0.54202463282282287</c:v>
                </c:pt>
                <c:pt idx="62">
                  <c:v>0.5438375751790564</c:v>
                </c:pt>
                <c:pt idx="63">
                  <c:v>0.54563485471748385</c:v>
                </c:pt>
                <c:pt idx="64">
                  <c:v>0.54739696843788221</c:v>
                </c:pt>
                <c:pt idx="65">
                  <c:v>0.54910483103411889</c:v>
                </c:pt>
                <c:pt idx="66">
                  <c:v>0.550739968159354</c:v>
                </c:pt>
                <c:pt idx="67">
                  <c:v>0.55228470241688588</c:v>
                </c:pt>
                <c:pt idx="68">
                  <c:v>0.55372233083296896</c:v>
                </c:pt>
                <c:pt idx="69">
                  <c:v>0.5550372926520486</c:v>
                </c:pt>
                <c:pt idx="70">
                  <c:v>0.54055941067460767</c:v>
                </c:pt>
                <c:pt idx="71">
                  <c:v>0.54208551024823881</c:v>
                </c:pt>
                <c:pt idx="72">
                  <c:v>0.54361527006300236</c:v>
                </c:pt>
                <c:pt idx="73">
                  <c:v>0.5451320053939499</c:v>
                </c:pt>
                <c:pt idx="74">
                  <c:v>0.54661920767883521</c:v>
                </c:pt>
                <c:pt idx="75">
                  <c:v>0.54806071536026824</c:v>
                </c:pt>
                <c:pt idx="76">
                  <c:v>0.54944087997009372</c:v>
                </c:pt>
                <c:pt idx="77">
                  <c:v>0.55074472617837356</c:v>
                </c:pt>
                <c:pt idx="78">
                  <c:v>0.55195810461405537</c:v>
                </c:pt>
                <c:pt idx="79">
                  <c:v>0.55306783633657097</c:v>
                </c:pt>
                <c:pt idx="80">
                  <c:v>0.54080850429383598</c:v>
                </c:pt>
                <c:pt idx="81">
                  <c:v>0.54213151056344711</c:v>
                </c:pt>
                <c:pt idx="82">
                  <c:v>0.54345783645848289</c:v>
                </c:pt>
                <c:pt idx="83">
                  <c:v>0.54477298888042713</c:v>
                </c:pt>
                <c:pt idx="84">
                  <c:v>0.54606262238219705</c:v>
                </c:pt>
                <c:pt idx="85">
                  <c:v>0.54731268900998065</c:v>
                </c:pt>
                <c:pt idx="86">
                  <c:v>0.54850958416800766</c:v>
                </c:pt>
                <c:pt idx="87">
                  <c:v>0.54964028731275505</c:v>
                </c:pt>
                <c:pt idx="88">
                  <c:v>0.55069249635340145</c:v>
                </c:pt>
                <c:pt idx="89">
                  <c:v>0.55165475469876857</c:v>
                </c:pt>
                <c:pt idx="90">
                  <c:v>0.54090207779775534</c:v>
                </c:pt>
                <c:pt idx="91">
                  <c:v>0.5421491883173114</c:v>
                </c:pt>
                <c:pt idx="92">
                  <c:v>0.5433994795339393</c:v>
                </c:pt>
                <c:pt idx="93">
                  <c:v>0.54463927963510228</c:v>
                </c:pt>
                <c:pt idx="94">
                  <c:v>0.5458550542099263</c:v>
                </c:pt>
                <c:pt idx="95">
                  <c:v>0.54703354810585103</c:v>
                </c:pt>
                <c:pt idx="96">
                  <c:v>0.5481619235879297</c:v>
                </c:pt>
                <c:pt idx="97">
                  <c:v>0.54922789364555713</c:v>
                </c:pt>
                <c:pt idx="98">
                  <c:v>0.55021984935658352</c:v>
                </c:pt>
                <c:pt idx="99">
                  <c:v>0.55112698027891893</c:v>
                </c:pt>
              </c:numCache>
            </c:numRef>
          </c:xVal>
          <c:yVal>
            <c:numRef>
              <c:f>'Data pts (3)'!$T$288:$T$387</c:f>
              <c:numCache>
                <c:formatCode>0.0000</c:formatCode>
                <c:ptCount val="100"/>
                <c:pt idx="0">
                  <c:v>1.5868286992093017</c:v>
                </c:pt>
                <c:pt idx="1">
                  <c:v>1.5873351259000823</c:v>
                </c:pt>
                <c:pt idx="2">
                  <c:v>1.5881810315601654</c:v>
                </c:pt>
                <c:pt idx="3">
                  <c:v>1.5893574697605564</c:v>
                </c:pt>
                <c:pt idx="4">
                  <c:v>1.5908520596312388</c:v>
                </c:pt>
                <c:pt idx="5">
                  <c:v>1.5926490936585775</c:v>
                </c:pt>
                <c:pt idx="6">
                  <c:v>1.5947296740395014</c:v>
                </c:pt>
                <c:pt idx="7">
                  <c:v>1.5970718778405575</c:v>
                </c:pt>
                <c:pt idx="8">
                  <c:v>1.5996509511425705</c:v>
                </c:pt>
                <c:pt idx="9">
                  <c:v>1.60243953218642</c:v>
                </c:pt>
                <c:pt idx="10">
                  <c:v>1.5894158767343585</c:v>
                </c:pt>
                <c:pt idx="11">
                  <c:v>1.589881784178907</c:v>
                </c:pt>
                <c:pt idx="12">
                  <c:v>1.5906603090590563</c:v>
                </c:pt>
                <c:pt idx="13">
                  <c:v>1.5917431849949899</c:v>
                </c:pt>
                <c:pt idx="14">
                  <c:v>1.5931189665883125</c:v>
                </c:pt>
                <c:pt idx="15">
                  <c:v>1.5947731315502758</c:v>
                </c:pt>
                <c:pt idx="16">
                  <c:v>1.5966882098708925</c:v>
                </c:pt>
                <c:pt idx="17">
                  <c:v>1.5988439400710783</c:v>
                </c:pt>
                <c:pt idx="18">
                  <c:v>1.6012174524970195</c:v>
                </c:pt>
                <c:pt idx="19">
                  <c:v>1.6037834794533889</c:v>
                </c:pt>
                <c:pt idx="20">
                  <c:v>1.59216136400596</c:v>
                </c:pt>
                <c:pt idx="21">
                  <c:v>1.5925841790114668</c:v>
                </c:pt>
                <c:pt idx="22">
                  <c:v>1.5932909877465793</c:v>
                </c:pt>
                <c:pt idx="23">
                  <c:v>1.5942742542958857</c:v>
                </c:pt>
                <c:pt idx="24">
                  <c:v>1.5955235390799221</c:v>
                </c:pt>
                <c:pt idx="25">
                  <c:v>1.597025594349206</c:v>
                </c:pt>
                <c:pt idx="26">
                  <c:v>1.5987644849638278</c:v>
                </c:pt>
                <c:pt idx="27">
                  <c:v>1.6007217343204472</c:v>
                </c:pt>
                <c:pt idx="28">
                  <c:v>1.6028764951922505</c:v>
                </c:pt>
                <c:pt idx="29">
                  <c:v>1.6052057450886941</c:v>
                </c:pt>
                <c:pt idx="30">
                  <c:v>1.5950217860544134</c:v>
                </c:pt>
                <c:pt idx="31">
                  <c:v>1.5953996027265092</c:v>
                </c:pt>
                <c:pt idx="32">
                  <c:v>1.5960314611712232</c:v>
                </c:pt>
                <c:pt idx="33">
                  <c:v>1.5969105960569718</c:v>
                </c:pt>
                <c:pt idx="34">
                  <c:v>1.5980276299982283</c:v>
                </c:pt>
                <c:pt idx="35">
                  <c:v>1.5993706614705221</c:v>
                </c:pt>
                <c:pt idx="36">
                  <c:v>1.6009253760192976</c:v>
                </c:pt>
                <c:pt idx="37">
                  <c:v>1.6026751804777364</c:v>
                </c:pt>
                <c:pt idx="38">
                  <c:v>1.6046013598022102</c:v>
                </c:pt>
                <c:pt idx="39">
                  <c:v>1.6066832559807704</c:v>
                </c:pt>
                <c:pt idx="40">
                  <c:v>1.5979396559316195</c:v>
                </c:pt>
                <c:pt idx="41">
                  <c:v>1.5982714643085731</c:v>
                </c:pt>
                <c:pt idx="42">
                  <c:v>1.598826624104202</c:v>
                </c:pt>
                <c:pt idx="43">
                  <c:v>1.5995991659665025</c:v>
                </c:pt>
                <c:pt idx="44">
                  <c:v>1.6005808109452981</c:v>
                </c:pt>
                <c:pt idx="45">
                  <c:v>1.601761049985335</c:v>
                </c:pt>
                <c:pt idx="46">
                  <c:v>1.6031272445078661</c:v>
                </c:pt>
                <c:pt idx="47">
                  <c:v>1.6046647476884004</c:v>
                </c:pt>
                <c:pt idx="48">
                  <c:v>1.6063570459258536</c:v>
                </c:pt>
                <c:pt idx="49">
                  <c:v>1.6081859198525388</c:v>
                </c:pt>
                <c:pt idx="50">
                  <c:v>1.6008332975249424</c:v>
                </c:pt>
                <c:pt idx="51">
                  <c:v>1.6011193746186911</c:v>
                </c:pt>
                <c:pt idx="52">
                  <c:v>1.6015982309195054</c:v>
                </c:pt>
                <c:pt idx="53">
                  <c:v>1.6022646962265337</c:v>
                </c:pt>
                <c:pt idx="54">
                  <c:v>1.6031115956789539</c:v>
                </c:pt>
                <c:pt idx="55">
                  <c:v>1.6041298202191918</c:v>
                </c:pt>
                <c:pt idx="56">
                  <c:v>1.6053084157818673</c:v>
                </c:pt>
                <c:pt idx="57">
                  <c:v>1.6066346907508784</c:v>
                </c:pt>
                <c:pt idx="58">
                  <c:v>1.6080943411132196</c:v>
                </c:pt>
                <c:pt idx="59">
                  <c:v>1.6096715926020764</c:v>
                </c:pt>
                <c:pt idx="60">
                  <c:v>1.6035772949491303</c:v>
                </c:pt>
                <c:pt idx="61">
                  <c:v>1.6038199099952195</c:v>
                </c:pt>
                <c:pt idx="62">
                  <c:v>1.6042261871464238</c:v>
                </c:pt>
                <c:pt idx="63">
                  <c:v>1.6047917229201878</c:v>
                </c:pt>
                <c:pt idx="64">
                  <c:v>1.6055104029525096</c:v>
                </c:pt>
                <c:pt idx="65">
                  <c:v>1.6063744632845913</c:v>
                </c:pt>
                <c:pt idx="66">
                  <c:v>1.6073745679707607</c:v>
                </c:pt>
                <c:pt idx="67">
                  <c:v>1.6084999025253277</c:v>
                </c:pt>
                <c:pt idx="68">
                  <c:v>1.6097382826154061</c:v>
                </c:pt>
                <c:pt idx="69">
                  <c:v>1.6110762772824589</c:v>
                </c:pt>
                <c:pt idx="70">
                  <c:v>1.6059676535394247</c:v>
                </c:pt>
                <c:pt idx="71">
                  <c:v>1.6061723324805968</c:v>
                </c:pt>
                <c:pt idx="72">
                  <c:v>1.6065152089149037</c:v>
                </c:pt>
                <c:pt idx="73">
                  <c:v>1.6069925542461563</c:v>
                </c:pt>
                <c:pt idx="74">
                  <c:v>1.607599188583549</c:v>
                </c:pt>
                <c:pt idx="75">
                  <c:v>1.6083285335549113</c:v>
                </c:pt>
                <c:pt idx="76">
                  <c:v>1.6091726792149876</c:v>
                </c:pt>
                <c:pt idx="77">
                  <c:v>1.6101224645736572</c:v>
                </c:pt>
                <c:pt idx="78">
                  <c:v>1.6111675711650009</c:v>
                </c:pt>
                <c:pt idx="79">
                  <c:v>1.6122966289663148</c:v>
                </c:pt>
                <c:pt idx="80">
                  <c:v>1.6076816170259338</c:v>
                </c:pt>
                <c:pt idx="81">
                  <c:v>1.6078590517042166</c:v>
                </c:pt>
                <c:pt idx="82">
                  <c:v>1.6081563675249002</c:v>
                </c:pt>
                <c:pt idx="83">
                  <c:v>1.6085703237706956</c:v>
                </c:pt>
                <c:pt idx="84">
                  <c:v>1.6090964166711306</c:v>
                </c:pt>
                <c:pt idx="85">
                  <c:v>1.6097289258688943</c:v>
                </c:pt>
                <c:pt idx="86">
                  <c:v>1.6104609733086201</c:v>
                </c:pt>
                <c:pt idx="87">
                  <c:v>1.6112845940944531</c:v>
                </c:pt>
                <c:pt idx="88">
                  <c:v>1.6121908187657539</c:v>
                </c:pt>
                <c:pt idx="89">
                  <c:v>1.6131697663388784</c:v>
                </c:pt>
                <c:pt idx="90">
                  <c:v>1.6083215295347566</c:v>
                </c:pt>
                <c:pt idx="91">
                  <c:v>1.6084887833684578</c:v>
                </c:pt>
                <c:pt idx="92">
                  <c:v>1.6087690675867294</c:v>
                </c:pt>
                <c:pt idx="93">
                  <c:v>1.6091593244662701</c:v>
                </c:pt>
                <c:pt idx="94">
                  <c:v>1.6096553039635579</c:v>
                </c:pt>
                <c:pt idx="95">
                  <c:v>1.6102516077540259</c:v>
                </c:pt>
                <c:pt idx="96">
                  <c:v>1.6109417450527483</c:v>
                </c:pt>
                <c:pt idx="97">
                  <c:v>1.6117181997744232</c:v>
                </c:pt>
                <c:pt idx="98">
                  <c:v>1.6125725084965563</c:v>
                </c:pt>
                <c:pt idx="99">
                  <c:v>1.6134953485925307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5-A04D-9F96-6B797BE61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175792"/>
        <c:axId val="528649248"/>
      </c:scatterChart>
      <c:valAx>
        <c:axId val="529175792"/>
        <c:scaling>
          <c:orientation val="maxMin"/>
          <c:max val="0.57999999999999996"/>
          <c:min val="0.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9248"/>
        <c:crosses val="autoZero"/>
        <c:crossBetween val="midCat"/>
      </c:valAx>
      <c:valAx>
        <c:axId val="528649248"/>
        <c:scaling>
          <c:orientation val="minMax"/>
          <c:max val="1.63"/>
          <c:min val="1.58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7579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pts (3)'!$T$288:$T$512</c:f>
              <c:numCache>
                <c:formatCode>0.0000</c:formatCode>
                <c:ptCount val="225"/>
                <c:pt idx="0">
                  <c:v>1.5868286992093017</c:v>
                </c:pt>
                <c:pt idx="1">
                  <c:v>1.5873351259000823</c:v>
                </c:pt>
                <c:pt idx="2">
                  <c:v>1.5881810315601654</c:v>
                </c:pt>
                <c:pt idx="3">
                  <c:v>1.5893574697605564</c:v>
                </c:pt>
                <c:pt idx="4">
                  <c:v>1.5908520596312388</c:v>
                </c:pt>
                <c:pt idx="5">
                  <c:v>1.5926490936585775</c:v>
                </c:pt>
                <c:pt idx="6">
                  <c:v>1.5947296740395014</c:v>
                </c:pt>
                <c:pt idx="7">
                  <c:v>1.5970718778405575</c:v>
                </c:pt>
                <c:pt idx="8">
                  <c:v>1.5996509511425705</c:v>
                </c:pt>
                <c:pt idx="9">
                  <c:v>1.60243953218642</c:v>
                </c:pt>
                <c:pt idx="10">
                  <c:v>1.5894158767343585</c:v>
                </c:pt>
                <c:pt idx="11">
                  <c:v>1.589881784178907</c:v>
                </c:pt>
                <c:pt idx="12">
                  <c:v>1.5906603090590563</c:v>
                </c:pt>
                <c:pt idx="13">
                  <c:v>1.5917431849949899</c:v>
                </c:pt>
                <c:pt idx="14">
                  <c:v>1.5931189665883125</c:v>
                </c:pt>
                <c:pt idx="15">
                  <c:v>1.5947731315502758</c:v>
                </c:pt>
                <c:pt idx="16">
                  <c:v>1.5966882098708925</c:v>
                </c:pt>
                <c:pt idx="17">
                  <c:v>1.5988439400710783</c:v>
                </c:pt>
                <c:pt idx="18">
                  <c:v>1.6012174524970195</c:v>
                </c:pt>
                <c:pt idx="19">
                  <c:v>1.6037834794533889</c:v>
                </c:pt>
                <c:pt idx="20">
                  <c:v>1.59216136400596</c:v>
                </c:pt>
                <c:pt idx="21">
                  <c:v>1.5925841790114668</c:v>
                </c:pt>
                <c:pt idx="22">
                  <c:v>1.5932909877465793</c:v>
                </c:pt>
                <c:pt idx="23">
                  <c:v>1.5942742542958857</c:v>
                </c:pt>
                <c:pt idx="24">
                  <c:v>1.5955235390799221</c:v>
                </c:pt>
                <c:pt idx="25">
                  <c:v>1.597025594349206</c:v>
                </c:pt>
                <c:pt idx="26">
                  <c:v>1.5987644849638278</c:v>
                </c:pt>
                <c:pt idx="27">
                  <c:v>1.6007217343204472</c:v>
                </c:pt>
                <c:pt idx="28">
                  <c:v>1.6028764951922505</c:v>
                </c:pt>
                <c:pt idx="29">
                  <c:v>1.6052057450886941</c:v>
                </c:pt>
                <c:pt idx="30">
                  <c:v>1.5950217860544134</c:v>
                </c:pt>
                <c:pt idx="31">
                  <c:v>1.5953996027265092</c:v>
                </c:pt>
                <c:pt idx="32">
                  <c:v>1.5960314611712232</c:v>
                </c:pt>
                <c:pt idx="33">
                  <c:v>1.5969105960569718</c:v>
                </c:pt>
                <c:pt idx="34">
                  <c:v>1.5980276299982283</c:v>
                </c:pt>
                <c:pt idx="35">
                  <c:v>1.5993706614705221</c:v>
                </c:pt>
                <c:pt idx="36">
                  <c:v>1.6009253760192976</c:v>
                </c:pt>
                <c:pt idx="37">
                  <c:v>1.6026751804777364</c:v>
                </c:pt>
                <c:pt idx="38">
                  <c:v>1.6046013598022102</c:v>
                </c:pt>
                <c:pt idx="39">
                  <c:v>1.6066832559807704</c:v>
                </c:pt>
                <c:pt idx="40">
                  <c:v>1.5979396559316195</c:v>
                </c:pt>
                <c:pt idx="41">
                  <c:v>1.5982714643085731</c:v>
                </c:pt>
                <c:pt idx="42">
                  <c:v>1.598826624104202</c:v>
                </c:pt>
                <c:pt idx="43">
                  <c:v>1.5995991659665025</c:v>
                </c:pt>
                <c:pt idx="44">
                  <c:v>1.6005808109452981</c:v>
                </c:pt>
                <c:pt idx="45">
                  <c:v>1.601761049985335</c:v>
                </c:pt>
                <c:pt idx="46">
                  <c:v>1.6031272445078661</c:v>
                </c:pt>
                <c:pt idx="47">
                  <c:v>1.6046647476884004</c:v>
                </c:pt>
                <c:pt idx="48">
                  <c:v>1.6063570459258536</c:v>
                </c:pt>
                <c:pt idx="49">
                  <c:v>1.6081859198525388</c:v>
                </c:pt>
                <c:pt idx="50">
                  <c:v>1.6008332975249424</c:v>
                </c:pt>
                <c:pt idx="51">
                  <c:v>1.6011193746186911</c:v>
                </c:pt>
                <c:pt idx="52">
                  <c:v>1.6015982309195054</c:v>
                </c:pt>
                <c:pt idx="53">
                  <c:v>1.6022646962265337</c:v>
                </c:pt>
                <c:pt idx="54">
                  <c:v>1.6031115956789539</c:v>
                </c:pt>
                <c:pt idx="55">
                  <c:v>1.6041298202191918</c:v>
                </c:pt>
                <c:pt idx="56">
                  <c:v>1.6053084157818673</c:v>
                </c:pt>
                <c:pt idx="57">
                  <c:v>1.6066346907508784</c:v>
                </c:pt>
                <c:pt idx="58">
                  <c:v>1.6080943411132196</c:v>
                </c:pt>
                <c:pt idx="59">
                  <c:v>1.6096715926020764</c:v>
                </c:pt>
                <c:pt idx="60">
                  <c:v>1.6035772949491303</c:v>
                </c:pt>
                <c:pt idx="61">
                  <c:v>1.6038199099952195</c:v>
                </c:pt>
                <c:pt idx="62">
                  <c:v>1.6042261871464238</c:v>
                </c:pt>
                <c:pt idx="63">
                  <c:v>1.6047917229201878</c:v>
                </c:pt>
                <c:pt idx="64">
                  <c:v>1.6055104029525096</c:v>
                </c:pt>
                <c:pt idx="65">
                  <c:v>1.6063744632845913</c:v>
                </c:pt>
                <c:pt idx="66">
                  <c:v>1.6073745679707607</c:v>
                </c:pt>
                <c:pt idx="67">
                  <c:v>1.6084999025253277</c:v>
                </c:pt>
                <c:pt idx="68">
                  <c:v>1.6097382826154061</c:v>
                </c:pt>
                <c:pt idx="69">
                  <c:v>1.6110762772824589</c:v>
                </c:pt>
                <c:pt idx="70">
                  <c:v>1.6059676535394247</c:v>
                </c:pt>
                <c:pt idx="71">
                  <c:v>1.6061723324805968</c:v>
                </c:pt>
                <c:pt idx="72">
                  <c:v>1.6065152089149037</c:v>
                </c:pt>
                <c:pt idx="73">
                  <c:v>1.6069925542461563</c:v>
                </c:pt>
                <c:pt idx="74">
                  <c:v>1.607599188583549</c:v>
                </c:pt>
                <c:pt idx="75">
                  <c:v>1.6083285335549113</c:v>
                </c:pt>
                <c:pt idx="76">
                  <c:v>1.6091726792149876</c:v>
                </c:pt>
                <c:pt idx="77">
                  <c:v>1.6101224645736572</c:v>
                </c:pt>
                <c:pt idx="78">
                  <c:v>1.6111675711650009</c:v>
                </c:pt>
                <c:pt idx="79">
                  <c:v>1.6122966289663148</c:v>
                </c:pt>
                <c:pt idx="80">
                  <c:v>1.6076816170259338</c:v>
                </c:pt>
                <c:pt idx="81">
                  <c:v>1.6078590517042166</c:v>
                </c:pt>
                <c:pt idx="82">
                  <c:v>1.6081563675249002</c:v>
                </c:pt>
                <c:pt idx="83">
                  <c:v>1.6085703237706956</c:v>
                </c:pt>
                <c:pt idx="84">
                  <c:v>1.6090964166711306</c:v>
                </c:pt>
                <c:pt idx="85">
                  <c:v>1.6097289258688943</c:v>
                </c:pt>
                <c:pt idx="86">
                  <c:v>1.6104609733086201</c:v>
                </c:pt>
                <c:pt idx="87">
                  <c:v>1.6112845940944531</c:v>
                </c:pt>
                <c:pt idx="88">
                  <c:v>1.6121908187657539</c:v>
                </c:pt>
                <c:pt idx="89">
                  <c:v>1.6131697663388784</c:v>
                </c:pt>
                <c:pt idx="90">
                  <c:v>1.6083215295347566</c:v>
                </c:pt>
                <c:pt idx="91">
                  <c:v>1.6084887833684578</c:v>
                </c:pt>
                <c:pt idx="92">
                  <c:v>1.6087690675867294</c:v>
                </c:pt>
                <c:pt idx="93">
                  <c:v>1.6091593244662701</c:v>
                </c:pt>
                <c:pt idx="94">
                  <c:v>1.6096553039635579</c:v>
                </c:pt>
                <c:pt idx="95">
                  <c:v>1.6102516077540259</c:v>
                </c:pt>
                <c:pt idx="96">
                  <c:v>1.6109417450527483</c:v>
                </c:pt>
                <c:pt idx="97">
                  <c:v>1.6117181997744232</c:v>
                </c:pt>
                <c:pt idx="98">
                  <c:v>1.6125725084965563</c:v>
                </c:pt>
                <c:pt idx="99">
                  <c:v>1.6134953485925307</c:v>
                </c:pt>
                <c:pt idx="100">
                  <c:v>1.6069699695923159</c:v>
                </c:pt>
                <c:pt idx="101">
                  <c:v>1.6073708247621579</c:v>
                </c:pt>
                <c:pt idx="102">
                  <c:v>1.6086270650508918</c:v>
                </c:pt>
                <c:pt idx="103">
                  <c:v>1.6088941842931479</c:v>
                </c:pt>
                <c:pt idx="104">
                  <c:v>1.6084199842634619</c:v>
                </c:pt>
                <c:pt idx="105">
                  <c:v>1.6080143201925738</c:v>
                </c:pt>
                <c:pt idx="106">
                  <c:v>1.6087556021449558</c:v>
                </c:pt>
                <c:pt idx="107">
                  <c:v>1.6144195537037287</c:v>
                </c:pt>
                <c:pt idx="108">
                  <c:v>1.6139694400249276</c:v>
                </c:pt>
                <c:pt idx="109">
                  <c:v>1.6150566853226349</c:v>
                </c:pt>
                <c:pt idx="110">
                  <c:v>1.6152110281812984</c:v>
                </c:pt>
                <c:pt idx="111">
                  <c:v>1.612723019842569</c:v>
                </c:pt>
                <c:pt idx="112">
                  <c:v>1.6079890623499742</c:v>
                </c:pt>
                <c:pt idx="113">
                  <c:v>1.6083872129306509</c:v>
                </c:pt>
                <c:pt idx="114">
                  <c:v>1.6079949370209521</c:v>
                </c:pt>
                <c:pt idx="115">
                  <c:v>1.6081790563000207</c:v>
                </c:pt>
                <c:pt idx="116">
                  <c:v>1.608891925766166</c:v>
                </c:pt>
                <c:pt idx="117">
                  <c:v>1.6080166666161642</c:v>
                </c:pt>
                <c:pt idx="118">
                  <c:v>1.6085430862661207</c:v>
                </c:pt>
                <c:pt idx="119">
                  <c:v>1.6084728979343399</c:v>
                </c:pt>
                <c:pt idx="120">
                  <c:v>1.6082211036250809</c:v>
                </c:pt>
                <c:pt idx="121">
                  <c:v>1.6078018438453696</c:v>
                </c:pt>
                <c:pt idx="122">
                  <c:v>1.614415811268499</c:v>
                </c:pt>
                <c:pt idx="123">
                  <c:v>1.605449876717105</c:v>
                </c:pt>
                <c:pt idx="124">
                  <c:v>1.6063592069172175</c:v>
                </c:pt>
                <c:pt idx="125">
                  <c:v>1.6064341699874867</c:v>
                </c:pt>
                <c:pt idx="126">
                  <c:v>1.607204027766181</c:v>
                </c:pt>
                <c:pt idx="127">
                  <c:v>1.6074591096455686</c:v>
                </c:pt>
                <c:pt idx="128">
                  <c:v>1.6065536029660241</c:v>
                </c:pt>
                <c:pt idx="129">
                  <c:v>1.6076538866100003</c:v>
                </c:pt>
                <c:pt idx="130">
                  <c:v>1.6077158003699472</c:v>
                </c:pt>
                <c:pt idx="131">
                  <c:v>1.6063519792152781</c:v>
                </c:pt>
                <c:pt idx="132">
                  <c:v>1.6067050881062435</c:v>
                </c:pt>
                <c:pt idx="133">
                  <c:v>1.6065572444032288</c:v>
                </c:pt>
                <c:pt idx="134">
                  <c:v>1.6061681384513795</c:v>
                </c:pt>
                <c:pt idx="135">
                  <c:v>1.6061563789647761</c:v>
                </c:pt>
                <c:pt idx="136">
                  <c:v>1.6066438389536841</c:v>
                </c:pt>
                <c:pt idx="137">
                  <c:v>1.6063757663755438</c:v>
                </c:pt>
                <c:pt idx="138">
                  <c:v>1.6073601945971101</c:v>
                </c:pt>
                <c:pt idx="139">
                  <c:v>1.6071776480285727</c:v>
                </c:pt>
                <c:pt idx="140">
                  <c:v>1.6075535798734906</c:v>
                </c:pt>
                <c:pt idx="141">
                  <c:v>1.6084967018234839</c:v>
                </c:pt>
                <c:pt idx="142">
                  <c:v>1.6075908200194469</c:v>
                </c:pt>
                <c:pt idx="143">
                  <c:v>1.6080476132888875</c:v>
                </c:pt>
                <c:pt idx="144">
                  <c:v>1.6081614115441862</c:v>
                </c:pt>
                <c:pt idx="145">
                  <c:v>1.6084804771195116</c:v>
                </c:pt>
                <c:pt idx="146">
                  <c:v>1.6084006584263228</c:v>
                </c:pt>
                <c:pt idx="147">
                  <c:v>1.6084728979343399</c:v>
                </c:pt>
                <c:pt idx="148">
                  <c:v>1.6085430862661207</c:v>
                </c:pt>
                <c:pt idx="149">
                  <c:v>1.6078018438453696</c:v>
                </c:pt>
                <c:pt idx="150">
                  <c:v>1.6053567151274011</c:v>
                </c:pt>
                <c:pt idx="151">
                  <c:v>1.604562446377118</c:v>
                </c:pt>
                <c:pt idx="152">
                  <c:v>1.6202754081053525</c:v>
                </c:pt>
                <c:pt idx="153">
                  <c:v>1.6065584160238462</c:v>
                </c:pt>
                <c:pt idx="154">
                  <c:v>1.6063670872269573</c:v>
                </c:pt>
                <c:pt idx="155">
                  <c:v>1.6062646174566515</c:v>
                </c:pt>
                <c:pt idx="156">
                  <c:v>1.6078671532486526</c:v>
                </c:pt>
                <c:pt idx="157">
                  <c:v>1.6120759403552294</c:v>
                </c:pt>
                <c:pt idx="158">
                  <c:v>1.6120206554684484</c:v>
                </c:pt>
                <c:pt idx="159">
                  <c:v>1.6117385941630271</c:v>
                </c:pt>
                <c:pt idx="160">
                  <c:v>1.6137952052491245</c:v>
                </c:pt>
                <c:pt idx="161">
                  <c:v>1.6140235608671278</c:v>
                </c:pt>
                <c:pt idx="162">
                  <c:v>1.6134922751306744</c:v>
                </c:pt>
                <c:pt idx="163">
                  <c:v>1.6143514205040896</c:v>
                </c:pt>
                <c:pt idx="164">
                  <c:v>1.6132825521147973</c:v>
                </c:pt>
                <c:pt idx="165">
                  <c:v>1.6145187019352216</c:v>
                </c:pt>
                <c:pt idx="166">
                  <c:v>1.6131382317766978</c:v>
                </c:pt>
                <c:pt idx="167">
                  <c:v>1.6124830518418367</c:v>
                </c:pt>
                <c:pt idx="168">
                  <c:v>1.6145321728357682</c:v>
                </c:pt>
                <c:pt idx="169">
                  <c:v>1.6109765645242495</c:v>
                </c:pt>
                <c:pt idx="170">
                  <c:v>1.6112993667954236</c:v>
                </c:pt>
                <c:pt idx="171">
                  <c:v>1.6054396492850918</c:v>
                </c:pt>
                <c:pt idx="172">
                  <c:v>1.6053937005494441</c:v>
                </c:pt>
                <c:pt idx="173">
                  <c:v>1.6054132002031647</c:v>
                </c:pt>
                <c:pt idx="174">
                  <c:v>1.6056328972865823</c:v>
                </c:pt>
                <c:pt idx="175">
                  <c:v>1.6055322589682421</c:v>
                </c:pt>
                <c:pt idx="176">
                  <c:v>1.6049910667880338</c:v>
                </c:pt>
                <c:pt idx="177">
                  <c:v>1.6040267569409381</c:v>
                </c:pt>
                <c:pt idx="178">
                  <c:v>1.6046263040963646</c:v>
                </c:pt>
                <c:pt idx="179">
                  <c:v>1.6061533412952456</c:v>
                </c:pt>
                <c:pt idx="180">
                  <c:v>1.6047493234695525</c:v>
                </c:pt>
                <c:pt idx="181">
                  <c:v>1.6040372522434074</c:v>
                </c:pt>
                <c:pt idx="182">
                  <c:v>1.6044487710936641</c:v>
                </c:pt>
                <c:pt idx="183">
                  <c:v>1.6055423420061645</c:v>
                </c:pt>
                <c:pt idx="184">
                  <c:v>1.6061084876824596</c:v>
                </c:pt>
                <c:pt idx="185">
                  <c:v>1.6055909809241919</c:v>
                </c:pt>
                <c:pt idx="186">
                  <c:v>1.6058144528834519</c:v>
                </c:pt>
                <c:pt idx="187">
                  <c:v>1.6060135340033126</c:v>
                </c:pt>
                <c:pt idx="188">
                  <c:v>1.6051759008494679</c:v>
                </c:pt>
                <c:pt idx="189">
                  <c:v>1.6085231296266154</c:v>
                </c:pt>
                <c:pt idx="190">
                  <c:v>1.6090998639050509</c:v>
                </c:pt>
                <c:pt idx="191">
                  <c:v>1.6094086479949872</c:v>
                </c:pt>
                <c:pt idx="192">
                  <c:v>1.6097448387582072</c:v>
                </c:pt>
                <c:pt idx="193">
                  <c:v>1.6137523268976293</c:v>
                </c:pt>
                <c:pt idx="194">
                  <c:v>1.6129674208945546</c:v>
                </c:pt>
                <c:pt idx="195">
                  <c:v>1.6080315365971853</c:v>
                </c:pt>
                <c:pt idx="196">
                  <c:v>1.6083585264417621</c:v>
                </c:pt>
                <c:pt idx="197">
                  <c:v>1.6082094997330594</c:v>
                </c:pt>
                <c:pt idx="198">
                  <c:v>1.6080865550311008</c:v>
                </c:pt>
                <c:pt idx="199">
                  <c:v>1.6074535435817841</c:v>
                </c:pt>
                <c:pt idx="200">
                  <c:v>1.6074300028449069</c:v>
                </c:pt>
                <c:pt idx="201">
                  <c:v>1.6077522175956309</c:v>
                </c:pt>
                <c:pt idx="202">
                  <c:v>1.6074080348123203</c:v>
                </c:pt>
                <c:pt idx="203">
                  <c:v>1.6079334922226898</c:v>
                </c:pt>
                <c:pt idx="204">
                  <c:v>1.607611360654676</c:v>
                </c:pt>
                <c:pt idx="205">
                  <c:v>1.6092985800555868</c:v>
                </c:pt>
                <c:pt idx="206">
                  <c:v>1.6068347147400504</c:v>
                </c:pt>
                <c:pt idx="207">
                  <c:v>1.6071107963242184</c:v>
                </c:pt>
                <c:pt idx="208">
                  <c:v>1.6070063630497007</c:v>
                </c:pt>
                <c:pt idx="209">
                  <c:v>1.6067978565326428</c:v>
                </c:pt>
                <c:pt idx="210">
                  <c:v>1.6078453140177107</c:v>
                </c:pt>
                <c:pt idx="211">
                  <c:v>1.6054925649415437</c:v>
                </c:pt>
                <c:pt idx="212">
                  <c:v>1.605297151850966</c:v>
                </c:pt>
                <c:pt idx="213">
                  <c:v>1.6053973846994394</c:v>
                </c:pt>
                <c:pt idx="214">
                  <c:v>1.6056329925694726</c:v>
                </c:pt>
                <c:pt idx="215">
                  <c:v>1.6054324216726168</c:v>
                </c:pt>
                <c:pt idx="216">
                  <c:v>1.6054281684660427</c:v>
                </c:pt>
                <c:pt idx="217">
                  <c:v>1.6074014273726041</c:v>
                </c:pt>
                <c:pt idx="218">
                  <c:v>1.6072871720043211</c:v>
                </c:pt>
                <c:pt idx="219">
                  <c:v>1.6075170567720811</c:v>
                </c:pt>
                <c:pt idx="220">
                  <c:v>1.607850355386806</c:v>
                </c:pt>
                <c:pt idx="221">
                  <c:v>1.6076176762080088</c:v>
                </c:pt>
                <c:pt idx="222">
                  <c:v>1.6095111572094083</c:v>
                </c:pt>
                <c:pt idx="223">
                  <c:v>1.6095570461483419</c:v>
                </c:pt>
                <c:pt idx="224">
                  <c:v>1.6096176110488758</c:v>
                </c:pt>
              </c:numCache>
            </c:numRef>
          </c:xVal>
          <c:yVal>
            <c:numRef>
              <c:f>'Data pts (3)'!$U$288:$U$512</c:f>
              <c:numCache>
                <c:formatCode>0.0000</c:formatCode>
                <c:ptCount val="225"/>
                <c:pt idx="0">
                  <c:v>0.5379293375201214</c:v>
                </c:pt>
                <c:pt idx="1">
                  <c:v>0.54170476947389323</c:v>
                </c:pt>
                <c:pt idx="2">
                  <c:v>0.54548454906820909</c:v>
                </c:pt>
                <c:pt idx="3">
                  <c:v>0.54922831716468379</c:v>
                </c:pt>
                <c:pt idx="4">
                  <c:v>0.55289631503500414</c:v>
                </c:pt>
                <c:pt idx="5">
                  <c:v>0.55644975164775878</c:v>
                </c:pt>
                <c:pt idx="6">
                  <c:v>0.5598511542028265</c:v>
                </c:pt>
                <c:pt idx="7">
                  <c:v>0.56306470150887666</c:v>
                </c:pt>
                <c:pt idx="8">
                  <c:v>0.56605654013478734</c:v>
                </c:pt>
                <c:pt idx="9">
                  <c:v>0.56879508343812057</c:v>
                </c:pt>
                <c:pt idx="10">
                  <c:v>0.53826867337341422</c:v>
                </c:pt>
                <c:pt idx="11">
                  <c:v>0.54174201709190306</c:v>
                </c:pt>
                <c:pt idx="12">
                  <c:v>0.54521994993420508</c:v>
                </c:pt>
                <c:pt idx="13">
                  <c:v>0.54866522794180361</c:v>
                </c:pt>
                <c:pt idx="14">
                  <c:v>0.5520411387455505</c:v>
                </c:pt>
                <c:pt idx="15">
                  <c:v>0.55531184635541253</c:v>
                </c:pt>
                <c:pt idx="16">
                  <c:v>0.55844272118566118</c:v>
                </c:pt>
                <c:pt idx="17">
                  <c:v>0.56140065459877109</c:v>
                </c:pt>
                <c:pt idx="18">
                  <c:v>0.56415435754149401</c:v>
                </c:pt>
                <c:pt idx="19">
                  <c:v>0.56667464300372195</c:v>
                </c:pt>
                <c:pt idx="20">
                  <c:v>0.53863429611272928</c:v>
                </c:pt>
                <c:pt idx="21">
                  <c:v>0.54178639521445238</c:v>
                </c:pt>
                <c:pt idx="22">
                  <c:v>0.54494322534985262</c:v>
                </c:pt>
                <c:pt idx="23">
                  <c:v>0.54807087730698845</c:v>
                </c:pt>
                <c:pt idx="24">
                  <c:v>0.55113590438227211</c:v>
                </c:pt>
                <c:pt idx="25">
                  <c:v>0.55410564191556333</c:v>
                </c:pt>
                <c:pt idx="26">
                  <c:v>0.55694851404111612</c:v>
                </c:pt>
                <c:pt idx="27">
                  <c:v>0.55963432667256807</c:v>
                </c:pt>
                <c:pt idx="28">
                  <c:v>0.56213454598685042</c:v>
                </c:pt>
                <c:pt idx="29">
                  <c:v>0.56442256181376627</c:v>
                </c:pt>
                <c:pt idx="30">
                  <c:v>0.53902128270884242</c:v>
                </c:pt>
                <c:pt idx="31">
                  <c:v>0.5418379513254068</c:v>
                </c:pt>
                <c:pt idx="32">
                  <c:v>0.54465937359816985</c:v>
                </c:pt>
                <c:pt idx="33">
                  <c:v>0.54745514646419369</c:v>
                </c:pt>
                <c:pt idx="34">
                  <c:v>0.55019526170436639</c:v>
                </c:pt>
                <c:pt idx="35">
                  <c:v>0.55285039764993216</c:v>
                </c:pt>
                <c:pt idx="36">
                  <c:v>0.55539220002923395</c:v>
                </c:pt>
                <c:pt idx="37">
                  <c:v>0.55779355076945336</c:v>
                </c:pt>
                <c:pt idx="38">
                  <c:v>0.5600288237737252</c:v>
                </c:pt>
                <c:pt idx="39">
                  <c:v>0.56207412682087532</c:v>
                </c:pt>
                <c:pt idx="40">
                  <c:v>0.53942242058325929</c:v>
                </c:pt>
                <c:pt idx="41">
                  <c:v>0.54189614429724775</c:v>
                </c:pt>
                <c:pt idx="42">
                  <c:v>0.54437451308604312</c:v>
                </c:pt>
                <c:pt idx="43">
                  <c:v>0.54683073399078252</c:v>
                </c:pt>
                <c:pt idx="44">
                  <c:v>0.54923834438260399</c:v>
                </c:pt>
                <c:pt idx="45">
                  <c:v>0.55157147368240134</c:v>
                </c:pt>
                <c:pt idx="46">
                  <c:v>0.55380509604045924</c:v>
                </c:pt>
                <c:pt idx="47">
                  <c:v>0.55591527265971641</c:v>
                </c:pt>
                <c:pt idx="48">
                  <c:v>0.55787938261449233</c:v>
                </c:pt>
                <c:pt idx="49">
                  <c:v>0.55967634112851095</c:v>
                </c:pt>
                <c:pt idx="50">
                  <c:v>0.53982660020949802</c:v>
                </c:pt>
                <c:pt idx="51">
                  <c:v>0.54195944863792278</c:v>
                </c:pt>
                <c:pt idx="52">
                  <c:v>0.54409670315742154</c:v>
                </c:pt>
                <c:pt idx="53">
                  <c:v>0.54621518449376194</c:v>
                </c:pt>
                <c:pt idx="54">
                  <c:v>0.54829198420172975</c:v>
                </c:pt>
                <c:pt idx="55">
                  <c:v>0.55030469504728807</c:v>
                </c:pt>
                <c:pt idx="56">
                  <c:v>0.55223163401393405</c:v>
                </c:pt>
                <c:pt idx="57">
                  <c:v>0.55405205656345191</c:v>
                </c:pt>
                <c:pt idx="58">
                  <c:v>0.55574636091604124</c:v>
                </c:pt>
                <c:pt idx="59">
                  <c:v>0.55729628121247921</c:v>
                </c:pt>
                <c:pt idx="60">
                  <c:v>0.54021574915389892</c:v>
                </c:pt>
                <c:pt idx="61">
                  <c:v>0.54202463282282287</c:v>
                </c:pt>
                <c:pt idx="62">
                  <c:v>0.5438375751790564</c:v>
                </c:pt>
                <c:pt idx="63">
                  <c:v>0.54563485471748385</c:v>
                </c:pt>
                <c:pt idx="64">
                  <c:v>0.54739696843788221</c:v>
                </c:pt>
                <c:pt idx="65">
                  <c:v>0.54910483103411889</c:v>
                </c:pt>
                <c:pt idx="66">
                  <c:v>0.550739968159354</c:v>
                </c:pt>
                <c:pt idx="67">
                  <c:v>0.55228470241688588</c:v>
                </c:pt>
                <c:pt idx="68">
                  <c:v>0.55372233083296896</c:v>
                </c:pt>
                <c:pt idx="69">
                  <c:v>0.5550372926520486</c:v>
                </c:pt>
                <c:pt idx="70">
                  <c:v>0.54055941067460767</c:v>
                </c:pt>
                <c:pt idx="71">
                  <c:v>0.54208551024823881</c:v>
                </c:pt>
                <c:pt idx="72">
                  <c:v>0.54361527006300236</c:v>
                </c:pt>
                <c:pt idx="73">
                  <c:v>0.5451320053939499</c:v>
                </c:pt>
                <c:pt idx="74">
                  <c:v>0.54661920767883521</c:v>
                </c:pt>
                <c:pt idx="75">
                  <c:v>0.54806071536026824</c:v>
                </c:pt>
                <c:pt idx="76">
                  <c:v>0.54944087997009372</c:v>
                </c:pt>
                <c:pt idx="77">
                  <c:v>0.55074472617837356</c:v>
                </c:pt>
                <c:pt idx="78">
                  <c:v>0.55195810461405537</c:v>
                </c:pt>
                <c:pt idx="79">
                  <c:v>0.55306783633657097</c:v>
                </c:pt>
                <c:pt idx="80">
                  <c:v>0.54080850429383598</c:v>
                </c:pt>
                <c:pt idx="81">
                  <c:v>0.54213151056344711</c:v>
                </c:pt>
                <c:pt idx="82">
                  <c:v>0.54345783645848289</c:v>
                </c:pt>
                <c:pt idx="83">
                  <c:v>0.54477298888042713</c:v>
                </c:pt>
                <c:pt idx="84">
                  <c:v>0.54606262238219705</c:v>
                </c:pt>
                <c:pt idx="85">
                  <c:v>0.54731268900998065</c:v>
                </c:pt>
                <c:pt idx="86">
                  <c:v>0.54850958416800766</c:v>
                </c:pt>
                <c:pt idx="87">
                  <c:v>0.54964028731275505</c:v>
                </c:pt>
                <c:pt idx="88">
                  <c:v>0.55069249635340145</c:v>
                </c:pt>
                <c:pt idx="89">
                  <c:v>0.55165475469876857</c:v>
                </c:pt>
                <c:pt idx="90">
                  <c:v>0.54090207779775534</c:v>
                </c:pt>
                <c:pt idx="91">
                  <c:v>0.5421491883173114</c:v>
                </c:pt>
                <c:pt idx="92">
                  <c:v>0.5433994795339393</c:v>
                </c:pt>
                <c:pt idx="93">
                  <c:v>0.54463927963510228</c:v>
                </c:pt>
                <c:pt idx="94">
                  <c:v>0.5458550542099263</c:v>
                </c:pt>
                <c:pt idx="95">
                  <c:v>0.54703354810585103</c:v>
                </c:pt>
                <c:pt idx="96">
                  <c:v>0.5481619235879297</c:v>
                </c:pt>
                <c:pt idx="97">
                  <c:v>0.54922789364555713</c:v>
                </c:pt>
                <c:pt idx="98">
                  <c:v>0.55021984935658352</c:v>
                </c:pt>
                <c:pt idx="99">
                  <c:v>0.55112698027891893</c:v>
                </c:pt>
                <c:pt idx="100">
                  <c:v>0.56001076766864999</c:v>
                </c:pt>
                <c:pt idx="101">
                  <c:v>0.56060214609837244</c:v>
                </c:pt>
                <c:pt idx="102">
                  <c:v>0.56233028144677388</c:v>
                </c:pt>
                <c:pt idx="103">
                  <c:v>0.56276547425932222</c:v>
                </c:pt>
                <c:pt idx="104">
                  <c:v>0.56344197650317096</c:v>
                </c:pt>
                <c:pt idx="105">
                  <c:v>0.56457004998321902</c:v>
                </c:pt>
                <c:pt idx="106">
                  <c:v>0.56324753473754474</c:v>
                </c:pt>
                <c:pt idx="107">
                  <c:v>0.56276190979329554</c:v>
                </c:pt>
                <c:pt idx="108">
                  <c:v>0.56273058424725131</c:v>
                </c:pt>
                <c:pt idx="109">
                  <c:v>0.56349280688667969</c:v>
                </c:pt>
                <c:pt idx="110">
                  <c:v>0.56293486004235704</c:v>
                </c:pt>
                <c:pt idx="111">
                  <c:v>0.56268218486765664</c:v>
                </c:pt>
                <c:pt idx="112">
                  <c:v>0.56226807682984092</c:v>
                </c:pt>
                <c:pt idx="113">
                  <c:v>0.56219701677147005</c:v>
                </c:pt>
                <c:pt idx="114">
                  <c:v>0.56293841380009557</c:v>
                </c:pt>
                <c:pt idx="115">
                  <c:v>0.56338306500589053</c:v>
                </c:pt>
                <c:pt idx="116">
                  <c:v>0.56413895159984029</c:v>
                </c:pt>
                <c:pt idx="117">
                  <c:v>0.56402937199363234</c:v>
                </c:pt>
                <c:pt idx="118">
                  <c:v>0.56422689845783458</c:v>
                </c:pt>
                <c:pt idx="119">
                  <c:v>0.5644588655006566</c:v>
                </c:pt>
                <c:pt idx="120">
                  <c:v>0.56466000095485591</c:v>
                </c:pt>
                <c:pt idx="121">
                  <c:v>0.56450192158847634</c:v>
                </c:pt>
                <c:pt idx="122">
                  <c:v>0.56207077602708289</c:v>
                </c:pt>
                <c:pt idx="123">
                  <c:v>0.55658026979836317</c:v>
                </c:pt>
                <c:pt idx="124">
                  <c:v>0.55957719659350824</c:v>
                </c:pt>
                <c:pt idx="125">
                  <c:v>0.55970260627992585</c:v>
                </c:pt>
                <c:pt idx="126">
                  <c:v>0.56016693314084676</c:v>
                </c:pt>
                <c:pt idx="127">
                  <c:v>0.56042971828068622</c:v>
                </c:pt>
                <c:pt idx="128">
                  <c:v>0.55985920479701023</c:v>
                </c:pt>
                <c:pt idx="129">
                  <c:v>0.5608016638050709</c:v>
                </c:pt>
                <c:pt idx="130">
                  <c:v>0.56179719789085814</c:v>
                </c:pt>
                <c:pt idx="131">
                  <c:v>0.56014653610124998</c:v>
                </c:pt>
                <c:pt idx="132">
                  <c:v>0.56030700113231213</c:v>
                </c:pt>
                <c:pt idx="133">
                  <c:v>0.56046890571581376</c:v>
                </c:pt>
                <c:pt idx="134">
                  <c:v>0.56087466129509234</c:v>
                </c:pt>
                <c:pt idx="135">
                  <c:v>0.56105505593575777</c:v>
                </c:pt>
                <c:pt idx="136">
                  <c:v>0.56053627773092018</c:v>
                </c:pt>
                <c:pt idx="137">
                  <c:v>0.56142285356427923</c:v>
                </c:pt>
                <c:pt idx="138">
                  <c:v>0.56126181553615773</c:v>
                </c:pt>
                <c:pt idx="139">
                  <c:v>0.56183813388763149</c:v>
                </c:pt>
                <c:pt idx="140">
                  <c:v>0.56241995395332123</c:v>
                </c:pt>
                <c:pt idx="141">
                  <c:v>0.56274548379656508</c:v>
                </c:pt>
                <c:pt idx="142">
                  <c:v>0.56283899588108188</c:v>
                </c:pt>
                <c:pt idx="143">
                  <c:v>0.5619952371357938</c:v>
                </c:pt>
                <c:pt idx="144">
                  <c:v>0.56248400958195011</c:v>
                </c:pt>
                <c:pt idx="145">
                  <c:v>0.5637923779680909</c:v>
                </c:pt>
                <c:pt idx="146">
                  <c:v>0.56450925910169092</c:v>
                </c:pt>
                <c:pt idx="147">
                  <c:v>0.5644588655006566</c:v>
                </c:pt>
                <c:pt idx="148">
                  <c:v>0.56422689845783458</c:v>
                </c:pt>
                <c:pt idx="149">
                  <c:v>0.56450192158847634</c:v>
                </c:pt>
                <c:pt idx="150">
                  <c:v>0.56062771728910621</c:v>
                </c:pt>
                <c:pt idx="151">
                  <c:v>0.56082113449551552</c:v>
                </c:pt>
                <c:pt idx="152">
                  <c:v>0.55930178034086686</c:v>
                </c:pt>
                <c:pt idx="153">
                  <c:v>0.56062731558388268</c:v>
                </c:pt>
                <c:pt idx="154">
                  <c:v>0.56152836667353911</c:v>
                </c:pt>
                <c:pt idx="155">
                  <c:v>0.56079476190974498</c:v>
                </c:pt>
                <c:pt idx="156">
                  <c:v>0.56136210785410479</c:v>
                </c:pt>
                <c:pt idx="157">
                  <c:v>0.56427522629081683</c:v>
                </c:pt>
                <c:pt idx="158">
                  <c:v>0.56483508574224928</c:v>
                </c:pt>
                <c:pt idx="159">
                  <c:v>0.56473556081595833</c:v>
                </c:pt>
                <c:pt idx="160">
                  <c:v>0.56516848567578204</c:v>
                </c:pt>
                <c:pt idx="161">
                  <c:v>0.56482610582202519</c:v>
                </c:pt>
                <c:pt idx="162">
                  <c:v>0.56545076466520261</c:v>
                </c:pt>
                <c:pt idx="163">
                  <c:v>0.56469048253990006</c:v>
                </c:pt>
                <c:pt idx="164">
                  <c:v>0.56538017129136964</c:v>
                </c:pt>
                <c:pt idx="165">
                  <c:v>0.56446743055147508</c:v>
                </c:pt>
                <c:pt idx="166">
                  <c:v>0.56571282250691224</c:v>
                </c:pt>
                <c:pt idx="167">
                  <c:v>0.56362348813003227</c:v>
                </c:pt>
                <c:pt idx="168">
                  <c:v>0.56488367209751222</c:v>
                </c:pt>
                <c:pt idx="169">
                  <c:v>0.56230999880097488</c:v>
                </c:pt>
                <c:pt idx="170">
                  <c:v>0.5620445797933894</c:v>
                </c:pt>
                <c:pt idx="171">
                  <c:v>0.5561128413350821</c:v>
                </c:pt>
                <c:pt idx="172">
                  <c:v>0.55624981471018875</c:v>
                </c:pt>
                <c:pt idx="173">
                  <c:v>0.5563243718516081</c:v>
                </c:pt>
                <c:pt idx="174">
                  <c:v>0.5575349789663645</c:v>
                </c:pt>
                <c:pt idx="175">
                  <c:v>0.55707579897917814</c:v>
                </c:pt>
                <c:pt idx="176">
                  <c:v>0.56030809609220389</c:v>
                </c:pt>
                <c:pt idx="177">
                  <c:v>0.5608893572169551</c:v>
                </c:pt>
                <c:pt idx="178">
                  <c:v>0.56063937843987133</c:v>
                </c:pt>
                <c:pt idx="179">
                  <c:v>0.56142227838187997</c:v>
                </c:pt>
                <c:pt idx="180">
                  <c:v>0.5610023567175525</c:v>
                </c:pt>
                <c:pt idx="181">
                  <c:v>0.56074203029358105</c:v>
                </c:pt>
                <c:pt idx="182">
                  <c:v>0.56092701898010078</c:v>
                </c:pt>
                <c:pt idx="183">
                  <c:v>0.56082160732217934</c:v>
                </c:pt>
                <c:pt idx="184">
                  <c:v>0.56010851767382297</c:v>
                </c:pt>
                <c:pt idx="185">
                  <c:v>0.55968645210365586</c:v>
                </c:pt>
                <c:pt idx="186">
                  <c:v>0.56016621246418752</c:v>
                </c:pt>
                <c:pt idx="187">
                  <c:v>0.56050041966710185</c:v>
                </c:pt>
                <c:pt idx="188">
                  <c:v>0.55981051680319105</c:v>
                </c:pt>
                <c:pt idx="189">
                  <c:v>0.55940558089660253</c:v>
                </c:pt>
                <c:pt idx="190">
                  <c:v>0.55988921319671603</c:v>
                </c:pt>
                <c:pt idx="191">
                  <c:v>0.55914297248059819</c:v>
                </c:pt>
                <c:pt idx="192">
                  <c:v>0.56009525273787253</c:v>
                </c:pt>
                <c:pt idx="193">
                  <c:v>0.56240404263920618</c:v>
                </c:pt>
                <c:pt idx="194">
                  <c:v>0.561989815954825</c:v>
                </c:pt>
                <c:pt idx="195">
                  <c:v>0.55882664592514009</c:v>
                </c:pt>
                <c:pt idx="196">
                  <c:v>0.55897869096813713</c:v>
                </c:pt>
                <c:pt idx="197">
                  <c:v>0.55944184455722745</c:v>
                </c:pt>
                <c:pt idx="198">
                  <c:v>0.559669163345066</c:v>
                </c:pt>
                <c:pt idx="199">
                  <c:v>0.55857905986917589</c:v>
                </c:pt>
                <c:pt idx="200">
                  <c:v>0.55905869387322138</c:v>
                </c:pt>
                <c:pt idx="201">
                  <c:v>0.55863752119054277</c:v>
                </c:pt>
                <c:pt idx="202">
                  <c:v>0.55972857752270255</c:v>
                </c:pt>
                <c:pt idx="203">
                  <c:v>0.55884482038250072</c:v>
                </c:pt>
                <c:pt idx="204">
                  <c:v>0.55934682649559475</c:v>
                </c:pt>
                <c:pt idx="205">
                  <c:v>0.5614723145401681</c:v>
                </c:pt>
                <c:pt idx="206">
                  <c:v>0.55915551428724974</c:v>
                </c:pt>
                <c:pt idx="207">
                  <c:v>0.55933690944742565</c:v>
                </c:pt>
                <c:pt idx="208">
                  <c:v>0.5621842676426595</c:v>
                </c:pt>
                <c:pt idx="209">
                  <c:v>0.56196093508290246</c:v>
                </c:pt>
                <c:pt idx="210">
                  <c:v>0.56216540169637041</c:v>
                </c:pt>
                <c:pt idx="211">
                  <c:v>0.55602702108321533</c:v>
                </c:pt>
                <c:pt idx="212">
                  <c:v>0.55568019259992318</c:v>
                </c:pt>
                <c:pt idx="213">
                  <c:v>0.55583826179650708</c:v>
                </c:pt>
                <c:pt idx="214">
                  <c:v>0.55737790293045308</c:v>
                </c:pt>
                <c:pt idx="215">
                  <c:v>0.55477954081726455</c:v>
                </c:pt>
                <c:pt idx="216">
                  <c:v>0.55527838145291009</c:v>
                </c:pt>
                <c:pt idx="217">
                  <c:v>0.55806025092300127</c:v>
                </c:pt>
                <c:pt idx="218">
                  <c:v>0.55792530438892585</c:v>
                </c:pt>
                <c:pt idx="219">
                  <c:v>0.55788333748871388</c:v>
                </c:pt>
                <c:pt idx="220">
                  <c:v>0.55823982553313656</c:v>
                </c:pt>
                <c:pt idx="221">
                  <c:v>0.55809663519966646</c:v>
                </c:pt>
                <c:pt idx="222">
                  <c:v>0.55899624303648776</c:v>
                </c:pt>
                <c:pt idx="223">
                  <c:v>0.55837347263432879</c:v>
                </c:pt>
                <c:pt idx="224">
                  <c:v>0.55945069104072243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5-7C40-A45A-62B46712C963}"/>
            </c:ext>
          </c:extLst>
        </c:ser>
        <c:ser>
          <c:idx val="1"/>
          <c:order val="1"/>
          <c:tx>
            <c:v>Coordinates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pts (3)'!$T$288:$T$387</c:f>
              <c:numCache>
                <c:formatCode>0.0000</c:formatCode>
                <c:ptCount val="100"/>
                <c:pt idx="0">
                  <c:v>1.5868286992093017</c:v>
                </c:pt>
                <c:pt idx="1">
                  <c:v>1.5873351259000823</c:v>
                </c:pt>
                <c:pt idx="2">
                  <c:v>1.5881810315601654</c:v>
                </c:pt>
                <c:pt idx="3">
                  <c:v>1.5893574697605564</c:v>
                </c:pt>
                <c:pt idx="4">
                  <c:v>1.5908520596312388</c:v>
                </c:pt>
                <c:pt idx="5">
                  <c:v>1.5926490936585775</c:v>
                </c:pt>
                <c:pt idx="6">
                  <c:v>1.5947296740395014</c:v>
                </c:pt>
                <c:pt idx="7">
                  <c:v>1.5970718778405575</c:v>
                </c:pt>
                <c:pt idx="8">
                  <c:v>1.5996509511425705</c:v>
                </c:pt>
                <c:pt idx="9">
                  <c:v>1.60243953218642</c:v>
                </c:pt>
                <c:pt idx="10">
                  <c:v>1.5894158767343585</c:v>
                </c:pt>
                <c:pt idx="11">
                  <c:v>1.589881784178907</c:v>
                </c:pt>
                <c:pt idx="12">
                  <c:v>1.5906603090590563</c:v>
                </c:pt>
                <c:pt idx="13">
                  <c:v>1.5917431849949899</c:v>
                </c:pt>
                <c:pt idx="14">
                  <c:v>1.5931189665883125</c:v>
                </c:pt>
                <c:pt idx="15">
                  <c:v>1.5947731315502758</c:v>
                </c:pt>
                <c:pt idx="16">
                  <c:v>1.5966882098708925</c:v>
                </c:pt>
                <c:pt idx="17">
                  <c:v>1.5988439400710783</c:v>
                </c:pt>
                <c:pt idx="18">
                  <c:v>1.6012174524970195</c:v>
                </c:pt>
                <c:pt idx="19">
                  <c:v>1.6037834794533889</c:v>
                </c:pt>
                <c:pt idx="20">
                  <c:v>1.59216136400596</c:v>
                </c:pt>
                <c:pt idx="21">
                  <c:v>1.5925841790114668</c:v>
                </c:pt>
                <c:pt idx="22">
                  <c:v>1.5932909877465793</c:v>
                </c:pt>
                <c:pt idx="23">
                  <c:v>1.5942742542958857</c:v>
                </c:pt>
                <c:pt idx="24">
                  <c:v>1.5955235390799221</c:v>
                </c:pt>
                <c:pt idx="25">
                  <c:v>1.597025594349206</c:v>
                </c:pt>
                <c:pt idx="26">
                  <c:v>1.5987644849638278</c:v>
                </c:pt>
                <c:pt idx="27">
                  <c:v>1.6007217343204472</c:v>
                </c:pt>
                <c:pt idx="28">
                  <c:v>1.6028764951922505</c:v>
                </c:pt>
                <c:pt idx="29">
                  <c:v>1.6052057450886941</c:v>
                </c:pt>
                <c:pt idx="30">
                  <c:v>1.5950217860544134</c:v>
                </c:pt>
                <c:pt idx="31">
                  <c:v>1.5953996027265092</c:v>
                </c:pt>
                <c:pt idx="32">
                  <c:v>1.5960314611712232</c:v>
                </c:pt>
                <c:pt idx="33">
                  <c:v>1.5969105960569718</c:v>
                </c:pt>
                <c:pt idx="34">
                  <c:v>1.5980276299982283</c:v>
                </c:pt>
                <c:pt idx="35">
                  <c:v>1.5993706614705221</c:v>
                </c:pt>
                <c:pt idx="36">
                  <c:v>1.6009253760192976</c:v>
                </c:pt>
                <c:pt idx="37">
                  <c:v>1.6026751804777364</c:v>
                </c:pt>
                <c:pt idx="38">
                  <c:v>1.6046013598022102</c:v>
                </c:pt>
                <c:pt idx="39">
                  <c:v>1.6066832559807704</c:v>
                </c:pt>
                <c:pt idx="40">
                  <c:v>1.5979396559316195</c:v>
                </c:pt>
                <c:pt idx="41">
                  <c:v>1.5982714643085731</c:v>
                </c:pt>
                <c:pt idx="42">
                  <c:v>1.598826624104202</c:v>
                </c:pt>
                <c:pt idx="43">
                  <c:v>1.5995991659665025</c:v>
                </c:pt>
                <c:pt idx="44">
                  <c:v>1.6005808109452981</c:v>
                </c:pt>
                <c:pt idx="45">
                  <c:v>1.601761049985335</c:v>
                </c:pt>
                <c:pt idx="46">
                  <c:v>1.6031272445078661</c:v>
                </c:pt>
                <c:pt idx="47">
                  <c:v>1.6046647476884004</c:v>
                </c:pt>
                <c:pt idx="48">
                  <c:v>1.6063570459258536</c:v>
                </c:pt>
                <c:pt idx="49">
                  <c:v>1.6081859198525388</c:v>
                </c:pt>
                <c:pt idx="50">
                  <c:v>1.6008332975249424</c:v>
                </c:pt>
                <c:pt idx="51">
                  <c:v>1.6011193746186911</c:v>
                </c:pt>
                <c:pt idx="52">
                  <c:v>1.6015982309195054</c:v>
                </c:pt>
                <c:pt idx="53">
                  <c:v>1.6022646962265337</c:v>
                </c:pt>
                <c:pt idx="54">
                  <c:v>1.6031115956789539</c:v>
                </c:pt>
                <c:pt idx="55">
                  <c:v>1.6041298202191918</c:v>
                </c:pt>
                <c:pt idx="56">
                  <c:v>1.6053084157818673</c:v>
                </c:pt>
                <c:pt idx="57">
                  <c:v>1.6066346907508784</c:v>
                </c:pt>
                <c:pt idx="58">
                  <c:v>1.6080943411132196</c:v>
                </c:pt>
                <c:pt idx="59">
                  <c:v>1.6096715926020764</c:v>
                </c:pt>
                <c:pt idx="60">
                  <c:v>1.6035772949491303</c:v>
                </c:pt>
                <c:pt idx="61">
                  <c:v>1.6038199099952195</c:v>
                </c:pt>
                <c:pt idx="62">
                  <c:v>1.6042261871464238</c:v>
                </c:pt>
                <c:pt idx="63">
                  <c:v>1.6047917229201878</c:v>
                </c:pt>
                <c:pt idx="64">
                  <c:v>1.6055104029525096</c:v>
                </c:pt>
                <c:pt idx="65">
                  <c:v>1.6063744632845913</c:v>
                </c:pt>
                <c:pt idx="66">
                  <c:v>1.6073745679707607</c:v>
                </c:pt>
                <c:pt idx="67">
                  <c:v>1.6084999025253277</c:v>
                </c:pt>
                <c:pt idx="68">
                  <c:v>1.6097382826154061</c:v>
                </c:pt>
                <c:pt idx="69">
                  <c:v>1.6110762772824589</c:v>
                </c:pt>
                <c:pt idx="70">
                  <c:v>1.6059676535394247</c:v>
                </c:pt>
                <c:pt idx="71">
                  <c:v>1.6061723324805968</c:v>
                </c:pt>
                <c:pt idx="72">
                  <c:v>1.6065152089149037</c:v>
                </c:pt>
                <c:pt idx="73">
                  <c:v>1.6069925542461563</c:v>
                </c:pt>
                <c:pt idx="74">
                  <c:v>1.607599188583549</c:v>
                </c:pt>
                <c:pt idx="75">
                  <c:v>1.6083285335549113</c:v>
                </c:pt>
                <c:pt idx="76">
                  <c:v>1.6091726792149876</c:v>
                </c:pt>
                <c:pt idx="77">
                  <c:v>1.6101224645736572</c:v>
                </c:pt>
                <c:pt idx="78">
                  <c:v>1.6111675711650009</c:v>
                </c:pt>
                <c:pt idx="79">
                  <c:v>1.6122966289663148</c:v>
                </c:pt>
                <c:pt idx="80">
                  <c:v>1.6076816170259338</c:v>
                </c:pt>
                <c:pt idx="81">
                  <c:v>1.6078590517042166</c:v>
                </c:pt>
                <c:pt idx="82">
                  <c:v>1.6081563675249002</c:v>
                </c:pt>
                <c:pt idx="83">
                  <c:v>1.6085703237706956</c:v>
                </c:pt>
                <c:pt idx="84">
                  <c:v>1.6090964166711306</c:v>
                </c:pt>
                <c:pt idx="85">
                  <c:v>1.6097289258688943</c:v>
                </c:pt>
                <c:pt idx="86">
                  <c:v>1.6104609733086201</c:v>
                </c:pt>
                <c:pt idx="87">
                  <c:v>1.6112845940944531</c:v>
                </c:pt>
                <c:pt idx="88">
                  <c:v>1.6121908187657539</c:v>
                </c:pt>
                <c:pt idx="89">
                  <c:v>1.6131697663388784</c:v>
                </c:pt>
                <c:pt idx="90">
                  <c:v>1.6083215295347566</c:v>
                </c:pt>
                <c:pt idx="91">
                  <c:v>1.6084887833684578</c:v>
                </c:pt>
                <c:pt idx="92">
                  <c:v>1.6087690675867294</c:v>
                </c:pt>
                <c:pt idx="93">
                  <c:v>1.6091593244662701</c:v>
                </c:pt>
                <c:pt idx="94">
                  <c:v>1.6096553039635579</c:v>
                </c:pt>
                <c:pt idx="95">
                  <c:v>1.6102516077540259</c:v>
                </c:pt>
                <c:pt idx="96">
                  <c:v>1.6109417450527483</c:v>
                </c:pt>
                <c:pt idx="97">
                  <c:v>1.6117181997744232</c:v>
                </c:pt>
                <c:pt idx="98">
                  <c:v>1.6125725084965563</c:v>
                </c:pt>
                <c:pt idx="99">
                  <c:v>1.6134953485925307</c:v>
                </c:pt>
              </c:numCache>
            </c:numRef>
          </c:xVal>
          <c:yVal>
            <c:numRef>
              <c:f>'Data pts (3)'!$U$288:$U$387</c:f>
              <c:numCache>
                <c:formatCode>0.0000</c:formatCode>
                <c:ptCount val="100"/>
                <c:pt idx="0">
                  <c:v>0.5379293375201214</c:v>
                </c:pt>
                <c:pt idx="1">
                  <c:v>0.54170476947389323</c:v>
                </c:pt>
                <c:pt idx="2">
                  <c:v>0.54548454906820909</c:v>
                </c:pt>
                <c:pt idx="3">
                  <c:v>0.54922831716468379</c:v>
                </c:pt>
                <c:pt idx="4">
                  <c:v>0.55289631503500414</c:v>
                </c:pt>
                <c:pt idx="5">
                  <c:v>0.55644975164775878</c:v>
                </c:pt>
                <c:pt idx="6">
                  <c:v>0.5598511542028265</c:v>
                </c:pt>
                <c:pt idx="7">
                  <c:v>0.56306470150887666</c:v>
                </c:pt>
                <c:pt idx="8">
                  <c:v>0.56605654013478734</c:v>
                </c:pt>
                <c:pt idx="9">
                  <c:v>0.56879508343812057</c:v>
                </c:pt>
                <c:pt idx="10">
                  <c:v>0.53826867337341422</c:v>
                </c:pt>
                <c:pt idx="11">
                  <c:v>0.54174201709190306</c:v>
                </c:pt>
                <c:pt idx="12">
                  <c:v>0.54521994993420508</c:v>
                </c:pt>
                <c:pt idx="13">
                  <c:v>0.54866522794180361</c:v>
                </c:pt>
                <c:pt idx="14">
                  <c:v>0.5520411387455505</c:v>
                </c:pt>
                <c:pt idx="15">
                  <c:v>0.55531184635541253</c:v>
                </c:pt>
                <c:pt idx="16">
                  <c:v>0.55844272118566118</c:v>
                </c:pt>
                <c:pt idx="17">
                  <c:v>0.56140065459877109</c:v>
                </c:pt>
                <c:pt idx="18">
                  <c:v>0.56415435754149401</c:v>
                </c:pt>
                <c:pt idx="19">
                  <c:v>0.56667464300372195</c:v>
                </c:pt>
                <c:pt idx="20">
                  <c:v>0.53863429611272928</c:v>
                </c:pt>
                <c:pt idx="21">
                  <c:v>0.54178639521445238</c:v>
                </c:pt>
                <c:pt idx="22">
                  <c:v>0.54494322534985262</c:v>
                </c:pt>
                <c:pt idx="23">
                  <c:v>0.54807087730698845</c:v>
                </c:pt>
                <c:pt idx="24">
                  <c:v>0.55113590438227211</c:v>
                </c:pt>
                <c:pt idx="25">
                  <c:v>0.55410564191556333</c:v>
                </c:pt>
                <c:pt idx="26">
                  <c:v>0.55694851404111612</c:v>
                </c:pt>
                <c:pt idx="27">
                  <c:v>0.55963432667256807</c:v>
                </c:pt>
                <c:pt idx="28">
                  <c:v>0.56213454598685042</c:v>
                </c:pt>
                <c:pt idx="29">
                  <c:v>0.56442256181376627</c:v>
                </c:pt>
                <c:pt idx="30">
                  <c:v>0.53902128270884242</c:v>
                </c:pt>
                <c:pt idx="31">
                  <c:v>0.5418379513254068</c:v>
                </c:pt>
                <c:pt idx="32">
                  <c:v>0.54465937359816985</c:v>
                </c:pt>
                <c:pt idx="33">
                  <c:v>0.54745514646419369</c:v>
                </c:pt>
                <c:pt idx="34">
                  <c:v>0.55019526170436639</c:v>
                </c:pt>
                <c:pt idx="35">
                  <c:v>0.55285039764993216</c:v>
                </c:pt>
                <c:pt idx="36">
                  <c:v>0.55539220002923395</c:v>
                </c:pt>
                <c:pt idx="37">
                  <c:v>0.55779355076945336</c:v>
                </c:pt>
                <c:pt idx="38">
                  <c:v>0.5600288237737252</c:v>
                </c:pt>
                <c:pt idx="39">
                  <c:v>0.56207412682087532</c:v>
                </c:pt>
                <c:pt idx="40">
                  <c:v>0.53942242058325929</c:v>
                </c:pt>
                <c:pt idx="41">
                  <c:v>0.54189614429724775</c:v>
                </c:pt>
                <c:pt idx="42">
                  <c:v>0.54437451308604312</c:v>
                </c:pt>
                <c:pt idx="43">
                  <c:v>0.54683073399078252</c:v>
                </c:pt>
                <c:pt idx="44">
                  <c:v>0.54923834438260399</c:v>
                </c:pt>
                <c:pt idx="45">
                  <c:v>0.55157147368240134</c:v>
                </c:pt>
                <c:pt idx="46">
                  <c:v>0.55380509604045924</c:v>
                </c:pt>
                <c:pt idx="47">
                  <c:v>0.55591527265971641</c:v>
                </c:pt>
                <c:pt idx="48">
                  <c:v>0.55787938261449233</c:v>
                </c:pt>
                <c:pt idx="49">
                  <c:v>0.55967634112851095</c:v>
                </c:pt>
                <c:pt idx="50">
                  <c:v>0.53982660020949802</c:v>
                </c:pt>
                <c:pt idx="51">
                  <c:v>0.54195944863792278</c:v>
                </c:pt>
                <c:pt idx="52">
                  <c:v>0.54409670315742154</c:v>
                </c:pt>
                <c:pt idx="53">
                  <c:v>0.54621518449376194</c:v>
                </c:pt>
                <c:pt idx="54">
                  <c:v>0.54829198420172975</c:v>
                </c:pt>
                <c:pt idx="55">
                  <c:v>0.55030469504728807</c:v>
                </c:pt>
                <c:pt idx="56">
                  <c:v>0.55223163401393405</c:v>
                </c:pt>
                <c:pt idx="57">
                  <c:v>0.55405205656345191</c:v>
                </c:pt>
                <c:pt idx="58">
                  <c:v>0.55574636091604124</c:v>
                </c:pt>
                <c:pt idx="59">
                  <c:v>0.55729628121247921</c:v>
                </c:pt>
                <c:pt idx="60">
                  <c:v>0.54021574915389892</c:v>
                </c:pt>
                <c:pt idx="61">
                  <c:v>0.54202463282282287</c:v>
                </c:pt>
                <c:pt idx="62">
                  <c:v>0.5438375751790564</c:v>
                </c:pt>
                <c:pt idx="63">
                  <c:v>0.54563485471748385</c:v>
                </c:pt>
                <c:pt idx="64">
                  <c:v>0.54739696843788221</c:v>
                </c:pt>
                <c:pt idx="65">
                  <c:v>0.54910483103411889</c:v>
                </c:pt>
                <c:pt idx="66">
                  <c:v>0.550739968159354</c:v>
                </c:pt>
                <c:pt idx="67">
                  <c:v>0.55228470241688588</c:v>
                </c:pt>
                <c:pt idx="68">
                  <c:v>0.55372233083296896</c:v>
                </c:pt>
                <c:pt idx="69">
                  <c:v>0.5550372926520486</c:v>
                </c:pt>
                <c:pt idx="70">
                  <c:v>0.54055941067460767</c:v>
                </c:pt>
                <c:pt idx="71">
                  <c:v>0.54208551024823881</c:v>
                </c:pt>
                <c:pt idx="72">
                  <c:v>0.54361527006300236</c:v>
                </c:pt>
                <c:pt idx="73">
                  <c:v>0.5451320053939499</c:v>
                </c:pt>
                <c:pt idx="74">
                  <c:v>0.54661920767883521</c:v>
                </c:pt>
                <c:pt idx="75">
                  <c:v>0.54806071536026824</c:v>
                </c:pt>
                <c:pt idx="76">
                  <c:v>0.54944087997009372</c:v>
                </c:pt>
                <c:pt idx="77">
                  <c:v>0.55074472617837356</c:v>
                </c:pt>
                <c:pt idx="78">
                  <c:v>0.55195810461405537</c:v>
                </c:pt>
                <c:pt idx="79">
                  <c:v>0.55306783633657097</c:v>
                </c:pt>
                <c:pt idx="80">
                  <c:v>0.54080850429383598</c:v>
                </c:pt>
                <c:pt idx="81">
                  <c:v>0.54213151056344711</c:v>
                </c:pt>
                <c:pt idx="82">
                  <c:v>0.54345783645848289</c:v>
                </c:pt>
                <c:pt idx="83">
                  <c:v>0.54477298888042713</c:v>
                </c:pt>
                <c:pt idx="84">
                  <c:v>0.54606262238219705</c:v>
                </c:pt>
                <c:pt idx="85">
                  <c:v>0.54731268900998065</c:v>
                </c:pt>
                <c:pt idx="86">
                  <c:v>0.54850958416800766</c:v>
                </c:pt>
                <c:pt idx="87">
                  <c:v>0.54964028731275505</c:v>
                </c:pt>
                <c:pt idx="88">
                  <c:v>0.55069249635340145</c:v>
                </c:pt>
                <c:pt idx="89">
                  <c:v>0.55165475469876857</c:v>
                </c:pt>
                <c:pt idx="90">
                  <c:v>0.54090207779775534</c:v>
                </c:pt>
                <c:pt idx="91">
                  <c:v>0.5421491883173114</c:v>
                </c:pt>
                <c:pt idx="92">
                  <c:v>0.5433994795339393</c:v>
                </c:pt>
                <c:pt idx="93">
                  <c:v>0.54463927963510228</c:v>
                </c:pt>
                <c:pt idx="94">
                  <c:v>0.5458550542099263</c:v>
                </c:pt>
                <c:pt idx="95">
                  <c:v>0.54703354810585103</c:v>
                </c:pt>
                <c:pt idx="96">
                  <c:v>0.5481619235879297</c:v>
                </c:pt>
                <c:pt idx="97">
                  <c:v>0.54922789364555713</c:v>
                </c:pt>
                <c:pt idx="98">
                  <c:v>0.55021984935658352</c:v>
                </c:pt>
                <c:pt idx="99">
                  <c:v>0.55112698027891893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5-7C40-A45A-62B46712C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175792"/>
        <c:axId val="528649248"/>
      </c:scatterChart>
      <c:valAx>
        <c:axId val="52917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9248"/>
        <c:crosses val="autoZero"/>
        <c:crossBetween val="midCat"/>
      </c:valAx>
      <c:valAx>
        <c:axId val="5286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Albers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MapList!$J$232:$J$237</c:f>
              <c:numCache>
                <c:formatCode>0.00</c:formatCode>
                <c:ptCount val="6"/>
                <c:pt idx="0">
                  <c:v>0.28604893221171707</c:v>
                </c:pt>
                <c:pt idx="1">
                  <c:v>0.10906375603719581</c:v>
                </c:pt>
                <c:pt idx="2">
                  <c:v>-1.1670882996259648E-2</c:v>
                </c:pt>
                <c:pt idx="3">
                  <c:v>3.0874107979686476E-2</c:v>
                </c:pt>
                <c:pt idx="4">
                  <c:v>-0.35629685177180115</c:v>
                </c:pt>
                <c:pt idx="5">
                  <c:v>-0.30958111244037073</c:v>
                </c:pt>
              </c:numCache>
            </c:numRef>
          </c:xVal>
          <c:yVal>
            <c:numRef>
              <c:f>MapList!$K$232:$K$237</c:f>
              <c:numCache>
                <c:formatCode>0.0000</c:formatCode>
                <c:ptCount val="6"/>
                <c:pt idx="0">
                  <c:v>0.34259860777803142</c:v>
                </c:pt>
                <c:pt idx="1">
                  <c:v>0.32295647148293005</c:v>
                </c:pt>
                <c:pt idx="2">
                  <c:v>0.16970609073865561</c:v>
                </c:pt>
                <c:pt idx="3">
                  <c:v>0.3252737276151203</c:v>
                </c:pt>
                <c:pt idx="4">
                  <c:v>0.30750006631387738</c:v>
                </c:pt>
                <c:pt idx="5">
                  <c:v>0.46324015415087394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A-3346-A1A7-94491F74C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03520"/>
        <c:axId val="910509920"/>
      </c:scatterChart>
      <c:valAx>
        <c:axId val="57110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09920"/>
        <c:crosses val="autoZero"/>
        <c:crossBetween val="midCat"/>
      </c:valAx>
      <c:valAx>
        <c:axId val="91050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latin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White!$H$76:$H$114</c:f>
              <c:numCache>
                <c:formatCode>General</c:formatCode>
                <c:ptCount val="39"/>
                <c:pt idx="0">
                  <c:v>61.37</c:v>
                </c:pt>
                <c:pt idx="1">
                  <c:v>33.869999999999997</c:v>
                </c:pt>
                <c:pt idx="2">
                  <c:v>31.13</c:v>
                </c:pt>
                <c:pt idx="3">
                  <c:v>32.58</c:v>
                </c:pt>
                <c:pt idx="4">
                  <c:v>35.22</c:v>
                </c:pt>
                <c:pt idx="5">
                  <c:v>35.299999999999997</c:v>
                </c:pt>
                <c:pt idx="6">
                  <c:v>33.72</c:v>
                </c:pt>
                <c:pt idx="7">
                  <c:v>33.369999999999997</c:v>
                </c:pt>
                <c:pt idx="8">
                  <c:v>35.619999999999997</c:v>
                </c:pt>
                <c:pt idx="9">
                  <c:v>37.25</c:v>
                </c:pt>
                <c:pt idx="10">
                  <c:v>34.08</c:v>
                </c:pt>
                <c:pt idx="11">
                  <c:v>38.08</c:v>
                </c:pt>
                <c:pt idx="12">
                  <c:v>34.549999999999997</c:v>
                </c:pt>
                <c:pt idx="13">
                  <c:v>38.950000000000003</c:v>
                </c:pt>
                <c:pt idx="14">
                  <c:v>33.17</c:v>
                </c:pt>
                <c:pt idx="15">
                  <c:v>38.369999999999997</c:v>
                </c:pt>
                <c:pt idx="16">
                  <c:v>37.549999999999997</c:v>
                </c:pt>
                <c:pt idx="17">
                  <c:v>39.380000000000003</c:v>
                </c:pt>
                <c:pt idx="18">
                  <c:v>40.380000000000003</c:v>
                </c:pt>
                <c:pt idx="19">
                  <c:v>41.3</c:v>
                </c:pt>
                <c:pt idx="20">
                  <c:v>42.25</c:v>
                </c:pt>
                <c:pt idx="21">
                  <c:v>41.5</c:v>
                </c:pt>
                <c:pt idx="22">
                  <c:v>39.5</c:v>
                </c:pt>
                <c:pt idx="23">
                  <c:v>40.22</c:v>
                </c:pt>
                <c:pt idx="24">
                  <c:v>27.55</c:v>
                </c:pt>
                <c:pt idx="25">
                  <c:v>30.55</c:v>
                </c:pt>
                <c:pt idx="26">
                  <c:v>26.5</c:v>
                </c:pt>
                <c:pt idx="27">
                  <c:v>28.88</c:v>
                </c:pt>
                <c:pt idx="28">
                  <c:v>30.72</c:v>
                </c:pt>
                <c:pt idx="29">
                  <c:v>30.75</c:v>
                </c:pt>
                <c:pt idx="30">
                  <c:v>28.55</c:v>
                </c:pt>
                <c:pt idx="31">
                  <c:v>27.17</c:v>
                </c:pt>
                <c:pt idx="32">
                  <c:v>34.22</c:v>
                </c:pt>
                <c:pt idx="33">
                  <c:v>33.78</c:v>
                </c:pt>
                <c:pt idx="34">
                  <c:v>32.799999999999997</c:v>
                </c:pt>
                <c:pt idx="35">
                  <c:v>33.380000000000003</c:v>
                </c:pt>
                <c:pt idx="36">
                  <c:v>32.119999999999997</c:v>
                </c:pt>
                <c:pt idx="37">
                  <c:v>41.97</c:v>
                </c:pt>
                <c:pt idx="38">
                  <c:v>44.55</c:v>
                </c:pt>
              </c:numCache>
            </c:numRef>
          </c:xVal>
          <c:yVal>
            <c:numRef>
              <c:f>White!$I$76:$I$114</c:f>
              <c:numCache>
                <c:formatCode>General</c:formatCode>
                <c:ptCount val="39"/>
                <c:pt idx="0">
                  <c:v>150.47</c:v>
                </c:pt>
                <c:pt idx="1">
                  <c:v>87.33</c:v>
                </c:pt>
                <c:pt idx="2">
                  <c:v>88.05</c:v>
                </c:pt>
                <c:pt idx="3">
                  <c:v>86.45</c:v>
                </c:pt>
                <c:pt idx="4">
                  <c:v>92.53</c:v>
                </c:pt>
                <c:pt idx="5">
                  <c:v>112.03</c:v>
                </c:pt>
                <c:pt idx="6">
                  <c:v>112.12</c:v>
                </c:pt>
                <c:pt idx="7">
                  <c:v>111.53</c:v>
                </c:pt>
                <c:pt idx="8">
                  <c:v>119.28</c:v>
                </c:pt>
                <c:pt idx="9">
                  <c:v>120.28</c:v>
                </c:pt>
                <c:pt idx="10">
                  <c:v>118.42</c:v>
                </c:pt>
                <c:pt idx="11">
                  <c:v>121.63</c:v>
                </c:pt>
                <c:pt idx="12">
                  <c:v>117.63</c:v>
                </c:pt>
                <c:pt idx="13">
                  <c:v>121.8</c:v>
                </c:pt>
                <c:pt idx="14">
                  <c:v>117.25</c:v>
                </c:pt>
                <c:pt idx="15">
                  <c:v>112.67</c:v>
                </c:pt>
                <c:pt idx="16">
                  <c:v>122.47</c:v>
                </c:pt>
                <c:pt idx="17">
                  <c:v>105.37</c:v>
                </c:pt>
                <c:pt idx="18">
                  <c:v>106.08</c:v>
                </c:pt>
                <c:pt idx="19">
                  <c:v>73.3</c:v>
                </c:pt>
                <c:pt idx="20">
                  <c:v>73.12</c:v>
                </c:pt>
                <c:pt idx="21">
                  <c:v>73.53</c:v>
                </c:pt>
                <c:pt idx="22">
                  <c:v>77</c:v>
                </c:pt>
                <c:pt idx="23">
                  <c:v>75.88</c:v>
                </c:pt>
                <c:pt idx="24">
                  <c:v>81.83</c:v>
                </c:pt>
                <c:pt idx="25">
                  <c:v>82.08</c:v>
                </c:pt>
                <c:pt idx="26">
                  <c:v>80.55</c:v>
                </c:pt>
                <c:pt idx="27">
                  <c:v>81.62</c:v>
                </c:pt>
                <c:pt idx="28">
                  <c:v>87.33</c:v>
                </c:pt>
                <c:pt idx="29">
                  <c:v>84.42</c:v>
                </c:pt>
                <c:pt idx="30">
                  <c:v>82.75</c:v>
                </c:pt>
                <c:pt idx="31">
                  <c:v>80.08</c:v>
                </c:pt>
                <c:pt idx="32">
                  <c:v>84.63</c:v>
                </c:pt>
                <c:pt idx="33">
                  <c:v>82.62</c:v>
                </c:pt>
                <c:pt idx="34">
                  <c:v>85.55</c:v>
                </c:pt>
                <c:pt idx="35">
                  <c:v>84.08</c:v>
                </c:pt>
                <c:pt idx="36">
                  <c:v>81.13</c:v>
                </c:pt>
                <c:pt idx="37">
                  <c:v>94.03</c:v>
                </c:pt>
                <c:pt idx="38">
                  <c:v>93.33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76-E846-86B1-733835C34124}"/>
            </c:ext>
          </c:extLst>
        </c:ser>
        <c:ser>
          <c:idx val="1"/>
          <c:order val="1"/>
          <c:tx>
            <c:v>NY2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White!$H$115:$H$118</c:f>
              <c:numCache>
                <c:formatCode>General</c:formatCode>
                <c:ptCount val="4"/>
                <c:pt idx="0">
                  <c:v>41.88</c:v>
                </c:pt>
                <c:pt idx="1">
                  <c:v>42.8</c:v>
                </c:pt>
                <c:pt idx="2">
                  <c:v>44</c:v>
                </c:pt>
                <c:pt idx="3">
                  <c:v>43.83</c:v>
                </c:pt>
              </c:numCache>
            </c:numRef>
          </c:xVal>
          <c:yVal>
            <c:numRef>
              <c:f>White!$I$115:$I$118</c:f>
              <c:numCache>
                <c:formatCode>General</c:formatCode>
                <c:ptCount val="4"/>
                <c:pt idx="0">
                  <c:v>90.97</c:v>
                </c:pt>
                <c:pt idx="1">
                  <c:v>96.63</c:v>
                </c:pt>
                <c:pt idx="2">
                  <c:v>116.33</c:v>
                </c:pt>
                <c:pt idx="3">
                  <c:v>112.55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76-E846-86B1-733835C34124}"/>
            </c:ext>
          </c:extLst>
        </c:ser>
        <c:ser>
          <c:idx val="2"/>
          <c:order val="2"/>
          <c:tx>
            <c:v>West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White!$H$120:$H$244</c:f>
              <c:numCache>
                <c:formatCode>General</c:formatCode>
                <c:ptCount val="125"/>
                <c:pt idx="0">
                  <c:v>41.13</c:v>
                </c:pt>
                <c:pt idx="1">
                  <c:v>42.45</c:v>
                </c:pt>
                <c:pt idx="2">
                  <c:v>40.299999999999997</c:v>
                </c:pt>
                <c:pt idx="3">
                  <c:v>38.619999999999997</c:v>
                </c:pt>
                <c:pt idx="4">
                  <c:v>41.12</c:v>
                </c:pt>
                <c:pt idx="5">
                  <c:v>41.97</c:v>
                </c:pt>
                <c:pt idx="6">
                  <c:v>40.28</c:v>
                </c:pt>
                <c:pt idx="7">
                  <c:v>42.12</c:v>
                </c:pt>
                <c:pt idx="8">
                  <c:v>39.78</c:v>
                </c:pt>
                <c:pt idx="9">
                  <c:v>38.130000000000003</c:v>
                </c:pt>
                <c:pt idx="10">
                  <c:v>38.03</c:v>
                </c:pt>
                <c:pt idx="11">
                  <c:v>38.42</c:v>
                </c:pt>
                <c:pt idx="12">
                  <c:v>30.8</c:v>
                </c:pt>
                <c:pt idx="13">
                  <c:v>30.97</c:v>
                </c:pt>
                <c:pt idx="14">
                  <c:v>32.83</c:v>
                </c:pt>
                <c:pt idx="15">
                  <c:v>42.58</c:v>
                </c:pt>
                <c:pt idx="16">
                  <c:v>42.17</c:v>
                </c:pt>
                <c:pt idx="17">
                  <c:v>42.45</c:v>
                </c:pt>
                <c:pt idx="18">
                  <c:v>39.47</c:v>
                </c:pt>
                <c:pt idx="19">
                  <c:v>45.33</c:v>
                </c:pt>
                <c:pt idx="20">
                  <c:v>44.08</c:v>
                </c:pt>
                <c:pt idx="21">
                  <c:v>42.45</c:v>
                </c:pt>
                <c:pt idx="22">
                  <c:v>42.53</c:v>
                </c:pt>
                <c:pt idx="23">
                  <c:v>43.03</c:v>
                </c:pt>
                <c:pt idx="24">
                  <c:v>43.58</c:v>
                </c:pt>
                <c:pt idx="25">
                  <c:v>43.22</c:v>
                </c:pt>
                <c:pt idx="26">
                  <c:v>47.8</c:v>
                </c:pt>
                <c:pt idx="27">
                  <c:v>47.3</c:v>
                </c:pt>
                <c:pt idx="28">
                  <c:v>45.62</c:v>
                </c:pt>
                <c:pt idx="29">
                  <c:v>44.62</c:v>
                </c:pt>
                <c:pt idx="30">
                  <c:v>39.130000000000003</c:v>
                </c:pt>
                <c:pt idx="31">
                  <c:v>37.33</c:v>
                </c:pt>
                <c:pt idx="32">
                  <c:v>40.25</c:v>
                </c:pt>
                <c:pt idx="33">
                  <c:v>39.03</c:v>
                </c:pt>
                <c:pt idx="34">
                  <c:v>46.3</c:v>
                </c:pt>
                <c:pt idx="35">
                  <c:v>47.28</c:v>
                </c:pt>
                <c:pt idx="36">
                  <c:v>47.83</c:v>
                </c:pt>
                <c:pt idx="37">
                  <c:v>47.42</c:v>
                </c:pt>
                <c:pt idx="38">
                  <c:v>35.97</c:v>
                </c:pt>
                <c:pt idx="39">
                  <c:v>35.369999999999997</c:v>
                </c:pt>
                <c:pt idx="40">
                  <c:v>36.630000000000003</c:v>
                </c:pt>
                <c:pt idx="41">
                  <c:v>35.83</c:v>
                </c:pt>
                <c:pt idx="42">
                  <c:v>37.119999999999997</c:v>
                </c:pt>
                <c:pt idx="43">
                  <c:v>36.28</c:v>
                </c:pt>
                <c:pt idx="44">
                  <c:v>47.33</c:v>
                </c:pt>
                <c:pt idx="45">
                  <c:v>47.45</c:v>
                </c:pt>
                <c:pt idx="46">
                  <c:v>48.37</c:v>
                </c:pt>
                <c:pt idx="47">
                  <c:v>41.33</c:v>
                </c:pt>
                <c:pt idx="48">
                  <c:v>42.03</c:v>
                </c:pt>
                <c:pt idx="49">
                  <c:v>41.38</c:v>
                </c:pt>
                <c:pt idx="50">
                  <c:v>41.42</c:v>
                </c:pt>
                <c:pt idx="51">
                  <c:v>42.45</c:v>
                </c:pt>
                <c:pt idx="52">
                  <c:v>43.63</c:v>
                </c:pt>
                <c:pt idx="53">
                  <c:v>40.619999999999997</c:v>
                </c:pt>
                <c:pt idx="54">
                  <c:v>35.17</c:v>
                </c:pt>
                <c:pt idx="55">
                  <c:v>36.119999999999997</c:v>
                </c:pt>
                <c:pt idx="56">
                  <c:v>32.47</c:v>
                </c:pt>
                <c:pt idx="57">
                  <c:v>36.28</c:v>
                </c:pt>
                <c:pt idx="58">
                  <c:v>39.869999999999997</c:v>
                </c:pt>
                <c:pt idx="59">
                  <c:v>43.08</c:v>
                </c:pt>
                <c:pt idx="60">
                  <c:v>42.17</c:v>
                </c:pt>
                <c:pt idx="61">
                  <c:v>43.47</c:v>
                </c:pt>
                <c:pt idx="62">
                  <c:v>43.25</c:v>
                </c:pt>
                <c:pt idx="63">
                  <c:v>43.05</c:v>
                </c:pt>
                <c:pt idx="64">
                  <c:v>41.12</c:v>
                </c:pt>
                <c:pt idx="65">
                  <c:v>41.33</c:v>
                </c:pt>
                <c:pt idx="66">
                  <c:v>39.17</c:v>
                </c:pt>
                <c:pt idx="67">
                  <c:v>41.78</c:v>
                </c:pt>
                <c:pt idx="68">
                  <c:v>40.58</c:v>
                </c:pt>
                <c:pt idx="69">
                  <c:v>40.25</c:v>
                </c:pt>
                <c:pt idx="70">
                  <c:v>41.72</c:v>
                </c:pt>
                <c:pt idx="71">
                  <c:v>42.08</c:v>
                </c:pt>
                <c:pt idx="72">
                  <c:v>41.17</c:v>
                </c:pt>
                <c:pt idx="73">
                  <c:v>35.78</c:v>
                </c:pt>
                <c:pt idx="74">
                  <c:v>36.200000000000003</c:v>
                </c:pt>
                <c:pt idx="75">
                  <c:v>44.08</c:v>
                </c:pt>
                <c:pt idx="76">
                  <c:v>45.87</c:v>
                </c:pt>
                <c:pt idx="77">
                  <c:v>41</c:v>
                </c:pt>
                <c:pt idx="78">
                  <c:v>42.2</c:v>
                </c:pt>
                <c:pt idx="79">
                  <c:v>40.450000000000003</c:v>
                </c:pt>
                <c:pt idx="80">
                  <c:v>40.72</c:v>
                </c:pt>
                <c:pt idx="81">
                  <c:v>41.3</c:v>
                </c:pt>
                <c:pt idx="82">
                  <c:v>41.67</c:v>
                </c:pt>
                <c:pt idx="83">
                  <c:v>42.37</c:v>
                </c:pt>
                <c:pt idx="84">
                  <c:v>33.299999999999997</c:v>
                </c:pt>
                <c:pt idx="85">
                  <c:v>34</c:v>
                </c:pt>
                <c:pt idx="86">
                  <c:v>35.380000000000003</c:v>
                </c:pt>
                <c:pt idx="87">
                  <c:v>45.75</c:v>
                </c:pt>
                <c:pt idx="88">
                  <c:v>46.55</c:v>
                </c:pt>
                <c:pt idx="89">
                  <c:v>44.22</c:v>
                </c:pt>
                <c:pt idx="90">
                  <c:v>45.45</c:v>
                </c:pt>
                <c:pt idx="91">
                  <c:v>44.17</c:v>
                </c:pt>
                <c:pt idx="92">
                  <c:v>35.549999999999997</c:v>
                </c:pt>
                <c:pt idx="93">
                  <c:v>37</c:v>
                </c:pt>
                <c:pt idx="94">
                  <c:v>35.200000000000003</c:v>
                </c:pt>
                <c:pt idx="95">
                  <c:v>36.25</c:v>
                </c:pt>
                <c:pt idx="96">
                  <c:v>35.299999999999997</c:v>
                </c:pt>
                <c:pt idx="97">
                  <c:v>30.45</c:v>
                </c:pt>
                <c:pt idx="98">
                  <c:v>28.22</c:v>
                </c:pt>
                <c:pt idx="99">
                  <c:v>33.28</c:v>
                </c:pt>
                <c:pt idx="100">
                  <c:v>32.25</c:v>
                </c:pt>
                <c:pt idx="101">
                  <c:v>30.25</c:v>
                </c:pt>
                <c:pt idx="102">
                  <c:v>33.950000000000003</c:v>
                </c:pt>
                <c:pt idx="103">
                  <c:v>32.42</c:v>
                </c:pt>
                <c:pt idx="104">
                  <c:v>29.7</c:v>
                </c:pt>
                <c:pt idx="105">
                  <c:v>41.37</c:v>
                </c:pt>
                <c:pt idx="106">
                  <c:v>40.380000000000003</c:v>
                </c:pt>
                <c:pt idx="107">
                  <c:v>41.25</c:v>
                </c:pt>
                <c:pt idx="108">
                  <c:v>37.380000000000003</c:v>
                </c:pt>
                <c:pt idx="109">
                  <c:v>37.9</c:v>
                </c:pt>
                <c:pt idx="110">
                  <c:v>37.450000000000003</c:v>
                </c:pt>
                <c:pt idx="111">
                  <c:v>44.78</c:v>
                </c:pt>
                <c:pt idx="112">
                  <c:v>44</c:v>
                </c:pt>
                <c:pt idx="113">
                  <c:v>48</c:v>
                </c:pt>
                <c:pt idx="114">
                  <c:v>48.08</c:v>
                </c:pt>
                <c:pt idx="115">
                  <c:v>46.83</c:v>
                </c:pt>
                <c:pt idx="116">
                  <c:v>43.05</c:v>
                </c:pt>
                <c:pt idx="117">
                  <c:v>43.13</c:v>
                </c:pt>
                <c:pt idx="118">
                  <c:v>38.549999999999997</c:v>
                </c:pt>
                <c:pt idx="119">
                  <c:v>38.700000000000003</c:v>
                </c:pt>
              </c:numCache>
            </c:numRef>
          </c:xVal>
          <c:yVal>
            <c:numRef>
              <c:f>White!$I$120:$I$256</c:f>
              <c:numCache>
                <c:formatCode>General</c:formatCode>
                <c:ptCount val="137"/>
                <c:pt idx="0">
                  <c:v>89.97</c:v>
                </c:pt>
                <c:pt idx="1">
                  <c:v>89.13</c:v>
                </c:pt>
                <c:pt idx="2">
                  <c:v>90.08</c:v>
                </c:pt>
                <c:pt idx="3">
                  <c:v>87.92</c:v>
                </c:pt>
                <c:pt idx="4">
                  <c:v>85.22</c:v>
                </c:pt>
                <c:pt idx="5">
                  <c:v>87.55</c:v>
                </c:pt>
                <c:pt idx="6">
                  <c:v>86.25</c:v>
                </c:pt>
                <c:pt idx="7">
                  <c:v>86.42</c:v>
                </c:pt>
                <c:pt idx="8">
                  <c:v>87.63</c:v>
                </c:pt>
                <c:pt idx="9">
                  <c:v>97.55</c:v>
                </c:pt>
                <c:pt idx="10">
                  <c:v>84.8</c:v>
                </c:pt>
                <c:pt idx="11">
                  <c:v>86.25</c:v>
                </c:pt>
                <c:pt idx="12">
                  <c:v>91.28</c:v>
                </c:pt>
                <c:pt idx="13">
                  <c:v>90.22</c:v>
                </c:pt>
                <c:pt idx="14">
                  <c:v>94.22</c:v>
                </c:pt>
                <c:pt idx="15">
                  <c:v>71.08</c:v>
                </c:pt>
                <c:pt idx="16">
                  <c:v>72.97</c:v>
                </c:pt>
                <c:pt idx="17">
                  <c:v>72.3</c:v>
                </c:pt>
                <c:pt idx="18">
                  <c:v>77</c:v>
                </c:pt>
                <c:pt idx="19">
                  <c:v>69.28</c:v>
                </c:pt>
                <c:pt idx="20">
                  <c:v>70.42</c:v>
                </c:pt>
                <c:pt idx="21">
                  <c:v>84.22</c:v>
                </c:pt>
                <c:pt idx="22">
                  <c:v>83.05</c:v>
                </c:pt>
                <c:pt idx="23">
                  <c:v>84.13</c:v>
                </c:pt>
                <c:pt idx="24">
                  <c:v>86.08</c:v>
                </c:pt>
                <c:pt idx="25">
                  <c:v>84.88</c:v>
                </c:pt>
                <c:pt idx="26">
                  <c:v>93.45</c:v>
                </c:pt>
                <c:pt idx="27">
                  <c:v>92.13</c:v>
                </c:pt>
                <c:pt idx="28">
                  <c:v>93.45</c:v>
                </c:pt>
                <c:pt idx="29">
                  <c:v>95.03</c:v>
                </c:pt>
                <c:pt idx="30">
                  <c:v>94.95</c:v>
                </c:pt>
                <c:pt idx="31">
                  <c:v>93.47</c:v>
                </c:pt>
                <c:pt idx="32">
                  <c:v>95.38</c:v>
                </c:pt>
                <c:pt idx="33">
                  <c:v>90.3</c:v>
                </c:pt>
                <c:pt idx="34">
                  <c:v>108.83</c:v>
                </c:pt>
                <c:pt idx="35">
                  <c:v>106.25</c:v>
                </c:pt>
                <c:pt idx="36">
                  <c:v>111.47</c:v>
                </c:pt>
                <c:pt idx="37">
                  <c:v>114</c:v>
                </c:pt>
                <c:pt idx="38">
                  <c:v>82.92</c:v>
                </c:pt>
                <c:pt idx="39">
                  <c:v>81.38</c:v>
                </c:pt>
                <c:pt idx="40">
                  <c:v>79.5</c:v>
                </c:pt>
                <c:pt idx="41">
                  <c:v>79.45</c:v>
                </c:pt>
                <c:pt idx="42">
                  <c:v>80.37</c:v>
                </c:pt>
                <c:pt idx="43">
                  <c:v>78.63</c:v>
                </c:pt>
                <c:pt idx="44">
                  <c:v>101.3</c:v>
                </c:pt>
                <c:pt idx="45">
                  <c:v>97.3</c:v>
                </c:pt>
                <c:pt idx="46">
                  <c:v>101.47</c:v>
                </c:pt>
                <c:pt idx="47">
                  <c:v>97.12</c:v>
                </c:pt>
                <c:pt idx="48">
                  <c:v>97.72</c:v>
                </c:pt>
                <c:pt idx="49">
                  <c:v>101.45</c:v>
                </c:pt>
                <c:pt idx="50">
                  <c:v>96.55</c:v>
                </c:pt>
                <c:pt idx="51">
                  <c:v>104.08</c:v>
                </c:pt>
                <c:pt idx="52">
                  <c:v>71.75</c:v>
                </c:pt>
                <c:pt idx="53">
                  <c:v>79.63</c:v>
                </c:pt>
                <c:pt idx="54">
                  <c:v>107</c:v>
                </c:pt>
                <c:pt idx="55">
                  <c:v>106.58</c:v>
                </c:pt>
                <c:pt idx="56">
                  <c:v>90.3</c:v>
                </c:pt>
                <c:pt idx="57">
                  <c:v>115.22</c:v>
                </c:pt>
                <c:pt idx="58">
                  <c:v>120.37</c:v>
                </c:pt>
                <c:pt idx="59">
                  <c:v>74.25</c:v>
                </c:pt>
                <c:pt idx="60">
                  <c:v>80.63</c:v>
                </c:pt>
                <c:pt idx="61">
                  <c:v>79.45</c:v>
                </c:pt>
                <c:pt idx="62">
                  <c:v>78</c:v>
                </c:pt>
                <c:pt idx="63">
                  <c:v>76.22</c:v>
                </c:pt>
                <c:pt idx="64">
                  <c:v>81.87</c:v>
                </c:pt>
                <c:pt idx="65">
                  <c:v>81.62</c:v>
                </c:pt>
                <c:pt idx="66">
                  <c:v>84.83</c:v>
                </c:pt>
                <c:pt idx="67">
                  <c:v>82.12</c:v>
                </c:pt>
                <c:pt idx="68">
                  <c:v>83</c:v>
                </c:pt>
                <c:pt idx="69">
                  <c:v>84.3</c:v>
                </c:pt>
                <c:pt idx="70">
                  <c:v>81.63</c:v>
                </c:pt>
                <c:pt idx="71">
                  <c:v>83.95</c:v>
                </c:pt>
                <c:pt idx="72">
                  <c:v>81.08</c:v>
                </c:pt>
                <c:pt idx="73">
                  <c:v>97.87</c:v>
                </c:pt>
                <c:pt idx="74">
                  <c:v>96.55</c:v>
                </c:pt>
                <c:pt idx="75">
                  <c:v>123.13</c:v>
                </c:pt>
                <c:pt idx="76">
                  <c:v>123.12</c:v>
                </c:pt>
                <c:pt idx="77">
                  <c:v>75.78</c:v>
                </c:pt>
                <c:pt idx="78">
                  <c:v>80.13</c:v>
                </c:pt>
                <c:pt idx="79">
                  <c:v>77.45</c:v>
                </c:pt>
                <c:pt idx="80">
                  <c:v>80.62</c:v>
                </c:pt>
                <c:pt idx="81">
                  <c:v>82.63</c:v>
                </c:pt>
                <c:pt idx="82">
                  <c:v>76.12</c:v>
                </c:pt>
                <c:pt idx="83">
                  <c:v>71.7</c:v>
                </c:pt>
                <c:pt idx="84">
                  <c:v>80.53</c:v>
                </c:pt>
                <c:pt idx="85">
                  <c:v>81.55</c:v>
                </c:pt>
                <c:pt idx="86">
                  <c:v>82.63</c:v>
                </c:pt>
                <c:pt idx="87">
                  <c:v>98.8</c:v>
                </c:pt>
                <c:pt idx="88">
                  <c:v>103.83</c:v>
                </c:pt>
                <c:pt idx="89">
                  <c:v>103.63</c:v>
                </c:pt>
                <c:pt idx="90">
                  <c:v>98.87</c:v>
                </c:pt>
                <c:pt idx="91">
                  <c:v>97.2</c:v>
                </c:pt>
                <c:pt idx="92">
                  <c:v>85.45</c:v>
                </c:pt>
                <c:pt idx="93">
                  <c:v>83.63</c:v>
                </c:pt>
                <c:pt idx="94">
                  <c:v>90.62</c:v>
                </c:pt>
                <c:pt idx="95">
                  <c:v>87.28</c:v>
                </c:pt>
                <c:pt idx="96">
                  <c:v>102.38</c:v>
                </c:pt>
                <c:pt idx="97">
                  <c:v>98.22</c:v>
                </c:pt>
                <c:pt idx="98">
                  <c:v>97.67</c:v>
                </c:pt>
                <c:pt idx="99">
                  <c:v>97.33</c:v>
                </c:pt>
                <c:pt idx="100">
                  <c:v>106.8</c:v>
                </c:pt>
                <c:pt idx="101">
                  <c:v>84.63</c:v>
                </c:pt>
                <c:pt idx="102">
                  <c:v>102.47</c:v>
                </c:pt>
                <c:pt idx="103">
                  <c:v>102.58</c:v>
                </c:pt>
                <c:pt idx="104">
                  <c:v>98.8</c:v>
                </c:pt>
                <c:pt idx="105">
                  <c:v>112.58</c:v>
                </c:pt>
                <c:pt idx="106">
                  <c:v>112.08</c:v>
                </c:pt>
                <c:pt idx="107">
                  <c:v>112.47</c:v>
                </c:pt>
                <c:pt idx="108">
                  <c:v>76.47</c:v>
                </c:pt>
                <c:pt idx="109">
                  <c:v>77.72</c:v>
                </c:pt>
                <c:pt idx="110">
                  <c:v>80.55</c:v>
                </c:pt>
                <c:pt idx="111">
                  <c:v>73.33</c:v>
                </c:pt>
                <c:pt idx="112">
                  <c:v>73.62</c:v>
                </c:pt>
                <c:pt idx="113">
                  <c:v>85.63</c:v>
                </c:pt>
                <c:pt idx="114">
                  <c:v>117.7</c:v>
                </c:pt>
                <c:pt idx="115">
                  <c:v>118.53</c:v>
                </c:pt>
                <c:pt idx="116">
                  <c:v>89.67</c:v>
                </c:pt>
                <c:pt idx="117">
                  <c:v>88.97</c:v>
                </c:pt>
                <c:pt idx="118">
                  <c:v>82.05</c:v>
                </c:pt>
                <c:pt idx="119">
                  <c:v>82.63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76-E846-86B1-733835C3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44576"/>
        <c:axId val="909206976"/>
      </c:scatterChart>
      <c:valAx>
        <c:axId val="8853445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206976"/>
        <c:crosses val="autoZero"/>
        <c:crossBetween val="midCat"/>
      </c:valAx>
      <c:valAx>
        <c:axId val="9092069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4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15875" cmpd="dbl">
                <a:solidFill>
                  <a:schemeClr val="tx1"/>
                </a:solidFill>
              </a:ln>
              <a:effectLst/>
            </c:spPr>
          </c:marker>
          <c:xVal>
            <c:numRef>
              <c:f>White!$N$428:$N$537</c:f>
              <c:numCache>
                <c:formatCode>General</c:formatCode>
                <c:ptCount val="110"/>
              </c:numCache>
            </c:numRef>
          </c:xVal>
          <c:yVal>
            <c:numRef>
              <c:f>White!$O$428:$O$537</c:f>
              <c:numCache>
                <c:formatCode>General</c:formatCode>
                <c:ptCount val="1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B-B442-9A62-68FD522BE5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White!$N$264:$N$316</c:f>
              <c:numCache>
                <c:formatCode>General</c:formatCode>
                <c:ptCount val="53"/>
              </c:numCache>
            </c:numRef>
          </c:xVal>
          <c:yVal>
            <c:numRef>
              <c:f>White!$O$264:$O$316</c:f>
              <c:numCache>
                <c:formatCode>General</c:formatCode>
                <c:ptCount val="5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7B-B442-9A62-68FD522BE5FE}"/>
            </c:ext>
          </c:extLst>
        </c:ser>
        <c:ser>
          <c:idx val="2"/>
          <c:order val="2"/>
          <c:tx>
            <c:v>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White!$N$239</c:f>
              <c:numCache>
                <c:formatCode>0.0000</c:formatCode>
                <c:ptCount val="1"/>
                <c:pt idx="0">
                  <c:v>-0.17976358665996828</c:v>
                </c:pt>
              </c:numCache>
            </c:numRef>
          </c:xVal>
          <c:yVal>
            <c:numRef>
              <c:f>White!$O$239</c:f>
              <c:numCache>
                <c:formatCode>0.0000</c:formatCode>
                <c:ptCount val="1"/>
                <c:pt idx="0">
                  <c:v>0.28677797588363507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B-B442-9A62-68FD522BE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049087"/>
        <c:axId val="1490057535"/>
      </c:scatterChart>
      <c:valAx>
        <c:axId val="149004908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57535"/>
        <c:crosses val="autoZero"/>
        <c:crossBetween val="midCat"/>
      </c:valAx>
      <c:valAx>
        <c:axId val="149005753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4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chart" Target="../charts/chart7.xml"/><Relationship Id="rId6" Type="http://schemas.openxmlformats.org/officeDocument/2006/relationships/image" Target="../media/image10.pn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10.xml"/><Relationship Id="rId1" Type="http://schemas.openxmlformats.org/officeDocument/2006/relationships/image" Target="../media/image6.png"/><Relationship Id="rId4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698120</xdr:colOff>
      <xdr:row>18</xdr:row>
      <xdr:rowOff>54043</xdr:rowOff>
    </xdr:from>
    <xdr:to>
      <xdr:col>21</xdr:col>
      <xdr:colOff>6393</xdr:colOff>
      <xdr:row>42</xdr:row>
      <xdr:rowOff>35935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93133-5844-5844-B9D7-7BA05651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8320" y="3711643"/>
          <a:ext cx="7878233" cy="4858692"/>
        </a:xfrm>
        <a:prstGeom prst="rect">
          <a:avLst/>
        </a:prstGeom>
      </xdr:spPr>
    </xdr:pic>
    <xdr:clientData/>
  </xdr:twoCellAnchor>
  <xdr:twoCellAnchor editAs="oneCell">
    <xdr:from>
      <xdr:col>14</xdr:col>
      <xdr:colOff>406700</xdr:colOff>
      <xdr:row>36</xdr:row>
      <xdr:rowOff>76498</xdr:rowOff>
    </xdr:from>
    <xdr:to>
      <xdr:col>23</xdr:col>
      <xdr:colOff>546400</xdr:colOff>
      <xdr:row>60</xdr:row>
      <xdr:rowOff>57448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BBF1B6-5E88-6540-8D66-E18A52106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2620" y="7391698"/>
          <a:ext cx="7912100" cy="4857750"/>
        </a:xfrm>
        <a:prstGeom prst="rect">
          <a:avLst/>
        </a:prstGeom>
      </xdr:spPr>
    </xdr:pic>
    <xdr:clientData/>
  </xdr:twoCellAnchor>
  <xdr:twoCellAnchor editAs="oneCell">
    <xdr:from>
      <xdr:col>25</xdr:col>
      <xdr:colOff>406400</xdr:colOff>
      <xdr:row>12</xdr:row>
      <xdr:rowOff>121920</xdr:rowOff>
    </xdr:from>
    <xdr:to>
      <xdr:col>32</xdr:col>
      <xdr:colOff>436880</xdr:colOff>
      <xdr:row>32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74A0F3-7F03-0979-E764-E2BF251F0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25" t="5696" r="8335" b="10016"/>
        <a:stretch/>
      </xdr:blipFill>
      <xdr:spPr>
        <a:xfrm>
          <a:off x="21671280" y="2560320"/>
          <a:ext cx="5933440" cy="4094480"/>
        </a:xfrm>
        <a:prstGeom prst="rect">
          <a:avLst/>
        </a:prstGeom>
      </xdr:spPr>
    </xdr:pic>
    <xdr:clientData/>
  </xdr:twoCellAnchor>
  <xdr:twoCellAnchor editAs="oneCell">
    <xdr:from>
      <xdr:col>24</xdr:col>
      <xdr:colOff>650240</xdr:colOff>
      <xdr:row>32</xdr:row>
      <xdr:rowOff>101600</xdr:rowOff>
    </xdr:from>
    <xdr:to>
      <xdr:col>33</xdr:col>
      <xdr:colOff>833120</xdr:colOff>
      <xdr:row>57</xdr:row>
      <xdr:rowOff>70220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F19112-EE98-E7D2-C287-6BDDCE47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1840" y="6604000"/>
          <a:ext cx="7772400" cy="5048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404092</xdr:colOff>
      <xdr:row>140</xdr:row>
      <xdr:rowOff>153940</xdr:rowOff>
    </xdr:from>
    <xdr:to>
      <xdr:col>50</xdr:col>
      <xdr:colOff>644623</xdr:colOff>
      <xdr:row>193</xdr:row>
      <xdr:rowOff>76971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07FEB-823F-934D-B78E-6D49FEB4A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419100</xdr:colOff>
      <xdr:row>47</xdr:row>
      <xdr:rowOff>0</xdr:rowOff>
    </xdr:from>
    <xdr:to>
      <xdr:col>43</xdr:col>
      <xdr:colOff>508000</xdr:colOff>
      <xdr:row>97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1B793A-5221-D198-5B77-9F1B18717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0.19612</cdr:x>
      <cdr:y>0.07514</cdr:y>
    </cdr:from>
    <cdr:to>
      <cdr:x>0.25763</cdr:x>
      <cdr:y>0.15593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21F47-AB72-7D6A-F350-A9951B9E83EC}"/>
            </a:ext>
          </a:extLst>
        </cdr:cNvPr>
        <cdr:cNvSpPr txBox="1"/>
      </cdr:nvSpPr>
      <cdr:spPr>
        <a:xfrm xmlns:a="http://schemas.openxmlformats.org/drawingml/2006/main">
          <a:off x="2915228" y="8504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38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0.287</cdr:x>
      <cdr:y>0.04327</cdr:y>
    </cdr:from>
    <cdr:to>
      <cdr:x>0.37967</cdr:x>
      <cdr:y>0.15144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F571D3-7E69-11F4-07FB-87E3C9DB7588}"/>
            </a:ext>
          </a:extLst>
        </cdr:cNvPr>
        <cdr:cNvSpPr txBox="1"/>
      </cdr:nvSpPr>
      <cdr:spPr>
        <a:xfrm xmlns:a="http://schemas.openxmlformats.org/drawingml/2006/main">
          <a:off x="2832100" y="457200"/>
          <a:ext cx="914400" cy="1143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4800"/>
            <a:t>Test 3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404092</xdr:colOff>
      <xdr:row>140</xdr:row>
      <xdr:rowOff>153940</xdr:rowOff>
    </xdr:from>
    <xdr:to>
      <xdr:col>50</xdr:col>
      <xdr:colOff>644623</xdr:colOff>
      <xdr:row>193</xdr:row>
      <xdr:rowOff>76971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5E623-A63B-6244-8BAE-5149EA405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419100</xdr:colOff>
      <xdr:row>47</xdr:row>
      <xdr:rowOff>0</xdr:rowOff>
    </xdr:from>
    <xdr:to>
      <xdr:col>43</xdr:col>
      <xdr:colOff>508000</xdr:colOff>
      <xdr:row>97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8C517-D322-9448-B830-CCB629416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0.19612</cdr:x>
      <cdr:y>0.07514</cdr:y>
    </cdr:from>
    <cdr:to>
      <cdr:x>0.25763</cdr:x>
      <cdr:y>0.15593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21F47-AB72-7D6A-F350-A9951B9E83EC}"/>
            </a:ext>
          </a:extLst>
        </cdr:cNvPr>
        <cdr:cNvSpPr txBox="1"/>
      </cdr:nvSpPr>
      <cdr:spPr>
        <a:xfrm xmlns:a="http://schemas.openxmlformats.org/drawingml/2006/main">
          <a:off x="2915228" y="8504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38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0.287</cdr:x>
      <cdr:y>0.04327</cdr:y>
    </cdr:from>
    <cdr:to>
      <cdr:x>0.37967</cdr:x>
      <cdr:y>0.15144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F571D3-7E69-11F4-07FB-87E3C9DB7588}"/>
            </a:ext>
          </a:extLst>
        </cdr:cNvPr>
        <cdr:cNvSpPr txBox="1"/>
      </cdr:nvSpPr>
      <cdr:spPr>
        <a:xfrm xmlns:a="http://schemas.openxmlformats.org/drawingml/2006/main">
          <a:off x="2832100" y="457200"/>
          <a:ext cx="914400" cy="1143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4800"/>
            <a:t>Test 3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404092</xdr:colOff>
      <xdr:row>140</xdr:row>
      <xdr:rowOff>153940</xdr:rowOff>
    </xdr:from>
    <xdr:to>
      <xdr:col>42</xdr:col>
      <xdr:colOff>644623</xdr:colOff>
      <xdr:row>193</xdr:row>
      <xdr:rowOff>76971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88940-8EF6-7C47-B911-BCD1373F3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607849</xdr:colOff>
      <xdr:row>35</xdr:row>
      <xdr:rowOff>175172</xdr:rowOff>
    </xdr:from>
    <xdr:to>
      <xdr:col>37</xdr:col>
      <xdr:colOff>754117</xdr:colOff>
      <xdr:row>85</xdr:row>
      <xdr:rowOff>175172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88497-2F89-5844-95FB-84BCC2905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200573</xdr:colOff>
      <xdr:row>2</xdr:row>
      <xdr:rowOff>145393</xdr:rowOff>
    </xdr:from>
    <xdr:to>
      <xdr:col>29</xdr:col>
      <xdr:colOff>317062</xdr:colOff>
      <xdr:row>33</xdr:row>
      <xdr:rowOff>80519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77C2A2-8082-DD4D-B732-F48ABAA8D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9021" y="539531"/>
          <a:ext cx="7692696" cy="6044264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0.19612</cdr:x>
      <cdr:y>0.07514</cdr:y>
    </cdr:from>
    <cdr:to>
      <cdr:x>0.25763</cdr:x>
      <cdr:y>0.15593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21F47-AB72-7D6A-F350-A9951B9E83EC}"/>
            </a:ext>
          </a:extLst>
        </cdr:cNvPr>
        <cdr:cNvSpPr txBox="1"/>
      </cdr:nvSpPr>
      <cdr:spPr>
        <a:xfrm xmlns:a="http://schemas.openxmlformats.org/drawingml/2006/main">
          <a:off x="2915228" y="8504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38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0.287</cdr:x>
      <cdr:y>0.03245</cdr:y>
    </cdr:from>
    <cdr:to>
      <cdr:x>0.37967</cdr:x>
      <cdr:y>0.14062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F571D3-7E69-11F4-07FB-87E3C9DB7588}"/>
            </a:ext>
          </a:extLst>
        </cdr:cNvPr>
        <cdr:cNvSpPr txBox="1"/>
      </cdr:nvSpPr>
      <cdr:spPr>
        <a:xfrm xmlns:a="http://schemas.openxmlformats.org/drawingml/2006/main">
          <a:off x="2863634" y="328243"/>
          <a:ext cx="924645" cy="10942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4800"/>
            <a:t>Test 3</a:t>
          </a:r>
        </a:p>
      </cdr:txBody>
    </cdr:sp>
  </cdr:relSizeAnchor>
  <cdr:relSizeAnchor xmlns:cdr="http://schemas.openxmlformats.org/drawingml/2006/chartDrawing">
    <cdr:from>
      <cdr:x>0.10314</cdr:x>
      <cdr:y>0.09801</cdr:y>
    </cdr:from>
    <cdr:to>
      <cdr:x>0.73178</cdr:x>
      <cdr:y>0.84824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73AF4684-33E4-1C38-1871-192957F9124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29150" y="991482"/>
          <a:ext cx="6272435" cy="7589520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14569</xdr:colOff>
      <xdr:row>40</xdr:row>
      <xdr:rowOff>41886</xdr:rowOff>
    </xdr:from>
    <xdr:to>
      <xdr:col>40</xdr:col>
      <xdr:colOff>697321</xdr:colOff>
      <xdr:row>110</xdr:row>
      <xdr:rowOff>114061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F4630E-802C-674B-8761-232CCEC20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32</xdr:col>
      <xdr:colOff>507770</xdr:colOff>
      <xdr:row>0</xdr:row>
      <xdr:rowOff>0</xdr:rowOff>
    </xdr:from>
    <xdr:to>
      <xdr:col>42</xdr:col>
      <xdr:colOff>410417</xdr:colOff>
      <xdr:row>30</xdr:row>
      <xdr:rowOff>120793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817300-9B4A-7947-9A28-A744168A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7770" y="0"/>
          <a:ext cx="7783159" cy="5982331"/>
        </a:xfrm>
        <a:prstGeom prst="rect">
          <a:avLst/>
        </a:prstGeom>
      </xdr:spPr>
    </xdr:pic>
    <xdr:clientData/>
  </xdr:twoCellAnchor>
  <xdr:twoCellAnchor editAs="oneCell">
    <xdr:from>
      <xdr:col>18</xdr:col>
      <xdr:colOff>284136</xdr:colOff>
      <xdr:row>2</xdr:row>
      <xdr:rowOff>4804</xdr:rowOff>
    </xdr:from>
    <xdr:to>
      <xdr:col>40</xdr:col>
      <xdr:colOff>417789</xdr:colOff>
      <xdr:row>32</xdr:row>
      <xdr:rowOff>118557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B94A58-6442-1659-FFA9-77DB55C10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95" t="19833" r="10976" b="29232"/>
        <a:stretch/>
      </xdr:blipFill>
      <xdr:spPr>
        <a:xfrm>
          <a:off x="14384392" y="395573"/>
          <a:ext cx="13875706" cy="5975292"/>
        </a:xfrm>
        <a:prstGeom prst="rect">
          <a:avLst/>
        </a:prstGeom>
      </xdr:spPr>
    </xdr:pic>
    <xdr:clientData/>
  </xdr:twoCellAnchor>
  <xdr:twoCellAnchor editAs="oneCell">
    <xdr:from>
      <xdr:col>41</xdr:col>
      <xdr:colOff>246592</xdr:colOff>
      <xdr:row>0</xdr:row>
      <xdr:rowOff>152400</xdr:rowOff>
    </xdr:from>
    <xdr:to>
      <xdr:col>50</xdr:col>
      <xdr:colOff>432239</xdr:colOff>
      <xdr:row>47</xdr:row>
      <xdr:rowOff>33020</xdr:rowOff>
    </xdr:to>
    <xdr:pic>
      <xdr:nvPicPr>
        <xdr:cNvPr id="10" name="Picture 9" descr="Politcal Map of North America">
          <a:extLst>
            <a:ext uri="{FF2B5EF4-FFF2-40B4-BE49-F238E27FC236}">
              <a16:creationId xmlns:a16="http://schemas.microsoft.com/office/drawing/2014/main" id="{ABD9D249-77AE-BB73-6169-611EFD1E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51792" y="152400"/>
          <a:ext cx="7500847" cy="943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754435</xdr:colOff>
      <xdr:row>47</xdr:row>
      <xdr:rowOff>317256</xdr:rowOff>
    </xdr:from>
    <xdr:to>
      <xdr:col>52</xdr:col>
      <xdr:colOff>31836</xdr:colOff>
      <xdr:row>81</xdr:row>
      <xdr:rowOff>197309</xdr:rowOff>
    </xdr:to>
    <xdr:pic>
      <xdr:nvPicPr>
        <xdr:cNvPr id="11" name="Picture 10" descr="undefined">
          <a:extLst>
            <a:ext uri="{FF2B5EF4-FFF2-40B4-BE49-F238E27FC236}">
              <a16:creationId xmlns:a16="http://schemas.microsoft.com/office/drawing/2014/main" id="{B3444A57-69B1-E413-6506-7BBBC8421A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65" t="14907" r="58839" b="41607"/>
        <a:stretch/>
      </xdr:blipFill>
      <xdr:spPr bwMode="auto">
        <a:xfrm rot="18027926">
          <a:off x="29275913" y="9183339"/>
          <a:ext cx="7500053" cy="1014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468798</xdr:colOff>
      <xdr:row>128</xdr:row>
      <xdr:rowOff>42834</xdr:rowOff>
    </xdr:from>
    <xdr:to>
      <xdr:col>41</xdr:col>
      <xdr:colOff>792085</xdr:colOff>
      <xdr:row>171</xdr:row>
      <xdr:rowOff>114635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02EF4BA-76D6-BD64-93ED-062BA53EE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2457" y="28044785"/>
          <a:ext cx="12248896" cy="9395460"/>
        </a:xfrm>
        <a:prstGeom prst="rect">
          <a:avLst/>
        </a:prstGeom>
      </xdr:spPr>
    </xdr:pic>
    <xdr:clientData/>
  </xdr:twoCellAnchor>
  <xdr:twoCellAnchor editAs="oneCell">
    <xdr:from>
      <xdr:col>18</xdr:col>
      <xdr:colOff>203200</xdr:colOff>
      <xdr:row>11</xdr:row>
      <xdr:rowOff>25399</xdr:rowOff>
    </xdr:from>
    <xdr:to>
      <xdr:col>34</xdr:col>
      <xdr:colOff>366228</xdr:colOff>
      <xdr:row>30</xdr:row>
      <xdr:rowOff>5079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05C276-BAA2-D5AA-1C84-0B39C513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8800" y="2260599"/>
          <a:ext cx="9103828" cy="38404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741602</xdr:colOff>
      <xdr:row>50</xdr:row>
      <xdr:rowOff>165485</xdr:rowOff>
    </xdr:from>
    <xdr:to>
      <xdr:col>58</xdr:col>
      <xdr:colOff>252075</xdr:colOff>
      <xdr:row>104</xdr:row>
      <xdr:rowOff>160866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B1ECE-C61E-F64B-8539-410B66C87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404092</xdr:colOff>
      <xdr:row>139</xdr:row>
      <xdr:rowOff>153940</xdr:rowOff>
    </xdr:from>
    <xdr:to>
      <xdr:col>48</xdr:col>
      <xdr:colOff>644623</xdr:colOff>
      <xdr:row>192</xdr:row>
      <xdr:rowOff>76971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ED5E9-BE56-0345-8DE2-BD3503A0B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0.19612</cdr:x>
      <cdr:y>0.07514</cdr:y>
    </cdr:from>
    <cdr:to>
      <cdr:x>0.25763</cdr:x>
      <cdr:y>0.15593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21F47-AB72-7D6A-F350-A9951B9E83EC}"/>
            </a:ext>
          </a:extLst>
        </cdr:cNvPr>
        <cdr:cNvSpPr txBox="1"/>
      </cdr:nvSpPr>
      <cdr:spPr>
        <a:xfrm xmlns:a="http://schemas.openxmlformats.org/drawingml/2006/main">
          <a:off x="2915228" y="8504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3800"/>
        </a:p>
      </cdr:txBody>
    </cdr:sp>
  </cdr:relSizeAnchor>
  <cdr:relSizeAnchor xmlns:cdr="http://schemas.openxmlformats.org/drawingml/2006/chartDrawing">
    <cdr:from>
      <cdr:x>0.19612</cdr:x>
      <cdr:y>0.07514</cdr:y>
    </cdr:from>
    <cdr:to>
      <cdr:x>0.25763</cdr:x>
      <cdr:y>0.15593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5D21F47-AB72-7D6A-F350-A9951B9E83EC}"/>
            </a:ext>
          </a:extLst>
        </cdr:cNvPr>
        <cdr:cNvSpPr txBox="1"/>
      </cdr:nvSpPr>
      <cdr:spPr>
        <a:xfrm xmlns:a="http://schemas.openxmlformats.org/drawingml/2006/main">
          <a:off x="2915228" y="8504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38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0.19612</cdr:x>
      <cdr:y>0.07514</cdr:y>
    </cdr:from>
    <cdr:to>
      <cdr:x>0.25763</cdr:x>
      <cdr:y>0.15593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21F47-AB72-7D6A-F350-A9951B9E83EC}"/>
            </a:ext>
          </a:extLst>
        </cdr:cNvPr>
        <cdr:cNvSpPr txBox="1"/>
      </cdr:nvSpPr>
      <cdr:spPr>
        <a:xfrm xmlns:a="http://schemas.openxmlformats.org/drawingml/2006/main">
          <a:off x="2915228" y="8504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38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214925</xdr:colOff>
      <xdr:row>192</xdr:row>
      <xdr:rowOff>19538</xdr:rowOff>
    </xdr:from>
    <xdr:to>
      <xdr:col>20</xdr:col>
      <xdr:colOff>523633</xdr:colOff>
      <xdr:row>224</xdr:row>
      <xdr:rowOff>1556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0BB28-FA30-3B4D-830D-E286CBAAF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5825" y="39033938"/>
          <a:ext cx="7700107" cy="6484418"/>
        </a:xfrm>
        <a:prstGeom prst="rect">
          <a:avLst/>
        </a:prstGeom>
      </xdr:spPr>
    </xdr:pic>
    <xdr:clientData/>
  </xdr:twoCellAnchor>
  <xdr:twoCellAnchor>
    <xdr:from>
      <xdr:col>9</xdr:col>
      <xdr:colOff>586155</xdr:colOff>
      <xdr:row>241</xdr:row>
      <xdr:rowOff>58616</xdr:rowOff>
    </xdr:from>
    <xdr:to>
      <xdr:col>17</xdr:col>
      <xdr:colOff>175846</xdr:colOff>
      <xdr:row>257</xdr:row>
      <xdr:rowOff>111370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83181-6BAC-5742-B64C-47115823E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179716</xdr:colOff>
      <xdr:row>275</xdr:row>
      <xdr:rowOff>140430</xdr:rowOff>
    </xdr:from>
    <xdr:to>
      <xdr:col>29</xdr:col>
      <xdr:colOff>553369</xdr:colOff>
      <xdr:row>324</xdr:row>
      <xdr:rowOff>125620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54616E-7B91-654E-9FCF-1D86CB88A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60000">
          <a:off x="14797416" y="56020430"/>
          <a:ext cx="10317754" cy="9941990"/>
        </a:xfrm>
        <a:prstGeom prst="rect">
          <a:avLst/>
        </a:prstGeom>
      </xdr:spPr>
    </xdr:pic>
    <xdr:clientData/>
  </xdr:twoCellAnchor>
  <xdr:twoCellAnchor editAs="oneCell">
    <xdr:from>
      <xdr:col>19</xdr:col>
      <xdr:colOff>775235</xdr:colOff>
      <xdr:row>290</xdr:row>
      <xdr:rowOff>91392</xdr:rowOff>
    </xdr:from>
    <xdr:to>
      <xdr:col>25</xdr:col>
      <xdr:colOff>162509</xdr:colOff>
      <xdr:row>312</xdr:row>
      <xdr:rowOff>94611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4BF7B3-0378-9F45-B036-F63E61BA0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535" y="58612992"/>
          <a:ext cx="4403773" cy="44736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45322</xdr:colOff>
      <xdr:row>101</xdr:row>
      <xdr:rowOff>2989</xdr:rowOff>
    </xdr:from>
    <xdr:to>
      <xdr:col>48</xdr:col>
      <xdr:colOff>390164</xdr:colOff>
      <xdr:row>158</xdr:row>
      <xdr:rowOff>113550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68402-CB70-8B77-EE72-E556D7DBDB8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360579</xdr:colOff>
      <xdr:row>165</xdr:row>
      <xdr:rowOff>150906</xdr:rowOff>
    </xdr:from>
    <xdr:to>
      <xdr:col>37</xdr:col>
      <xdr:colOff>673846</xdr:colOff>
      <xdr:row>212</xdr:row>
      <xdr:rowOff>4959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E658C3-ADEC-F45B-5DF3-B256DF4D5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39379" y="18642106"/>
          <a:ext cx="7857067" cy="9404453"/>
        </a:xfrm>
        <a:prstGeom prst="rect">
          <a:avLst/>
        </a:prstGeom>
      </xdr:spPr>
    </xdr:pic>
    <xdr:clientData/>
  </xdr:twoCellAnchor>
  <xdr:twoCellAnchor editAs="oneCell">
    <xdr:from>
      <xdr:col>33</xdr:col>
      <xdr:colOff>225611</xdr:colOff>
      <xdr:row>0</xdr:row>
      <xdr:rowOff>115048</xdr:rowOff>
    </xdr:from>
    <xdr:to>
      <xdr:col>42</xdr:col>
      <xdr:colOff>358071</xdr:colOff>
      <xdr:row>30</xdr:row>
      <xdr:rowOff>63312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DB3C3A-6829-1046-8C49-A3DB135B8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2964" y="115048"/>
          <a:ext cx="7528343" cy="5551205"/>
        </a:xfrm>
        <a:prstGeom prst="rect">
          <a:avLst/>
        </a:prstGeom>
      </xdr:spPr>
    </xdr:pic>
    <xdr:clientData/>
  </xdr:twoCellAnchor>
  <xdr:twoCellAnchor>
    <xdr:from>
      <xdr:col>33</xdr:col>
      <xdr:colOff>49306</xdr:colOff>
      <xdr:row>76</xdr:row>
      <xdr:rowOff>112059</xdr:rowOff>
    </xdr:from>
    <xdr:to>
      <xdr:col>52</xdr:col>
      <xdr:colOff>522940</xdr:colOff>
      <xdr:row>153</xdr:row>
      <xdr:rowOff>112058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609A3F-5B8E-DFCF-DAB7-775AEF3C4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277207</xdr:colOff>
      <xdr:row>0</xdr:row>
      <xdr:rowOff>24190</xdr:rowOff>
    </xdr:from>
    <xdr:to>
      <xdr:col>13</xdr:col>
      <xdr:colOff>178630</xdr:colOff>
      <xdr:row>19</xdr:row>
      <xdr:rowOff>9071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9D33BF-A6C1-CAF5-CB1B-CFE877314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16" t="10197" r="11345" b="10588"/>
        <a:stretch/>
      </xdr:blipFill>
      <xdr:spPr>
        <a:xfrm>
          <a:off x="5239067" y="24190"/>
          <a:ext cx="5690261" cy="3913021"/>
        </a:xfrm>
        <a:prstGeom prst="rect">
          <a:avLst/>
        </a:prstGeom>
      </xdr:spPr>
    </xdr:pic>
    <xdr:clientData/>
  </xdr:twoCellAnchor>
  <xdr:twoCellAnchor editAs="oneCell">
    <xdr:from>
      <xdr:col>4</xdr:col>
      <xdr:colOff>268802</xdr:colOff>
      <xdr:row>31</xdr:row>
      <xdr:rowOff>110675</xdr:rowOff>
    </xdr:from>
    <xdr:to>
      <xdr:col>13</xdr:col>
      <xdr:colOff>368484</xdr:colOff>
      <xdr:row>55</xdr:row>
      <xdr:rowOff>169623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D6A93F-F15D-300D-B64C-7FFADCF815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55" t="11864" r="10559" b="12319"/>
        <a:stretch/>
      </xdr:blipFill>
      <xdr:spPr>
        <a:xfrm>
          <a:off x="3584170" y="6326991"/>
          <a:ext cx="7559261" cy="4871579"/>
        </a:xfrm>
        <a:prstGeom prst="rect">
          <a:avLst/>
        </a:prstGeom>
      </xdr:spPr>
    </xdr:pic>
    <xdr:clientData/>
  </xdr:twoCellAnchor>
  <xdr:twoCellAnchor editAs="oneCell">
    <xdr:from>
      <xdr:col>19</xdr:col>
      <xdr:colOff>9572</xdr:colOff>
      <xdr:row>0</xdr:row>
      <xdr:rowOff>59070</xdr:rowOff>
    </xdr:from>
    <xdr:to>
      <xdr:col>28</xdr:col>
      <xdr:colOff>561338</xdr:colOff>
      <xdr:row>27</xdr:row>
      <xdr:rowOff>177209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5F500-A32B-6A3D-402A-E69B0B8F4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3" t="10718" r="4575" b="8631"/>
        <a:stretch/>
      </xdr:blipFill>
      <xdr:spPr>
        <a:xfrm>
          <a:off x="15722130" y="59070"/>
          <a:ext cx="7994557" cy="5700232"/>
        </a:xfrm>
        <a:prstGeom prst="rect">
          <a:avLst/>
        </a:prstGeom>
      </xdr:spPr>
    </xdr:pic>
    <xdr:clientData/>
  </xdr:twoCellAnchor>
  <xdr:twoCellAnchor editAs="oneCell">
    <xdr:from>
      <xdr:col>1</xdr:col>
      <xdr:colOff>770546</xdr:colOff>
      <xdr:row>61</xdr:row>
      <xdr:rowOff>143638</xdr:rowOff>
    </xdr:from>
    <xdr:to>
      <xdr:col>8</xdr:col>
      <xdr:colOff>33531</xdr:colOff>
      <xdr:row>77</xdr:row>
      <xdr:rowOff>179068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602547-DD31-98F4-2BAE-5DA6AE98EE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4" t="14664" r="5765" b="10510"/>
        <a:stretch/>
      </xdr:blipFill>
      <xdr:spPr>
        <a:xfrm>
          <a:off x="1599574" y="12517319"/>
          <a:ext cx="5066179" cy="3280985"/>
        </a:xfrm>
        <a:prstGeom prst="rect">
          <a:avLst/>
        </a:prstGeom>
      </xdr:spPr>
    </xdr:pic>
    <xdr:clientData/>
  </xdr:twoCellAnchor>
  <xdr:twoCellAnchor editAs="oneCell">
    <xdr:from>
      <xdr:col>22</xdr:col>
      <xdr:colOff>115132</xdr:colOff>
      <xdr:row>26</xdr:row>
      <xdr:rowOff>117395</xdr:rowOff>
    </xdr:from>
    <xdr:to>
      <xdr:col>33</xdr:col>
      <xdr:colOff>721979</xdr:colOff>
      <xdr:row>57</xdr:row>
      <xdr:rowOff>52959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561906-16ED-9EEA-F703-46474B9D1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58" t="11503" r="11734" b="16863"/>
        <a:stretch/>
      </xdr:blipFill>
      <xdr:spPr>
        <a:xfrm>
          <a:off x="18193956" y="5389496"/>
          <a:ext cx="9646258" cy="6221530"/>
        </a:xfrm>
        <a:prstGeom prst="rect">
          <a:avLst/>
        </a:prstGeom>
      </xdr:spPr>
    </xdr:pic>
    <xdr:clientData/>
  </xdr:twoCellAnchor>
  <xdr:twoCellAnchor editAs="oneCell">
    <xdr:from>
      <xdr:col>3</xdr:col>
      <xdr:colOff>150709</xdr:colOff>
      <xdr:row>83</xdr:row>
      <xdr:rowOff>127612</xdr:rowOff>
    </xdr:from>
    <xdr:to>
      <xdr:col>9</xdr:col>
      <xdr:colOff>468210</xdr:colOff>
      <xdr:row>100</xdr:row>
      <xdr:rowOff>54342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BDA47C-C977-E4E0-458F-B8A062BCF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57" t="12903" r="13201" b="16469"/>
        <a:stretch/>
      </xdr:blipFill>
      <xdr:spPr>
        <a:xfrm>
          <a:off x="2637235" y="16771296"/>
          <a:ext cx="5290554" cy="3335678"/>
        </a:xfrm>
        <a:prstGeom prst="rect">
          <a:avLst/>
        </a:prstGeom>
      </xdr:spPr>
    </xdr:pic>
    <xdr:clientData/>
  </xdr:twoCellAnchor>
  <xdr:twoCellAnchor editAs="oneCell">
    <xdr:from>
      <xdr:col>12</xdr:col>
      <xdr:colOff>374241</xdr:colOff>
      <xdr:row>29</xdr:row>
      <xdr:rowOff>144431</xdr:rowOff>
    </xdr:from>
    <xdr:to>
      <xdr:col>21</xdr:col>
      <xdr:colOff>743644</xdr:colOff>
      <xdr:row>55</xdr:row>
      <xdr:rowOff>104046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D687448-30AA-049E-2AAB-7E3260DEE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5417" y="6024851"/>
          <a:ext cx="7765286" cy="5231716"/>
        </a:xfrm>
        <a:prstGeom prst="rect">
          <a:avLst/>
        </a:prstGeom>
      </xdr:spPr>
    </xdr:pic>
    <xdr:clientData/>
  </xdr:twoCellAnchor>
  <xdr:twoCellAnchor editAs="oneCell">
    <xdr:from>
      <xdr:col>2</xdr:col>
      <xdr:colOff>675106</xdr:colOff>
      <xdr:row>31</xdr:row>
      <xdr:rowOff>79540</xdr:rowOff>
    </xdr:from>
    <xdr:to>
      <xdr:col>12</xdr:col>
      <xdr:colOff>188975</xdr:colOff>
      <xdr:row>55</xdr:row>
      <xdr:rowOff>140501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89C722-430B-85A9-FCEA-A080DCB99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2790" y="6295856"/>
          <a:ext cx="7802290" cy="4873592"/>
        </a:xfrm>
        <a:prstGeom prst="rect">
          <a:avLst/>
        </a:prstGeom>
      </xdr:spPr>
    </xdr:pic>
    <xdr:clientData/>
  </xdr:twoCellAnchor>
  <xdr:twoCellAnchor editAs="oneCell">
    <xdr:from>
      <xdr:col>1</xdr:col>
      <xdr:colOff>715210</xdr:colOff>
      <xdr:row>44</xdr:row>
      <xdr:rowOff>40379</xdr:rowOff>
    </xdr:from>
    <xdr:to>
      <xdr:col>13</xdr:col>
      <xdr:colOff>625439</xdr:colOff>
      <xdr:row>76</xdr:row>
      <xdr:rowOff>192505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4030A1-FCAE-9944-271B-01082723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052" y="8863537"/>
          <a:ext cx="9856334" cy="6568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5548532-7BFC-EE42-B197-AC75F8C9C0FE}">
  <we:reference id="wa104382047" version="1.0.2.2" store="en-US" storeType="OMEX"/>
  <we:alternateReferences>
    <we:reference id="wa104382047" version="1.0.2.2" store="WA104382047" storeType="OMEX"/>
  </we:alternateReferences>
  <we:properties/>
  <we:bindings>
    <we:binding id="1" type="matrix" appref="{DCD38E2D-4AC5-7C47-BD98-68241186763F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511BE2B-8584-0D4E-853B-4BB5281533FE}">
  <we:reference id="wa200004179" version="2022.3.6.0" store="en-US" storeType="OMEX"/>
  <we:alternateReferences>
    <we:reference id="WA200004179" version="2022.3.6.0" store="WA200004179" storeType="OMEX"/>
  </we:alternateReferences>
  <we:properties>
    <we:property name="Office.AutoShowTaskpaneWithDocument" value="true"/>
    <we:property name="app-config" value="&quot;{\&quot;map\&quot;:{\&quot;webmap\&quot;:{\&quot;is3d\&quot;:false,\&quot;itemData\&quot;:{\&quot;operationalLayers\&quot;:[{\&quot;id\&quot;:\&quot;187ab5bf6f9-layer-7\&quot;,\&quot;visibility\&quot;:true,\&quot;opacity\&quot;:1,\&quot;minScale\&quot;:0,\&quot;maxScale\&quot;:0,\&quot;refreshInterval\&quot;:0,\&quot;title\&quot;:\&quot;Sheet1!F1:G21\&quot;,\&quot;objectIdField\&quot;:\&quot;objectId\&quot;,\&quot;type\&quot;:\&quot;DataLayer\&quot;,\&quot;layerType\&quot;:\&quot;ArcGISFeatureLayer\&quot;,\&quot;popupEnabled\&quot;:true,\&quot;disablePopup\&quot;:false,\&quot;visible\&quot;:true,\&quot;geometryType\&quot;:\&quot;point\&quot;,\&quot;source\&quot;:[{\&quot;attributes\&quot;:{},\&quot;geometry\&quot;:{\&quot;x\&quot;:0,\&quot;y\&quot;:0,\&quot;type\&quot;:\&quot;point\&quot;,\&quot;spatialReference\&quot;:{\&quot;latestWkid\&quot;:3857,\&quot;wkid\&quot;:102100}}}],\&quot;spatialReference\&quot;:{\&quot;latestWkid\&quot;:3857,\&quot;wkid\&quot;:102100},\&quot;esriMaps\&quot;:{\&quot;customProps\&quot;:{\&quot;dataTableType\&quot;:\&quot;CellRangeWithHeader\&quot;},\&quot;isTimeEnabled\&quot;:\&quot;false\&quot;,\&quot;clusterInfo\&quot;:null,\&quot;filteredRenderer\&quot;:null,\&quot;lastShareInfo\&quot;:null},\&quot;timeInfo\&quot;:null,\&quot;showLabels\&quot;:true,\&quot;featureCollection\&quot;:{\&quot;layers\&quot;:[{\&quot;popupInfo\&quot;:{\&quot;popupElements\&quot;:[{\&quot;type\&quot;:\&quot;fields\&quot;,\&quot;fieldInfos\&quot;:[{\&quot;fieldName\&quot;:\&quot;objectId\&quot;,\&quot;label\&quot;:\&quot;objectId\&quot;,\&quot;tooltip\&quot;:\&quot;\&quot;,\&quot;visible\&quot;:true},{\&quot;fieldName\&quot;:\&quot;expression/excel_row_id\&quot;,\&quot;label\&quot;:\&quot;rowId\&quot;,\&quot;visible\&quot;:true},{\&quot;fieldName\&quot;:\&quot;FIELD_NAME_F\&quot;,\&quot;format\&quot;:{\&quot;digitSeparator\&quot;:true,\&quot;places\&quot;:2},\&quot;label\&quot;:\&quot;Lat\&quot;,\&quot;tooltip\&quot;:\&quot;\&quot;,\&quot;visible\&quot;:true},{\&quot;fieldName\&quot;:\&quot;FIELD_NAME_G\&quot;,\&quot;format\&quot;:{\&quot;digitSeparator\&quot;:true,\&quot;places\&quot;:2},\&quot;label\&quot;:\&quot;Lon\&quot;,\&quot;tooltip\&quot;:\&quot;\&quot;,\&quot;visible\&quot;:true}]}],\&quot;expressionInfos\&quot;:[{\&quot;name\&quot;:\&quot;excel_row_id\&quot;,\&quot;title\&quot;:\&quot;rowId\&quot;,\&quot;expression\&quot;:\&quot;Text($feature[\\\&quot;excel_row_id\\\&quot;])\&quot;}],\&quot;fieldInfos\&quot;:[{\&quot;fieldName\&quot;:\&quot;objectId\&quot;,\&quot;label\&quot;:\&quot;objectId\&quot;,\&quot;tooltip\&quot;:\&quot;\&quot;,\&quot;visible\&quot;:true},{\&quot;fieldName\&quot;:\&quot;excel_row_id\&quot;,\&quot;format\&quot;:{\&quot;digitSeparator\&quot;:true,\&quot;places\&quot;:2},\&quot;label\&quot;:\&quot;rowId\&quot;,\&quot;tooltip\&quot;:\&quot;\&quot;,\&quot;visible\&quot;:false},{\&quot;fieldName\&quot;:\&quot;expression/excel_row_id\&quot;,\&quot;label\&quot;:\&quot;rowId\&quot;,\&quot;visible\&quot;:true},{\&quot;fieldName\&quot;:\&quot;FIELD_NAME_F\&quot;,\&quot;format\&quot;:{\&quot;digitSeparator\&quot;:true,\&quot;places\&quot;:2},\&quot;label\&quot;:\&quot;Lat\&quot;,\&quot;tooltip\&quot;:\&quot;\&quot;,\&quot;visible\&quot;:true},{\&quot;fieldName\&quot;:\&quot;FIELD_NAME_G\&quot;,\&quot;format\&quot;:{\&quot;digitSeparator\&quot;:true,\&quot;places\&quot;:2},\&quot;label\&quot;:\&quot;Lon\&quot;,\&quot;tooltip\&quot;:\&quot;\&quot;,\&quot;visible\&quot;:true}],\&quot;title\&quot;:\&quot;\&quot;,\&quot;actions\&quot;:[]},\&quot;layerDefinition\&quot;:{\&quot;objectIdField\&quot;:\&quot;objectId\&quot;,\&quot;fields\&quot;:[{\&quot;alias\&quot;:\&quot;objectId\&quot;,\&quot;editable\&quot;:true,\&quot;length\&quot;:-1,\&quot;name\&quot;:\&quot;objectId\&quot;,\&quot;nullable\&quot;:true,\&quot;type\&quot;:\&quot;esriFieldTypeOID\&quot;},{\&quot;alias\&quot;:\&quot;rowId\&quot;,\&quot;editable\&quot;:true,\&quot;length\&quot;:-1,\&quot;name\&quot;:\&quot;excel_row_id\&quot;,\&quot;nullable\&quot;:true,\&quot;type\&quot;:\&quot;esriFieldTypeDouble\&quot;},{\&quot;alias\&quot;:\&quot;Lat\&quot;,\&quot;editable\&quot;:true,\&quot;length\&quot;:-1,\&quot;name\&quot;:\&quot;FIELD_NAME_F\&quot;,\&quot;nullable\&quot;:true,\&quot;type\&quot;:\&quot;esriFieldTypeString\&quot;},{\&quot;alias\&quot;:\&quot;Lon\&quot;,\&quot;editable\&quot;:true,\&quot;length\&quot;:-1,\&quot;name\&quot;:\&quot;FIELD_NAME_G\&quot;,\&quot;nullable\&quot;:true,\&quot;type\&quot;:\&quot;esriFieldTypeString\&quot;}],\&quot;geometryType\&quot;:\&quot;point\&quot;,\&quot;drawingInfo\&quot;:{\&quot;renderer\&quot;:{\&quot;type\&quot;:\&quot;heatmap\&quot;,\&quot;colorStops\&quot;:[{\&quot;color\&quot;:[64,72,115,0],\&quot;ratio\&quot;:0},{\&quot;color\&quot;:[64,72,115,0],\&quot;ratio\&quot;:0.01},{\&quot;color\&quot;:[64,72,115,255],\&quot;ratio\&quot;:0.01},{\&quot;color\&quot;:[64,72,115,255],\&quot;ratio\&quot;:0.01},{\&quot;color\&quot;:[72,81,130,255],\&quot;ratio\&quot;:0.0925},{\&quot;color\&quot;:[80,89,144,255],\&quot;ratio\&quot;:0.17500000000000002},{\&quot;color\&quot;:[87,98,159,255],\&quot;ratio\&quot;:0.2575},{\&quot;color\&quot;:[95,106,173,255],\&quot;ratio\&quot;:0.34},{\&quot;color\&quot;:[103,114,187,255],\&quot;ratio\&quot;:0.42250000000000004},{\&quot;color\&quot;:[111,123,202,255],\&quot;ratio\&quot;:0.505},{\&quot;color\&quot;:[118,131,216,255],\&quot;ratio\&quot;:0.5875},{\&quot;color\&quot;:[126,139,230,255],\&quot;ratio\&quot;:0.67},{\&quot;color\&quot;:[158,168,236,255],\&quot;ratio\&quot;:0.7525000000000001},{\&quot;color\&quot;:[191,197,243,255],\&quot;ratio\&quot;:0.8350000000000001},{\&quot;color\&quot;:[223,226,249,255],\&quot;ratio\&quot;:0.9175000000000001},{\&quot;color\&quot;:[255,255,255,255],\&quot;ratio\&quot;:1}],\&quot;fieldOffset\&quot;:0,\&quot;maxDensity\&quot;:0.015080255552494063,\&quot;minDensity\&quot;:0,\&quot;radius\&quot;:10},\&quot;transparency\&quot;:0},\&quot;featureReduction\&quot;:null,\&quot;minScale\&quot;:0,\&quot;maxScale\&quot;:0,\&quot;definitionExpression\&quot;:null,\&quot;elevationInfo\&quot;:null,\&quot;name\&quot;:\&quot;Sheet1!F1:G21\&quot;,\&quot;type\&quot;:\&quot;DataLayer\&quot;,\&quot;locationProvider\&quot;:{\&quot;type\&quot;:\&quot;coordinates\&quot;,\&quot;lookupFields\&quot;:[{\&quot;lookupField\&quot;:\&quot;xFieldName\&quot;,\&quot;outField\&quot;:\&quot;FIELD_NAME_G\&quot;},{\&quot;lookupField\&quot;:\&quot;yFieldName\&quot;,\&quot;outField\&quot;:\&quot;FIELD_NAME_F\&quot;}],\&quot;sourceSR\&quot;:4326,\&quot;targetSR\&quot;:102100},\&quot;queryParameters\&quot;:{\&quot;tableId\&quot;:\&quot;cellRange-A9cGZ\&quot;}},\&quot;featureSet\&quot;:{\&quot;features\&quot;:[{\&quot;attributes\&quot;:{},\&quot;geometry\&quot;:{\&quot;x\&quot;:0,\&quot;y\&quot;:0,\&quot;type\&quot;:\&quot;point\&quot;,\&quot;spatialReference\&quot;:{\&quot;latestWkid\&quot;:3857,\&quot;wkid\&quot;:102100}}}]}}]}}],\&quot;baseMap\&quot;:{\&quot;baseMapLayers\&quot;:[{\&quot;id\&quot;:\&quot;VectorTile_2846\&quot;,\&quot;opacity\&quot;:1,\&quot;title\&quot;:\&quot;Dark Gray Base\&quot;,\&quot;visibility\&quot;:true,\&quot;layerType\&quot;:\&quot;VectorTileLayer\&quot;,\&quot;styleUrl\&quot;:\&quot;https://cdn.arcgis.com/sharing/rest/content/items/5e9b3685f4c24d8781073dd928ebda50/resources/styles/root.json\&quot;},{\&quot;id\&quot;:\&quot;VectorTile_1645\&quot;,\&quot;opacity\&quot;:1,\&quot;title\&quot;:\&quot;Dark Gray Reference\&quot;,\&quot;visibility\&quot;:true,\&quot;layerType\&quot;:\&quot;VectorTileLayer\&quot;,\&quot;styleUrl\&quot;:\&quot;https://cdn.arcgis.com/sharing/rest/content/items/747cb7a5329c478cbe6981076cc879c5/resources/styles/root.json\&quot;,\&quot;isReference\&quot;:true}],\&quot;title\&quot;:\&quot;Dark Gray Canvas\&quot;},\&quot;version\&quot;:\&quot;2.26\&quot;,\&quot;authoringApp\&quot;:\&quot;ArcGIS for Excel\&quot;,\&quot;initialState\&quot;:{\&quot;viewpoint\&quot;:{\&quot;targetGeometry\&quot;:{\&quot;spatialReference\&quot;:{\&quot;latestWkid\&quot;:3857,\&quot;wkid\&quot;:102100},\&quot;xmin\&quot;:-2245488.0660017338,\&quot;ymin\&quot;:-17140715.06375328,\&quot;xmax\&quot;:25149542.871398292,\&quot;ymax\&quot;:29978738.14857476}}}}},\&quot;webmapExtensions\&quot;:{}}}&quot;"/>
    <we:property name="arcgis-connection" value="&quot;{\&quot;portalUrl\&quot;:\&quot;https://www.arcgis.com\&quot;}&quot;"/>
  </we:properties>
  <we:bindings>
    <we:binding id="cellRange-A9cGZ" type="matrix" appref="{C512B035-B677-7F4D-ADB3-8696CBD2418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_xldudf_ARCGIS_FINDROUTEBYCOORDINATES</we:customFunctionIds>
        <we:customFunctionIds>_xldudf_ARCGIS_FINDROUTEBYADDRESS</we:customFunctionIds>
        <we:customFunctionIds>_xldudf_ARCGIS_SUGGESTADDRESS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2D09-3FCD-B149-8500-FCCD30A7E74E}">
  <dimension ref="A1:AG165"/>
  <sheetViews>
    <sheetView topLeftCell="M23" zoomScale="125" zoomScaleNormal="125" workbookViewId="0">
      <selection activeCell="W12" sqref="W12"/>
    </sheetView>
  </sheetViews>
  <sheetFormatPr baseColWidth="10" defaultColWidth="11" defaultRowHeight="16"/>
  <cols>
    <col min="21" max="21" width="13.5" customWidth="1"/>
  </cols>
  <sheetData>
    <row r="1" spans="1:33">
      <c r="J1" t="s">
        <v>947</v>
      </c>
      <c r="K1" s="26" t="s">
        <v>948</v>
      </c>
      <c r="L1" t="s">
        <v>949</v>
      </c>
      <c r="R1" t="s">
        <v>950</v>
      </c>
      <c r="V1" t="s">
        <v>951</v>
      </c>
      <c r="W1" t="s">
        <v>445</v>
      </c>
      <c r="X1" t="s">
        <v>426</v>
      </c>
    </row>
    <row r="2" spans="1:33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1">
        <v>61.13</v>
      </c>
      <c r="G2" s="1">
        <v>149.53</v>
      </c>
      <c r="H2" s="1">
        <f t="shared" ref="H2:H86" si="0">ROUND((ROUNDDOWN(G2,0)+(G2-ROUNDDOWN(G2,0))*(5/3)),2)</f>
        <v>149.88</v>
      </c>
      <c r="I2" s="1">
        <f t="shared" ref="I2:I165" si="1">ROUND((ROUNDDOWN(F2,0)+(F2-ROUNDDOWN(F2,0))*(5/3)),2)</f>
        <v>61.22</v>
      </c>
      <c r="J2" s="1" t="s">
        <v>930</v>
      </c>
      <c r="K2" s="1" t="s">
        <v>930</v>
      </c>
      <c r="L2" t="s">
        <v>818</v>
      </c>
      <c r="R2" t="s">
        <v>952</v>
      </c>
      <c r="T2" t="s">
        <v>468</v>
      </c>
      <c r="U2" t="s">
        <v>953</v>
      </c>
      <c r="V2" t="s">
        <v>954</v>
      </c>
      <c r="W2" t="s">
        <v>948</v>
      </c>
      <c r="Y2">
        <v>1</v>
      </c>
      <c r="AA2" t="s">
        <v>951</v>
      </c>
    </row>
    <row r="3" spans="1:33">
      <c r="A3" s="1" t="s">
        <v>0</v>
      </c>
      <c r="B3" s="5" t="s">
        <v>6</v>
      </c>
      <c r="C3" s="1" t="s">
        <v>2</v>
      </c>
      <c r="D3" s="1" t="s">
        <v>7</v>
      </c>
      <c r="E3" s="3" t="s">
        <v>8</v>
      </c>
      <c r="F3" s="1">
        <v>33.31</v>
      </c>
      <c r="G3" s="1">
        <v>86.48</v>
      </c>
      <c r="H3" s="1">
        <f t="shared" si="0"/>
        <v>86.8</v>
      </c>
      <c r="I3" s="1">
        <f t="shared" si="1"/>
        <v>33.520000000000003</v>
      </c>
      <c r="J3" s="1" t="s">
        <v>930</v>
      </c>
      <c r="K3" s="1" t="s">
        <v>930</v>
      </c>
      <c r="R3" t="s">
        <v>955</v>
      </c>
      <c r="T3" t="s">
        <v>956</v>
      </c>
      <c r="U3" t="s">
        <v>957</v>
      </c>
      <c r="V3" t="s">
        <v>958</v>
      </c>
      <c r="AA3" t="s">
        <v>959</v>
      </c>
    </row>
    <row r="4" spans="1:33">
      <c r="A4" s="1" t="s">
        <v>0</v>
      </c>
      <c r="B4" s="5" t="s">
        <v>9</v>
      </c>
      <c r="C4" s="1" t="s">
        <v>2</v>
      </c>
      <c r="D4" s="1" t="s">
        <v>7</v>
      </c>
      <c r="E4" s="3" t="s">
        <v>10</v>
      </c>
      <c r="F4" s="1">
        <v>30.41</v>
      </c>
      <c r="G4" s="1">
        <v>88.02</v>
      </c>
      <c r="H4" s="1">
        <f t="shared" si="0"/>
        <v>88.03</v>
      </c>
      <c r="I4" s="1">
        <f t="shared" si="1"/>
        <v>30.68</v>
      </c>
      <c r="J4" s="1" t="s">
        <v>930</v>
      </c>
      <c r="K4" s="1" t="s">
        <v>930</v>
      </c>
      <c r="R4" t="s">
        <v>960</v>
      </c>
      <c r="T4" t="s">
        <v>961</v>
      </c>
      <c r="U4" t="s">
        <v>962</v>
      </c>
      <c r="V4" t="s">
        <v>958</v>
      </c>
      <c r="AA4" t="s">
        <v>963</v>
      </c>
    </row>
    <row r="5" spans="1:33">
      <c r="A5" s="1" t="s">
        <v>0</v>
      </c>
      <c r="B5" s="5" t="s">
        <v>11</v>
      </c>
      <c r="C5" s="1" t="s">
        <v>2</v>
      </c>
      <c r="D5" s="1" t="s">
        <v>7</v>
      </c>
      <c r="E5" s="3" t="s">
        <v>12</v>
      </c>
      <c r="F5" s="1">
        <v>32.21</v>
      </c>
      <c r="G5" s="1">
        <v>86.16</v>
      </c>
      <c r="H5" s="1">
        <f t="shared" si="0"/>
        <v>86.27</v>
      </c>
      <c r="I5" s="1">
        <f t="shared" si="1"/>
        <v>32.35</v>
      </c>
      <c r="J5" s="1" t="s">
        <v>930</v>
      </c>
      <c r="K5" s="1" t="s">
        <v>930</v>
      </c>
      <c r="T5" t="s">
        <v>964</v>
      </c>
      <c r="U5" t="s">
        <v>965</v>
      </c>
      <c r="V5" t="s">
        <v>966</v>
      </c>
      <c r="Y5">
        <v>2</v>
      </c>
      <c r="AA5" t="s">
        <v>967</v>
      </c>
    </row>
    <row r="6" spans="1:33">
      <c r="A6" s="1" t="s">
        <v>0</v>
      </c>
      <c r="B6" s="5" t="s">
        <v>13</v>
      </c>
      <c r="C6" s="1" t="s">
        <v>2</v>
      </c>
      <c r="D6" s="1" t="s">
        <v>14</v>
      </c>
      <c r="E6" s="3" t="s">
        <v>15</v>
      </c>
      <c r="F6" s="1">
        <v>34.44</v>
      </c>
      <c r="G6" s="1">
        <v>92.19</v>
      </c>
      <c r="H6" s="1">
        <f t="shared" si="0"/>
        <v>92.32</v>
      </c>
      <c r="I6" s="1">
        <f t="shared" si="1"/>
        <v>34.729999999999997</v>
      </c>
      <c r="J6" s="1" t="s">
        <v>930</v>
      </c>
      <c r="K6" s="1" t="s">
        <v>930</v>
      </c>
      <c r="T6" t="s">
        <v>968</v>
      </c>
      <c r="U6" t="s">
        <v>969</v>
      </c>
      <c r="V6" t="s">
        <v>958</v>
      </c>
      <c r="AA6" t="s">
        <v>970</v>
      </c>
    </row>
    <row r="7" spans="1:33">
      <c r="A7" s="1" t="s">
        <v>0</v>
      </c>
      <c r="B7" s="5" t="s">
        <v>16</v>
      </c>
      <c r="C7" s="1" t="s">
        <v>2</v>
      </c>
      <c r="D7" s="1" t="s">
        <v>17</v>
      </c>
      <c r="E7" s="3" t="s">
        <v>18</v>
      </c>
      <c r="F7" s="1">
        <v>35.11</v>
      </c>
      <c r="G7" s="1">
        <v>111.37</v>
      </c>
      <c r="H7" s="1">
        <f t="shared" si="0"/>
        <v>111.62</v>
      </c>
      <c r="I7" s="1">
        <f t="shared" si="1"/>
        <v>35.18</v>
      </c>
      <c r="J7" s="1" t="s">
        <v>930</v>
      </c>
      <c r="K7" s="1" t="s">
        <v>930</v>
      </c>
      <c r="T7" t="s">
        <v>971</v>
      </c>
      <c r="U7" t="s">
        <v>972</v>
      </c>
      <c r="W7" t="s">
        <v>973</v>
      </c>
      <c r="X7" t="s">
        <v>974</v>
      </c>
      <c r="Y7">
        <v>3</v>
      </c>
      <c r="AA7" t="s">
        <v>975</v>
      </c>
    </row>
    <row r="8" spans="1:33">
      <c r="A8" s="1" t="s">
        <v>0</v>
      </c>
      <c r="B8" s="5" t="s">
        <v>19</v>
      </c>
      <c r="C8" s="1" t="s">
        <v>2</v>
      </c>
      <c r="D8" s="1" t="s">
        <v>17</v>
      </c>
      <c r="E8" s="3" t="s">
        <v>20</v>
      </c>
      <c r="F8" s="1">
        <v>33.26</v>
      </c>
      <c r="G8" s="1">
        <v>112.04</v>
      </c>
      <c r="H8" s="1">
        <f t="shared" si="0"/>
        <v>112.07</v>
      </c>
      <c r="I8" s="1">
        <f t="shared" si="1"/>
        <v>33.43</v>
      </c>
      <c r="J8" s="1" t="s">
        <v>930</v>
      </c>
      <c r="K8" s="1" t="s">
        <v>930</v>
      </c>
      <c r="T8" t="s">
        <v>976</v>
      </c>
      <c r="V8" t="s">
        <v>977</v>
      </c>
      <c r="W8" t="s">
        <v>978</v>
      </c>
      <c r="Y8">
        <v>4</v>
      </c>
      <c r="AA8" t="s">
        <v>426</v>
      </c>
    </row>
    <row r="9" spans="1:33">
      <c r="A9" s="1" t="s">
        <v>0</v>
      </c>
      <c r="B9" s="5" t="s">
        <v>21</v>
      </c>
      <c r="C9" s="1" t="s">
        <v>2</v>
      </c>
      <c r="D9" s="1" t="s">
        <v>17</v>
      </c>
      <c r="E9" s="3" t="s">
        <v>22</v>
      </c>
      <c r="F9" s="1">
        <v>33.130000000000003</v>
      </c>
      <c r="G9" s="1">
        <v>110.55</v>
      </c>
      <c r="H9" s="1">
        <f t="shared" si="0"/>
        <v>110.92</v>
      </c>
      <c r="I9" s="1">
        <f t="shared" si="1"/>
        <v>33.22</v>
      </c>
      <c r="J9" s="1" t="s">
        <v>930</v>
      </c>
      <c r="K9" s="1" t="s">
        <v>930</v>
      </c>
      <c r="T9" t="s">
        <v>979</v>
      </c>
      <c r="U9" t="s">
        <v>980</v>
      </c>
      <c r="V9" t="s">
        <v>958</v>
      </c>
    </row>
    <row r="10" spans="1:33">
      <c r="A10" s="1" t="s">
        <v>0</v>
      </c>
      <c r="B10" s="2" t="s">
        <v>23</v>
      </c>
      <c r="C10" s="1" t="s">
        <v>2</v>
      </c>
      <c r="D10" s="1" t="s">
        <v>24</v>
      </c>
      <c r="E10" s="3" t="s">
        <v>25</v>
      </c>
      <c r="F10" s="1">
        <v>35.22</v>
      </c>
      <c r="G10" s="1">
        <v>119.1</v>
      </c>
      <c r="H10" s="1">
        <f t="shared" si="0"/>
        <v>119.17</v>
      </c>
      <c r="I10" s="1">
        <f t="shared" si="1"/>
        <v>35.369999999999997</v>
      </c>
      <c r="J10" s="1" t="s">
        <v>930</v>
      </c>
      <c r="K10" s="1" t="s">
        <v>930</v>
      </c>
      <c r="T10" t="s">
        <v>981</v>
      </c>
      <c r="U10" t="s">
        <v>982</v>
      </c>
      <c r="V10" t="s">
        <v>958</v>
      </c>
    </row>
    <row r="11" spans="1:33">
      <c r="A11" s="1" t="s">
        <v>0</v>
      </c>
      <c r="B11" s="5" t="s">
        <v>26</v>
      </c>
      <c r="C11" s="1" t="s">
        <v>2</v>
      </c>
      <c r="D11" s="1" t="s">
        <v>24</v>
      </c>
      <c r="E11" s="3" t="s">
        <v>27</v>
      </c>
      <c r="F11" s="1">
        <v>36.450000000000003</v>
      </c>
      <c r="G11" s="1">
        <v>119.46</v>
      </c>
      <c r="H11" s="1">
        <f t="shared" si="0"/>
        <v>119.77</v>
      </c>
      <c r="I11" s="1">
        <f t="shared" si="1"/>
        <v>36.75</v>
      </c>
      <c r="J11" s="1" t="s">
        <v>930</v>
      </c>
      <c r="K11" s="1" t="s">
        <v>930</v>
      </c>
      <c r="T11" t="s">
        <v>983</v>
      </c>
      <c r="U11" t="s">
        <v>984</v>
      </c>
      <c r="V11" t="s">
        <v>985</v>
      </c>
    </row>
    <row r="12" spans="1:33">
      <c r="A12" s="1" t="s">
        <v>0</v>
      </c>
      <c r="B12" s="5" t="s">
        <v>28</v>
      </c>
      <c r="C12" s="1" t="s">
        <v>2</v>
      </c>
      <c r="D12" s="1" t="s">
        <v>24</v>
      </c>
      <c r="E12" s="3" t="s">
        <v>29</v>
      </c>
      <c r="F12" s="1">
        <v>34.03</v>
      </c>
      <c r="G12" s="1">
        <v>118.15</v>
      </c>
      <c r="H12" s="1">
        <f t="shared" si="0"/>
        <v>118.25</v>
      </c>
      <c r="I12" s="1">
        <f t="shared" si="1"/>
        <v>34.049999999999997</v>
      </c>
      <c r="J12" s="1" t="s">
        <v>930</v>
      </c>
      <c r="K12" s="1" t="s">
        <v>930</v>
      </c>
      <c r="T12" t="s">
        <v>424</v>
      </c>
      <c r="U12" t="s">
        <v>986</v>
      </c>
      <c r="V12" t="s">
        <v>974</v>
      </c>
      <c r="X12" t="s">
        <v>973</v>
      </c>
      <c r="Y12">
        <v>5</v>
      </c>
    </row>
    <row r="13" spans="1:33">
      <c r="A13" s="1" t="s">
        <v>0</v>
      </c>
      <c r="B13" s="5" t="s">
        <v>30</v>
      </c>
      <c r="C13" s="1" t="s">
        <v>2</v>
      </c>
      <c r="D13" s="1" t="s">
        <v>24</v>
      </c>
      <c r="E13" s="3" t="s">
        <v>31</v>
      </c>
      <c r="F13" s="1">
        <v>37.39</v>
      </c>
      <c r="G13" s="1">
        <v>120.59</v>
      </c>
      <c r="H13" s="1">
        <f t="shared" si="0"/>
        <v>120.98</v>
      </c>
      <c r="I13" s="1">
        <f t="shared" si="1"/>
        <v>37.65</v>
      </c>
      <c r="J13" s="1" t="s">
        <v>930</v>
      </c>
      <c r="K13" s="1" t="s">
        <v>930</v>
      </c>
      <c r="T13" t="s">
        <v>987</v>
      </c>
      <c r="U13" t="s">
        <v>988</v>
      </c>
      <c r="X13" t="s">
        <v>966</v>
      </c>
      <c r="Y13">
        <v>6</v>
      </c>
    </row>
    <row r="14" spans="1:33">
      <c r="A14" s="1" t="s">
        <v>0</v>
      </c>
      <c r="B14" s="5" t="s">
        <v>32</v>
      </c>
      <c r="C14" s="1" t="s">
        <v>2</v>
      </c>
      <c r="D14" s="1" t="s">
        <v>24</v>
      </c>
      <c r="E14" s="6" t="s">
        <v>33</v>
      </c>
      <c r="F14" s="1">
        <v>33.56</v>
      </c>
      <c r="G14" s="1">
        <v>117.23</v>
      </c>
      <c r="H14" s="1">
        <f t="shared" si="0"/>
        <v>117.38</v>
      </c>
      <c r="I14" s="1">
        <f t="shared" si="1"/>
        <v>33.93</v>
      </c>
      <c r="J14" s="1" t="s">
        <v>930</v>
      </c>
      <c r="K14" s="1" t="s">
        <v>930</v>
      </c>
      <c r="T14" t="s">
        <v>989</v>
      </c>
      <c r="U14" t="s">
        <v>953</v>
      </c>
      <c r="W14" t="s">
        <v>954</v>
      </c>
      <c r="X14" t="s">
        <v>948</v>
      </c>
      <c r="Y14">
        <v>7</v>
      </c>
      <c r="AA14" t="s">
        <v>966</v>
      </c>
      <c r="AD14">
        <v>2</v>
      </c>
      <c r="AE14" t="s">
        <v>937</v>
      </c>
      <c r="AG14" t="s">
        <v>818</v>
      </c>
    </row>
    <row r="15" spans="1:33">
      <c r="A15" s="1" t="s">
        <v>0</v>
      </c>
      <c r="B15" s="5" t="s">
        <v>34</v>
      </c>
      <c r="C15" s="1" t="s">
        <v>2</v>
      </c>
      <c r="D15" s="1" t="s">
        <v>24</v>
      </c>
      <c r="E15" s="3" t="s">
        <v>35</v>
      </c>
      <c r="F15" s="1">
        <v>38.340000000000003</v>
      </c>
      <c r="G15" s="1">
        <v>121.29</v>
      </c>
      <c r="H15" s="1">
        <f t="shared" si="0"/>
        <v>121.48</v>
      </c>
      <c r="I15" s="1">
        <f t="shared" si="1"/>
        <v>38.57</v>
      </c>
      <c r="J15" s="1" t="s">
        <v>930</v>
      </c>
      <c r="K15" s="1" t="s">
        <v>930</v>
      </c>
      <c r="T15" t="s">
        <v>990</v>
      </c>
      <c r="U15" t="s">
        <v>991</v>
      </c>
      <c r="W15" t="s">
        <v>973</v>
      </c>
      <c r="X15" t="s">
        <v>974</v>
      </c>
      <c r="AA15" t="s">
        <v>954</v>
      </c>
      <c r="AB15" t="s">
        <v>948</v>
      </c>
      <c r="AD15">
        <v>1</v>
      </c>
      <c r="AE15" t="s">
        <v>1015</v>
      </c>
      <c r="AG15" t="s">
        <v>931</v>
      </c>
    </row>
    <row r="16" spans="1:33">
      <c r="A16" s="1" t="s">
        <v>0</v>
      </c>
      <c r="B16" s="5" t="s">
        <v>36</v>
      </c>
      <c r="C16" s="1" t="s">
        <v>2</v>
      </c>
      <c r="D16" s="1" t="s">
        <v>24</v>
      </c>
      <c r="E16" s="3" t="s">
        <v>37</v>
      </c>
      <c r="F16" s="1">
        <v>32.42</v>
      </c>
      <c r="G16" s="1">
        <v>117.09</v>
      </c>
      <c r="H16" s="1">
        <f t="shared" si="0"/>
        <v>117.15</v>
      </c>
      <c r="I16" s="1">
        <f t="shared" si="1"/>
        <v>32.700000000000003</v>
      </c>
      <c r="J16" s="1" t="s">
        <v>930</v>
      </c>
      <c r="K16" s="1" t="s">
        <v>930</v>
      </c>
      <c r="T16" t="s">
        <v>992</v>
      </c>
      <c r="U16" t="s">
        <v>993</v>
      </c>
      <c r="V16" t="s">
        <v>958</v>
      </c>
      <c r="AA16" t="s">
        <v>977</v>
      </c>
      <c r="AB16" t="s">
        <v>978</v>
      </c>
      <c r="AD16">
        <v>4</v>
      </c>
      <c r="AE16" t="s">
        <v>1016</v>
      </c>
      <c r="AG16" t="s">
        <v>930</v>
      </c>
    </row>
    <row r="17" spans="1:33">
      <c r="A17" s="1" t="s">
        <v>0</v>
      </c>
      <c r="B17" s="5" t="s">
        <v>38</v>
      </c>
      <c r="C17" s="1" t="s">
        <v>2</v>
      </c>
      <c r="D17" s="1" t="s">
        <v>24</v>
      </c>
      <c r="E17" s="3" t="s">
        <v>39</v>
      </c>
      <c r="F17" s="1">
        <v>37.49</v>
      </c>
      <c r="G17" s="1">
        <v>112.24</v>
      </c>
      <c r="H17" s="1">
        <f t="shared" si="0"/>
        <v>112.4</v>
      </c>
      <c r="I17" s="1">
        <f t="shared" si="1"/>
        <v>37.82</v>
      </c>
      <c r="J17" s="1" t="s">
        <v>930</v>
      </c>
      <c r="K17" s="1" t="s">
        <v>930</v>
      </c>
      <c r="T17" t="s">
        <v>466</v>
      </c>
      <c r="U17" t="s">
        <v>994</v>
      </c>
      <c r="V17" t="s">
        <v>958</v>
      </c>
      <c r="AA17" t="s">
        <v>974</v>
      </c>
      <c r="AC17" t="s">
        <v>973</v>
      </c>
      <c r="AD17">
        <v>5</v>
      </c>
      <c r="AE17" t="s">
        <v>1019</v>
      </c>
      <c r="AG17" t="s">
        <v>889</v>
      </c>
    </row>
    <row r="18" spans="1:33">
      <c r="A18" s="1" t="s">
        <v>0</v>
      </c>
      <c r="B18" s="5" t="s">
        <v>40</v>
      </c>
      <c r="C18" s="1" t="s">
        <v>2</v>
      </c>
      <c r="D18" s="1" t="s">
        <v>24</v>
      </c>
      <c r="E18" s="3" t="s">
        <v>41</v>
      </c>
      <c r="F18" s="1">
        <v>37.200000000000003</v>
      </c>
      <c r="G18" s="1">
        <v>121.53</v>
      </c>
      <c r="H18" s="1">
        <f t="shared" si="0"/>
        <v>121.88</v>
      </c>
      <c r="I18" s="1">
        <f t="shared" si="1"/>
        <v>37.33</v>
      </c>
      <c r="J18" s="1" t="s">
        <v>930</v>
      </c>
      <c r="K18" s="1" t="s">
        <v>930</v>
      </c>
      <c r="T18" t="s">
        <v>995</v>
      </c>
      <c r="U18" t="s">
        <v>996</v>
      </c>
      <c r="X18" t="s">
        <v>966</v>
      </c>
      <c r="AC18" t="s">
        <v>966</v>
      </c>
      <c r="AD18">
        <v>6</v>
      </c>
      <c r="AE18" t="s">
        <v>1018</v>
      </c>
      <c r="AG18" t="s">
        <v>819</v>
      </c>
    </row>
    <row r="19" spans="1:33">
      <c r="A19" s="1" t="s">
        <v>0</v>
      </c>
      <c r="B19" s="2" t="s">
        <v>42</v>
      </c>
      <c r="C19" s="1" t="s">
        <v>2</v>
      </c>
      <c r="D19" s="1" t="s">
        <v>43</v>
      </c>
      <c r="E19" s="3" t="s">
        <v>44</v>
      </c>
      <c r="F19" s="1">
        <v>38.5</v>
      </c>
      <c r="G19" s="1">
        <v>104.49</v>
      </c>
      <c r="H19" s="1">
        <f t="shared" si="0"/>
        <v>104.82</v>
      </c>
      <c r="I19" s="1">
        <f t="shared" si="1"/>
        <v>38.83</v>
      </c>
      <c r="J19" s="1" t="s">
        <v>930</v>
      </c>
      <c r="K19" s="1" t="s">
        <v>930</v>
      </c>
      <c r="AB19" t="s">
        <v>973</v>
      </c>
      <c r="AC19" t="s">
        <v>974</v>
      </c>
      <c r="AD19">
        <v>3</v>
      </c>
      <c r="AE19" t="s">
        <v>1017</v>
      </c>
      <c r="AG19" t="s">
        <v>819</v>
      </c>
    </row>
    <row r="20" spans="1:33">
      <c r="A20" s="1" t="s">
        <v>0</v>
      </c>
      <c r="B20" s="5" t="s">
        <v>45</v>
      </c>
      <c r="C20" s="1" t="s">
        <v>2</v>
      </c>
      <c r="D20" s="1" t="s">
        <v>43</v>
      </c>
      <c r="E20" s="3" t="s">
        <v>46</v>
      </c>
      <c r="F20" s="1">
        <v>39.74</v>
      </c>
      <c r="G20" s="1">
        <v>104.99</v>
      </c>
      <c r="H20" s="1">
        <f t="shared" si="0"/>
        <v>105.65</v>
      </c>
      <c r="I20" s="1">
        <f t="shared" si="1"/>
        <v>40.229999999999997</v>
      </c>
      <c r="J20" s="1" t="s">
        <v>930</v>
      </c>
      <c r="K20" s="1" t="s">
        <v>930</v>
      </c>
      <c r="AB20" t="s">
        <v>954</v>
      </c>
      <c r="AC20" t="s">
        <v>948</v>
      </c>
      <c r="AD20">
        <v>7</v>
      </c>
      <c r="AE20" t="s">
        <v>1014</v>
      </c>
      <c r="AF20" t="s">
        <v>989</v>
      </c>
      <c r="AG20" t="s">
        <v>932</v>
      </c>
    </row>
    <row r="21" spans="1:33">
      <c r="A21" s="1" t="s">
        <v>0</v>
      </c>
      <c r="B21" s="5" t="s">
        <v>47</v>
      </c>
      <c r="C21" s="1" t="s">
        <v>2</v>
      </c>
      <c r="D21" s="1" t="s">
        <v>48</v>
      </c>
      <c r="E21" s="3" t="s">
        <v>49</v>
      </c>
      <c r="F21" s="1">
        <v>41.45</v>
      </c>
      <c r="G21" s="1">
        <v>72.400000000000006</v>
      </c>
      <c r="H21" s="1">
        <f t="shared" si="0"/>
        <v>72.67</v>
      </c>
      <c r="I21" s="1">
        <f t="shared" si="1"/>
        <v>41.75</v>
      </c>
      <c r="J21" s="1" t="s">
        <v>930</v>
      </c>
      <c r="K21" s="1" t="s">
        <v>930</v>
      </c>
      <c r="T21" t="s">
        <v>997</v>
      </c>
    </row>
    <row r="22" spans="1:33">
      <c r="A22" s="1" t="s">
        <v>0</v>
      </c>
      <c r="B22" s="5" t="s">
        <v>50</v>
      </c>
      <c r="C22" s="1" t="s">
        <v>2</v>
      </c>
      <c r="D22" s="1" t="s">
        <v>48</v>
      </c>
      <c r="E22" s="3" t="s">
        <v>51</v>
      </c>
      <c r="F22" s="1">
        <v>41.18</v>
      </c>
      <c r="G22" s="1">
        <v>72.55</v>
      </c>
      <c r="H22" s="1">
        <f t="shared" si="0"/>
        <v>72.92</v>
      </c>
      <c r="I22" s="1">
        <f t="shared" si="1"/>
        <v>41.3</v>
      </c>
      <c r="J22" s="1" t="s">
        <v>930</v>
      </c>
      <c r="K22" s="1" t="s">
        <v>930</v>
      </c>
      <c r="T22" t="s">
        <v>998</v>
      </c>
      <c r="U22" t="s">
        <v>999</v>
      </c>
    </row>
    <row r="23" spans="1:33">
      <c r="A23" s="1" t="s">
        <v>0</v>
      </c>
      <c r="B23" s="2" t="s">
        <v>6</v>
      </c>
      <c r="C23" s="1" t="s">
        <v>2</v>
      </c>
      <c r="D23" s="1" t="s">
        <v>48</v>
      </c>
      <c r="E23" s="3" t="s">
        <v>52</v>
      </c>
      <c r="F23" s="1">
        <v>41.11</v>
      </c>
      <c r="G23" s="1">
        <v>73.11</v>
      </c>
      <c r="H23" s="1">
        <f t="shared" si="0"/>
        <v>73.180000000000007</v>
      </c>
      <c r="I23" s="1">
        <f t="shared" si="1"/>
        <v>41.18</v>
      </c>
      <c r="J23" s="1" t="s">
        <v>930</v>
      </c>
      <c r="K23" s="1" t="s">
        <v>930</v>
      </c>
      <c r="T23" t="s">
        <v>998</v>
      </c>
      <c r="U23" t="s">
        <v>1000</v>
      </c>
      <c r="AB23" s="28"/>
    </row>
    <row r="24" spans="1:33">
      <c r="A24" s="1" t="s">
        <v>0</v>
      </c>
      <c r="B24" s="5" t="s">
        <v>53</v>
      </c>
      <c r="C24" s="1" t="s">
        <v>2</v>
      </c>
      <c r="D24" s="1" t="s">
        <v>53</v>
      </c>
      <c r="E24" s="3" t="s">
        <v>54</v>
      </c>
      <c r="F24" s="1">
        <v>38.54</v>
      </c>
      <c r="G24" s="1">
        <v>77</v>
      </c>
      <c r="H24" s="1">
        <f t="shared" si="0"/>
        <v>77</v>
      </c>
      <c r="I24" s="1">
        <f t="shared" si="1"/>
        <v>38.9</v>
      </c>
      <c r="J24" s="1" t="s">
        <v>930</v>
      </c>
      <c r="K24" s="1" t="s">
        <v>930</v>
      </c>
      <c r="T24" t="s">
        <v>998</v>
      </c>
      <c r="U24" t="s">
        <v>837</v>
      </c>
      <c r="AB24" s="27"/>
    </row>
    <row r="25" spans="1:33">
      <c r="A25" s="1" t="s">
        <v>0</v>
      </c>
      <c r="B25" s="5" t="s">
        <v>55</v>
      </c>
      <c r="C25" s="1" t="s">
        <v>2</v>
      </c>
      <c r="D25" s="1" t="s">
        <v>56</v>
      </c>
      <c r="E25" s="3" t="s">
        <v>57</v>
      </c>
      <c r="F25" s="1">
        <v>39.44</v>
      </c>
      <c r="G25" s="1">
        <v>75.319999999999993</v>
      </c>
      <c r="H25" s="1">
        <f t="shared" si="0"/>
        <v>75.53</v>
      </c>
      <c r="I25" s="1">
        <f t="shared" si="1"/>
        <v>39.729999999999997</v>
      </c>
      <c r="J25" s="1" t="s">
        <v>930</v>
      </c>
      <c r="K25" s="1" t="s">
        <v>930</v>
      </c>
      <c r="T25" t="s">
        <v>998</v>
      </c>
      <c r="U25" t="s">
        <v>1001</v>
      </c>
    </row>
    <row r="26" spans="1:33">
      <c r="A26" s="1" t="s">
        <v>0</v>
      </c>
      <c r="B26" s="5" t="s">
        <v>59</v>
      </c>
      <c r="C26" s="1" t="s">
        <v>2</v>
      </c>
      <c r="D26" s="1" t="s">
        <v>60</v>
      </c>
      <c r="E26" s="6" t="s">
        <v>61</v>
      </c>
      <c r="F26" s="1">
        <v>30.2</v>
      </c>
      <c r="G26" s="1">
        <v>81.39</v>
      </c>
      <c r="H26" s="1">
        <f t="shared" si="0"/>
        <v>81.650000000000006</v>
      </c>
      <c r="I26" s="1">
        <f t="shared" si="1"/>
        <v>30.33</v>
      </c>
      <c r="J26" s="1" t="s">
        <v>930</v>
      </c>
      <c r="K26" s="1" t="s">
        <v>930</v>
      </c>
      <c r="T26" t="s">
        <v>1002</v>
      </c>
      <c r="U26" t="s">
        <v>1003</v>
      </c>
    </row>
    <row r="27" spans="1:33">
      <c r="A27" s="1" t="s">
        <v>0</v>
      </c>
      <c r="B27" s="5" t="s">
        <v>62</v>
      </c>
      <c r="C27" s="1" t="s">
        <v>2</v>
      </c>
      <c r="D27" s="1" t="s">
        <v>60</v>
      </c>
      <c r="E27" s="3" t="s">
        <v>63</v>
      </c>
      <c r="F27" s="1">
        <v>25.78</v>
      </c>
      <c r="G27" s="1">
        <v>80.2</v>
      </c>
      <c r="H27" s="1">
        <f t="shared" si="0"/>
        <v>80.33</v>
      </c>
      <c r="I27" s="1">
        <f t="shared" si="1"/>
        <v>26.3</v>
      </c>
      <c r="J27" s="1" t="s">
        <v>930</v>
      </c>
      <c r="K27" s="1" t="s">
        <v>930</v>
      </c>
      <c r="T27" t="s">
        <v>1002</v>
      </c>
      <c r="U27" t="s">
        <v>1004</v>
      </c>
    </row>
    <row r="28" spans="1:33">
      <c r="A28" s="1" t="s">
        <v>0</v>
      </c>
      <c r="B28" s="5" t="s">
        <v>64</v>
      </c>
      <c r="C28" s="1" t="s">
        <v>2</v>
      </c>
      <c r="D28" s="1" t="s">
        <v>60</v>
      </c>
      <c r="E28" s="3" t="s">
        <v>65</v>
      </c>
      <c r="F28" s="1">
        <v>28.32</v>
      </c>
      <c r="G28" s="1">
        <v>81.22</v>
      </c>
      <c r="H28" s="1">
        <f t="shared" si="0"/>
        <v>81.37</v>
      </c>
      <c r="I28" s="1">
        <f t="shared" si="1"/>
        <v>28.53</v>
      </c>
      <c r="J28" s="1" t="s">
        <v>930</v>
      </c>
      <c r="K28" s="1" t="s">
        <v>930</v>
      </c>
      <c r="T28" t="s">
        <v>1002</v>
      </c>
      <c r="U28" t="s">
        <v>946</v>
      </c>
    </row>
    <row r="29" spans="1:33">
      <c r="A29" s="1" t="s">
        <v>0</v>
      </c>
      <c r="B29" s="5" t="s">
        <v>66</v>
      </c>
      <c r="C29" s="1" t="s">
        <v>2</v>
      </c>
      <c r="D29" s="1" t="s">
        <v>60</v>
      </c>
      <c r="E29" s="3" t="s">
        <v>67</v>
      </c>
      <c r="F29" s="1">
        <v>30.26</v>
      </c>
      <c r="G29" s="1">
        <v>87.12</v>
      </c>
      <c r="H29" s="1">
        <f t="shared" si="0"/>
        <v>87.2</v>
      </c>
      <c r="I29" s="1">
        <f t="shared" si="1"/>
        <v>30.43</v>
      </c>
      <c r="J29" s="1" t="s">
        <v>930</v>
      </c>
      <c r="K29" s="1" t="s">
        <v>930</v>
      </c>
      <c r="V29" t="s">
        <v>1005</v>
      </c>
    </row>
    <row r="30" spans="1:33">
      <c r="A30" s="1" t="s">
        <v>0</v>
      </c>
      <c r="B30" s="5" t="s">
        <v>68</v>
      </c>
      <c r="C30" s="1" t="s">
        <v>2</v>
      </c>
      <c r="D30" s="1" t="s">
        <v>60</v>
      </c>
      <c r="E30" s="3" t="s">
        <v>69</v>
      </c>
      <c r="F30" s="1">
        <v>27.56</v>
      </c>
      <c r="G30" s="1">
        <v>82.27</v>
      </c>
      <c r="H30" s="1">
        <f t="shared" si="0"/>
        <v>82.45</v>
      </c>
      <c r="I30" s="1">
        <f t="shared" si="1"/>
        <v>27.93</v>
      </c>
      <c r="J30" s="1" t="s">
        <v>930</v>
      </c>
      <c r="K30" s="1" t="s">
        <v>930</v>
      </c>
      <c r="U30" t="s">
        <v>679</v>
      </c>
      <c r="V30">
        <v>24</v>
      </c>
      <c r="W30" t="s">
        <v>1006</v>
      </c>
    </row>
    <row r="31" spans="1:33">
      <c r="A31" s="1" t="s">
        <v>0</v>
      </c>
      <c r="B31" s="5" t="s">
        <v>70</v>
      </c>
      <c r="C31" s="1" t="s">
        <v>2</v>
      </c>
      <c r="D31" s="1" t="s">
        <v>60</v>
      </c>
      <c r="E31" s="3" t="s">
        <v>71</v>
      </c>
      <c r="F31" s="1">
        <v>26.42</v>
      </c>
      <c r="G31" s="1">
        <v>80.03</v>
      </c>
      <c r="H31" s="1">
        <f t="shared" si="0"/>
        <v>80.05</v>
      </c>
      <c r="I31" s="1">
        <f t="shared" si="1"/>
        <v>26.7</v>
      </c>
      <c r="J31" s="1" t="s">
        <v>930</v>
      </c>
      <c r="K31" s="1" t="s">
        <v>930</v>
      </c>
      <c r="U31" t="s">
        <v>702</v>
      </c>
      <c r="V31">
        <v>136</v>
      </c>
    </row>
    <row r="32" spans="1:33">
      <c r="A32" s="1" t="s">
        <v>0</v>
      </c>
      <c r="B32" s="5" t="s">
        <v>60</v>
      </c>
      <c r="C32" s="1" t="s">
        <v>2</v>
      </c>
      <c r="D32" s="1" t="s">
        <v>60</v>
      </c>
      <c r="E32" s="3" t="s">
        <v>72</v>
      </c>
      <c r="F32" s="1">
        <v>26.8</v>
      </c>
      <c r="G32" s="1">
        <v>80.900000000000006</v>
      </c>
      <c r="H32" s="1">
        <f t="shared" si="0"/>
        <v>81.5</v>
      </c>
      <c r="I32" s="1">
        <f t="shared" si="1"/>
        <v>27.33</v>
      </c>
      <c r="J32" s="1" t="s">
        <v>930</v>
      </c>
      <c r="K32" s="1" t="s">
        <v>930</v>
      </c>
      <c r="U32" t="str">
        <f>"'on'"</f>
        <v>'on'</v>
      </c>
      <c r="V32" t="s">
        <v>2</v>
      </c>
      <c r="W32" t="s">
        <v>1007</v>
      </c>
    </row>
    <row r="33" spans="1:23">
      <c r="A33" s="1" t="s">
        <v>0</v>
      </c>
      <c r="B33" s="5" t="s">
        <v>73</v>
      </c>
      <c r="C33" s="1" t="s">
        <v>2</v>
      </c>
      <c r="D33" s="1" t="s">
        <v>60</v>
      </c>
      <c r="E33" s="3" t="s">
        <v>74</v>
      </c>
      <c r="F33" s="1">
        <v>30.27</v>
      </c>
      <c r="G33" s="1">
        <v>84.15</v>
      </c>
      <c r="H33" s="1">
        <f t="shared" si="0"/>
        <v>84.25</v>
      </c>
      <c r="I33" s="1">
        <f t="shared" si="1"/>
        <v>30.45</v>
      </c>
      <c r="J33" s="1" t="s">
        <v>930</v>
      </c>
      <c r="K33" s="1" t="s">
        <v>930</v>
      </c>
      <c r="U33" t="s">
        <v>1008</v>
      </c>
      <c r="V33" t="s">
        <v>1009</v>
      </c>
      <c r="W33" t="s">
        <v>1010</v>
      </c>
    </row>
    <row r="34" spans="1:23">
      <c r="A34" s="1" t="s">
        <v>0</v>
      </c>
      <c r="B34" s="2" t="s">
        <v>75</v>
      </c>
      <c r="C34" s="1" t="s">
        <v>2</v>
      </c>
      <c r="D34" s="1" t="s">
        <v>76</v>
      </c>
      <c r="E34" s="3" t="s">
        <v>77</v>
      </c>
      <c r="F34" s="1">
        <v>33.44</v>
      </c>
      <c r="G34" s="1">
        <v>84.23</v>
      </c>
      <c r="H34" s="1">
        <f t="shared" si="0"/>
        <v>84.38</v>
      </c>
      <c r="I34" s="1">
        <f t="shared" si="1"/>
        <v>33.729999999999997</v>
      </c>
      <c r="J34" s="1" t="s">
        <v>930</v>
      </c>
      <c r="K34" s="1" t="s">
        <v>930</v>
      </c>
      <c r="U34" t="s">
        <v>1011</v>
      </c>
      <c r="V34">
        <v>137</v>
      </c>
      <c r="W34" t="s">
        <v>1012</v>
      </c>
    </row>
    <row r="35" spans="1:23">
      <c r="A35" s="1" t="s">
        <v>0</v>
      </c>
      <c r="B35" s="2" t="s">
        <v>78</v>
      </c>
      <c r="C35" s="1" t="s">
        <v>2</v>
      </c>
      <c r="D35" s="1" t="s">
        <v>76</v>
      </c>
      <c r="E35" s="3" t="s">
        <v>79</v>
      </c>
      <c r="F35" s="1">
        <v>33.28</v>
      </c>
      <c r="G35" s="1">
        <v>81.58</v>
      </c>
      <c r="H35" s="1">
        <f t="shared" si="0"/>
        <v>81.97</v>
      </c>
      <c r="I35" s="1">
        <f t="shared" si="1"/>
        <v>33.47</v>
      </c>
      <c r="J35" s="1" t="s">
        <v>930</v>
      </c>
      <c r="K35" s="1" t="s">
        <v>930</v>
      </c>
      <c r="U35" t="str">
        <f>"'water'"</f>
        <v>'water'</v>
      </c>
      <c r="V35">
        <v>134</v>
      </c>
      <c r="W35" t="s">
        <v>1013</v>
      </c>
    </row>
    <row r="36" spans="1:23">
      <c r="A36" s="1" t="s">
        <v>0</v>
      </c>
      <c r="B36" s="2" t="s">
        <v>80</v>
      </c>
      <c r="C36" s="1" t="s">
        <v>2</v>
      </c>
      <c r="D36" s="1" t="s">
        <v>76</v>
      </c>
      <c r="E36" s="3" t="s">
        <v>81</v>
      </c>
      <c r="F36" s="1">
        <v>32.5</v>
      </c>
      <c r="G36" s="1">
        <v>83.39</v>
      </c>
      <c r="H36" s="1">
        <f t="shared" si="0"/>
        <v>83.65</v>
      </c>
      <c r="I36" s="1">
        <f t="shared" si="1"/>
        <v>32.83</v>
      </c>
      <c r="J36" s="1" t="s">
        <v>930</v>
      </c>
      <c r="K36" s="1" t="s">
        <v>930</v>
      </c>
      <c r="U36" t="str">
        <f>"'wash'"</f>
        <v>'wash'</v>
      </c>
      <c r="V36">
        <v>135</v>
      </c>
      <c r="W36" t="s">
        <v>1013</v>
      </c>
    </row>
    <row r="37" spans="1:23">
      <c r="A37" s="1" t="s">
        <v>0</v>
      </c>
      <c r="B37" s="5" t="s">
        <v>82</v>
      </c>
      <c r="C37" s="1" t="s">
        <v>2</v>
      </c>
      <c r="D37" s="1" t="s">
        <v>76</v>
      </c>
      <c r="E37" s="3" t="s">
        <v>83</v>
      </c>
      <c r="F37" s="1">
        <v>32.29</v>
      </c>
      <c r="G37" s="1">
        <v>84.56</v>
      </c>
      <c r="H37" s="1">
        <f t="shared" si="0"/>
        <v>84.93</v>
      </c>
      <c r="I37" s="1">
        <f t="shared" si="1"/>
        <v>32.479999999999997</v>
      </c>
      <c r="J37" s="1" t="s">
        <v>930</v>
      </c>
      <c r="K37" s="1" t="s">
        <v>930</v>
      </c>
    </row>
    <row r="38" spans="1:23">
      <c r="A38" s="1" t="s">
        <v>0</v>
      </c>
      <c r="B38" s="5" t="s">
        <v>84</v>
      </c>
      <c r="C38" s="1" t="s">
        <v>2</v>
      </c>
      <c r="D38" s="1" t="s">
        <v>76</v>
      </c>
      <c r="E38" s="3" t="s">
        <v>85</v>
      </c>
      <c r="F38" s="1">
        <v>32.04</v>
      </c>
      <c r="G38" s="1">
        <v>81.05</v>
      </c>
      <c r="H38" s="1">
        <f t="shared" si="0"/>
        <v>81.08</v>
      </c>
      <c r="I38" s="1">
        <f t="shared" si="1"/>
        <v>32.07</v>
      </c>
      <c r="J38" s="1" t="s">
        <v>930</v>
      </c>
      <c r="K38" s="1" t="s">
        <v>930</v>
      </c>
    </row>
    <row r="39" spans="1:23">
      <c r="A39" s="1" t="s">
        <v>0</v>
      </c>
      <c r="B39" s="5" t="s">
        <v>86</v>
      </c>
      <c r="C39" s="1" t="s">
        <v>2</v>
      </c>
      <c r="D39" s="1" t="s">
        <v>87</v>
      </c>
      <c r="E39" s="3" t="s">
        <v>88</v>
      </c>
      <c r="F39" s="1">
        <v>41.32</v>
      </c>
      <c r="G39" s="1">
        <v>90.35</v>
      </c>
      <c r="H39" s="1">
        <f t="shared" si="0"/>
        <v>90.58</v>
      </c>
      <c r="I39" s="1">
        <f t="shared" si="1"/>
        <v>41.53</v>
      </c>
      <c r="J39" s="1" t="s">
        <v>930</v>
      </c>
      <c r="K39" s="1" t="s">
        <v>931</v>
      </c>
    </row>
    <row r="40" spans="1:23">
      <c r="A40" s="1" t="s">
        <v>0</v>
      </c>
      <c r="B40" s="5" t="s">
        <v>86</v>
      </c>
      <c r="C40" s="1" t="s">
        <v>2</v>
      </c>
      <c r="D40" s="1" t="s">
        <v>87</v>
      </c>
      <c r="E40" s="3" t="s">
        <v>89</v>
      </c>
      <c r="F40" s="1">
        <v>41.35</v>
      </c>
      <c r="G40" s="1">
        <v>93.37</v>
      </c>
      <c r="H40" s="1">
        <f t="shared" si="0"/>
        <v>93.62</v>
      </c>
      <c r="I40" s="1">
        <f t="shared" si="1"/>
        <v>41.58</v>
      </c>
      <c r="J40" s="1" t="s">
        <v>930</v>
      </c>
      <c r="K40" s="1" t="s">
        <v>930</v>
      </c>
    </row>
    <row r="41" spans="1:23">
      <c r="A41" s="1" t="s">
        <v>0</v>
      </c>
      <c r="B41" s="5" t="s">
        <v>90</v>
      </c>
      <c r="C41" s="1" t="s">
        <v>2</v>
      </c>
      <c r="D41" s="1" t="s">
        <v>87</v>
      </c>
      <c r="E41" s="3" t="s">
        <v>91</v>
      </c>
      <c r="F41" s="1">
        <v>43.8</v>
      </c>
      <c r="G41" s="1">
        <v>93.12</v>
      </c>
      <c r="H41" s="1">
        <f t="shared" si="0"/>
        <v>93.2</v>
      </c>
      <c r="I41" s="1">
        <f t="shared" si="1"/>
        <v>44.33</v>
      </c>
      <c r="J41" s="1" t="s">
        <v>930</v>
      </c>
      <c r="K41" s="1" t="s">
        <v>930</v>
      </c>
    </row>
    <row r="42" spans="1:23">
      <c r="A42" s="1" t="s">
        <v>0</v>
      </c>
      <c r="B42" s="5" t="s">
        <v>92</v>
      </c>
      <c r="C42" s="1" t="s">
        <v>2</v>
      </c>
      <c r="D42" s="1" t="s">
        <v>87</v>
      </c>
      <c r="E42" s="3" t="s">
        <v>93</v>
      </c>
      <c r="F42" s="1">
        <v>42.29</v>
      </c>
      <c r="G42" s="1">
        <v>96.23</v>
      </c>
      <c r="H42" s="1">
        <f t="shared" si="0"/>
        <v>96.38</v>
      </c>
      <c r="I42" s="1">
        <f t="shared" si="1"/>
        <v>42.48</v>
      </c>
      <c r="J42" s="1" t="s">
        <v>930</v>
      </c>
      <c r="K42" s="1" t="s">
        <v>930</v>
      </c>
    </row>
    <row r="43" spans="1:23">
      <c r="A43" s="1" t="s">
        <v>0</v>
      </c>
      <c r="B43" s="2" t="s">
        <v>94</v>
      </c>
      <c r="C43" s="1" t="s">
        <v>2</v>
      </c>
      <c r="D43" s="1" t="s">
        <v>95</v>
      </c>
      <c r="E43" s="3" t="s">
        <v>96</v>
      </c>
      <c r="F43" s="1">
        <v>43.36</v>
      </c>
      <c r="G43" s="1">
        <v>116.12</v>
      </c>
      <c r="H43" s="1">
        <f t="shared" si="0"/>
        <v>116.2</v>
      </c>
      <c r="I43" s="1">
        <f t="shared" si="1"/>
        <v>43.6</v>
      </c>
      <c r="J43" s="1" t="s">
        <v>930</v>
      </c>
      <c r="K43" s="1" t="s">
        <v>930</v>
      </c>
    </row>
    <row r="44" spans="1:23">
      <c r="A44" s="1" t="s">
        <v>0</v>
      </c>
      <c r="B44" s="2" t="s">
        <v>97</v>
      </c>
      <c r="C44" s="1" t="s">
        <v>2</v>
      </c>
      <c r="D44" s="1" t="s">
        <v>95</v>
      </c>
      <c r="E44" s="3" t="s">
        <v>98</v>
      </c>
      <c r="F44" s="1">
        <v>43.3</v>
      </c>
      <c r="G44" s="1">
        <v>112.2</v>
      </c>
      <c r="H44" s="1">
        <f t="shared" si="0"/>
        <v>112.33</v>
      </c>
      <c r="I44" s="1">
        <f t="shared" si="1"/>
        <v>43.5</v>
      </c>
      <c r="J44" s="1" t="s">
        <v>930</v>
      </c>
      <c r="K44" s="1" t="s">
        <v>930</v>
      </c>
    </row>
    <row r="45" spans="1:23">
      <c r="A45" s="1" t="s">
        <v>0</v>
      </c>
      <c r="B45" s="2" t="s">
        <v>99</v>
      </c>
      <c r="C45" s="1" t="s">
        <v>2</v>
      </c>
      <c r="D45" s="1" t="s">
        <v>100</v>
      </c>
      <c r="E45" s="3" t="s">
        <v>101</v>
      </c>
      <c r="F45" s="1">
        <v>41.52</v>
      </c>
      <c r="G45" s="1">
        <v>87.37</v>
      </c>
      <c r="H45" s="1">
        <f t="shared" si="0"/>
        <v>87.62</v>
      </c>
      <c r="I45" s="1">
        <f t="shared" si="1"/>
        <v>41.87</v>
      </c>
      <c r="J45" s="1" t="s">
        <v>930</v>
      </c>
      <c r="K45" s="1" t="s">
        <v>931</v>
      </c>
    </row>
    <row r="46" spans="1:23">
      <c r="A46" s="1" t="s">
        <v>0</v>
      </c>
      <c r="B46" s="5" t="s">
        <v>102</v>
      </c>
      <c r="C46" s="1" t="s">
        <v>2</v>
      </c>
      <c r="D46" s="1" t="s">
        <v>100</v>
      </c>
      <c r="E46" s="3" t="s">
        <v>103</v>
      </c>
      <c r="F46" s="1">
        <v>42.16</v>
      </c>
      <c r="G46" s="1">
        <v>89.05</v>
      </c>
      <c r="H46" s="1">
        <f t="shared" si="0"/>
        <v>89.08</v>
      </c>
      <c r="I46" s="1">
        <f t="shared" si="1"/>
        <v>42.27</v>
      </c>
      <c r="J46" s="1" t="s">
        <v>930</v>
      </c>
      <c r="K46" s="1" t="s">
        <v>931</v>
      </c>
    </row>
    <row r="47" spans="1:23">
      <c r="A47" s="1" t="s">
        <v>0</v>
      </c>
      <c r="B47" s="5" t="s">
        <v>104</v>
      </c>
      <c r="C47" s="1" t="s">
        <v>2</v>
      </c>
      <c r="D47" s="1" t="s">
        <v>100</v>
      </c>
      <c r="E47" s="3" t="s">
        <v>105</v>
      </c>
      <c r="F47" s="1">
        <v>40.409999999999997</v>
      </c>
      <c r="G47" s="1">
        <v>89.35</v>
      </c>
      <c r="H47" s="1">
        <f t="shared" si="0"/>
        <v>89.58</v>
      </c>
      <c r="I47" s="1">
        <f t="shared" si="1"/>
        <v>40.68</v>
      </c>
      <c r="J47" s="1" t="s">
        <v>930</v>
      </c>
      <c r="K47" s="1" t="s">
        <v>931</v>
      </c>
    </row>
    <row r="48" spans="1:23">
      <c r="A48" s="1" t="s">
        <v>0</v>
      </c>
      <c r="B48" s="5" t="s">
        <v>106</v>
      </c>
      <c r="C48" s="1" t="s">
        <v>2</v>
      </c>
      <c r="D48" s="1" t="s">
        <v>100</v>
      </c>
      <c r="E48" s="3" t="s">
        <v>107</v>
      </c>
      <c r="F48" s="1">
        <v>39.47</v>
      </c>
      <c r="G48" s="1">
        <v>89.39</v>
      </c>
      <c r="H48" s="1">
        <f t="shared" si="0"/>
        <v>89.65</v>
      </c>
      <c r="I48" s="1">
        <f t="shared" si="1"/>
        <v>39.78</v>
      </c>
      <c r="J48" s="1" t="s">
        <v>930</v>
      </c>
      <c r="K48" s="1" t="s">
        <v>930</v>
      </c>
    </row>
    <row r="49" spans="1:11">
      <c r="A49" s="1" t="s">
        <v>0</v>
      </c>
      <c r="B49" s="5" t="s">
        <v>108</v>
      </c>
      <c r="C49" s="1" t="s">
        <v>2</v>
      </c>
      <c r="D49" s="1" t="s">
        <v>109</v>
      </c>
      <c r="E49" s="3" t="s">
        <v>110</v>
      </c>
      <c r="F49" s="1">
        <v>41.04</v>
      </c>
      <c r="G49" s="1">
        <v>85.08</v>
      </c>
      <c r="H49" s="1">
        <f t="shared" si="0"/>
        <v>85.13</v>
      </c>
      <c r="I49" s="1">
        <f t="shared" si="1"/>
        <v>41.07</v>
      </c>
      <c r="J49" s="1" t="s">
        <v>930</v>
      </c>
      <c r="K49" s="1" t="s">
        <v>930</v>
      </c>
    </row>
    <row r="50" spans="1:11">
      <c r="A50" s="1" t="s">
        <v>0</v>
      </c>
      <c r="B50" s="5" t="s">
        <v>111</v>
      </c>
      <c r="C50" s="1" t="s">
        <v>2</v>
      </c>
      <c r="D50" s="1" t="s">
        <v>109</v>
      </c>
      <c r="E50" s="3" t="s">
        <v>112</v>
      </c>
      <c r="F50" s="1">
        <v>39.46</v>
      </c>
      <c r="G50" s="1">
        <v>86.09</v>
      </c>
      <c r="H50" s="1">
        <f t="shared" si="0"/>
        <v>86.15</v>
      </c>
      <c r="I50" s="1">
        <f t="shared" si="1"/>
        <v>39.770000000000003</v>
      </c>
      <c r="J50" s="1" t="s">
        <v>932</v>
      </c>
      <c r="K50" s="1" t="s">
        <v>930</v>
      </c>
    </row>
    <row r="51" spans="1:11">
      <c r="A51" s="1" t="s">
        <v>0</v>
      </c>
      <c r="B51" s="5" t="s">
        <v>113</v>
      </c>
      <c r="C51" s="1" t="s">
        <v>2</v>
      </c>
      <c r="D51" s="1" t="s">
        <v>109</v>
      </c>
      <c r="E51" s="3" t="s">
        <v>114</v>
      </c>
      <c r="F51" s="1">
        <v>41.4</v>
      </c>
      <c r="G51" s="1">
        <v>86.15</v>
      </c>
      <c r="H51" s="1">
        <f t="shared" si="0"/>
        <v>86.25</v>
      </c>
      <c r="I51" s="1">
        <f t="shared" si="1"/>
        <v>41.67</v>
      </c>
      <c r="J51" s="1" t="s">
        <v>930</v>
      </c>
      <c r="K51" s="1" t="s">
        <v>930</v>
      </c>
    </row>
    <row r="52" spans="1:11">
      <c r="A52" s="1" t="s">
        <v>0</v>
      </c>
      <c r="B52" s="5" t="s">
        <v>108</v>
      </c>
      <c r="C52" s="1" t="s">
        <v>2</v>
      </c>
      <c r="D52" s="1" t="s">
        <v>109</v>
      </c>
      <c r="E52" s="3" t="s">
        <v>115</v>
      </c>
      <c r="F52" s="1">
        <v>37.58</v>
      </c>
      <c r="G52" s="1">
        <v>87.33</v>
      </c>
      <c r="H52" s="1">
        <f t="shared" si="0"/>
        <v>87.55</v>
      </c>
      <c r="I52" s="1">
        <f t="shared" si="1"/>
        <v>37.97</v>
      </c>
      <c r="J52" s="1" t="s">
        <v>930</v>
      </c>
      <c r="K52" s="1" t="s">
        <v>930</v>
      </c>
    </row>
    <row r="53" spans="1:11">
      <c r="A53" s="1" t="s">
        <v>0</v>
      </c>
      <c r="B53" s="5" t="s">
        <v>116</v>
      </c>
      <c r="C53" s="1" t="s">
        <v>2</v>
      </c>
      <c r="D53" s="1" t="s">
        <v>109</v>
      </c>
      <c r="E53" s="3" t="s">
        <v>117</v>
      </c>
      <c r="F53" s="1">
        <v>41.35</v>
      </c>
      <c r="G53" s="1">
        <v>87.2</v>
      </c>
      <c r="H53" s="1">
        <f t="shared" si="0"/>
        <v>87.33</v>
      </c>
      <c r="I53" s="1">
        <f t="shared" si="1"/>
        <v>41.58</v>
      </c>
      <c r="J53" s="1" t="s">
        <v>930</v>
      </c>
      <c r="K53" s="1" t="s">
        <v>931</v>
      </c>
    </row>
    <row r="54" spans="1:11">
      <c r="A54" s="1" t="s">
        <v>0</v>
      </c>
      <c r="B54" s="5" t="s">
        <v>118</v>
      </c>
      <c r="C54" s="1" t="s">
        <v>2</v>
      </c>
      <c r="D54" s="1" t="s">
        <v>109</v>
      </c>
      <c r="E54" s="3" t="s">
        <v>119</v>
      </c>
      <c r="F54" s="1">
        <v>39.28</v>
      </c>
      <c r="G54" s="1">
        <v>87.23</v>
      </c>
      <c r="H54" s="1">
        <f t="shared" si="0"/>
        <v>87.38</v>
      </c>
      <c r="I54" s="1">
        <f t="shared" si="1"/>
        <v>39.47</v>
      </c>
      <c r="J54" s="1" t="s">
        <v>930</v>
      </c>
      <c r="K54" s="1" t="s">
        <v>930</v>
      </c>
    </row>
    <row r="55" spans="1:11">
      <c r="A55" s="1" t="s">
        <v>0</v>
      </c>
      <c r="B55" s="5" t="s">
        <v>120</v>
      </c>
      <c r="C55" s="1" t="s">
        <v>2</v>
      </c>
      <c r="D55" s="1" t="s">
        <v>121</v>
      </c>
      <c r="E55" s="3" t="s">
        <v>122</v>
      </c>
      <c r="F55" s="5">
        <v>37.409999999999997</v>
      </c>
      <c r="G55" s="1">
        <v>97.2</v>
      </c>
      <c r="H55" s="1">
        <f t="shared" si="0"/>
        <v>97.33</v>
      </c>
      <c r="I55" s="1">
        <f t="shared" si="1"/>
        <v>37.68</v>
      </c>
      <c r="J55" s="1" t="s">
        <v>930</v>
      </c>
      <c r="K55" s="1" t="s">
        <v>930</v>
      </c>
    </row>
    <row r="56" spans="1:11">
      <c r="A56" s="1" t="s">
        <v>0</v>
      </c>
      <c r="B56" s="5" t="s">
        <v>123</v>
      </c>
      <c r="C56" s="1" t="s">
        <v>2</v>
      </c>
      <c r="D56" s="1" t="s">
        <v>124</v>
      </c>
      <c r="E56" s="3" t="s">
        <v>125</v>
      </c>
      <c r="F56" s="1">
        <v>38.01</v>
      </c>
      <c r="G56" s="1">
        <v>84.29</v>
      </c>
      <c r="H56" s="1">
        <f t="shared" si="0"/>
        <v>84.48</v>
      </c>
      <c r="I56" s="1">
        <f t="shared" si="1"/>
        <v>38.020000000000003</v>
      </c>
      <c r="J56" s="1" t="s">
        <v>930</v>
      </c>
      <c r="K56" s="1" t="s">
        <v>930</v>
      </c>
    </row>
    <row r="57" spans="1:11">
      <c r="A57" s="1" t="s">
        <v>0</v>
      </c>
      <c r="B57" s="5" t="s">
        <v>123</v>
      </c>
      <c r="C57" s="1" t="s">
        <v>2</v>
      </c>
      <c r="D57" s="1" t="s">
        <v>124</v>
      </c>
      <c r="E57" s="3" t="s">
        <v>126</v>
      </c>
      <c r="F57" s="1">
        <v>38.15</v>
      </c>
      <c r="G57" s="1">
        <v>85.45</v>
      </c>
      <c r="H57" s="1">
        <f t="shared" si="0"/>
        <v>85.75</v>
      </c>
      <c r="I57" s="1">
        <f t="shared" si="1"/>
        <v>38.25</v>
      </c>
      <c r="J57" s="1" t="s">
        <v>930</v>
      </c>
      <c r="K57" s="1" t="s">
        <v>930</v>
      </c>
    </row>
    <row r="58" spans="1:11">
      <c r="A58" s="1" t="s">
        <v>0</v>
      </c>
      <c r="B58" s="2" t="s">
        <v>127</v>
      </c>
      <c r="C58" s="1" t="s">
        <v>2</v>
      </c>
      <c r="D58" s="1" t="s">
        <v>28</v>
      </c>
      <c r="E58" s="3" t="s">
        <v>128</v>
      </c>
      <c r="F58" s="1">
        <v>30.29</v>
      </c>
      <c r="G58" s="1">
        <v>91.1</v>
      </c>
      <c r="H58" s="1">
        <f t="shared" si="0"/>
        <v>91.17</v>
      </c>
      <c r="I58" s="1">
        <f t="shared" si="1"/>
        <v>30.48</v>
      </c>
      <c r="J58" s="1" t="s">
        <v>930</v>
      </c>
      <c r="K58" s="1" t="s">
        <v>930</v>
      </c>
    </row>
    <row r="59" spans="1:11">
      <c r="A59" s="1" t="s">
        <v>0</v>
      </c>
      <c r="B59" s="5" t="s">
        <v>129</v>
      </c>
      <c r="C59" s="1" t="s">
        <v>2</v>
      </c>
      <c r="D59" s="1" t="s">
        <v>28</v>
      </c>
      <c r="E59" s="3" t="s">
        <v>130</v>
      </c>
      <c r="F59" s="1">
        <v>29.95</v>
      </c>
      <c r="G59" s="1">
        <v>90.08</v>
      </c>
      <c r="H59" s="1">
        <f t="shared" si="0"/>
        <v>90.13</v>
      </c>
      <c r="I59" s="1">
        <f t="shared" si="1"/>
        <v>30.58</v>
      </c>
      <c r="J59" s="1" t="s">
        <v>930</v>
      </c>
      <c r="K59" s="1" t="s">
        <v>930</v>
      </c>
    </row>
    <row r="60" spans="1:11">
      <c r="A60" s="1" t="s">
        <v>0</v>
      </c>
      <c r="B60" s="5" t="s">
        <v>131</v>
      </c>
      <c r="C60" s="1" t="s">
        <v>2</v>
      </c>
      <c r="D60" s="1" t="s">
        <v>28</v>
      </c>
      <c r="E60" s="3" t="s">
        <v>132</v>
      </c>
      <c r="F60" s="1">
        <v>32.299999999999997</v>
      </c>
      <c r="G60" s="1">
        <v>93.44</v>
      </c>
      <c r="H60" s="1">
        <f t="shared" si="0"/>
        <v>93.73</v>
      </c>
      <c r="I60" s="1">
        <f t="shared" si="1"/>
        <v>32.5</v>
      </c>
      <c r="J60" s="1" t="s">
        <v>930</v>
      </c>
      <c r="K60" s="1" t="s">
        <v>930</v>
      </c>
    </row>
    <row r="61" spans="1:11">
      <c r="A61" s="1" t="s">
        <v>0</v>
      </c>
      <c r="B61" s="5" t="s">
        <v>133</v>
      </c>
      <c r="C61" s="1" t="s">
        <v>2</v>
      </c>
      <c r="D61" s="1" t="s">
        <v>134</v>
      </c>
      <c r="E61" s="3" t="s">
        <v>107</v>
      </c>
      <c r="F61" s="1">
        <v>42.06</v>
      </c>
      <c r="G61" s="1">
        <v>72.349999999999994</v>
      </c>
      <c r="H61" s="1">
        <f t="shared" si="0"/>
        <v>72.58</v>
      </c>
      <c r="I61" s="1">
        <f t="shared" si="1"/>
        <v>42.1</v>
      </c>
      <c r="J61" s="1" t="s">
        <v>930</v>
      </c>
      <c r="K61" s="1" t="s">
        <v>931</v>
      </c>
    </row>
    <row r="62" spans="1:11">
      <c r="A62" s="1" t="s">
        <v>0</v>
      </c>
      <c r="B62" s="2" t="s">
        <v>135</v>
      </c>
      <c r="C62" s="1" t="s">
        <v>2</v>
      </c>
      <c r="D62" s="1" t="s">
        <v>134</v>
      </c>
      <c r="E62" s="3" t="s">
        <v>136</v>
      </c>
      <c r="F62" s="1">
        <v>42.21</v>
      </c>
      <c r="G62" s="1">
        <v>71.03</v>
      </c>
      <c r="H62" s="1">
        <f t="shared" si="0"/>
        <v>71.05</v>
      </c>
      <c r="I62" s="1">
        <f t="shared" si="1"/>
        <v>42.35</v>
      </c>
      <c r="J62" s="1" t="s">
        <v>931</v>
      </c>
      <c r="K62" s="1" t="s">
        <v>931</v>
      </c>
    </row>
    <row r="63" spans="1:11">
      <c r="A63" s="1" t="s">
        <v>0</v>
      </c>
      <c r="B63" s="5" t="s">
        <v>137</v>
      </c>
      <c r="C63" s="1" t="s">
        <v>2</v>
      </c>
      <c r="D63" s="1" t="s">
        <v>134</v>
      </c>
      <c r="E63" s="3" t="s">
        <v>138</v>
      </c>
      <c r="F63" s="1">
        <v>42.16</v>
      </c>
      <c r="G63" s="1">
        <v>71.47</v>
      </c>
      <c r="H63" s="5">
        <f t="shared" si="0"/>
        <v>71.78</v>
      </c>
      <c r="I63" s="1">
        <f t="shared" si="1"/>
        <v>42.27</v>
      </c>
      <c r="J63" s="1" t="s">
        <v>931</v>
      </c>
      <c r="K63" s="1" t="s">
        <v>931</v>
      </c>
    </row>
    <row r="64" spans="1:11">
      <c r="A64" s="1" t="s">
        <v>0</v>
      </c>
      <c r="B64" s="2" t="s">
        <v>139</v>
      </c>
      <c r="C64" s="1" t="s">
        <v>2</v>
      </c>
      <c r="D64" s="1" t="s">
        <v>140</v>
      </c>
      <c r="E64" s="3" t="s">
        <v>141</v>
      </c>
      <c r="F64" s="1">
        <v>39.17</v>
      </c>
      <c r="G64" s="1">
        <v>76.36</v>
      </c>
      <c r="H64" s="1">
        <f t="shared" si="0"/>
        <v>76.599999999999994</v>
      </c>
      <c r="I64" s="1">
        <f t="shared" si="1"/>
        <v>39.28</v>
      </c>
      <c r="J64" s="1" t="s">
        <v>930</v>
      </c>
      <c r="K64" s="1" t="s">
        <v>930</v>
      </c>
    </row>
    <row r="65" spans="1:11">
      <c r="A65" s="1" t="s">
        <v>0</v>
      </c>
      <c r="B65" s="2" t="s">
        <v>142</v>
      </c>
      <c r="C65" s="1" t="s">
        <v>2</v>
      </c>
      <c r="D65" s="1" t="s">
        <v>143</v>
      </c>
      <c r="E65" s="3" t="s">
        <v>144</v>
      </c>
      <c r="F65" s="1">
        <v>44.48</v>
      </c>
      <c r="G65" s="1">
        <v>68.459999999999994</v>
      </c>
      <c r="H65" s="1">
        <f t="shared" si="0"/>
        <v>68.77</v>
      </c>
      <c r="I65" s="1">
        <f t="shared" si="1"/>
        <v>44.8</v>
      </c>
      <c r="J65" s="1" t="s">
        <v>930</v>
      </c>
      <c r="K65" s="1" t="s">
        <v>931</v>
      </c>
    </row>
    <row r="66" spans="1:11">
      <c r="A66" s="1" t="s">
        <v>0</v>
      </c>
      <c r="B66" s="5" t="s">
        <v>145</v>
      </c>
      <c r="C66" s="1" t="s">
        <v>2</v>
      </c>
      <c r="D66" s="1" t="s">
        <v>143</v>
      </c>
      <c r="E66" s="3" t="s">
        <v>146</v>
      </c>
      <c r="F66" s="1">
        <v>43.39</v>
      </c>
      <c r="G66" s="1">
        <v>70.150000000000006</v>
      </c>
      <c r="H66" s="1">
        <f t="shared" si="0"/>
        <v>70.25</v>
      </c>
      <c r="I66" s="1">
        <f t="shared" si="1"/>
        <v>43.65</v>
      </c>
      <c r="J66" s="1" t="s">
        <v>931</v>
      </c>
      <c r="K66" s="1" t="s">
        <v>931</v>
      </c>
    </row>
    <row r="67" spans="1:11">
      <c r="A67" s="1" t="s">
        <v>0</v>
      </c>
      <c r="B67" s="2" t="s">
        <v>147</v>
      </c>
      <c r="C67" s="1" t="s">
        <v>2</v>
      </c>
      <c r="D67" s="1" t="s">
        <v>148</v>
      </c>
      <c r="E67" s="3" t="s">
        <v>149</v>
      </c>
      <c r="F67" s="1">
        <v>42.16</v>
      </c>
      <c r="G67" s="1">
        <v>83.44</v>
      </c>
      <c r="H67" s="1">
        <f t="shared" si="0"/>
        <v>83.73</v>
      </c>
      <c r="I67" s="1">
        <f t="shared" si="1"/>
        <v>42.27</v>
      </c>
      <c r="J67" s="1" t="s">
        <v>930</v>
      </c>
      <c r="K67" s="1" t="s">
        <v>931</v>
      </c>
    </row>
    <row r="68" spans="1:11">
      <c r="A68" s="1" t="s">
        <v>0</v>
      </c>
      <c r="B68" s="5" t="s">
        <v>150</v>
      </c>
      <c r="C68" s="1" t="s">
        <v>2</v>
      </c>
      <c r="D68" s="1" t="s">
        <v>148</v>
      </c>
      <c r="E68" s="3" t="s">
        <v>151</v>
      </c>
      <c r="F68" s="1">
        <v>42.19</v>
      </c>
      <c r="G68" s="1">
        <v>83.02</v>
      </c>
      <c r="H68" s="1">
        <f t="shared" si="0"/>
        <v>83.03</v>
      </c>
      <c r="I68" s="1">
        <f t="shared" si="1"/>
        <v>42.32</v>
      </c>
      <c r="J68" s="1" t="s">
        <v>930</v>
      </c>
      <c r="K68" s="1" t="s">
        <v>931</v>
      </c>
    </row>
    <row r="69" spans="1:11">
      <c r="A69" s="1" t="s">
        <v>0</v>
      </c>
      <c r="B69" s="5" t="s">
        <v>152</v>
      </c>
      <c r="C69" s="1" t="s">
        <v>2</v>
      </c>
      <c r="D69" s="1" t="s">
        <v>148</v>
      </c>
      <c r="E69" s="3" t="s">
        <v>153</v>
      </c>
      <c r="F69" s="1">
        <v>43.01</v>
      </c>
      <c r="G69" s="1">
        <v>83.41</v>
      </c>
      <c r="H69" s="1">
        <f t="shared" si="0"/>
        <v>83.68</v>
      </c>
      <c r="I69" s="1">
        <f t="shared" si="1"/>
        <v>43.02</v>
      </c>
      <c r="J69" s="1" t="s">
        <v>930</v>
      </c>
      <c r="K69" s="1" t="s">
        <v>931</v>
      </c>
    </row>
    <row r="70" spans="1:11">
      <c r="A70" s="1" t="s">
        <v>0</v>
      </c>
      <c r="B70" s="5" t="s">
        <v>154</v>
      </c>
      <c r="C70" s="1" t="s">
        <v>2</v>
      </c>
      <c r="D70" s="1" t="s">
        <v>148</v>
      </c>
      <c r="E70" s="3" t="s">
        <v>155</v>
      </c>
      <c r="F70" s="1">
        <v>42.57</v>
      </c>
      <c r="G70" s="1">
        <v>85.39</v>
      </c>
      <c r="H70" s="1">
        <f t="shared" si="0"/>
        <v>85.65</v>
      </c>
      <c r="I70" s="1">
        <f t="shared" si="1"/>
        <v>42.95</v>
      </c>
      <c r="J70" s="1" t="s">
        <v>930</v>
      </c>
      <c r="K70" s="1" t="s">
        <v>931</v>
      </c>
    </row>
    <row r="71" spans="1:11">
      <c r="A71" s="1" t="s">
        <v>0</v>
      </c>
      <c r="B71" s="5" t="s">
        <v>156</v>
      </c>
      <c r="C71" s="1" t="s">
        <v>2</v>
      </c>
      <c r="D71" s="1" t="s">
        <v>148</v>
      </c>
      <c r="E71" s="3" t="s">
        <v>157</v>
      </c>
      <c r="F71" s="1">
        <v>42.44</v>
      </c>
      <c r="G71" s="1">
        <v>84.32</v>
      </c>
      <c r="H71" s="1">
        <f t="shared" si="0"/>
        <v>84.53</v>
      </c>
      <c r="I71" s="1">
        <f t="shared" si="1"/>
        <v>42.73</v>
      </c>
      <c r="J71" s="1" t="s">
        <v>930</v>
      </c>
      <c r="K71" s="1" t="s">
        <v>931</v>
      </c>
    </row>
    <row r="72" spans="1:11">
      <c r="A72" s="1" t="s">
        <v>0</v>
      </c>
      <c r="B72" s="5" t="s">
        <v>158</v>
      </c>
      <c r="C72" s="1" t="s">
        <v>2</v>
      </c>
      <c r="D72" s="1" t="s">
        <v>159</v>
      </c>
      <c r="E72" s="3" t="s">
        <v>160</v>
      </c>
      <c r="F72" s="1">
        <v>44.58</v>
      </c>
      <c r="G72" s="1">
        <v>93.16</v>
      </c>
      <c r="H72" s="1">
        <f t="shared" si="0"/>
        <v>93.27</v>
      </c>
      <c r="I72" s="1">
        <f t="shared" si="1"/>
        <v>44.97</v>
      </c>
      <c r="J72" s="1" t="s">
        <v>931</v>
      </c>
      <c r="K72" s="1" t="s">
        <v>931</v>
      </c>
    </row>
    <row r="73" spans="1:11">
      <c r="A73" s="1" t="s">
        <v>0</v>
      </c>
      <c r="B73" s="5" t="s">
        <v>161</v>
      </c>
      <c r="C73" s="1" t="s">
        <v>2</v>
      </c>
      <c r="D73" s="1" t="s">
        <v>159</v>
      </c>
      <c r="E73" s="3" t="s">
        <v>162</v>
      </c>
      <c r="F73" s="1">
        <v>46.47</v>
      </c>
      <c r="G73" s="1">
        <v>92.05</v>
      </c>
      <c r="H73" s="1">
        <f t="shared" si="0"/>
        <v>92.08</v>
      </c>
      <c r="I73" s="1">
        <f t="shared" si="1"/>
        <v>46.78</v>
      </c>
      <c r="J73" s="1" t="s">
        <v>931</v>
      </c>
      <c r="K73" s="1" t="s">
        <v>931</v>
      </c>
    </row>
    <row r="74" spans="1:11">
      <c r="A74" s="1" t="s">
        <v>0</v>
      </c>
      <c r="B74" s="5" t="s">
        <v>163</v>
      </c>
      <c r="C74" s="1" t="s">
        <v>2</v>
      </c>
      <c r="D74" s="1" t="s">
        <v>159</v>
      </c>
      <c r="E74" s="3" t="s">
        <v>164</v>
      </c>
      <c r="F74" s="1">
        <v>43.58</v>
      </c>
      <c r="G74" s="1">
        <v>94.37</v>
      </c>
      <c r="H74" s="1">
        <f t="shared" si="0"/>
        <v>94.62</v>
      </c>
      <c r="I74" s="1">
        <f t="shared" si="1"/>
        <v>43.97</v>
      </c>
      <c r="J74" s="1" t="s">
        <v>931</v>
      </c>
      <c r="K74" s="1" t="s">
        <v>931</v>
      </c>
    </row>
    <row r="75" spans="1:11">
      <c r="A75" s="1" t="s">
        <v>0</v>
      </c>
      <c r="B75" s="5" t="s">
        <v>165</v>
      </c>
      <c r="C75" s="1" t="s">
        <v>2</v>
      </c>
      <c r="D75" s="1" t="s">
        <v>159</v>
      </c>
      <c r="E75" s="3" t="s">
        <v>166</v>
      </c>
      <c r="F75" s="1">
        <v>47.29</v>
      </c>
      <c r="G75" s="1">
        <v>92.52</v>
      </c>
      <c r="H75" s="1">
        <f t="shared" si="0"/>
        <v>92.87</v>
      </c>
      <c r="I75" s="1">
        <f t="shared" si="1"/>
        <v>47.48</v>
      </c>
      <c r="J75" s="1" t="s">
        <v>930</v>
      </c>
      <c r="K75" s="1" t="s">
        <v>931</v>
      </c>
    </row>
    <row r="76" spans="1:11">
      <c r="A76" s="1" t="s">
        <v>0</v>
      </c>
      <c r="B76" s="5" t="s">
        <v>167</v>
      </c>
      <c r="C76" s="1" t="s">
        <v>2</v>
      </c>
      <c r="D76" s="1" t="s">
        <v>168</v>
      </c>
      <c r="E76" s="3" t="s">
        <v>169</v>
      </c>
      <c r="F76" s="1">
        <v>39.049999999999997</v>
      </c>
      <c r="G76" s="1">
        <v>94.34</v>
      </c>
      <c r="H76" s="1">
        <f t="shared" si="0"/>
        <v>94.57</v>
      </c>
      <c r="I76" s="1">
        <f t="shared" si="1"/>
        <v>39.08</v>
      </c>
      <c r="J76" s="1" t="s">
        <v>932</v>
      </c>
      <c r="K76" s="1" t="s">
        <v>930</v>
      </c>
    </row>
    <row r="77" spans="1:11">
      <c r="A77" s="1" t="s">
        <v>0</v>
      </c>
      <c r="B77" s="5" t="s">
        <v>170</v>
      </c>
      <c r="C77" s="1" t="s">
        <v>2</v>
      </c>
      <c r="D77" s="1" t="s">
        <v>168</v>
      </c>
      <c r="E77" s="3" t="s">
        <v>171</v>
      </c>
      <c r="F77" s="1">
        <v>37.119999999999997</v>
      </c>
      <c r="G77" s="1">
        <v>93.17</v>
      </c>
      <c r="H77" s="1">
        <f t="shared" si="0"/>
        <v>93.28</v>
      </c>
      <c r="I77" s="1">
        <f t="shared" si="1"/>
        <v>37.200000000000003</v>
      </c>
      <c r="J77" s="1" t="s">
        <v>930</v>
      </c>
      <c r="K77" s="1" t="s">
        <v>930</v>
      </c>
    </row>
    <row r="78" spans="1:11">
      <c r="A78" s="1" t="s">
        <v>0</v>
      </c>
      <c r="B78" s="5" t="s">
        <v>172</v>
      </c>
      <c r="C78" s="1" t="s">
        <v>2</v>
      </c>
      <c r="D78" s="1" t="s">
        <v>168</v>
      </c>
      <c r="E78" s="3" t="s">
        <v>173</v>
      </c>
      <c r="F78" s="1">
        <v>38.369999999999997</v>
      </c>
      <c r="G78" s="1">
        <v>90.11</v>
      </c>
      <c r="H78" s="1">
        <f t="shared" si="0"/>
        <v>90.18</v>
      </c>
      <c r="I78" s="1">
        <f t="shared" si="1"/>
        <v>38.619999999999997</v>
      </c>
      <c r="J78" s="1" t="s">
        <v>930</v>
      </c>
      <c r="K78" s="1" t="s">
        <v>930</v>
      </c>
    </row>
    <row r="79" spans="1:11">
      <c r="A79" s="1" t="s">
        <v>0</v>
      </c>
      <c r="B79" s="5" t="s">
        <v>174</v>
      </c>
      <c r="C79" s="1" t="s">
        <v>2</v>
      </c>
      <c r="D79" s="1" t="s">
        <v>168</v>
      </c>
      <c r="E79" s="3" t="s">
        <v>175</v>
      </c>
      <c r="F79" s="1">
        <v>39.450000000000003</v>
      </c>
      <c r="G79" s="1">
        <v>94.5</v>
      </c>
      <c r="H79" s="1">
        <f t="shared" si="0"/>
        <v>94.83</v>
      </c>
      <c r="I79" s="1">
        <f t="shared" si="1"/>
        <v>39.75</v>
      </c>
      <c r="J79" s="1" t="s">
        <v>932</v>
      </c>
      <c r="K79" s="1" t="s">
        <v>930</v>
      </c>
    </row>
    <row r="80" spans="1:11">
      <c r="A80" s="1" t="s">
        <v>0</v>
      </c>
      <c r="B80" s="2" t="s">
        <v>176</v>
      </c>
      <c r="C80" s="1" t="s">
        <v>2</v>
      </c>
      <c r="D80" s="1" t="s">
        <v>177</v>
      </c>
      <c r="E80" s="3" t="s">
        <v>178</v>
      </c>
      <c r="F80" s="1">
        <v>45.47</v>
      </c>
      <c r="G80" s="1">
        <v>108.3</v>
      </c>
      <c r="H80" s="1">
        <f t="shared" si="0"/>
        <v>108.5</v>
      </c>
      <c r="I80" s="1">
        <f t="shared" si="1"/>
        <v>45.78</v>
      </c>
      <c r="J80" s="1" t="s">
        <v>930</v>
      </c>
      <c r="K80" s="1" t="s">
        <v>931</v>
      </c>
    </row>
    <row r="81" spans="1:11">
      <c r="A81" s="1" t="s">
        <v>0</v>
      </c>
      <c r="B81" s="5" t="s">
        <v>179</v>
      </c>
      <c r="C81" s="1" t="s">
        <v>2</v>
      </c>
      <c r="D81" s="1" t="s">
        <v>177</v>
      </c>
      <c r="E81" s="3" t="s">
        <v>180</v>
      </c>
      <c r="F81" s="1">
        <v>46.51</v>
      </c>
      <c r="G81" s="1">
        <v>114</v>
      </c>
      <c r="H81" s="1">
        <f t="shared" si="0"/>
        <v>114</v>
      </c>
      <c r="I81" s="1">
        <f t="shared" si="1"/>
        <v>46.85</v>
      </c>
      <c r="J81" s="1" t="s">
        <v>930</v>
      </c>
      <c r="K81" s="1" t="s">
        <v>931</v>
      </c>
    </row>
    <row r="82" spans="1:11">
      <c r="A82" s="1" t="s">
        <v>0</v>
      </c>
      <c r="B82" s="5" t="s">
        <v>181</v>
      </c>
      <c r="C82" s="1" t="s">
        <v>2</v>
      </c>
      <c r="D82" s="1" t="s">
        <v>177</v>
      </c>
      <c r="E82" s="3" t="s">
        <v>182</v>
      </c>
      <c r="F82" s="1">
        <v>47.3</v>
      </c>
      <c r="G82" s="1">
        <v>111.17</v>
      </c>
      <c r="H82" s="1">
        <f t="shared" si="0"/>
        <v>111.28</v>
      </c>
      <c r="I82" s="1">
        <f t="shared" si="1"/>
        <v>47.5</v>
      </c>
      <c r="J82" s="1" t="s">
        <v>930</v>
      </c>
      <c r="K82" s="1" t="s">
        <v>931</v>
      </c>
    </row>
    <row r="83" spans="1:11">
      <c r="A83" s="1" t="s">
        <v>0</v>
      </c>
      <c r="B83" s="5" t="s">
        <v>177</v>
      </c>
      <c r="C83" s="1" t="s">
        <v>2</v>
      </c>
      <c r="D83" s="1" t="s">
        <v>177</v>
      </c>
      <c r="E83" s="3" t="s">
        <v>183</v>
      </c>
      <c r="F83" s="1">
        <v>47.1</v>
      </c>
      <c r="G83" s="1">
        <v>105.45</v>
      </c>
      <c r="H83" s="1">
        <f t="shared" si="0"/>
        <v>105.75</v>
      </c>
      <c r="I83" s="1">
        <f t="shared" si="1"/>
        <v>47.17</v>
      </c>
      <c r="J83" s="1" t="s">
        <v>930</v>
      </c>
      <c r="K83" s="1" t="s">
        <v>931</v>
      </c>
    </row>
    <row r="84" spans="1:11">
      <c r="A84" s="1" t="s">
        <v>0</v>
      </c>
      <c r="B84" s="2" t="s">
        <v>184</v>
      </c>
      <c r="C84" s="1" t="s">
        <v>2</v>
      </c>
      <c r="D84" s="1" t="s">
        <v>185</v>
      </c>
      <c r="E84" s="3" t="s">
        <v>186</v>
      </c>
      <c r="F84" s="1">
        <v>35.35</v>
      </c>
      <c r="G84" s="1">
        <v>82.33</v>
      </c>
      <c r="H84" s="1">
        <f t="shared" si="0"/>
        <v>82.55</v>
      </c>
      <c r="I84" s="1">
        <f t="shared" si="1"/>
        <v>35.58</v>
      </c>
      <c r="J84" s="1" t="s">
        <v>930</v>
      </c>
      <c r="K84" s="1" t="s">
        <v>930</v>
      </c>
    </row>
    <row r="85" spans="1:11">
      <c r="A85" s="1" t="s">
        <v>0</v>
      </c>
      <c r="B85" s="2" t="s">
        <v>187</v>
      </c>
      <c r="C85" s="1" t="s">
        <v>2</v>
      </c>
      <c r="D85" s="1" t="s">
        <v>185</v>
      </c>
      <c r="E85" s="3" t="s">
        <v>188</v>
      </c>
      <c r="F85" s="1">
        <v>35.130000000000003</v>
      </c>
      <c r="G85" s="1">
        <v>80.5</v>
      </c>
      <c r="H85" s="1">
        <f t="shared" si="0"/>
        <v>80.83</v>
      </c>
      <c r="I85" s="1">
        <f t="shared" si="1"/>
        <v>35.22</v>
      </c>
      <c r="J85" s="1" t="s">
        <v>930</v>
      </c>
      <c r="K85" s="1" t="s">
        <v>930</v>
      </c>
    </row>
    <row r="86" spans="1:11">
      <c r="A86" s="1" t="s">
        <v>0</v>
      </c>
      <c r="B86" s="5" t="s">
        <v>189</v>
      </c>
      <c r="C86" s="1" t="s">
        <v>2</v>
      </c>
      <c r="D86" s="1" t="s">
        <v>185</v>
      </c>
      <c r="E86" s="3" t="s">
        <v>190</v>
      </c>
      <c r="F86" s="1">
        <v>35.299999999999997</v>
      </c>
      <c r="G86" s="1">
        <v>78.52</v>
      </c>
      <c r="H86" s="1">
        <f t="shared" si="0"/>
        <v>78.87</v>
      </c>
      <c r="I86" s="1">
        <f t="shared" si="1"/>
        <v>35.5</v>
      </c>
      <c r="J86" s="1" t="s">
        <v>930</v>
      </c>
      <c r="K86" s="1" t="s">
        <v>930</v>
      </c>
    </row>
    <row r="87" spans="1:11">
      <c r="A87" s="1" t="s">
        <v>0</v>
      </c>
      <c r="B87" s="5" t="s">
        <v>191</v>
      </c>
      <c r="C87" s="1" t="s">
        <v>2</v>
      </c>
      <c r="D87" s="1" t="s">
        <v>185</v>
      </c>
      <c r="E87" s="3" t="s">
        <v>192</v>
      </c>
      <c r="F87" s="1">
        <v>35.46</v>
      </c>
      <c r="G87" s="1">
        <v>78.38</v>
      </c>
      <c r="H87" s="1">
        <v>78.38</v>
      </c>
      <c r="I87" s="1">
        <f t="shared" si="1"/>
        <v>35.770000000000003</v>
      </c>
      <c r="J87" s="1" t="s">
        <v>930</v>
      </c>
      <c r="K87" s="1" t="s">
        <v>930</v>
      </c>
    </row>
    <row r="88" spans="1:11">
      <c r="A88" s="1" t="s">
        <v>0</v>
      </c>
      <c r="B88" s="5" t="s">
        <v>193</v>
      </c>
      <c r="C88" s="1" t="s">
        <v>2</v>
      </c>
      <c r="D88" s="1" t="s">
        <v>185</v>
      </c>
      <c r="E88" s="3" t="s">
        <v>194</v>
      </c>
      <c r="F88" s="1">
        <v>35.590000000000003</v>
      </c>
      <c r="G88" s="1">
        <v>78.540000000000006</v>
      </c>
      <c r="H88" s="1">
        <f t="shared" ref="H88:H98" si="2">ROUND((ROUNDDOWN(G88,0)+(G88-ROUNDDOWN(G88,0))*(5/3)),2)</f>
        <v>78.900000000000006</v>
      </c>
      <c r="I88" s="1">
        <f t="shared" si="1"/>
        <v>35.979999999999997</v>
      </c>
      <c r="J88" s="1" t="s">
        <v>930</v>
      </c>
      <c r="K88" s="1" t="s">
        <v>930</v>
      </c>
    </row>
    <row r="89" spans="1:11">
      <c r="A89" s="1" t="s">
        <v>0</v>
      </c>
      <c r="B89" s="5" t="s">
        <v>195</v>
      </c>
      <c r="C89" s="1" t="s">
        <v>2</v>
      </c>
      <c r="D89" s="1" t="s">
        <v>185</v>
      </c>
      <c r="E89" s="3" t="s">
        <v>196</v>
      </c>
      <c r="F89" s="1">
        <v>36.4</v>
      </c>
      <c r="G89" s="1">
        <v>79.489999999999995</v>
      </c>
      <c r="H89" s="1">
        <f t="shared" si="2"/>
        <v>79.819999999999993</v>
      </c>
      <c r="I89" s="1">
        <f t="shared" si="1"/>
        <v>36.67</v>
      </c>
      <c r="J89" s="1" t="s">
        <v>930</v>
      </c>
      <c r="K89" s="1" t="s">
        <v>930</v>
      </c>
    </row>
    <row r="90" spans="1:11">
      <c r="A90" s="1" t="s">
        <v>0</v>
      </c>
      <c r="B90" s="2" t="s">
        <v>23</v>
      </c>
      <c r="C90" s="1" t="s">
        <v>2</v>
      </c>
      <c r="D90" s="1" t="s">
        <v>197</v>
      </c>
      <c r="E90" s="3" t="s">
        <v>198</v>
      </c>
      <c r="F90" s="1">
        <v>46.48</v>
      </c>
      <c r="G90" s="1">
        <v>100.47</v>
      </c>
      <c r="H90" s="1">
        <f t="shared" si="2"/>
        <v>100.78</v>
      </c>
      <c r="I90" s="1">
        <f t="shared" si="1"/>
        <v>46.8</v>
      </c>
      <c r="J90" s="1" t="s">
        <v>930</v>
      </c>
      <c r="K90" s="1" t="s">
        <v>931</v>
      </c>
    </row>
    <row r="91" spans="1:11">
      <c r="A91" s="1" t="s">
        <v>0</v>
      </c>
      <c r="B91" s="5" t="s">
        <v>26</v>
      </c>
      <c r="C91" s="1" t="s">
        <v>2</v>
      </c>
      <c r="D91" s="1" t="s">
        <v>197</v>
      </c>
      <c r="E91" s="3" t="s">
        <v>199</v>
      </c>
      <c r="F91" s="1">
        <v>46.52</v>
      </c>
      <c r="G91" s="1">
        <v>96.47</v>
      </c>
      <c r="H91" s="1">
        <f t="shared" si="2"/>
        <v>96.78</v>
      </c>
      <c r="I91" s="1">
        <f t="shared" si="1"/>
        <v>46.87</v>
      </c>
      <c r="J91" s="1" t="s">
        <v>930</v>
      </c>
      <c r="K91" s="1" t="s">
        <v>931</v>
      </c>
    </row>
    <row r="92" spans="1:11">
      <c r="A92" s="1" t="s">
        <v>0</v>
      </c>
      <c r="B92" s="5" t="s">
        <v>200</v>
      </c>
      <c r="C92" s="1" t="s">
        <v>2</v>
      </c>
      <c r="D92" s="1" t="s">
        <v>197</v>
      </c>
      <c r="E92" s="3" t="s">
        <v>201</v>
      </c>
      <c r="F92" s="1">
        <v>48.13</v>
      </c>
      <c r="G92" s="1">
        <v>101.17</v>
      </c>
      <c r="H92" s="1">
        <f t="shared" si="2"/>
        <v>101.28</v>
      </c>
      <c r="I92" s="1">
        <f t="shared" si="1"/>
        <v>48.22</v>
      </c>
      <c r="J92" s="1" t="s">
        <v>930</v>
      </c>
      <c r="K92" s="1" t="s">
        <v>931</v>
      </c>
    </row>
    <row r="93" spans="1:11">
      <c r="A93" s="1" t="s">
        <v>0</v>
      </c>
      <c r="B93" s="5" t="s">
        <v>156</v>
      </c>
      <c r="C93" s="1" t="s">
        <v>2</v>
      </c>
      <c r="D93" s="1" t="s">
        <v>202</v>
      </c>
      <c r="E93" s="3" t="s">
        <v>203</v>
      </c>
      <c r="F93" s="1">
        <v>40.479999999999997</v>
      </c>
      <c r="G93" s="1">
        <v>96.4</v>
      </c>
      <c r="H93" s="1">
        <f t="shared" si="2"/>
        <v>96.67</v>
      </c>
      <c r="I93" s="1">
        <f t="shared" si="1"/>
        <v>40.799999999999997</v>
      </c>
      <c r="J93" s="1" t="s">
        <v>930</v>
      </c>
      <c r="K93" s="1" t="s">
        <v>930</v>
      </c>
    </row>
    <row r="94" spans="1:11">
      <c r="A94" s="1" t="s">
        <v>0</v>
      </c>
      <c r="B94" s="5" t="s">
        <v>204</v>
      </c>
      <c r="C94" s="1" t="s">
        <v>2</v>
      </c>
      <c r="D94" s="1" t="s">
        <v>202</v>
      </c>
      <c r="E94" s="3" t="s">
        <v>205</v>
      </c>
      <c r="F94" s="1">
        <v>41.15</v>
      </c>
      <c r="G94" s="1">
        <v>95.56</v>
      </c>
      <c r="H94" s="1">
        <f t="shared" si="2"/>
        <v>95.93</v>
      </c>
      <c r="I94" s="1">
        <f t="shared" si="1"/>
        <v>41.25</v>
      </c>
      <c r="J94" s="1" t="s">
        <v>930</v>
      </c>
      <c r="K94" s="1" t="s">
        <v>930</v>
      </c>
    </row>
    <row r="95" spans="1:11">
      <c r="A95" s="1" t="s">
        <v>0</v>
      </c>
      <c r="B95" s="5" t="s">
        <v>206</v>
      </c>
      <c r="C95" s="1" t="s">
        <v>2</v>
      </c>
      <c r="D95" s="1" t="s">
        <v>202</v>
      </c>
      <c r="E95" s="3" t="s">
        <v>207</v>
      </c>
      <c r="F95" s="1">
        <v>42.01</v>
      </c>
      <c r="G95" s="1">
        <v>97.26</v>
      </c>
      <c r="H95" s="1">
        <f t="shared" si="2"/>
        <v>97.43</v>
      </c>
      <c r="I95" s="1">
        <f t="shared" si="1"/>
        <v>42.02</v>
      </c>
      <c r="J95" s="1" t="s">
        <v>930</v>
      </c>
      <c r="K95" s="1" t="s">
        <v>930</v>
      </c>
    </row>
    <row r="96" spans="1:11">
      <c r="A96" s="1" t="s">
        <v>0</v>
      </c>
      <c r="B96" s="5" t="s">
        <v>208</v>
      </c>
      <c r="C96" s="1" t="s">
        <v>2</v>
      </c>
      <c r="D96" s="1" t="s">
        <v>202</v>
      </c>
      <c r="E96" s="3" t="s">
        <v>209</v>
      </c>
      <c r="F96" s="1">
        <v>41.14</v>
      </c>
      <c r="G96" s="1">
        <v>100.76</v>
      </c>
      <c r="H96" s="1">
        <f t="shared" si="2"/>
        <v>101.27</v>
      </c>
      <c r="I96" s="1">
        <f t="shared" si="1"/>
        <v>41.23</v>
      </c>
      <c r="J96" s="1" t="s">
        <v>930</v>
      </c>
      <c r="K96" s="1" t="s">
        <v>930</v>
      </c>
    </row>
    <row r="97" spans="1:11">
      <c r="A97" s="1" t="s">
        <v>0</v>
      </c>
      <c r="B97" s="5" t="s">
        <v>210</v>
      </c>
      <c r="C97" s="1" t="s">
        <v>2</v>
      </c>
      <c r="D97" s="1" t="s">
        <v>202</v>
      </c>
      <c r="E97" s="3" t="s">
        <v>211</v>
      </c>
      <c r="F97" s="1">
        <v>41.52</v>
      </c>
      <c r="G97" s="1">
        <v>103.39</v>
      </c>
      <c r="H97" s="1">
        <f t="shared" si="2"/>
        <v>103.65</v>
      </c>
      <c r="I97" s="1">
        <f t="shared" si="1"/>
        <v>41.87</v>
      </c>
      <c r="J97" s="1" t="s">
        <v>930</v>
      </c>
      <c r="K97" s="1" t="s">
        <v>930</v>
      </c>
    </row>
    <row r="98" spans="1:11">
      <c r="A98" s="1" t="s">
        <v>0</v>
      </c>
      <c r="B98" s="5" t="s">
        <v>158</v>
      </c>
      <c r="C98" s="1" t="s">
        <v>2</v>
      </c>
      <c r="D98" s="1" t="s">
        <v>50</v>
      </c>
      <c r="E98" s="3" t="s">
        <v>212</v>
      </c>
      <c r="F98" s="1">
        <v>42.59</v>
      </c>
      <c r="G98" s="1">
        <v>71.27</v>
      </c>
      <c r="H98" s="1">
        <f t="shared" si="2"/>
        <v>71.45</v>
      </c>
      <c r="I98" s="1">
        <f t="shared" si="1"/>
        <v>42.98</v>
      </c>
      <c r="J98" s="1" t="s">
        <v>930</v>
      </c>
      <c r="K98" s="1" t="s">
        <v>930</v>
      </c>
    </row>
    <row r="99" spans="1:11">
      <c r="A99" s="1" t="s">
        <v>0</v>
      </c>
      <c r="B99" s="5" t="s">
        <v>213</v>
      </c>
      <c r="C99" s="1" t="s">
        <v>2</v>
      </c>
      <c r="D99" s="1" t="s">
        <v>214</v>
      </c>
      <c r="E99" s="3" t="s">
        <v>215</v>
      </c>
      <c r="F99" s="1">
        <v>40.22</v>
      </c>
      <c r="G99" s="1">
        <v>74.760000000000005</v>
      </c>
      <c r="H99" s="1">
        <v>79.38</v>
      </c>
      <c r="I99" s="1">
        <f t="shared" si="1"/>
        <v>40.369999999999997</v>
      </c>
      <c r="J99" s="1" t="s">
        <v>931</v>
      </c>
      <c r="K99" s="1" t="s">
        <v>931</v>
      </c>
    </row>
    <row r="100" spans="1:11">
      <c r="A100" s="1" t="s">
        <v>0</v>
      </c>
      <c r="B100" s="2" t="s">
        <v>216</v>
      </c>
      <c r="C100" s="1" t="s">
        <v>2</v>
      </c>
      <c r="D100" s="1" t="s">
        <v>217</v>
      </c>
      <c r="E100" s="3" t="s">
        <v>218</v>
      </c>
      <c r="F100" s="1">
        <v>35.06</v>
      </c>
      <c r="G100" s="1">
        <v>106.36</v>
      </c>
      <c r="H100" s="1">
        <f t="shared" ref="H100:H108" si="3">ROUND((ROUNDDOWN(G100,0)+(G100-ROUNDDOWN(G100,0))*(5/3)),2)</f>
        <v>106.6</v>
      </c>
      <c r="I100" s="1">
        <f t="shared" si="1"/>
        <v>35.1</v>
      </c>
      <c r="J100" s="1" t="s">
        <v>930</v>
      </c>
      <c r="K100" s="1" t="s">
        <v>930</v>
      </c>
    </row>
    <row r="101" spans="1:11">
      <c r="A101" s="1" t="s">
        <v>219</v>
      </c>
      <c r="B101" s="2" t="s">
        <v>220</v>
      </c>
      <c r="C101" s="1" t="s">
        <v>2</v>
      </c>
      <c r="D101" s="1" t="s">
        <v>217</v>
      </c>
      <c r="E101" s="3" t="s">
        <v>221</v>
      </c>
      <c r="F101" s="1">
        <v>35.4</v>
      </c>
      <c r="G101" s="1">
        <v>105.57</v>
      </c>
      <c r="H101" s="1">
        <f t="shared" si="3"/>
        <v>105.95</v>
      </c>
      <c r="I101" s="1">
        <f t="shared" si="1"/>
        <v>35.67</v>
      </c>
      <c r="J101" s="1" t="s">
        <v>930</v>
      </c>
      <c r="K101" s="1" t="s">
        <v>930</v>
      </c>
    </row>
    <row r="102" spans="1:11">
      <c r="A102" s="1" t="s">
        <v>222</v>
      </c>
      <c r="B102" s="5" t="s">
        <v>223</v>
      </c>
      <c r="C102" s="1" t="s">
        <v>2</v>
      </c>
      <c r="D102" s="1" t="s">
        <v>224</v>
      </c>
      <c r="E102" s="3" t="s">
        <v>225</v>
      </c>
      <c r="F102" s="1">
        <v>32.17</v>
      </c>
      <c r="G102" s="1">
        <v>90.11</v>
      </c>
      <c r="H102" s="1">
        <f t="shared" si="3"/>
        <v>90.18</v>
      </c>
      <c r="I102" s="1">
        <f t="shared" si="1"/>
        <v>32.28</v>
      </c>
      <c r="J102" s="1" t="s">
        <v>930</v>
      </c>
      <c r="K102" s="1" t="s">
        <v>930</v>
      </c>
    </row>
    <row r="103" spans="1:11">
      <c r="A103" s="1" t="s">
        <v>0</v>
      </c>
      <c r="B103" s="5" t="s">
        <v>226</v>
      </c>
      <c r="C103" s="1" t="s">
        <v>2</v>
      </c>
      <c r="D103" s="1" t="s">
        <v>227</v>
      </c>
      <c r="E103" s="3" t="s">
        <v>228</v>
      </c>
      <c r="F103" s="1">
        <v>36.1</v>
      </c>
      <c r="G103" s="1">
        <v>115.08</v>
      </c>
      <c r="H103" s="1">
        <f t="shared" si="3"/>
        <v>115.13</v>
      </c>
      <c r="I103" s="1">
        <f t="shared" si="1"/>
        <v>36.17</v>
      </c>
      <c r="J103" s="1" t="s">
        <v>930</v>
      </c>
      <c r="K103" s="1" t="s">
        <v>930</v>
      </c>
    </row>
    <row r="104" spans="1:11">
      <c r="A104" s="1" t="s">
        <v>0</v>
      </c>
      <c r="B104" s="5" t="s">
        <v>229</v>
      </c>
      <c r="C104" s="1" t="s">
        <v>2</v>
      </c>
      <c r="D104" s="1" t="s">
        <v>227</v>
      </c>
      <c r="E104" s="3" t="s">
        <v>230</v>
      </c>
      <c r="F104" s="1">
        <v>39.31</v>
      </c>
      <c r="G104" s="1">
        <v>119.49</v>
      </c>
      <c r="H104" s="1">
        <f t="shared" si="3"/>
        <v>119.82</v>
      </c>
      <c r="I104" s="1">
        <f t="shared" si="1"/>
        <v>39.520000000000003</v>
      </c>
      <c r="J104" s="1" t="s">
        <v>930</v>
      </c>
      <c r="K104" s="1" t="s">
        <v>930</v>
      </c>
    </row>
    <row r="105" spans="1:11">
      <c r="A105" s="1" t="s">
        <v>0</v>
      </c>
      <c r="B105" s="2" t="s">
        <v>231</v>
      </c>
      <c r="C105" s="1" t="s">
        <v>2</v>
      </c>
      <c r="D105" s="1" t="s">
        <v>232</v>
      </c>
      <c r="E105" s="3" t="s">
        <v>233</v>
      </c>
      <c r="F105" s="1">
        <v>42.39</v>
      </c>
      <c r="G105" s="1">
        <v>73.45</v>
      </c>
      <c r="H105" s="1">
        <f t="shared" si="3"/>
        <v>73.75</v>
      </c>
      <c r="I105" s="1">
        <f t="shared" si="1"/>
        <v>42.65</v>
      </c>
      <c r="J105" s="1" t="s">
        <v>930</v>
      </c>
      <c r="K105" s="1" t="s">
        <v>931</v>
      </c>
    </row>
    <row r="106" spans="1:11">
      <c r="A106" s="1" t="s">
        <v>0</v>
      </c>
      <c r="B106" s="2" t="s">
        <v>142</v>
      </c>
      <c r="C106" s="1" t="s">
        <v>2</v>
      </c>
      <c r="D106" s="1" t="s">
        <v>232</v>
      </c>
      <c r="E106" s="3" t="s">
        <v>234</v>
      </c>
      <c r="F106" s="1">
        <v>42.53</v>
      </c>
      <c r="G106" s="1">
        <v>78.52</v>
      </c>
      <c r="H106" s="1">
        <f t="shared" si="3"/>
        <v>78.87</v>
      </c>
      <c r="I106" s="1">
        <f t="shared" si="1"/>
        <v>42.88</v>
      </c>
      <c r="J106" s="1" t="s">
        <v>930</v>
      </c>
      <c r="K106" s="1" t="s">
        <v>931</v>
      </c>
    </row>
    <row r="107" spans="1:11">
      <c r="A107" s="1" t="s">
        <v>0</v>
      </c>
      <c r="B107" s="5" t="s">
        <v>236</v>
      </c>
      <c r="C107" s="1" t="s">
        <v>2</v>
      </c>
      <c r="D107" s="1" t="s">
        <v>232</v>
      </c>
      <c r="E107" s="3" t="s">
        <v>237</v>
      </c>
      <c r="F107" s="1">
        <v>43.09</v>
      </c>
      <c r="G107" s="1">
        <v>77.36</v>
      </c>
      <c r="H107" s="1">
        <f t="shared" si="3"/>
        <v>77.599999999999994</v>
      </c>
      <c r="I107" s="1">
        <f t="shared" si="1"/>
        <v>43.15</v>
      </c>
      <c r="J107" s="1" t="s">
        <v>930</v>
      </c>
      <c r="K107" s="1" t="s">
        <v>931</v>
      </c>
    </row>
    <row r="108" spans="1:11">
      <c r="A108" s="1" t="s">
        <v>0</v>
      </c>
      <c r="B108" s="5" t="s">
        <v>238</v>
      </c>
      <c r="C108" s="1" t="s">
        <v>2</v>
      </c>
      <c r="D108" s="1" t="s">
        <v>232</v>
      </c>
      <c r="E108" s="3" t="s">
        <v>239</v>
      </c>
      <c r="F108" s="1">
        <v>43.02</v>
      </c>
      <c r="G108" s="1">
        <v>76.08</v>
      </c>
      <c r="H108" s="1">
        <f t="shared" si="3"/>
        <v>76.13</v>
      </c>
      <c r="I108" s="1">
        <f t="shared" si="1"/>
        <v>43.03</v>
      </c>
      <c r="J108" s="1" t="s">
        <v>930</v>
      </c>
      <c r="K108" s="1" t="s">
        <v>931</v>
      </c>
    </row>
    <row r="109" spans="1:11">
      <c r="A109" s="1" t="s">
        <v>0</v>
      </c>
      <c r="B109" s="2" t="s">
        <v>142</v>
      </c>
      <c r="C109" s="1" t="s">
        <v>2</v>
      </c>
      <c r="D109" s="1" t="s">
        <v>232</v>
      </c>
      <c r="E109" s="3" t="s">
        <v>240</v>
      </c>
      <c r="F109" s="1">
        <v>42.06</v>
      </c>
      <c r="G109" s="1">
        <v>75.540000000000006</v>
      </c>
      <c r="H109" s="1">
        <v>80.38</v>
      </c>
      <c r="I109" s="1">
        <f t="shared" si="1"/>
        <v>42.1</v>
      </c>
      <c r="J109" s="1" t="s">
        <v>930</v>
      </c>
      <c r="K109" s="1" t="s">
        <v>931</v>
      </c>
    </row>
    <row r="110" spans="1:11">
      <c r="A110" s="1" t="s">
        <v>0</v>
      </c>
      <c r="B110" s="2" t="s">
        <v>241</v>
      </c>
      <c r="C110" s="1" t="s">
        <v>2</v>
      </c>
      <c r="D110" s="1" t="s">
        <v>242</v>
      </c>
      <c r="E110" s="3" t="s">
        <v>243</v>
      </c>
      <c r="F110" s="1">
        <v>41.04</v>
      </c>
      <c r="G110" s="1">
        <v>81.31</v>
      </c>
      <c r="H110" s="1">
        <f t="shared" ref="H110:H117" si="4">ROUND((ROUNDDOWN(G110,0)+(G110-ROUNDDOWN(G110,0))*(5/3)),2)</f>
        <v>81.52</v>
      </c>
      <c r="I110" s="1">
        <f t="shared" si="1"/>
        <v>41.07</v>
      </c>
      <c r="J110" s="1" t="s">
        <v>930</v>
      </c>
      <c r="K110" s="1" t="s">
        <v>930</v>
      </c>
    </row>
    <row r="111" spans="1:11">
      <c r="A111" s="1" t="s">
        <v>0</v>
      </c>
      <c r="B111" s="2" t="s">
        <v>244</v>
      </c>
      <c r="C111" s="1" t="s">
        <v>2</v>
      </c>
      <c r="D111" s="1" t="s">
        <v>242</v>
      </c>
      <c r="E111" s="3" t="s">
        <v>245</v>
      </c>
      <c r="F111" s="1">
        <v>40.479999999999997</v>
      </c>
      <c r="G111" s="1">
        <v>81.22</v>
      </c>
      <c r="H111" s="1">
        <f t="shared" si="4"/>
        <v>81.37</v>
      </c>
      <c r="I111" s="1">
        <f t="shared" si="1"/>
        <v>40.799999999999997</v>
      </c>
      <c r="J111" s="1" t="s">
        <v>930</v>
      </c>
      <c r="K111" s="1" t="s">
        <v>930</v>
      </c>
    </row>
    <row r="112" spans="1:11">
      <c r="A112" s="1" t="s">
        <v>0</v>
      </c>
      <c r="B112" s="2" t="s">
        <v>246</v>
      </c>
      <c r="C112" s="1" t="s">
        <v>2</v>
      </c>
      <c r="D112" s="1" t="s">
        <v>242</v>
      </c>
      <c r="E112" s="3" t="s">
        <v>247</v>
      </c>
      <c r="F112" s="1">
        <v>39.06</v>
      </c>
      <c r="G112" s="1">
        <v>84.3</v>
      </c>
      <c r="H112" s="1">
        <f t="shared" si="4"/>
        <v>84.5</v>
      </c>
      <c r="I112" s="1">
        <f t="shared" si="1"/>
        <v>39.1</v>
      </c>
      <c r="J112" s="1" t="s">
        <v>930</v>
      </c>
      <c r="K112" s="1" t="s">
        <v>930</v>
      </c>
    </row>
    <row r="113" spans="1:11">
      <c r="A113" s="1" t="s">
        <v>0</v>
      </c>
      <c r="B113" s="2" t="s">
        <v>248</v>
      </c>
      <c r="C113" s="1" t="s">
        <v>2</v>
      </c>
      <c r="D113" s="1" t="s">
        <v>242</v>
      </c>
      <c r="E113" s="3" t="s">
        <v>249</v>
      </c>
      <c r="F113" s="1">
        <v>41.28</v>
      </c>
      <c r="G113" s="1">
        <v>81.400000000000006</v>
      </c>
      <c r="H113" s="1">
        <f t="shared" si="4"/>
        <v>81.67</v>
      </c>
      <c r="I113" s="1">
        <f t="shared" si="1"/>
        <v>41.47</v>
      </c>
      <c r="J113" s="1" t="s">
        <v>930</v>
      </c>
      <c r="K113" s="1" t="s">
        <v>931</v>
      </c>
    </row>
    <row r="114" spans="1:11">
      <c r="A114" s="1" t="s">
        <v>0</v>
      </c>
      <c r="B114" s="5" t="s">
        <v>250</v>
      </c>
      <c r="C114" s="1" t="s">
        <v>2</v>
      </c>
      <c r="D114" s="1" t="s">
        <v>242</v>
      </c>
      <c r="E114" s="3" t="s">
        <v>251</v>
      </c>
      <c r="F114" s="1">
        <v>39.57</v>
      </c>
      <c r="G114" s="1">
        <v>83</v>
      </c>
      <c r="H114" s="1">
        <f t="shared" si="4"/>
        <v>83</v>
      </c>
      <c r="I114" s="1">
        <f t="shared" si="1"/>
        <v>39.950000000000003</v>
      </c>
      <c r="J114" s="1" t="s">
        <v>930</v>
      </c>
      <c r="K114" s="1" t="s">
        <v>930</v>
      </c>
    </row>
    <row r="115" spans="1:11">
      <c r="A115" s="1" t="s">
        <v>0</v>
      </c>
      <c r="B115" s="5" t="s">
        <v>252</v>
      </c>
      <c r="C115" s="1" t="s">
        <v>2</v>
      </c>
      <c r="D115" s="1" t="s">
        <v>242</v>
      </c>
      <c r="E115" s="3" t="s">
        <v>253</v>
      </c>
      <c r="F115" s="1">
        <v>39.450000000000003</v>
      </c>
      <c r="G115" s="1">
        <v>84.11</v>
      </c>
      <c r="H115" s="1">
        <f t="shared" si="4"/>
        <v>84.18</v>
      </c>
      <c r="I115" s="1">
        <f t="shared" si="1"/>
        <v>39.75</v>
      </c>
      <c r="J115" s="1" t="s">
        <v>930</v>
      </c>
      <c r="K115" s="1" t="s">
        <v>930</v>
      </c>
    </row>
    <row r="116" spans="1:11">
      <c r="A116" s="1" t="s">
        <v>0</v>
      </c>
      <c r="B116" s="5" t="s">
        <v>73</v>
      </c>
      <c r="C116" s="1" t="s">
        <v>2</v>
      </c>
      <c r="D116" s="1" t="s">
        <v>242</v>
      </c>
      <c r="E116" s="3" t="s">
        <v>254</v>
      </c>
      <c r="F116" s="1">
        <v>41.39</v>
      </c>
      <c r="G116" s="1">
        <v>83.34</v>
      </c>
      <c r="H116" s="1">
        <f t="shared" si="4"/>
        <v>83.57</v>
      </c>
      <c r="I116" s="1">
        <f t="shared" si="1"/>
        <v>41.65</v>
      </c>
      <c r="J116" s="1" t="s">
        <v>930</v>
      </c>
      <c r="K116" s="1" t="s">
        <v>931</v>
      </c>
    </row>
    <row r="117" spans="1:11">
      <c r="A117" s="1" t="s">
        <v>0</v>
      </c>
      <c r="B117" s="5" t="s">
        <v>255</v>
      </c>
      <c r="C117" s="1" t="s">
        <v>2</v>
      </c>
      <c r="D117" s="1" t="s">
        <v>242</v>
      </c>
      <c r="E117" s="3" t="s">
        <v>256</v>
      </c>
      <c r="F117" s="1">
        <v>41.06</v>
      </c>
      <c r="G117" s="1">
        <v>80.39</v>
      </c>
      <c r="H117" s="1">
        <f t="shared" si="4"/>
        <v>80.650000000000006</v>
      </c>
      <c r="I117" s="1">
        <f t="shared" si="1"/>
        <v>41.1</v>
      </c>
      <c r="J117" s="1" t="s">
        <v>930</v>
      </c>
      <c r="K117" s="1" t="s">
        <v>930</v>
      </c>
    </row>
    <row r="118" spans="1:11">
      <c r="A118" s="1" t="s">
        <v>0</v>
      </c>
      <c r="B118" s="5" t="s">
        <v>257</v>
      </c>
      <c r="C118" s="1" t="s">
        <v>2</v>
      </c>
      <c r="D118" s="1" t="s">
        <v>242</v>
      </c>
      <c r="E118" s="3" t="s">
        <v>258</v>
      </c>
      <c r="F118" s="1">
        <v>41.26</v>
      </c>
      <c r="G118" s="1">
        <v>82.1</v>
      </c>
      <c r="H118" s="1">
        <v>81.38</v>
      </c>
      <c r="I118" s="1">
        <f t="shared" si="1"/>
        <v>41.43</v>
      </c>
      <c r="J118" s="1" t="s">
        <v>930</v>
      </c>
      <c r="K118" s="1" t="s">
        <v>930</v>
      </c>
    </row>
    <row r="119" spans="1:11">
      <c r="A119" s="1" t="s">
        <v>0</v>
      </c>
      <c r="B119" s="5" t="s">
        <v>21</v>
      </c>
      <c r="C119" s="1" t="s">
        <v>2</v>
      </c>
      <c r="D119" s="1" t="s">
        <v>259</v>
      </c>
      <c r="E119" s="3" t="s">
        <v>260</v>
      </c>
      <c r="F119" s="1">
        <v>36.07</v>
      </c>
      <c r="G119" s="1">
        <v>95.56</v>
      </c>
      <c r="H119" s="1">
        <f t="shared" ref="H119:H127" si="5">ROUND((ROUNDDOWN(G119,0)+(G119-ROUNDDOWN(G119,0))*(5/3)),2)</f>
        <v>95.93</v>
      </c>
      <c r="I119" s="1">
        <f t="shared" si="1"/>
        <v>36.119999999999997</v>
      </c>
      <c r="J119" s="1" t="s">
        <v>930</v>
      </c>
      <c r="K119" s="1" t="s">
        <v>930</v>
      </c>
    </row>
    <row r="120" spans="1:11">
      <c r="A120" s="1" t="s">
        <v>0</v>
      </c>
      <c r="B120" s="5" t="s">
        <v>261</v>
      </c>
      <c r="C120" s="1" t="s">
        <v>2</v>
      </c>
      <c r="D120" s="1" t="s">
        <v>259</v>
      </c>
      <c r="E120" s="3" t="s">
        <v>262</v>
      </c>
      <c r="F120" s="1">
        <v>35.28</v>
      </c>
      <c r="G120" s="1">
        <v>97.31</v>
      </c>
      <c r="H120" s="1">
        <f t="shared" si="5"/>
        <v>97.52</v>
      </c>
      <c r="I120" s="1">
        <f t="shared" si="1"/>
        <v>35.47</v>
      </c>
      <c r="J120" s="1" t="s">
        <v>930</v>
      </c>
      <c r="K120" s="1" t="s">
        <v>930</v>
      </c>
    </row>
    <row r="121" spans="1:11">
      <c r="A121" s="1" t="s">
        <v>0</v>
      </c>
      <c r="B121" s="5" t="s">
        <v>263</v>
      </c>
      <c r="C121" s="1" t="s">
        <v>2</v>
      </c>
      <c r="D121" s="1" t="s">
        <v>264</v>
      </c>
      <c r="E121" s="3" t="s">
        <v>265</v>
      </c>
      <c r="F121" s="1">
        <v>45.31</v>
      </c>
      <c r="G121" s="1">
        <v>122.4</v>
      </c>
      <c r="H121" s="1">
        <f t="shared" si="5"/>
        <v>122.67</v>
      </c>
      <c r="I121" s="1">
        <f t="shared" si="1"/>
        <v>45.52</v>
      </c>
      <c r="J121" s="1" t="s">
        <v>930</v>
      </c>
      <c r="K121" s="1" t="s">
        <v>930</v>
      </c>
    </row>
    <row r="122" spans="1:11">
      <c r="A122" s="1" t="s">
        <v>219</v>
      </c>
      <c r="B122" s="5" t="s">
        <v>266</v>
      </c>
      <c r="C122" s="1" t="s">
        <v>2</v>
      </c>
      <c r="D122" s="1" t="s">
        <v>264</v>
      </c>
      <c r="E122" s="3" t="s">
        <v>267</v>
      </c>
      <c r="F122" s="1">
        <v>44.03</v>
      </c>
      <c r="G122" s="1">
        <v>123.05</v>
      </c>
      <c r="H122" s="1">
        <f t="shared" si="5"/>
        <v>123.08</v>
      </c>
      <c r="I122" s="1">
        <f t="shared" si="1"/>
        <v>44.05</v>
      </c>
      <c r="J122" s="1" t="s">
        <v>930</v>
      </c>
      <c r="K122" s="1" t="s">
        <v>930</v>
      </c>
    </row>
    <row r="123" spans="1:11">
      <c r="A123" s="1" t="s">
        <v>0</v>
      </c>
      <c r="B123" s="2" t="s">
        <v>268</v>
      </c>
      <c r="C123" s="1" t="s">
        <v>2</v>
      </c>
      <c r="D123" s="1" t="s">
        <v>269</v>
      </c>
      <c r="E123" s="3" t="s">
        <v>270</v>
      </c>
      <c r="F123" s="1">
        <v>40.36</v>
      </c>
      <c r="G123" s="1">
        <v>75.28</v>
      </c>
      <c r="H123" s="1">
        <f t="shared" si="5"/>
        <v>75.47</v>
      </c>
      <c r="I123" s="1">
        <f t="shared" si="1"/>
        <v>40.6</v>
      </c>
      <c r="J123" s="1" t="s">
        <v>930</v>
      </c>
      <c r="K123" s="1" t="s">
        <v>930</v>
      </c>
    </row>
    <row r="124" spans="1:11">
      <c r="A124" s="1" t="s">
        <v>0</v>
      </c>
      <c r="B124" s="5" t="s">
        <v>271</v>
      </c>
      <c r="C124" s="1" t="s">
        <v>2</v>
      </c>
      <c r="D124" s="1" t="s">
        <v>269</v>
      </c>
      <c r="E124" s="3" t="s">
        <v>272</v>
      </c>
      <c r="F124" s="1">
        <v>42.07</v>
      </c>
      <c r="G124" s="1">
        <v>80.05</v>
      </c>
      <c r="H124" s="1">
        <f t="shared" si="5"/>
        <v>80.08</v>
      </c>
      <c r="I124" s="1">
        <f t="shared" si="1"/>
        <v>42.12</v>
      </c>
      <c r="J124" s="1" t="s">
        <v>930</v>
      </c>
      <c r="K124" s="1" t="s">
        <v>930</v>
      </c>
    </row>
    <row r="125" spans="1:11">
      <c r="A125" s="1" t="s">
        <v>0</v>
      </c>
      <c r="B125" s="5" t="s">
        <v>47</v>
      </c>
      <c r="C125" s="1" t="s">
        <v>2</v>
      </c>
      <c r="D125" s="1" t="s">
        <v>269</v>
      </c>
      <c r="E125" s="3" t="s">
        <v>273</v>
      </c>
      <c r="F125" s="1">
        <v>40.26</v>
      </c>
      <c r="G125" s="1">
        <v>79.58</v>
      </c>
      <c r="H125" s="1">
        <f t="shared" si="5"/>
        <v>79.97</v>
      </c>
      <c r="I125" s="1">
        <f t="shared" si="1"/>
        <v>40.43</v>
      </c>
      <c r="J125" s="1" t="s">
        <v>930</v>
      </c>
      <c r="K125" s="1" t="s">
        <v>930</v>
      </c>
    </row>
    <row r="126" spans="1:11">
      <c r="A126" s="1" t="s">
        <v>0</v>
      </c>
      <c r="B126" s="5" t="s">
        <v>274</v>
      </c>
      <c r="C126" s="1" t="s">
        <v>2</v>
      </c>
      <c r="D126" s="1" t="s">
        <v>269</v>
      </c>
      <c r="E126" s="3" t="s">
        <v>275</v>
      </c>
      <c r="F126" s="1">
        <v>41.24</v>
      </c>
      <c r="G126" s="1">
        <v>75.400000000000006</v>
      </c>
      <c r="H126" s="1">
        <f t="shared" si="5"/>
        <v>75.67</v>
      </c>
      <c r="I126" s="1">
        <f t="shared" si="1"/>
        <v>41.4</v>
      </c>
      <c r="J126" s="1" t="s">
        <v>930</v>
      </c>
      <c r="K126" s="1" t="s">
        <v>930</v>
      </c>
    </row>
    <row r="127" spans="1:11">
      <c r="A127" s="1" t="s">
        <v>0</v>
      </c>
      <c r="B127" s="5" t="s">
        <v>47</v>
      </c>
      <c r="C127" s="1" t="s">
        <v>2</v>
      </c>
      <c r="D127" s="1" t="s">
        <v>269</v>
      </c>
      <c r="E127" s="3" t="s">
        <v>276</v>
      </c>
      <c r="F127" s="1">
        <v>40.159999999999997</v>
      </c>
      <c r="G127" s="1">
        <v>76.52</v>
      </c>
      <c r="H127" s="1">
        <f t="shared" si="5"/>
        <v>76.87</v>
      </c>
      <c r="I127" s="1">
        <f t="shared" si="1"/>
        <v>40.270000000000003</v>
      </c>
      <c r="J127" s="1" t="s">
        <v>930</v>
      </c>
      <c r="K127" s="1" t="s">
        <v>930</v>
      </c>
    </row>
    <row r="128" spans="1:11">
      <c r="A128" s="1" t="s">
        <v>0</v>
      </c>
      <c r="B128" s="5" t="s">
        <v>277</v>
      </c>
      <c r="C128" s="1" t="s">
        <v>2</v>
      </c>
      <c r="D128" s="1" t="s">
        <v>269</v>
      </c>
      <c r="E128" s="3" t="s">
        <v>278</v>
      </c>
      <c r="F128" s="1">
        <v>40.47</v>
      </c>
      <c r="G128" s="1">
        <v>77.510000000000005</v>
      </c>
      <c r="H128" s="1">
        <v>82.38</v>
      </c>
      <c r="I128" s="1">
        <f t="shared" si="1"/>
        <v>40.78</v>
      </c>
      <c r="J128" s="1" t="s">
        <v>930</v>
      </c>
      <c r="K128" s="1" t="s">
        <v>930</v>
      </c>
    </row>
    <row r="129" spans="1:11">
      <c r="A129" s="1" t="s">
        <v>0</v>
      </c>
      <c r="B129" s="5" t="s">
        <v>279</v>
      </c>
      <c r="C129" s="1" t="s">
        <v>2</v>
      </c>
      <c r="D129" s="1" t="s">
        <v>280</v>
      </c>
      <c r="E129" s="3" t="s">
        <v>281</v>
      </c>
      <c r="F129" s="1">
        <v>41.49</v>
      </c>
      <c r="G129" s="1">
        <v>71.25</v>
      </c>
      <c r="H129" s="1">
        <f t="shared" ref="H129:H138" si="6">ROUND((ROUNDDOWN(G129,0)+(G129-ROUNDDOWN(G129,0))*(5/3)),2)</f>
        <v>71.42</v>
      </c>
      <c r="I129" s="1">
        <f t="shared" si="1"/>
        <v>41.82</v>
      </c>
      <c r="J129" s="1" t="s">
        <v>931</v>
      </c>
      <c r="K129" s="1" t="s">
        <v>930</v>
      </c>
    </row>
    <row r="130" spans="1:11">
      <c r="A130" s="1" t="s">
        <v>0</v>
      </c>
      <c r="B130" s="2" t="s">
        <v>282</v>
      </c>
      <c r="C130" s="1" t="s">
        <v>2</v>
      </c>
      <c r="D130" s="1" t="s">
        <v>283</v>
      </c>
      <c r="E130" s="3" t="s">
        <v>284</v>
      </c>
      <c r="F130" s="1">
        <v>32.47</v>
      </c>
      <c r="G130" s="1">
        <v>79.55</v>
      </c>
      <c r="H130" s="1">
        <f t="shared" si="6"/>
        <v>79.92</v>
      </c>
      <c r="I130" s="1">
        <f t="shared" si="1"/>
        <v>32.78</v>
      </c>
      <c r="J130" s="1" t="s">
        <v>930</v>
      </c>
      <c r="K130" s="1" t="s">
        <v>930</v>
      </c>
    </row>
    <row r="131" spans="1:11">
      <c r="A131" s="1" t="s">
        <v>0</v>
      </c>
      <c r="B131" s="5" t="s">
        <v>285</v>
      </c>
      <c r="C131" s="1" t="s">
        <v>2</v>
      </c>
      <c r="D131" s="1" t="s">
        <v>283</v>
      </c>
      <c r="E131" s="3" t="s">
        <v>286</v>
      </c>
      <c r="F131" s="1">
        <v>34.5</v>
      </c>
      <c r="G131" s="1">
        <v>82.23</v>
      </c>
      <c r="H131" s="1">
        <f t="shared" si="6"/>
        <v>82.38</v>
      </c>
      <c r="I131" s="1">
        <f t="shared" si="1"/>
        <v>34.83</v>
      </c>
      <c r="J131" s="1" t="s">
        <v>930</v>
      </c>
      <c r="K131" s="1" t="s">
        <v>930</v>
      </c>
    </row>
    <row r="132" spans="1:11">
      <c r="A132" s="1" t="s">
        <v>0</v>
      </c>
      <c r="B132" s="2" t="s">
        <v>248</v>
      </c>
      <c r="C132" s="1" t="s">
        <v>2</v>
      </c>
      <c r="D132" s="1" t="s">
        <v>283</v>
      </c>
      <c r="E132" s="3" t="s">
        <v>287</v>
      </c>
      <c r="F132" s="1">
        <v>34</v>
      </c>
      <c r="G132" s="1">
        <v>81.2</v>
      </c>
      <c r="H132" s="1">
        <f t="shared" si="6"/>
        <v>81.33</v>
      </c>
      <c r="I132" s="1">
        <f t="shared" si="1"/>
        <v>34</v>
      </c>
      <c r="J132" s="1" t="s">
        <v>930</v>
      </c>
      <c r="K132" s="1" t="s">
        <v>930</v>
      </c>
    </row>
    <row r="133" spans="1:11">
      <c r="A133" s="1" t="s">
        <v>0</v>
      </c>
      <c r="B133" s="2" t="s">
        <v>288</v>
      </c>
      <c r="C133" s="1" t="s">
        <v>2</v>
      </c>
      <c r="D133" s="1" t="s">
        <v>36</v>
      </c>
      <c r="E133" s="3" t="s">
        <v>289</v>
      </c>
      <c r="F133" s="1">
        <v>45.27</v>
      </c>
      <c r="G133" s="1">
        <v>98.29</v>
      </c>
      <c r="H133" s="1">
        <f t="shared" si="6"/>
        <v>98.48</v>
      </c>
      <c r="I133" s="1">
        <f t="shared" si="1"/>
        <v>45.45</v>
      </c>
      <c r="J133" s="1" t="s">
        <v>930</v>
      </c>
      <c r="K133" s="1" t="s">
        <v>930</v>
      </c>
    </row>
    <row r="134" spans="1:11">
      <c r="A134" s="1" t="s">
        <v>0</v>
      </c>
      <c r="B134" s="5" t="s">
        <v>38</v>
      </c>
      <c r="C134" s="1" t="s">
        <v>2</v>
      </c>
      <c r="D134" s="1" t="s">
        <v>36</v>
      </c>
      <c r="E134" s="3" t="s">
        <v>290</v>
      </c>
      <c r="F134" s="1">
        <v>43.42</v>
      </c>
      <c r="G134" s="1">
        <v>96.43</v>
      </c>
      <c r="H134" s="1">
        <f t="shared" si="6"/>
        <v>96.72</v>
      </c>
      <c r="I134" s="1">
        <f t="shared" si="1"/>
        <v>43.7</v>
      </c>
      <c r="J134" s="1" t="s">
        <v>930</v>
      </c>
      <c r="K134" s="1" t="s">
        <v>930</v>
      </c>
    </row>
    <row r="135" spans="1:11">
      <c r="A135" s="1" t="s">
        <v>0</v>
      </c>
      <c r="B135" s="5" t="s">
        <v>291</v>
      </c>
      <c r="C135" s="1" t="s">
        <v>2</v>
      </c>
      <c r="D135" s="1" t="s">
        <v>36</v>
      </c>
      <c r="E135" s="3" t="s">
        <v>292</v>
      </c>
      <c r="F135" s="1">
        <v>44.08</v>
      </c>
      <c r="G135" s="1">
        <v>103.23</v>
      </c>
      <c r="H135" s="1">
        <f t="shared" si="6"/>
        <v>103.38</v>
      </c>
      <c r="I135" s="1">
        <f t="shared" si="1"/>
        <v>44.13</v>
      </c>
      <c r="J135" s="1" t="s">
        <v>930</v>
      </c>
      <c r="K135" s="1" t="s">
        <v>931</v>
      </c>
    </row>
    <row r="136" spans="1:11">
      <c r="A136" s="1" t="s">
        <v>0</v>
      </c>
      <c r="B136" s="5" t="s">
        <v>293</v>
      </c>
      <c r="C136" s="1" t="s">
        <v>2</v>
      </c>
      <c r="D136" s="1" t="s">
        <v>36</v>
      </c>
      <c r="E136" s="3" t="s">
        <v>294</v>
      </c>
      <c r="F136" s="1">
        <v>45.56</v>
      </c>
      <c r="G136" s="1">
        <v>102.9</v>
      </c>
      <c r="H136" s="1">
        <f t="shared" si="6"/>
        <v>103.5</v>
      </c>
      <c r="I136" s="1">
        <f t="shared" si="1"/>
        <v>45.93</v>
      </c>
      <c r="J136" s="1" t="s">
        <v>930</v>
      </c>
      <c r="K136" s="1" t="s">
        <v>931</v>
      </c>
    </row>
    <row r="137" spans="1:11">
      <c r="A137" s="1" t="s">
        <v>0</v>
      </c>
      <c r="B137" s="5" t="s">
        <v>295</v>
      </c>
      <c r="C137" s="1" t="s">
        <v>2</v>
      </c>
      <c r="D137" s="1" t="s">
        <v>36</v>
      </c>
      <c r="E137" s="3" t="s">
        <v>296</v>
      </c>
      <c r="F137" s="1">
        <v>44.52</v>
      </c>
      <c r="G137" s="1">
        <v>98.31</v>
      </c>
      <c r="H137" s="1">
        <f t="shared" si="6"/>
        <v>98.52</v>
      </c>
      <c r="I137" s="1">
        <f t="shared" si="1"/>
        <v>44.87</v>
      </c>
      <c r="J137" s="1" t="s">
        <v>930</v>
      </c>
      <c r="K137" s="1" t="s">
        <v>930</v>
      </c>
    </row>
    <row r="138" spans="1:11">
      <c r="A138" s="1" t="s">
        <v>0</v>
      </c>
      <c r="B138" s="2" t="s">
        <v>297</v>
      </c>
      <c r="C138" s="1" t="s">
        <v>2</v>
      </c>
      <c r="D138" s="1" t="s">
        <v>298</v>
      </c>
      <c r="E138" s="3" t="s">
        <v>299</v>
      </c>
      <c r="F138" s="1">
        <v>35.200000000000003</v>
      </c>
      <c r="G138" s="1">
        <v>85.16</v>
      </c>
      <c r="H138" s="1">
        <f t="shared" si="6"/>
        <v>85.27</v>
      </c>
      <c r="I138" s="1">
        <f t="shared" si="1"/>
        <v>35.33</v>
      </c>
      <c r="J138" s="1" t="s">
        <v>930</v>
      </c>
      <c r="K138" s="1" t="s">
        <v>930</v>
      </c>
    </row>
    <row r="139" spans="1:11">
      <c r="A139" s="1" t="s">
        <v>0</v>
      </c>
      <c r="B139" s="5" t="s">
        <v>300</v>
      </c>
      <c r="C139" s="1" t="s">
        <v>2</v>
      </c>
      <c r="D139" s="1" t="s">
        <v>298</v>
      </c>
      <c r="E139" s="3" t="s">
        <v>301</v>
      </c>
      <c r="F139" s="1">
        <v>35.96</v>
      </c>
      <c r="G139" s="1">
        <v>83.92</v>
      </c>
      <c r="H139" s="1">
        <v>83.38</v>
      </c>
      <c r="I139" s="1">
        <f t="shared" si="1"/>
        <v>36.6</v>
      </c>
      <c r="J139" s="1" t="s">
        <v>930</v>
      </c>
      <c r="K139" s="1" t="s">
        <v>930</v>
      </c>
    </row>
    <row r="140" spans="1:11">
      <c r="A140" s="1" t="s">
        <v>0</v>
      </c>
      <c r="B140" s="5" t="s">
        <v>302</v>
      </c>
      <c r="C140" s="1" t="s">
        <v>2</v>
      </c>
      <c r="D140" s="1" t="s">
        <v>298</v>
      </c>
      <c r="E140" s="3" t="s">
        <v>303</v>
      </c>
      <c r="F140" s="1">
        <v>35.07</v>
      </c>
      <c r="G140" s="1">
        <v>89.58</v>
      </c>
      <c r="H140" s="1">
        <f t="shared" ref="H140:H146" si="7">ROUND((ROUNDDOWN(G140,0)+(G140-ROUNDDOWN(G140,0))*(5/3)),2)</f>
        <v>89.97</v>
      </c>
      <c r="I140" s="1">
        <f t="shared" si="1"/>
        <v>35.119999999999997</v>
      </c>
      <c r="J140" s="1" t="s">
        <v>930</v>
      </c>
      <c r="K140" s="1" t="s">
        <v>930</v>
      </c>
    </row>
    <row r="141" spans="1:11">
      <c r="A141" s="1" t="s">
        <v>0</v>
      </c>
      <c r="B141" s="5" t="s">
        <v>304</v>
      </c>
      <c r="C141" s="1" t="s">
        <v>2</v>
      </c>
      <c r="D141" s="1" t="s">
        <v>298</v>
      </c>
      <c r="E141" s="3" t="s">
        <v>522</v>
      </c>
      <c r="F141" s="1">
        <v>36.090000000000003</v>
      </c>
      <c r="G141" s="1">
        <v>86.46</v>
      </c>
      <c r="H141" s="1">
        <f t="shared" si="7"/>
        <v>86.77</v>
      </c>
      <c r="I141" s="1">
        <f t="shared" si="1"/>
        <v>36.15</v>
      </c>
      <c r="J141" s="1" t="s">
        <v>930</v>
      </c>
      <c r="K141" s="1" t="s">
        <v>930</v>
      </c>
    </row>
    <row r="142" spans="1:11">
      <c r="A142" s="1" t="s">
        <v>0</v>
      </c>
      <c r="B142" s="5" t="s">
        <v>305</v>
      </c>
      <c r="C142" s="1" t="s">
        <v>2</v>
      </c>
      <c r="D142" s="1" t="s">
        <v>306</v>
      </c>
      <c r="E142" s="3" t="s">
        <v>307</v>
      </c>
      <c r="F142" s="1">
        <v>29.25</v>
      </c>
      <c r="G142" s="1">
        <v>98.29</v>
      </c>
      <c r="H142" s="1">
        <f t="shared" si="7"/>
        <v>98.48</v>
      </c>
      <c r="I142" s="1">
        <f t="shared" si="1"/>
        <v>29.42</v>
      </c>
      <c r="J142" s="1" t="s">
        <v>930</v>
      </c>
      <c r="K142" s="1" t="s">
        <v>930</v>
      </c>
    </row>
    <row r="143" spans="1:11">
      <c r="A143" s="1" t="s">
        <v>0</v>
      </c>
      <c r="B143" s="5" t="s">
        <v>308</v>
      </c>
      <c r="C143" s="1" t="s">
        <v>2</v>
      </c>
      <c r="D143" s="1" t="s">
        <v>306</v>
      </c>
      <c r="E143" s="3" t="s">
        <v>309</v>
      </c>
      <c r="F143" s="1">
        <v>31.45</v>
      </c>
      <c r="G143" s="1">
        <v>106.29</v>
      </c>
      <c r="H143" s="1">
        <f t="shared" si="7"/>
        <v>106.48</v>
      </c>
      <c r="I143" s="1">
        <f t="shared" si="1"/>
        <v>31.75</v>
      </c>
      <c r="J143" s="1" t="s">
        <v>930</v>
      </c>
      <c r="K143" s="1" t="s">
        <v>930</v>
      </c>
    </row>
    <row r="144" spans="1:11">
      <c r="A144" s="1" t="s">
        <v>0</v>
      </c>
      <c r="B144" s="2" t="s">
        <v>310</v>
      </c>
      <c r="C144" s="1" t="s">
        <v>2</v>
      </c>
      <c r="D144" s="1" t="s">
        <v>306</v>
      </c>
      <c r="E144" s="3" t="s">
        <v>311</v>
      </c>
      <c r="F144" s="1">
        <v>30.16</v>
      </c>
      <c r="G144" s="1">
        <v>97.44</v>
      </c>
      <c r="H144" s="1">
        <f t="shared" si="7"/>
        <v>97.73</v>
      </c>
      <c r="I144" s="1">
        <f t="shared" si="1"/>
        <v>30.27</v>
      </c>
      <c r="J144" s="1" t="s">
        <v>930</v>
      </c>
      <c r="K144" s="1" t="s">
        <v>930</v>
      </c>
    </row>
    <row r="145" spans="1:11">
      <c r="A145" s="1" t="s">
        <v>0</v>
      </c>
      <c r="B145" s="5" t="s">
        <v>312</v>
      </c>
      <c r="C145" s="1" t="s">
        <v>2</v>
      </c>
      <c r="D145" s="1" t="s">
        <v>306</v>
      </c>
      <c r="E145" s="3" t="s">
        <v>313</v>
      </c>
      <c r="F145" s="1">
        <v>27.44</v>
      </c>
      <c r="G145" s="1">
        <v>97.24</v>
      </c>
      <c r="H145" s="1">
        <f t="shared" si="7"/>
        <v>97.4</v>
      </c>
      <c r="I145" s="1">
        <f t="shared" si="1"/>
        <v>27.73</v>
      </c>
      <c r="J145" s="1" t="s">
        <v>930</v>
      </c>
      <c r="K145" s="1" t="s">
        <v>930</v>
      </c>
    </row>
    <row r="146" spans="1:11">
      <c r="A146" s="1" t="s">
        <v>0</v>
      </c>
      <c r="B146" s="5" t="s">
        <v>314</v>
      </c>
      <c r="C146" s="1" t="s">
        <v>2</v>
      </c>
      <c r="D146" s="1" t="s">
        <v>306</v>
      </c>
      <c r="E146" s="3" t="s">
        <v>315</v>
      </c>
      <c r="F146" s="1">
        <v>32.46</v>
      </c>
      <c r="G146" s="1">
        <v>96.48</v>
      </c>
      <c r="H146" s="1">
        <f t="shared" si="7"/>
        <v>96.8</v>
      </c>
      <c r="I146" s="1">
        <f t="shared" si="1"/>
        <v>32.770000000000003</v>
      </c>
      <c r="J146" s="1" t="s">
        <v>930</v>
      </c>
      <c r="K146" s="1" t="s">
        <v>930</v>
      </c>
    </row>
    <row r="147" spans="1:11">
      <c r="A147" s="1" t="s">
        <v>0</v>
      </c>
      <c r="B147" s="5" t="s">
        <v>316</v>
      </c>
      <c r="C147" s="1" t="s">
        <v>2</v>
      </c>
      <c r="D147" s="1" t="s">
        <v>306</v>
      </c>
      <c r="E147" s="3" t="s">
        <v>317</v>
      </c>
      <c r="F147" s="1">
        <v>29.45</v>
      </c>
      <c r="G147" s="1">
        <v>95.22</v>
      </c>
      <c r="H147" s="1">
        <v>84.38</v>
      </c>
      <c r="I147" s="1">
        <f t="shared" si="1"/>
        <v>29.75</v>
      </c>
      <c r="J147" s="1" t="s">
        <v>930</v>
      </c>
      <c r="K147" s="1" t="s">
        <v>930</v>
      </c>
    </row>
    <row r="148" spans="1:11">
      <c r="A148" s="1" t="s">
        <v>0</v>
      </c>
      <c r="B148" s="5" t="s">
        <v>318</v>
      </c>
      <c r="C148" s="1" t="s">
        <v>2</v>
      </c>
      <c r="D148" s="1" t="s">
        <v>306</v>
      </c>
      <c r="E148" s="3" t="s">
        <v>319</v>
      </c>
      <c r="F148" s="1">
        <v>35.11</v>
      </c>
      <c r="G148" s="1">
        <v>101.5</v>
      </c>
      <c r="H148" s="1">
        <f>ROUND((ROUNDDOWN(G148,0)+(G148-ROUNDDOWN(G148,0))*(5/3)),2)</f>
        <v>101.83</v>
      </c>
      <c r="I148" s="1">
        <f>ROUND((ROUNDDOWN(F148,0)+(F148-ROUNDDOWN(F148,0))*(5/3)),2)</f>
        <v>35.18</v>
      </c>
      <c r="J148" s="1" t="s">
        <v>930</v>
      </c>
      <c r="K148" s="1" t="s">
        <v>930</v>
      </c>
    </row>
    <row r="149" spans="1:11">
      <c r="A149" s="1" t="s">
        <v>0</v>
      </c>
      <c r="B149" s="5" t="s">
        <v>320</v>
      </c>
      <c r="C149" s="1" t="s">
        <v>2</v>
      </c>
      <c r="D149" s="1" t="s">
        <v>306</v>
      </c>
      <c r="E149" s="3" t="s">
        <v>321</v>
      </c>
      <c r="F149" s="1">
        <v>33.340000000000003</v>
      </c>
      <c r="G149" s="1">
        <v>101.53</v>
      </c>
      <c r="H149" s="1">
        <f>ROUND((ROUNDDOWN(G149,0)+(G149-ROUNDDOWN(G149,0))*(5/3)),2)</f>
        <v>101.88</v>
      </c>
      <c r="I149" s="1">
        <f>ROUND((ROUNDDOWN(F149,0)+(F149-ROUNDDOWN(F149,0))*(5/3)),2)</f>
        <v>33.57</v>
      </c>
      <c r="J149" s="1" t="s">
        <v>930</v>
      </c>
      <c r="K149" s="1" t="s">
        <v>930</v>
      </c>
    </row>
    <row r="150" spans="1:11">
      <c r="A150" s="1" t="s">
        <v>0</v>
      </c>
      <c r="B150" s="5" t="s">
        <v>322</v>
      </c>
      <c r="C150" s="1" t="s">
        <v>2</v>
      </c>
      <c r="D150" s="1" t="s">
        <v>306</v>
      </c>
      <c r="E150" s="3" t="s">
        <v>323</v>
      </c>
      <c r="F150" s="1">
        <v>31.51</v>
      </c>
      <c r="G150" s="1">
        <v>102.21</v>
      </c>
      <c r="H150" s="1">
        <f>ROUND((ROUNDDOWN(G150,0)+(G150-ROUNDDOWN(G150,0))*(5/3)),2)</f>
        <v>102.35</v>
      </c>
      <c r="I150" s="1">
        <f>ROUND((ROUNDDOWN(F150,0)+(F150-ROUNDDOWN(F150,0))*(5/3)),2)</f>
        <v>31.85</v>
      </c>
      <c r="J150" s="1" t="s">
        <v>930</v>
      </c>
      <c r="K150" s="1" t="s">
        <v>930</v>
      </c>
    </row>
    <row r="151" spans="1:11">
      <c r="A151" s="1" t="s">
        <v>0</v>
      </c>
      <c r="B151" s="5" t="s">
        <v>172</v>
      </c>
      <c r="C151" s="1" t="s">
        <v>2</v>
      </c>
      <c r="D151" s="1" t="s">
        <v>324</v>
      </c>
      <c r="E151" s="3" t="s">
        <v>325</v>
      </c>
      <c r="F151" s="1">
        <v>40.450000000000003</v>
      </c>
      <c r="G151" s="1">
        <v>111.53</v>
      </c>
      <c r="H151" s="1">
        <f t="shared" ref="H151:H158" si="8">ROUND((ROUNDDOWN(G151,0)+(G151-ROUNDDOWN(G151,0))*(5/3)),2)</f>
        <v>111.88</v>
      </c>
      <c r="I151" s="1">
        <f t="shared" si="1"/>
        <v>40.75</v>
      </c>
      <c r="J151" s="1" t="s">
        <v>930</v>
      </c>
      <c r="K151" s="1" t="s">
        <v>930</v>
      </c>
    </row>
    <row r="152" spans="1:11">
      <c r="A152" s="1" t="s">
        <v>0</v>
      </c>
      <c r="B152" s="5" t="s">
        <v>326</v>
      </c>
      <c r="C152" s="1" t="s">
        <v>2</v>
      </c>
      <c r="D152" s="1" t="s">
        <v>324</v>
      </c>
      <c r="E152" s="3" t="s">
        <v>327</v>
      </c>
      <c r="F152" s="1">
        <v>41.13</v>
      </c>
      <c r="G152" s="1">
        <v>111.57</v>
      </c>
      <c r="H152" s="1">
        <f t="shared" si="8"/>
        <v>111.95</v>
      </c>
      <c r="I152" s="1">
        <f t="shared" si="1"/>
        <v>41.22</v>
      </c>
      <c r="J152" s="1" t="s">
        <v>930</v>
      </c>
      <c r="K152" s="1" t="s">
        <v>930</v>
      </c>
    </row>
    <row r="153" spans="1:11">
      <c r="A153" s="1" t="s">
        <v>0</v>
      </c>
      <c r="B153" s="5" t="s">
        <v>328</v>
      </c>
      <c r="C153" s="1" t="s">
        <v>2</v>
      </c>
      <c r="D153" s="1" t="s">
        <v>324</v>
      </c>
      <c r="E153" s="3" t="s">
        <v>329</v>
      </c>
      <c r="F153" s="1">
        <v>40.14</v>
      </c>
      <c r="G153" s="1">
        <v>111.39</v>
      </c>
      <c r="H153" s="1">
        <f t="shared" si="8"/>
        <v>111.65</v>
      </c>
      <c r="I153" s="1">
        <f t="shared" si="1"/>
        <v>40.229999999999997</v>
      </c>
      <c r="J153" s="1" t="s">
        <v>930</v>
      </c>
      <c r="K153" s="1" t="s">
        <v>930</v>
      </c>
    </row>
    <row r="154" spans="1:11">
      <c r="A154" s="1" t="s">
        <v>0</v>
      </c>
      <c r="B154" s="5" t="s">
        <v>330</v>
      </c>
      <c r="C154" s="1" t="s">
        <v>2</v>
      </c>
      <c r="D154" s="1" t="s">
        <v>331</v>
      </c>
      <c r="E154" s="3" t="s">
        <v>207</v>
      </c>
      <c r="F154" s="1">
        <v>36.5</v>
      </c>
      <c r="G154" s="1">
        <v>76.17</v>
      </c>
      <c r="H154" s="1">
        <f t="shared" si="8"/>
        <v>76.28</v>
      </c>
      <c r="I154" s="1">
        <f t="shared" si="1"/>
        <v>36.83</v>
      </c>
      <c r="J154" s="1" t="s">
        <v>930</v>
      </c>
      <c r="K154" s="1" t="s">
        <v>930</v>
      </c>
    </row>
    <row r="155" spans="1:11">
      <c r="A155" s="1" t="s">
        <v>0</v>
      </c>
      <c r="B155" s="5" t="s">
        <v>236</v>
      </c>
      <c r="C155" s="1" t="s">
        <v>2</v>
      </c>
      <c r="D155" s="1" t="s">
        <v>331</v>
      </c>
      <c r="E155" s="3" t="s">
        <v>332</v>
      </c>
      <c r="F155" s="1">
        <v>37.322000000000003</v>
      </c>
      <c r="G155" s="1">
        <v>77.260000000000005</v>
      </c>
      <c r="H155" s="1">
        <f t="shared" si="8"/>
        <v>77.430000000000007</v>
      </c>
      <c r="I155" s="1">
        <f t="shared" si="1"/>
        <v>37.54</v>
      </c>
      <c r="J155" s="1" t="s">
        <v>930</v>
      </c>
      <c r="K155" s="1" t="s">
        <v>930</v>
      </c>
    </row>
    <row r="156" spans="1:11">
      <c r="A156" s="1" t="s">
        <v>0</v>
      </c>
      <c r="B156" s="5" t="s">
        <v>229</v>
      </c>
      <c r="C156" s="1" t="s">
        <v>2</v>
      </c>
      <c r="D156" s="1" t="s">
        <v>331</v>
      </c>
      <c r="E156" s="3" t="s">
        <v>333</v>
      </c>
      <c r="F156" s="1">
        <v>37.159999999999997</v>
      </c>
      <c r="G156" s="1">
        <v>79.56</v>
      </c>
      <c r="H156" s="1">
        <f t="shared" si="8"/>
        <v>79.930000000000007</v>
      </c>
      <c r="I156" s="1">
        <f t="shared" si="1"/>
        <v>37.270000000000003</v>
      </c>
      <c r="J156" s="1" t="s">
        <v>930</v>
      </c>
      <c r="K156" s="1" t="s">
        <v>930</v>
      </c>
    </row>
    <row r="157" spans="1:11">
      <c r="A157" s="1" t="s">
        <v>0</v>
      </c>
      <c r="B157" s="2" t="s">
        <v>176</v>
      </c>
      <c r="C157" s="1" t="s">
        <v>2</v>
      </c>
      <c r="D157" s="1" t="s">
        <v>334</v>
      </c>
      <c r="E157" s="3" t="s">
        <v>335</v>
      </c>
      <c r="F157" s="1">
        <v>44.28</v>
      </c>
      <c r="G157" s="1">
        <v>73.12</v>
      </c>
      <c r="H157" s="1">
        <f t="shared" si="8"/>
        <v>73.2</v>
      </c>
      <c r="I157" s="1">
        <f t="shared" si="1"/>
        <v>44.47</v>
      </c>
      <c r="J157" s="1" t="s">
        <v>930</v>
      </c>
      <c r="K157" s="1" t="s">
        <v>930</v>
      </c>
    </row>
    <row r="158" spans="1:11">
      <c r="A158" s="1" t="s">
        <v>0</v>
      </c>
      <c r="B158" s="5" t="s">
        <v>336</v>
      </c>
      <c r="C158" s="1" t="s">
        <v>2</v>
      </c>
      <c r="D158" s="1" t="s">
        <v>334</v>
      </c>
      <c r="E158" s="3" t="s">
        <v>337</v>
      </c>
      <c r="F158" s="1">
        <v>43.36</v>
      </c>
      <c r="G158" s="1">
        <v>72.58</v>
      </c>
      <c r="H158" s="1">
        <f t="shared" si="8"/>
        <v>72.97</v>
      </c>
      <c r="I158" s="1">
        <f t="shared" si="1"/>
        <v>43.6</v>
      </c>
      <c r="J158" s="1" t="s">
        <v>930</v>
      </c>
      <c r="K158" s="1" t="s">
        <v>930</v>
      </c>
    </row>
    <row r="159" spans="1:11">
      <c r="A159" s="1" t="s">
        <v>0</v>
      </c>
      <c r="B159" s="5" t="s">
        <v>338</v>
      </c>
      <c r="C159" s="1" t="s">
        <v>2</v>
      </c>
      <c r="D159" s="1" t="s">
        <v>339</v>
      </c>
      <c r="E159" s="3" t="s">
        <v>340</v>
      </c>
      <c r="F159" s="1">
        <v>47.36</v>
      </c>
      <c r="G159" s="1">
        <v>122.19</v>
      </c>
      <c r="H159" s="1">
        <v>85.38</v>
      </c>
      <c r="I159" s="1">
        <f t="shared" si="1"/>
        <v>47.6</v>
      </c>
      <c r="J159" s="1" t="s">
        <v>930</v>
      </c>
      <c r="K159" s="1" t="s">
        <v>930</v>
      </c>
    </row>
    <row r="160" spans="1:11">
      <c r="A160" s="1" t="s">
        <v>0</v>
      </c>
      <c r="B160" s="5" t="s">
        <v>341</v>
      </c>
      <c r="C160" s="1" t="s">
        <v>2</v>
      </c>
      <c r="D160" s="1" t="s">
        <v>339</v>
      </c>
      <c r="E160" s="3" t="s">
        <v>342</v>
      </c>
      <c r="F160" s="1">
        <v>47.39</v>
      </c>
      <c r="G160" s="1">
        <v>117.25</v>
      </c>
      <c r="H160" s="1">
        <f t="shared" ref="H160:H165" si="9">ROUND((ROUNDDOWN(G160,0)+(G160-ROUNDDOWN(G160,0))*(5/3)),2)</f>
        <v>117.42</v>
      </c>
      <c r="I160" s="1">
        <f t="shared" si="1"/>
        <v>47.65</v>
      </c>
      <c r="J160" s="1" t="s">
        <v>930</v>
      </c>
      <c r="K160" s="1" t="s">
        <v>930</v>
      </c>
    </row>
    <row r="161" spans="1:11">
      <c r="A161" s="1" t="s">
        <v>0</v>
      </c>
      <c r="B161" s="5" t="s">
        <v>343</v>
      </c>
      <c r="C161" s="1" t="s">
        <v>2</v>
      </c>
      <c r="D161" s="1" t="s">
        <v>339</v>
      </c>
      <c r="E161" s="3" t="s">
        <v>344</v>
      </c>
      <c r="F161" s="1">
        <v>46.3</v>
      </c>
      <c r="G161" s="1">
        <v>118.19</v>
      </c>
      <c r="H161" s="1">
        <f t="shared" si="9"/>
        <v>118.32</v>
      </c>
      <c r="I161" s="1">
        <f t="shared" si="1"/>
        <v>46.5</v>
      </c>
      <c r="J161" s="1" t="s">
        <v>930</v>
      </c>
      <c r="K161" s="1" t="s">
        <v>930</v>
      </c>
    </row>
    <row r="162" spans="1:11">
      <c r="A162" s="1" t="s">
        <v>0</v>
      </c>
      <c r="B162" s="5" t="s">
        <v>345</v>
      </c>
      <c r="C162" s="1" t="s">
        <v>2</v>
      </c>
      <c r="D162" s="1" t="s">
        <v>346</v>
      </c>
      <c r="E162" s="3" t="s">
        <v>347</v>
      </c>
      <c r="F162" s="1">
        <v>43.02</v>
      </c>
      <c r="G162" s="1">
        <v>89.24</v>
      </c>
      <c r="H162" s="1">
        <f t="shared" si="9"/>
        <v>89.4</v>
      </c>
      <c r="I162" s="1">
        <f t="shared" si="1"/>
        <v>43.03</v>
      </c>
      <c r="J162" s="1" t="s">
        <v>931</v>
      </c>
      <c r="K162" s="1" t="s">
        <v>930</v>
      </c>
    </row>
    <row r="163" spans="1:11">
      <c r="A163" s="1" t="s">
        <v>0</v>
      </c>
      <c r="B163" s="5" t="s">
        <v>348</v>
      </c>
      <c r="C163" s="1" t="s">
        <v>2</v>
      </c>
      <c r="D163" s="1" t="s">
        <v>346</v>
      </c>
      <c r="E163" s="6" t="s">
        <v>349</v>
      </c>
      <c r="F163" s="1">
        <v>43.05</v>
      </c>
      <c r="G163" s="1">
        <v>87.95</v>
      </c>
      <c r="H163" s="1">
        <f t="shared" si="9"/>
        <v>88.58</v>
      </c>
      <c r="I163" s="1">
        <f t="shared" si="1"/>
        <v>43.08</v>
      </c>
      <c r="J163" s="1" t="s">
        <v>931</v>
      </c>
      <c r="K163" s="1" t="s">
        <v>931</v>
      </c>
    </row>
    <row r="164" spans="1:11">
      <c r="A164" s="1" t="s">
        <v>0</v>
      </c>
      <c r="B164" s="2" t="s">
        <v>350</v>
      </c>
      <c r="C164" s="1" t="s">
        <v>2</v>
      </c>
      <c r="D164" s="1" t="s">
        <v>351</v>
      </c>
      <c r="E164" s="3" t="s">
        <v>352</v>
      </c>
      <c r="F164" s="1">
        <v>38.200000000000003</v>
      </c>
      <c r="G164" s="1">
        <v>81.38</v>
      </c>
      <c r="H164" s="1">
        <f t="shared" si="9"/>
        <v>81.63</v>
      </c>
      <c r="I164" s="1">
        <f t="shared" si="1"/>
        <v>38.33</v>
      </c>
      <c r="J164" s="1" t="s">
        <v>930</v>
      </c>
      <c r="K164" s="1" t="s">
        <v>930</v>
      </c>
    </row>
    <row r="165" spans="1:11">
      <c r="A165" s="1" t="s">
        <v>0</v>
      </c>
      <c r="B165" s="5" t="s">
        <v>353</v>
      </c>
      <c r="C165" s="1" t="s">
        <v>2</v>
      </c>
      <c r="D165" s="1" t="s">
        <v>351</v>
      </c>
      <c r="E165" s="3" t="s">
        <v>354</v>
      </c>
      <c r="F165" s="1">
        <v>38.25</v>
      </c>
      <c r="G165" s="1">
        <v>82.224999999999994</v>
      </c>
      <c r="H165" s="1">
        <f t="shared" si="9"/>
        <v>82.38</v>
      </c>
      <c r="I165" s="1">
        <f t="shared" si="1"/>
        <v>38.42</v>
      </c>
      <c r="J165" s="1" t="s">
        <v>930</v>
      </c>
      <c r="K165" s="1" t="s">
        <v>930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C0B7-4245-E84C-B265-0E150C1930BC}">
  <dimension ref="A1:BC790"/>
  <sheetViews>
    <sheetView topLeftCell="A19" zoomScale="111" workbookViewId="0">
      <selection activeCell="W116" sqref="W116"/>
    </sheetView>
  </sheetViews>
  <sheetFormatPr baseColWidth="10" defaultRowHeight="16"/>
  <cols>
    <col min="1" max="1" width="8.33203125" bestFit="1" customWidth="1"/>
    <col min="2" max="2" width="7.1640625" bestFit="1" customWidth="1"/>
    <col min="3" max="3" width="10" customWidth="1"/>
    <col min="4" max="4" width="5.5" bestFit="1" customWidth="1"/>
    <col min="5" max="5" width="14.83203125" customWidth="1"/>
    <col min="6" max="6" width="6.1640625" bestFit="1" customWidth="1"/>
    <col min="7" max="7" width="7.1640625" bestFit="1" customWidth="1"/>
    <col min="8" max="8" width="6.6640625" customWidth="1"/>
    <col min="9" max="9" width="6.6640625" bestFit="1" customWidth="1"/>
    <col min="10" max="29" width="6.6640625" customWidth="1"/>
    <col min="30" max="30" width="8" customWidth="1"/>
    <col min="31" max="31" width="9" customWidth="1"/>
    <col min="32" max="32" width="7" customWidth="1"/>
    <col min="33" max="33" width="7.83203125" customWidth="1"/>
    <col min="34" max="34" width="8.6640625" customWidth="1"/>
    <col min="35" max="35" width="6.1640625" customWidth="1"/>
    <col min="36" max="36" width="7.6640625" bestFit="1" customWidth="1"/>
    <col min="37" max="38" width="5.6640625" customWidth="1"/>
    <col min="39" max="39" width="7.1640625" customWidth="1"/>
    <col min="40" max="40" width="5.5" customWidth="1"/>
    <col min="41" max="41" width="7.1640625" customWidth="1"/>
  </cols>
  <sheetData>
    <row r="1" spans="1:41">
      <c r="B1" t="s">
        <v>377</v>
      </c>
      <c r="C1" t="s">
        <v>378</v>
      </c>
      <c r="D1" t="s">
        <v>375</v>
      </c>
      <c r="E1" t="s">
        <v>379</v>
      </c>
      <c r="F1" t="s">
        <v>376</v>
      </c>
      <c r="G1" t="s">
        <v>355</v>
      </c>
      <c r="H1" t="s">
        <v>380</v>
      </c>
      <c r="I1" t="s">
        <v>381</v>
      </c>
      <c r="J1" t="s">
        <v>834</v>
      </c>
      <c r="K1" t="s">
        <v>835</v>
      </c>
      <c r="L1" t="s">
        <v>356</v>
      </c>
      <c r="M1" t="s">
        <v>368</v>
      </c>
      <c r="N1" t="s">
        <v>358</v>
      </c>
      <c r="O1" t="s">
        <v>359</v>
      </c>
      <c r="R1" t="s">
        <v>834</v>
      </c>
      <c r="S1" t="s">
        <v>835</v>
      </c>
      <c r="T1" t="s">
        <v>356</v>
      </c>
      <c r="U1" t="s">
        <v>368</v>
      </c>
      <c r="V1" t="s">
        <v>358</v>
      </c>
      <c r="W1" t="s">
        <v>359</v>
      </c>
      <c r="X1" t="s">
        <v>358</v>
      </c>
      <c r="Y1" t="s">
        <v>359</v>
      </c>
      <c r="AD1" t="s">
        <v>382</v>
      </c>
      <c r="AE1" t="s">
        <v>383</v>
      </c>
      <c r="AF1" t="s">
        <v>384</v>
      </c>
      <c r="AG1" t="s">
        <v>385</v>
      </c>
      <c r="AH1" t="s">
        <v>386</v>
      </c>
      <c r="AI1" t="s">
        <v>387</v>
      </c>
      <c r="AJ1" t="s">
        <v>388</v>
      </c>
      <c r="AK1" t="s">
        <v>389</v>
      </c>
      <c r="AL1" t="s">
        <v>390</v>
      </c>
      <c r="AM1" t="s">
        <v>391</v>
      </c>
      <c r="AN1" t="s">
        <v>392</v>
      </c>
      <c r="AO1" t="s">
        <v>393</v>
      </c>
    </row>
    <row r="2" spans="1:41">
      <c r="A2" t="s">
        <v>394</v>
      </c>
      <c r="AD2" t="s">
        <v>395</v>
      </c>
      <c r="AE2" t="s">
        <v>374</v>
      </c>
      <c r="AH2" t="s">
        <v>374</v>
      </c>
    </row>
    <row r="3" spans="1:41">
      <c r="A3" t="s">
        <v>2</v>
      </c>
      <c r="AD3" t="s">
        <v>396</v>
      </c>
      <c r="AE3" t="s">
        <v>397</v>
      </c>
    </row>
    <row r="4" spans="1:41">
      <c r="A4" t="s">
        <v>398</v>
      </c>
      <c r="AD4" t="s">
        <v>399</v>
      </c>
    </row>
    <row r="5" spans="1:41">
      <c r="A5" t="s">
        <v>400</v>
      </c>
      <c r="AD5" t="s">
        <v>401</v>
      </c>
      <c r="AE5" t="s">
        <v>374</v>
      </c>
    </row>
    <row r="6" spans="1:41">
      <c r="A6" t="s">
        <v>402</v>
      </c>
    </row>
    <row r="7" spans="1:41">
      <c r="AD7" s="9" t="s">
        <v>403</v>
      </c>
      <c r="AE7" s="9" t="s">
        <v>403</v>
      </c>
      <c r="AF7" t="s">
        <v>404</v>
      </c>
      <c r="AG7" t="s">
        <v>405</v>
      </c>
      <c r="AH7" s="9" t="s">
        <v>405</v>
      </c>
      <c r="AI7" t="s">
        <v>406</v>
      </c>
      <c r="AJ7" t="s">
        <v>407</v>
      </c>
      <c r="AK7" t="s">
        <v>389</v>
      </c>
      <c r="AL7" t="s">
        <v>408</v>
      </c>
      <c r="AM7" t="s">
        <v>409</v>
      </c>
      <c r="AN7" t="s">
        <v>410</v>
      </c>
    </row>
    <row r="8" spans="1:41">
      <c r="AD8" t="s">
        <v>411</v>
      </c>
      <c r="AE8" t="s">
        <v>412</v>
      </c>
      <c r="AF8" t="s">
        <v>413</v>
      </c>
      <c r="AG8" t="s">
        <v>414</v>
      </c>
      <c r="AH8" t="s">
        <v>415</v>
      </c>
      <c r="AI8" t="s">
        <v>416</v>
      </c>
      <c r="AJ8" t="s">
        <v>417</v>
      </c>
      <c r="AK8" t="s">
        <v>246</v>
      </c>
      <c r="AL8" t="s">
        <v>418</v>
      </c>
      <c r="AM8" t="s">
        <v>419</v>
      </c>
      <c r="AN8" t="s">
        <v>420</v>
      </c>
    </row>
    <row r="9" spans="1:41">
      <c r="AD9" t="s">
        <v>58</v>
      </c>
      <c r="AE9" t="s">
        <v>421</v>
      </c>
      <c r="AF9" t="s">
        <v>422</v>
      </c>
      <c r="AG9" t="s">
        <v>423</v>
      </c>
      <c r="AH9" t="s">
        <v>424</v>
      </c>
      <c r="AI9" t="s">
        <v>425</v>
      </c>
      <c r="AJ9" t="s">
        <v>426</v>
      </c>
      <c r="AK9" t="s">
        <v>427</v>
      </c>
      <c r="AL9" t="s">
        <v>428</v>
      </c>
      <c r="AM9" t="s">
        <v>429</v>
      </c>
      <c r="AN9" t="s">
        <v>430</v>
      </c>
    </row>
    <row r="10" spans="1:41">
      <c r="AD10" t="s">
        <v>235</v>
      </c>
      <c r="AE10" t="s">
        <v>431</v>
      </c>
      <c r="AF10" t="s">
        <v>432</v>
      </c>
      <c r="AG10" t="s">
        <v>433</v>
      </c>
      <c r="AH10" t="s">
        <v>434</v>
      </c>
      <c r="AI10" t="s">
        <v>435</v>
      </c>
      <c r="AJ10" t="s">
        <v>5</v>
      </c>
      <c r="AK10" t="s">
        <v>436</v>
      </c>
      <c r="AL10" t="s">
        <v>437</v>
      </c>
      <c r="AM10" t="s">
        <v>438</v>
      </c>
    </row>
    <row r="11" spans="1:41">
      <c r="AD11" t="s">
        <v>439</v>
      </c>
      <c r="AE11" t="s">
        <v>440</v>
      </c>
      <c r="AF11" t="s">
        <v>441</v>
      </c>
      <c r="AG11" t="s">
        <v>442</v>
      </c>
      <c r="AH11" t="s">
        <v>443</v>
      </c>
      <c r="AI11" t="s">
        <v>444</v>
      </c>
      <c r="AJ11" t="s">
        <v>445</v>
      </c>
      <c r="AK11" t="s">
        <v>446</v>
      </c>
      <c r="AL11" t="s">
        <v>447</v>
      </c>
      <c r="AM11" t="s">
        <v>448</v>
      </c>
    </row>
    <row r="12" spans="1:41">
      <c r="AD12" t="s">
        <v>242</v>
      </c>
      <c r="AE12" t="s">
        <v>449</v>
      </c>
      <c r="AF12" t="s">
        <v>450</v>
      </c>
      <c r="AH12" t="s">
        <v>451</v>
      </c>
      <c r="AI12" t="s">
        <v>452</v>
      </c>
      <c r="AJ12" t="s">
        <v>453</v>
      </c>
      <c r="AM12" t="s">
        <v>454</v>
      </c>
    </row>
    <row r="13" spans="1:41">
      <c r="AD13" t="s">
        <v>455</v>
      </c>
      <c r="AE13" t="s">
        <v>456</v>
      </c>
      <c r="AH13" t="s">
        <v>457</v>
      </c>
      <c r="AI13" t="s">
        <v>458</v>
      </c>
      <c r="AJ13" t="s">
        <v>459</v>
      </c>
      <c r="AM13" t="s">
        <v>460</v>
      </c>
    </row>
    <row r="14" spans="1:41">
      <c r="AD14" t="s">
        <v>461</v>
      </c>
      <c r="AE14" t="s">
        <v>462</v>
      </c>
      <c r="AF14" s="9"/>
      <c r="AH14" t="s">
        <v>463</v>
      </c>
      <c r="AI14" t="s">
        <v>464</v>
      </c>
      <c r="AJ14" t="s">
        <v>465</v>
      </c>
    </row>
    <row r="15" spans="1:41">
      <c r="AD15" t="s">
        <v>466</v>
      </c>
      <c r="AE15" t="s">
        <v>467</v>
      </c>
      <c r="AH15" t="s">
        <v>468</v>
      </c>
      <c r="AI15" t="s">
        <v>469</v>
      </c>
      <c r="AJ15" t="s">
        <v>470</v>
      </c>
    </row>
    <row r="16" spans="1:41">
      <c r="AD16" t="s">
        <v>471</v>
      </c>
      <c r="AE16" t="s">
        <v>472</v>
      </c>
      <c r="AH16" t="s">
        <v>473</v>
      </c>
      <c r="AI16" t="s">
        <v>474</v>
      </c>
      <c r="AJ16" t="s">
        <v>475</v>
      </c>
    </row>
    <row r="17" spans="1:42">
      <c r="AD17" t="s">
        <v>476</v>
      </c>
      <c r="AE17" t="s">
        <v>477</v>
      </c>
      <c r="AH17" t="s">
        <v>478</v>
      </c>
      <c r="AI17" t="s">
        <v>479</v>
      </c>
      <c r="AJ17" t="s">
        <v>480</v>
      </c>
    </row>
    <row r="18" spans="1:42">
      <c r="AD18" t="s">
        <v>481</v>
      </c>
      <c r="AH18" t="s">
        <v>482</v>
      </c>
      <c r="AI18" t="s">
        <v>483</v>
      </c>
    </row>
    <row r="19" spans="1:42">
      <c r="AD19" t="s">
        <v>484</v>
      </c>
    </row>
    <row r="20" spans="1:42">
      <c r="AD20" t="s">
        <v>485</v>
      </c>
    </row>
    <row r="21" spans="1:42">
      <c r="AD21" t="s">
        <v>486</v>
      </c>
    </row>
    <row r="22" spans="1:42">
      <c r="AD22" t="s">
        <v>487</v>
      </c>
    </row>
    <row r="23" spans="1:42">
      <c r="C23" s="10"/>
      <c r="AD23" t="s">
        <v>488</v>
      </c>
    </row>
    <row r="24" spans="1:42">
      <c r="C24" s="10"/>
      <c r="AD24" t="s">
        <v>489</v>
      </c>
    </row>
    <row r="25" spans="1:42">
      <c r="C25" s="10"/>
    </row>
    <row r="26" spans="1:42">
      <c r="A26" t="s">
        <v>490</v>
      </c>
      <c r="B26" t="s">
        <v>424</v>
      </c>
      <c r="C26" s="10" t="s">
        <v>491</v>
      </c>
      <c r="D26" t="s">
        <v>232</v>
      </c>
      <c r="E26" t="s">
        <v>492</v>
      </c>
    </row>
    <row r="27" spans="1:42">
      <c r="A27" t="s">
        <v>490</v>
      </c>
      <c r="B27" t="s">
        <v>493</v>
      </c>
      <c r="C27" s="10" t="s">
        <v>494</v>
      </c>
      <c r="D27" t="s">
        <v>232</v>
      </c>
      <c r="E27" t="s">
        <v>493</v>
      </c>
    </row>
    <row r="28" spans="1:42">
      <c r="A28" t="s">
        <v>490</v>
      </c>
      <c r="B28" t="s">
        <v>269</v>
      </c>
      <c r="C28" t="s">
        <v>495</v>
      </c>
      <c r="D28" t="s">
        <v>269</v>
      </c>
    </row>
    <row r="29" spans="1:42">
      <c r="A29" t="s">
        <v>490</v>
      </c>
      <c r="B29" t="s">
        <v>140</v>
      </c>
      <c r="C29" t="s">
        <v>495</v>
      </c>
      <c r="D29" t="s">
        <v>140</v>
      </c>
      <c r="AO29" t="s">
        <v>842</v>
      </c>
      <c r="AP29" t="s">
        <v>843</v>
      </c>
    </row>
    <row r="30" spans="1:42">
      <c r="A30" t="s">
        <v>490</v>
      </c>
      <c r="B30" t="s">
        <v>331</v>
      </c>
      <c r="C30" t="s">
        <v>495</v>
      </c>
      <c r="D30" t="s">
        <v>331</v>
      </c>
      <c r="AO30" t="s">
        <v>844</v>
      </c>
      <c r="AP30" t="s">
        <v>845</v>
      </c>
    </row>
    <row r="31" spans="1:42">
      <c r="A31" t="s">
        <v>490</v>
      </c>
      <c r="B31" t="s">
        <v>298</v>
      </c>
      <c r="C31" t="s">
        <v>495</v>
      </c>
      <c r="D31" t="s">
        <v>298</v>
      </c>
    </row>
    <row r="35" spans="1:55">
      <c r="C35" s="10"/>
    </row>
    <row r="36" spans="1:55">
      <c r="A36" t="s">
        <v>496</v>
      </c>
      <c r="B36">
        <v>703</v>
      </c>
      <c r="C36" t="s">
        <v>497</v>
      </c>
      <c r="D36" t="s">
        <v>14</v>
      </c>
      <c r="E36" t="s">
        <v>498</v>
      </c>
      <c r="F36">
        <v>33.53</v>
      </c>
      <c r="G36">
        <v>92.1</v>
      </c>
      <c r="H36" s="11">
        <f>ROUND((ROUNDDOWN(G36,0)+(G36-ROUNDDOWN(G36,0))*(5/3)),2)</f>
        <v>92.17</v>
      </c>
      <c r="I36" s="11">
        <f>ROUND((ROUNDDOWN(F36,0)+(F36-ROUNDDOWN(F36,0))*(5/3)),2)</f>
        <v>33.880000000000003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55">
      <c r="A37" t="s">
        <v>496</v>
      </c>
      <c r="B37">
        <v>117</v>
      </c>
      <c r="C37" t="s">
        <v>497</v>
      </c>
      <c r="D37" t="s">
        <v>76</v>
      </c>
      <c r="E37" t="s">
        <v>499</v>
      </c>
      <c r="F37">
        <v>33.22</v>
      </c>
      <c r="G37">
        <v>84.47</v>
      </c>
      <c r="H37" s="11">
        <f t="shared" ref="H37:H200" si="0">ROUND((ROUNDDOWN(G37,0)+(G37-ROUNDDOWN(G37,0))*(5/3)),2)</f>
        <v>84.78</v>
      </c>
      <c r="I37" s="11">
        <f t="shared" ref="I37:I201" si="1">ROUND((ROUNDDOWN(F37,0)+(F37-ROUNDDOWN(F37,0))*(5/3)),2)</f>
        <v>33.369999999999997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55">
      <c r="A38" t="s">
        <v>496</v>
      </c>
      <c r="B38">
        <v>166</v>
      </c>
      <c r="C38" t="s">
        <v>497</v>
      </c>
      <c r="D38" t="s">
        <v>76</v>
      </c>
      <c r="E38" t="s">
        <v>500</v>
      </c>
      <c r="F38">
        <v>33.4</v>
      </c>
      <c r="G38">
        <v>84.13</v>
      </c>
      <c r="H38" s="11">
        <f t="shared" si="0"/>
        <v>84.22</v>
      </c>
      <c r="I38" s="11">
        <f t="shared" si="1"/>
        <v>33.67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55">
      <c r="A39" t="s">
        <v>496</v>
      </c>
      <c r="B39">
        <v>794</v>
      </c>
      <c r="C39" t="s">
        <v>497</v>
      </c>
      <c r="D39" t="s">
        <v>28</v>
      </c>
      <c r="E39" t="s">
        <v>501</v>
      </c>
      <c r="F39">
        <v>31.55</v>
      </c>
      <c r="G39">
        <v>92.38</v>
      </c>
      <c r="H39" s="11">
        <f t="shared" si="0"/>
        <v>92.63</v>
      </c>
      <c r="I39" s="11">
        <f t="shared" si="1"/>
        <v>31.92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55">
      <c r="A40" t="s">
        <v>496</v>
      </c>
      <c r="B40" s="12" t="s">
        <v>502</v>
      </c>
      <c r="C40" t="s">
        <v>497</v>
      </c>
      <c r="D40" t="s">
        <v>28</v>
      </c>
      <c r="E40" t="s">
        <v>130</v>
      </c>
      <c r="F40">
        <v>29.95</v>
      </c>
      <c r="G40">
        <v>90.08</v>
      </c>
      <c r="H40" s="11">
        <f t="shared" si="0"/>
        <v>90.13</v>
      </c>
      <c r="I40" s="11">
        <f t="shared" si="1"/>
        <v>30.58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55">
      <c r="A41" t="s">
        <v>496</v>
      </c>
      <c r="B41">
        <v>556</v>
      </c>
      <c r="C41" t="s">
        <v>497</v>
      </c>
      <c r="D41" t="s">
        <v>503</v>
      </c>
      <c r="E41" t="s">
        <v>81</v>
      </c>
      <c r="F41">
        <v>32.5</v>
      </c>
      <c r="G41">
        <v>83.39</v>
      </c>
      <c r="H41" s="11">
        <f t="shared" si="0"/>
        <v>83.65</v>
      </c>
      <c r="I41" s="11">
        <f t="shared" si="1"/>
        <v>32.83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55">
      <c r="A42" t="s">
        <v>496</v>
      </c>
      <c r="B42">
        <v>625</v>
      </c>
      <c r="C42" t="s">
        <v>497</v>
      </c>
      <c r="D42" t="s">
        <v>503</v>
      </c>
      <c r="E42" t="s">
        <v>504</v>
      </c>
      <c r="F42">
        <v>30.24</v>
      </c>
      <c r="G42">
        <v>89.26</v>
      </c>
      <c r="H42" s="11">
        <f t="shared" si="0"/>
        <v>89.43</v>
      </c>
      <c r="I42" s="11">
        <f t="shared" si="1"/>
        <v>30.4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55">
      <c r="A43" t="s">
        <v>496</v>
      </c>
      <c r="B43" t="s">
        <v>505</v>
      </c>
      <c r="C43" t="s">
        <v>506</v>
      </c>
      <c r="D43" t="s">
        <v>269</v>
      </c>
      <c r="E43" t="s">
        <v>507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55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55">
      <c r="A45" t="s">
        <v>496</v>
      </c>
      <c r="B45">
        <v>1</v>
      </c>
      <c r="C45" t="s">
        <v>508</v>
      </c>
      <c r="D45" t="s">
        <v>298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55">
      <c r="A46" t="s">
        <v>496</v>
      </c>
      <c r="B46">
        <v>10</v>
      </c>
      <c r="C46" t="s">
        <v>508</v>
      </c>
      <c r="D46" t="s">
        <v>298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55">
      <c r="A47" t="s">
        <v>496</v>
      </c>
      <c r="B47">
        <v>23</v>
      </c>
      <c r="C47" t="s">
        <v>508</v>
      </c>
      <c r="D47" t="s">
        <v>298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55" ht="37">
      <c r="A48" t="s">
        <v>496</v>
      </c>
      <c r="B48">
        <v>36</v>
      </c>
      <c r="C48" t="s">
        <v>508</v>
      </c>
      <c r="D48" t="s">
        <v>298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BC48" s="25"/>
    </row>
    <row r="49" spans="1:29">
      <c r="A49" t="s">
        <v>496</v>
      </c>
      <c r="B49">
        <v>42</v>
      </c>
      <c r="C49" t="s">
        <v>508</v>
      </c>
      <c r="D49" t="s">
        <v>298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21.2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58.3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>
      <c r="A51" s="1" t="s">
        <v>496</v>
      </c>
      <c r="B51" s="1">
        <v>48</v>
      </c>
      <c r="C51" s="1" t="s">
        <v>508</v>
      </c>
      <c r="D51" s="1" t="s">
        <v>298</v>
      </c>
      <c r="E51" s="1" t="s">
        <v>253</v>
      </c>
      <c r="F51" s="1"/>
      <c r="G51" s="1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>
      <c r="A52" s="1" t="s">
        <v>496</v>
      </c>
      <c r="B52" s="14">
        <v>55</v>
      </c>
      <c r="C52" s="1" t="s">
        <v>508</v>
      </c>
      <c r="D52" s="1" t="s">
        <v>298</v>
      </c>
      <c r="E52" s="1" t="s">
        <v>509</v>
      </c>
      <c r="F52" s="1"/>
      <c r="G52" s="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>
      <c r="A53" s="1" t="s">
        <v>496</v>
      </c>
      <c r="B53" s="14">
        <v>301</v>
      </c>
      <c r="C53" s="1" t="s">
        <v>508</v>
      </c>
      <c r="D53" s="1" t="s">
        <v>298</v>
      </c>
      <c r="E53" s="1" t="s">
        <v>510</v>
      </c>
      <c r="F53" s="1"/>
      <c r="G53" s="1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>
      <c r="A54" s="1" t="s">
        <v>496</v>
      </c>
      <c r="B54" s="14">
        <v>304</v>
      </c>
      <c r="C54" s="1" t="s">
        <v>508</v>
      </c>
      <c r="D54" s="1" t="s">
        <v>298</v>
      </c>
      <c r="E54" s="1" t="s">
        <v>511</v>
      </c>
      <c r="F54" s="1"/>
      <c r="G54" s="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>
      <c r="A55" s="1" t="s">
        <v>496</v>
      </c>
      <c r="B55" s="14">
        <v>326</v>
      </c>
      <c r="C55" s="1" t="s">
        <v>508</v>
      </c>
      <c r="D55" s="1" t="s">
        <v>298</v>
      </c>
      <c r="E55" s="1" t="s">
        <v>512</v>
      </c>
      <c r="F55" s="1"/>
      <c r="G55" s="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>
      <c r="A56" s="1" t="s">
        <v>496</v>
      </c>
      <c r="B56" s="14">
        <v>296</v>
      </c>
      <c r="C56" s="1" t="s">
        <v>508</v>
      </c>
      <c r="D56" s="1" t="s">
        <v>298</v>
      </c>
      <c r="E56" s="1" t="s">
        <v>107</v>
      </c>
      <c r="F56" s="1"/>
      <c r="G56" s="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>
      <c r="A57" s="1" t="s">
        <v>496</v>
      </c>
      <c r="B57" s="14">
        <v>315</v>
      </c>
      <c r="C57" s="1" t="s">
        <v>508</v>
      </c>
      <c r="D57" s="1" t="s">
        <v>298</v>
      </c>
      <c r="E57" s="1" t="s">
        <v>513</v>
      </c>
      <c r="F57" s="1"/>
      <c r="G57" s="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>
      <c r="A58" s="1" t="s">
        <v>496</v>
      </c>
      <c r="B58" s="14">
        <v>336</v>
      </c>
      <c r="C58" s="1" t="s">
        <v>508</v>
      </c>
      <c r="D58" s="1" t="s">
        <v>298</v>
      </c>
      <c r="E58" s="1" t="s">
        <v>514</v>
      </c>
      <c r="F58" s="1"/>
      <c r="G58" s="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>
      <c r="A59" s="1" t="s">
        <v>496</v>
      </c>
      <c r="B59" s="14">
        <v>492</v>
      </c>
      <c r="C59" s="1" t="s">
        <v>508</v>
      </c>
      <c r="D59" s="1" t="s">
        <v>298</v>
      </c>
      <c r="E59" s="1" t="s">
        <v>515</v>
      </c>
      <c r="F59" s="1"/>
      <c r="G59" s="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>
      <c r="A60" s="1" t="s">
        <v>496</v>
      </c>
      <c r="B60" s="14">
        <v>491</v>
      </c>
      <c r="C60" s="1" t="s">
        <v>508</v>
      </c>
      <c r="D60" s="1" t="s">
        <v>298</v>
      </c>
      <c r="E60" s="1" t="s">
        <v>516</v>
      </c>
      <c r="F60" s="1"/>
      <c r="G60" s="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>
      <c r="A61" s="1" t="s">
        <v>496</v>
      </c>
      <c r="B61" s="14" t="s">
        <v>517</v>
      </c>
      <c r="C61" s="1" t="s">
        <v>508</v>
      </c>
      <c r="D61" s="1" t="s">
        <v>298</v>
      </c>
      <c r="E61" s="1" t="s">
        <v>518</v>
      </c>
      <c r="F61" s="1"/>
      <c r="G61" s="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>
      <c r="A62" s="1" t="s">
        <v>496</v>
      </c>
      <c r="B62" s="14" t="s">
        <v>519</v>
      </c>
      <c r="C62" s="1" t="s">
        <v>508</v>
      </c>
      <c r="D62" s="1" t="s">
        <v>298</v>
      </c>
      <c r="E62" s="1" t="s">
        <v>520</v>
      </c>
      <c r="F62" s="1"/>
      <c r="G62" s="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>
      <c r="A63" s="1" t="s">
        <v>496</v>
      </c>
      <c r="B63" s="14" t="s">
        <v>521</v>
      </c>
      <c r="C63" s="1" t="s">
        <v>508</v>
      </c>
      <c r="D63" s="1" t="s">
        <v>298</v>
      </c>
      <c r="E63" s="1" t="s">
        <v>303</v>
      </c>
      <c r="F63" s="1"/>
      <c r="G63" s="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>
      <c r="A64" s="1" t="s">
        <v>496</v>
      </c>
      <c r="B64" s="14">
        <v>312</v>
      </c>
      <c r="C64" s="1" t="s">
        <v>497</v>
      </c>
      <c r="D64" s="1" t="s">
        <v>298</v>
      </c>
      <c r="E64" s="1" t="s">
        <v>522</v>
      </c>
      <c r="F64" s="1">
        <v>36.090000000000003</v>
      </c>
      <c r="G64" s="1">
        <v>86.46</v>
      </c>
      <c r="H64" s="13">
        <f>ROUND((ROUNDDOWN(G64,0)+(G64-ROUNDDOWN(G64,0))*(5/3)),2)</f>
        <v>86.77</v>
      </c>
      <c r="I64" s="13">
        <f t="shared" ref="I64:I110" si="2">ROUND((ROUNDDOWN(F64,0)+(F64-ROUNDDOWN(F64,0))*(5/3)),2)</f>
        <v>36.15</v>
      </c>
      <c r="J64" s="23">
        <f>RADIANS(H64)</f>
        <v>1.5144221919554797</v>
      </c>
      <c r="K64" s="23">
        <f>RADIANS(I64)</f>
        <v>0.63093652459595007</v>
      </c>
      <c r="L64">
        <f>((1.3512213-(2*0.602837*SIN(J64)))^0.5)/0.602837</f>
        <v>0.63700243803159362</v>
      </c>
      <c r="M64">
        <f>0.602837*(I64-(-96))</f>
        <v>79.664909550000004</v>
      </c>
      <c r="N64" s="24">
        <f>L64*SIN(RADIANS(M64))</f>
        <v>0.62666729457488968</v>
      </c>
      <c r="O64" s="24">
        <f>1.5562263-L64*COS(RADIANS(M64))</f>
        <v>1.4419450330820021</v>
      </c>
      <c r="P64" s="11">
        <f>H64</f>
        <v>86.77</v>
      </c>
      <c r="Q64" s="11">
        <f>I64</f>
        <v>36.15</v>
      </c>
      <c r="R64" s="23">
        <f>RADIANS(P64)</f>
        <v>1.5144221919554797</v>
      </c>
      <c r="S64" s="23">
        <f>RADIANS(Q64)</f>
        <v>0.63093652459595007</v>
      </c>
      <c r="T64">
        <f>((1.31018469806216-(2*0.608216684653622*SIN(R64)))^0.5)/0.608216684653622</f>
        <v>0.50858175631652069</v>
      </c>
      <c r="U64">
        <f>0.608216684653622*(Q64-(-96))</f>
        <v>80.375834876976157</v>
      </c>
      <c r="V64" s="24">
        <f>T64*SIN(RADIANS(U64))</f>
        <v>0.5014237797705744</v>
      </c>
      <c r="W64" s="24">
        <f>1.50229541438995-T64*COS(RADIANS(U64))</f>
        <v>1.4172683837550555</v>
      </c>
      <c r="X64" s="24">
        <v>1.6093908075046253</v>
      </c>
      <c r="Y64" s="24">
        <v>0.54540993426502937</v>
      </c>
      <c r="Z64" s="24"/>
      <c r="AA64" s="24"/>
      <c r="AB64" s="24"/>
      <c r="AC64" s="24"/>
    </row>
    <row r="65" spans="1:29">
      <c r="A65" s="1" t="s">
        <v>496</v>
      </c>
      <c r="B65" s="14">
        <v>503</v>
      </c>
      <c r="C65" s="1" t="s">
        <v>497</v>
      </c>
      <c r="D65" s="1" t="s">
        <v>298</v>
      </c>
      <c r="E65" s="1" t="s">
        <v>523</v>
      </c>
      <c r="F65" s="1">
        <v>35.35</v>
      </c>
      <c r="G65" s="1">
        <v>89.15</v>
      </c>
      <c r="H65" s="13">
        <f t="shared" ref="H65:H110" si="3">ROUND((ROUNDDOWN(G65,0)+(G65-ROUNDDOWN(G65,0))*(5/3)),2)</f>
        <v>89.25</v>
      </c>
      <c r="I65" s="13">
        <f t="shared" si="2"/>
        <v>35.58</v>
      </c>
      <c r="J65" s="23">
        <f t="shared" ref="J65:K128" si="4">RADIANS(H65)</f>
        <v>1.557706357404939</v>
      </c>
      <c r="K65" s="23">
        <f t="shared" si="4"/>
        <v>0.62098814785958245</v>
      </c>
      <c r="L65">
        <f t="shared" ref="L65:L128" si="5">((1.3512213-(2*0.602837*SIN(J65)))^0.5)/0.602837</f>
        <v>0.63307655249072514</v>
      </c>
      <c r="M65">
        <f t="shared" ref="M65:M128" si="6">0.602837*(I65-(-96))</f>
        <v>79.321292459999981</v>
      </c>
      <c r="N65" s="24">
        <f t="shared" ref="N65:N128" si="7">L65*SIN(RADIANS(M65))</f>
        <v>0.62211275978182168</v>
      </c>
      <c r="O65" s="24">
        <f t="shared" ref="O65:O128" si="8">1.5562263-L65*COS(RADIANS(M65))</f>
        <v>1.4389163028548837</v>
      </c>
      <c r="P65" s="11">
        <f t="shared" ref="P65:P128" si="9">H65</f>
        <v>89.25</v>
      </c>
      <c r="Q65" s="11">
        <f t="shared" ref="Q65:Q128" si="10">I65</f>
        <v>35.58</v>
      </c>
      <c r="R65" s="23">
        <f t="shared" ref="R65:R128" si="11">RADIANS(P65)</f>
        <v>1.557706357404939</v>
      </c>
      <c r="S65" s="23">
        <f t="shared" ref="S65:S128" si="12">RADIANS(Q65)</f>
        <v>0.62098814785958245</v>
      </c>
      <c r="T65">
        <f t="shared" ref="T65:T128" si="13">((1.31018469806216-(2*0.608216684653622*SIN(R65)))^0.5)/0.608216684653622</f>
        <v>0.50369963369416237</v>
      </c>
      <c r="U65">
        <f t="shared" ref="U65:U128" si="14">0.608216684653622*(Q65-(-96))</f>
        <v>80.029151366723568</v>
      </c>
      <c r="V65" s="24">
        <f t="shared" ref="V65:V128" si="15">T65*SIN(RADIANS(U65))</f>
        <v>0.4960917421039866</v>
      </c>
      <c r="W65" s="24">
        <f t="shared" ref="W65:W128" si="16">1.50229541438995-T65*COS(RADIANS(U65))</f>
        <v>1.4150812848015342</v>
      </c>
      <c r="X65" s="24">
        <v>1.6094200345220355</v>
      </c>
      <c r="Y65" s="24">
        <v>0.54532251886302552</v>
      </c>
      <c r="Z65" s="24"/>
      <c r="AA65" s="24"/>
      <c r="AB65" s="24"/>
      <c r="AC65" s="24"/>
    </row>
    <row r="66" spans="1:29">
      <c r="A66" s="1" t="s">
        <v>496</v>
      </c>
      <c r="B66" s="14">
        <v>838</v>
      </c>
      <c r="C66" s="1" t="s">
        <v>508</v>
      </c>
      <c r="D66" s="1" t="s">
        <v>306</v>
      </c>
      <c r="E66" s="1" t="s">
        <v>524</v>
      </c>
      <c r="F66" s="1">
        <v>33.49</v>
      </c>
      <c r="G66" s="1">
        <v>96.33</v>
      </c>
      <c r="H66" s="13">
        <f t="shared" si="3"/>
        <v>96.55</v>
      </c>
      <c r="I66" s="13">
        <f t="shared" si="2"/>
        <v>33.82</v>
      </c>
      <c r="J66" s="23">
        <f t="shared" si="4"/>
        <v>1.6851153928005251</v>
      </c>
      <c r="K66" s="23">
        <f t="shared" si="4"/>
        <v>0.59027035302448227</v>
      </c>
      <c r="L66">
        <f t="shared" si="5"/>
        <v>0.64973610070380294</v>
      </c>
      <c r="M66">
        <f t="shared" si="6"/>
        <v>78.260299339999989</v>
      </c>
      <c r="N66" s="24">
        <f t="shared" si="7"/>
        <v>0.63614496173778057</v>
      </c>
      <c r="O66" s="24">
        <f t="shared" si="8"/>
        <v>1.4240272522976052</v>
      </c>
      <c r="P66" s="11">
        <f t="shared" si="9"/>
        <v>96.55</v>
      </c>
      <c r="Q66" s="11">
        <f t="shared" si="10"/>
        <v>33.82</v>
      </c>
      <c r="R66" s="23">
        <f t="shared" si="11"/>
        <v>1.6851153928005251</v>
      </c>
      <c r="S66" s="23">
        <f t="shared" si="12"/>
        <v>0.59027035302448227</v>
      </c>
      <c r="T66">
        <f t="shared" si="13"/>
        <v>0.52430465642422464</v>
      </c>
      <c r="U66">
        <f t="shared" si="14"/>
        <v>78.958690001733203</v>
      </c>
      <c r="V66" s="24">
        <f t="shared" si="15"/>
        <v>0.51459943952595177</v>
      </c>
      <c r="W66" s="24">
        <f t="shared" si="16"/>
        <v>1.4018823196876129</v>
      </c>
      <c r="X66" s="24">
        <v>1.6090839387581624</v>
      </c>
      <c r="Y66" s="24">
        <v>0.54517809396737338</v>
      </c>
      <c r="Z66" s="24"/>
      <c r="AA66" s="24"/>
      <c r="AB66" s="24"/>
      <c r="AC66" s="24"/>
    </row>
    <row r="67" spans="1:29">
      <c r="A67" s="1" t="s">
        <v>496</v>
      </c>
      <c r="B67" s="14">
        <v>840</v>
      </c>
      <c r="C67" s="1" t="s">
        <v>508</v>
      </c>
      <c r="D67" s="1" t="s">
        <v>306</v>
      </c>
      <c r="E67" s="1" t="s">
        <v>525</v>
      </c>
      <c r="F67" s="1">
        <v>33.119999999999997</v>
      </c>
      <c r="G67" s="1">
        <v>97.7</v>
      </c>
      <c r="H67" s="13">
        <f t="shared" si="3"/>
        <v>98.17</v>
      </c>
      <c r="I67" s="13">
        <f t="shared" si="2"/>
        <v>33.200000000000003</v>
      </c>
      <c r="J67" s="23">
        <f t="shared" si="4"/>
        <v>1.7133897266828333</v>
      </c>
      <c r="K67" s="23">
        <f t="shared" si="4"/>
        <v>0.57944931166211744</v>
      </c>
      <c r="L67">
        <f t="shared" si="5"/>
        <v>0.65891822585701942</v>
      </c>
      <c r="M67">
        <f t="shared" si="6"/>
        <v>77.886540399999987</v>
      </c>
      <c r="N67" s="24">
        <f t="shared" si="7"/>
        <v>0.64424673114234066</v>
      </c>
      <c r="O67" s="24">
        <f t="shared" si="8"/>
        <v>1.4179534618177645</v>
      </c>
      <c r="P67" s="11">
        <f t="shared" si="9"/>
        <v>98.17</v>
      </c>
      <c r="Q67" s="11">
        <f t="shared" si="10"/>
        <v>33.200000000000003</v>
      </c>
      <c r="R67" s="23">
        <f t="shared" si="11"/>
        <v>1.7133897266828333</v>
      </c>
      <c r="S67" s="23">
        <f t="shared" si="12"/>
        <v>0.57944931166211744</v>
      </c>
      <c r="T67">
        <f t="shared" si="13"/>
        <v>0.535542077583401</v>
      </c>
      <c r="U67">
        <f t="shared" si="14"/>
        <v>78.581595657247959</v>
      </c>
      <c r="V67" s="24">
        <f t="shared" si="15"/>
        <v>0.52494243238759986</v>
      </c>
      <c r="W67" s="24">
        <f t="shared" si="16"/>
        <v>1.3962729661002804</v>
      </c>
      <c r="X67" s="24">
        <v>1.608915507984048</v>
      </c>
      <c r="Y67" s="24">
        <v>0.54513783595437526</v>
      </c>
      <c r="Z67" s="24"/>
      <c r="AA67" s="24"/>
      <c r="AB67" s="24"/>
      <c r="AC67" s="24"/>
    </row>
    <row r="68" spans="1:29">
      <c r="A68" s="1" t="s">
        <v>496</v>
      </c>
      <c r="B68" s="1">
        <v>883</v>
      </c>
      <c r="C68" s="1" t="s">
        <v>508</v>
      </c>
      <c r="D68" s="1" t="s">
        <v>306</v>
      </c>
      <c r="E68" s="1" t="s">
        <v>311</v>
      </c>
      <c r="F68" s="1">
        <v>30.16</v>
      </c>
      <c r="G68" s="1">
        <v>97.44</v>
      </c>
      <c r="H68" s="13">
        <f t="shared" si="3"/>
        <v>97.73</v>
      </c>
      <c r="I68" s="13">
        <f t="shared" si="2"/>
        <v>30.27</v>
      </c>
      <c r="J68" s="23">
        <f t="shared" si="4"/>
        <v>1.7057102779740583</v>
      </c>
      <c r="K68" s="23">
        <f t="shared" si="4"/>
        <v>0.52831116457868355</v>
      </c>
      <c r="L68">
        <f t="shared" si="5"/>
        <v>0.65623886323316438</v>
      </c>
      <c r="M68">
        <f t="shared" si="6"/>
        <v>76.120227989999989</v>
      </c>
      <c r="N68" s="24">
        <f t="shared" si="7"/>
        <v>0.63707749717332052</v>
      </c>
      <c r="O68" s="24">
        <f t="shared" si="8"/>
        <v>1.3988042297146248</v>
      </c>
      <c r="P68" s="11">
        <f t="shared" si="9"/>
        <v>97.73</v>
      </c>
      <c r="Q68" s="11">
        <f t="shared" si="10"/>
        <v>30.27</v>
      </c>
      <c r="R68" s="23">
        <f t="shared" si="11"/>
        <v>1.7057102779740583</v>
      </c>
      <c r="S68" s="23">
        <f t="shared" si="12"/>
        <v>0.52831116457868355</v>
      </c>
      <c r="T68">
        <f t="shared" si="13"/>
        <v>0.53227126732386643</v>
      </c>
      <c r="U68">
        <f t="shared" si="14"/>
        <v>76.79952077121284</v>
      </c>
      <c r="V68" s="24">
        <f t="shared" si="15"/>
        <v>0.51820705984024629</v>
      </c>
      <c r="W68" s="24">
        <f t="shared" si="16"/>
        <v>1.3807464730112518</v>
      </c>
      <c r="X68" s="24">
        <v>1.608815329403974</v>
      </c>
      <c r="Y68" s="24">
        <v>0.5447546025110992</v>
      </c>
      <c r="Z68" s="24"/>
      <c r="AA68" s="24"/>
      <c r="AB68" s="24"/>
      <c r="AC68" s="24"/>
    </row>
    <row r="69" spans="1:29">
      <c r="A69" s="1" t="s">
        <v>496</v>
      </c>
      <c r="B69" s="1">
        <v>907</v>
      </c>
      <c r="C69" s="1" t="s">
        <v>508</v>
      </c>
      <c r="D69" s="1" t="s">
        <v>306</v>
      </c>
      <c r="E69" s="1" t="s">
        <v>526</v>
      </c>
      <c r="F69" s="1">
        <v>26.12</v>
      </c>
      <c r="G69" s="1">
        <v>98.14</v>
      </c>
      <c r="H69" s="13">
        <f t="shared" si="3"/>
        <v>98.23</v>
      </c>
      <c r="I69" s="13">
        <f t="shared" si="2"/>
        <v>26.2</v>
      </c>
      <c r="J69" s="23">
        <f t="shared" si="4"/>
        <v>1.71443692423403</v>
      </c>
      <c r="K69" s="23">
        <f t="shared" si="4"/>
        <v>0.45727626402251431</v>
      </c>
      <c r="L69">
        <f t="shared" si="5"/>
        <v>0.65929413332191655</v>
      </c>
      <c r="M69">
        <f t="shared" si="6"/>
        <v>73.666681400000002</v>
      </c>
      <c r="N69" s="24">
        <f t="shared" si="7"/>
        <v>0.63268628570285057</v>
      </c>
      <c r="O69" s="24">
        <f t="shared" si="8"/>
        <v>1.3708164347925951</v>
      </c>
      <c r="P69" s="11">
        <f t="shared" si="9"/>
        <v>98.23</v>
      </c>
      <c r="Q69" s="11">
        <f t="shared" si="10"/>
        <v>26.2</v>
      </c>
      <c r="R69" s="23">
        <f t="shared" si="11"/>
        <v>1.71443692423403</v>
      </c>
      <c r="S69" s="23">
        <f t="shared" si="12"/>
        <v>0.45727626402251431</v>
      </c>
      <c r="T69">
        <f t="shared" si="13"/>
        <v>0.53600042891364685</v>
      </c>
      <c r="U69">
        <f t="shared" si="14"/>
        <v>74.324078864672614</v>
      </c>
      <c r="V69" s="24">
        <f t="shared" si="15"/>
        <v>0.51606409810238496</v>
      </c>
      <c r="W69" s="24">
        <f t="shared" si="16"/>
        <v>1.357470325246579</v>
      </c>
      <c r="X69" s="24">
        <v>1.6085885933578727</v>
      </c>
      <c r="Y69" s="24">
        <v>0.5442422261769494</v>
      </c>
      <c r="Z69" s="24"/>
      <c r="AA69" s="24"/>
      <c r="AB69" s="24"/>
      <c r="AC69" s="24"/>
    </row>
    <row r="70" spans="1:29">
      <c r="A70" s="1" t="s">
        <v>496</v>
      </c>
      <c r="B70" s="14">
        <v>853</v>
      </c>
      <c r="C70" s="1" t="s">
        <v>497</v>
      </c>
      <c r="D70" s="1" t="s">
        <v>306</v>
      </c>
      <c r="E70" s="1" t="s">
        <v>527</v>
      </c>
      <c r="F70" s="1">
        <v>31.33</v>
      </c>
      <c r="G70" s="1">
        <v>97.9</v>
      </c>
      <c r="H70" s="13">
        <f t="shared" si="3"/>
        <v>98.5</v>
      </c>
      <c r="I70" s="13">
        <f t="shared" si="2"/>
        <v>31.55</v>
      </c>
      <c r="J70" s="23">
        <f t="shared" si="4"/>
        <v>1.7191493132144147</v>
      </c>
      <c r="K70" s="23">
        <f t="shared" si="4"/>
        <v>0.55065137900421102</v>
      </c>
      <c r="L70">
        <f t="shared" si="5"/>
        <v>0.66101677121010038</v>
      </c>
      <c r="M70">
        <f t="shared" si="6"/>
        <v>76.89185934999999</v>
      </c>
      <c r="N70" s="24">
        <f t="shared" si="7"/>
        <v>0.64379315598667319</v>
      </c>
      <c r="O70" s="24">
        <f t="shared" si="8"/>
        <v>1.4063145121854812</v>
      </c>
      <c r="P70" s="11">
        <f t="shared" si="9"/>
        <v>98.5</v>
      </c>
      <c r="Q70" s="11">
        <f t="shared" si="10"/>
        <v>31.55</v>
      </c>
      <c r="R70" s="23">
        <f t="shared" si="11"/>
        <v>1.7191493132144147</v>
      </c>
      <c r="S70" s="23">
        <f t="shared" si="12"/>
        <v>0.55065137900421102</v>
      </c>
      <c r="T70">
        <f t="shared" si="13"/>
        <v>0.53809921030435104</v>
      </c>
      <c r="U70">
        <f t="shared" si="14"/>
        <v>77.578038127569485</v>
      </c>
      <c r="V70" s="24">
        <f t="shared" si="15"/>
        <v>0.52550225238692017</v>
      </c>
      <c r="W70" s="24">
        <f t="shared" si="16"/>
        <v>1.3865450672352226</v>
      </c>
      <c r="X70" s="24">
        <v>1.6088032112973425</v>
      </c>
      <c r="Y70" s="24">
        <v>0.54493550353662967</v>
      </c>
      <c r="Z70" s="24"/>
      <c r="AA70" s="24"/>
      <c r="AB70" s="24"/>
      <c r="AC70" s="24"/>
    </row>
    <row r="71" spans="1:29">
      <c r="A71" s="1" t="s">
        <v>496</v>
      </c>
      <c r="B71" s="15" t="s">
        <v>528</v>
      </c>
      <c r="C71" s="1" t="s">
        <v>529</v>
      </c>
      <c r="D71" s="1" t="s">
        <v>264</v>
      </c>
      <c r="E71" s="1" t="s">
        <v>530</v>
      </c>
      <c r="F71" s="1">
        <v>43.35</v>
      </c>
      <c r="G71" s="1">
        <v>119.3</v>
      </c>
      <c r="H71" s="13">
        <f t="shared" si="3"/>
        <v>119.5</v>
      </c>
      <c r="I71" s="13">
        <f t="shared" si="2"/>
        <v>43.58</v>
      </c>
      <c r="J71" s="23">
        <f t="shared" si="4"/>
        <v>2.0856684561332237</v>
      </c>
      <c r="K71" s="23">
        <f t="shared" si="4"/>
        <v>0.76061448801912879</v>
      </c>
      <c r="L71">
        <f t="shared" si="5"/>
        <v>0.91138117631081972</v>
      </c>
      <c r="M71">
        <f t="shared" si="6"/>
        <v>84.143988459999989</v>
      </c>
      <c r="N71" s="24">
        <f t="shared" si="7"/>
        <v>0.90662508101310302</v>
      </c>
      <c r="O71" s="24">
        <f t="shared" si="8"/>
        <v>1.4632391449102899</v>
      </c>
      <c r="P71" s="11">
        <f t="shared" si="9"/>
        <v>119.5</v>
      </c>
      <c r="Q71" s="11">
        <f t="shared" si="10"/>
        <v>43.58</v>
      </c>
      <c r="R71" s="23">
        <f t="shared" si="11"/>
        <v>2.0856684561332237</v>
      </c>
      <c r="S71" s="23">
        <f t="shared" si="12"/>
        <v>0.76061448801912879</v>
      </c>
      <c r="T71">
        <f t="shared" si="13"/>
        <v>0.82446418876617</v>
      </c>
      <c r="U71">
        <f t="shared" si="14"/>
        <v>84.894884843952553</v>
      </c>
      <c r="V71" s="24">
        <f t="shared" si="15"/>
        <v>0.82119364262331773</v>
      </c>
      <c r="W71" s="24">
        <f t="shared" si="16"/>
        <v>1.4289319366036193</v>
      </c>
      <c r="X71" s="24">
        <v>1.6059146778441395</v>
      </c>
      <c r="Y71" s="24">
        <v>0.54796798426785331</v>
      </c>
      <c r="Z71" s="24"/>
      <c r="AA71" s="24"/>
      <c r="AB71" s="24"/>
      <c r="AC71" s="24"/>
    </row>
    <row r="72" spans="1:29">
      <c r="A72" s="1" t="s">
        <v>496</v>
      </c>
      <c r="B72" s="15" t="s">
        <v>531</v>
      </c>
      <c r="C72" s="1" t="s">
        <v>529</v>
      </c>
      <c r="D72" s="1" t="s">
        <v>264</v>
      </c>
      <c r="E72" s="1" t="s">
        <v>532</v>
      </c>
      <c r="F72" s="1">
        <v>42.58</v>
      </c>
      <c r="G72" s="1">
        <v>117.3</v>
      </c>
      <c r="H72" s="13">
        <f t="shared" si="3"/>
        <v>117.5</v>
      </c>
      <c r="I72" s="13">
        <f t="shared" si="2"/>
        <v>42.97</v>
      </c>
      <c r="J72" s="23">
        <f t="shared" si="4"/>
        <v>2.0507618710933371</v>
      </c>
      <c r="K72" s="23">
        <f t="shared" si="4"/>
        <v>0.74996797958196337</v>
      </c>
      <c r="L72">
        <f t="shared" si="5"/>
        <v>0.88054516778632252</v>
      </c>
      <c r="M72">
        <f t="shared" si="6"/>
        <v>83.776257889999997</v>
      </c>
      <c r="N72" s="24">
        <f t="shared" si="7"/>
        <v>0.87535534557346739</v>
      </c>
      <c r="O72" s="24">
        <f t="shared" si="8"/>
        <v>1.4607652530342434</v>
      </c>
      <c r="P72" s="11">
        <f t="shared" si="9"/>
        <v>117.5</v>
      </c>
      <c r="Q72" s="11">
        <f t="shared" si="10"/>
        <v>42.97</v>
      </c>
      <c r="R72" s="23">
        <f t="shared" si="11"/>
        <v>2.0507618710933371</v>
      </c>
      <c r="S72" s="23">
        <f t="shared" si="12"/>
        <v>0.74996797958196337</v>
      </c>
      <c r="T72">
        <f t="shared" si="13"/>
        <v>0.79055302245730918</v>
      </c>
      <c r="U72">
        <f t="shared" si="14"/>
        <v>84.523872666313849</v>
      </c>
      <c r="V72" s="24">
        <f t="shared" si="15"/>
        <v>0.78694497540722252</v>
      </c>
      <c r="W72" s="24">
        <f t="shared" si="16"/>
        <v>1.4268521443275202</v>
      </c>
      <c r="X72" s="24">
        <v>1.6063024367566332</v>
      </c>
      <c r="Y72" s="24">
        <v>0.5476804741629866</v>
      </c>
      <c r="Z72" s="24"/>
      <c r="AA72" s="24"/>
      <c r="AB72" s="24"/>
      <c r="AC72" s="24"/>
    </row>
    <row r="73" spans="1:29">
      <c r="A73" s="1" t="s">
        <v>496</v>
      </c>
      <c r="B73" s="15" t="s">
        <v>533</v>
      </c>
      <c r="C73" s="1" t="s">
        <v>529</v>
      </c>
      <c r="D73" s="1" t="s">
        <v>264</v>
      </c>
      <c r="E73" s="1" t="s">
        <v>61</v>
      </c>
      <c r="F73" s="1">
        <v>42.18</v>
      </c>
      <c r="G73" s="1">
        <v>122.58</v>
      </c>
      <c r="H73" s="13">
        <f t="shared" si="3"/>
        <v>122.97</v>
      </c>
      <c r="I73" s="13">
        <f t="shared" si="2"/>
        <v>42.3</v>
      </c>
      <c r="J73" s="23">
        <f t="shared" si="4"/>
        <v>2.1462313811774272</v>
      </c>
      <c r="K73" s="23">
        <f t="shared" si="4"/>
        <v>0.73827427359360132</v>
      </c>
      <c r="L73">
        <f t="shared" si="5"/>
        <v>0.96684537528004533</v>
      </c>
      <c r="M73">
        <f t="shared" si="6"/>
        <v>83.372357100000002</v>
      </c>
      <c r="N73" s="24">
        <f t="shared" si="7"/>
        <v>0.96038413854674154</v>
      </c>
      <c r="O73" s="24">
        <f t="shared" si="8"/>
        <v>1.4446364880625076</v>
      </c>
      <c r="P73" s="11">
        <f t="shared" si="9"/>
        <v>122.97</v>
      </c>
      <c r="Q73" s="11">
        <f t="shared" si="10"/>
        <v>42.3</v>
      </c>
      <c r="R73" s="23">
        <f t="shared" si="11"/>
        <v>2.1462313811774272</v>
      </c>
      <c r="S73" s="23">
        <f t="shared" si="12"/>
        <v>0.73827427359360132</v>
      </c>
      <c r="T73">
        <f t="shared" si="13"/>
        <v>0.88486954201274481</v>
      </c>
      <c r="U73">
        <f t="shared" si="14"/>
        <v>84.116367487595923</v>
      </c>
      <c r="V73" s="24">
        <f t="shared" si="15"/>
        <v>0.88020817396075546</v>
      </c>
      <c r="W73" s="24">
        <f t="shared" si="16"/>
        <v>1.4115888717675058</v>
      </c>
      <c r="X73" s="24">
        <v>1.6050162996756332</v>
      </c>
      <c r="Y73" s="24">
        <v>0.54807292436231103</v>
      </c>
      <c r="Z73" s="24"/>
      <c r="AA73" s="24"/>
      <c r="AB73" s="24"/>
      <c r="AC73" s="24"/>
    </row>
    <row r="74" spans="1:29">
      <c r="A74" s="1" t="s">
        <v>496</v>
      </c>
      <c r="B74" s="15" t="s">
        <v>534</v>
      </c>
      <c r="C74" s="1" t="s">
        <v>529</v>
      </c>
      <c r="D74" s="1" t="s">
        <v>264</v>
      </c>
      <c r="E74" s="1" t="s">
        <v>535</v>
      </c>
      <c r="F74" s="1">
        <v>44.13</v>
      </c>
      <c r="G74" s="1">
        <v>123.12</v>
      </c>
      <c r="H74" s="13">
        <f t="shared" si="3"/>
        <v>123.2</v>
      </c>
      <c r="I74" s="13">
        <f t="shared" si="2"/>
        <v>44.22</v>
      </c>
      <c r="J74" s="23">
        <f t="shared" si="4"/>
        <v>2.1502456384570139</v>
      </c>
      <c r="K74" s="23">
        <f t="shared" si="4"/>
        <v>0.77178459523189247</v>
      </c>
      <c r="L74">
        <f t="shared" si="5"/>
        <v>0.97059774239101115</v>
      </c>
      <c r="M74">
        <f t="shared" si="6"/>
        <v>84.529804139999996</v>
      </c>
      <c r="N74" s="24">
        <f t="shared" si="7"/>
        <v>0.9661775633749593</v>
      </c>
      <c r="O74" s="24">
        <f t="shared" si="8"/>
        <v>1.4637012030513661</v>
      </c>
      <c r="P74" s="11">
        <f t="shared" si="9"/>
        <v>123.2</v>
      </c>
      <c r="Q74" s="11">
        <f t="shared" si="10"/>
        <v>44.22</v>
      </c>
      <c r="R74" s="23">
        <f t="shared" si="11"/>
        <v>2.1502456384570139</v>
      </c>
      <c r="S74" s="23">
        <f t="shared" si="12"/>
        <v>0.77178459523189247</v>
      </c>
      <c r="T74">
        <f t="shared" si="13"/>
        <v>0.8889318314632253</v>
      </c>
      <c r="U74">
        <f t="shared" si="14"/>
        <v>85.284143522130876</v>
      </c>
      <c r="V74" s="24">
        <f t="shared" si="15"/>
        <v>0.88592250595948951</v>
      </c>
      <c r="W74" s="24">
        <f t="shared" si="16"/>
        <v>1.4292124859933526</v>
      </c>
      <c r="X74" s="24">
        <v>1.6051328518266039</v>
      </c>
      <c r="Y74" s="24">
        <v>0.54844324386306531</v>
      </c>
      <c r="Z74" s="24"/>
      <c r="AA74" s="24"/>
      <c r="AB74" s="24"/>
      <c r="AC74" s="24"/>
    </row>
    <row r="75" spans="1:29">
      <c r="A75" s="1" t="s">
        <v>496</v>
      </c>
      <c r="B75" s="15" t="s">
        <v>536</v>
      </c>
      <c r="C75" s="1" t="s">
        <v>537</v>
      </c>
      <c r="D75" s="1" t="s">
        <v>324</v>
      </c>
      <c r="E75" s="1" t="s">
        <v>538</v>
      </c>
      <c r="F75" s="1">
        <v>41.01</v>
      </c>
      <c r="G75" s="1">
        <v>112.12</v>
      </c>
      <c r="H75" s="13">
        <f t="shared" si="3"/>
        <v>112.2</v>
      </c>
      <c r="I75" s="13">
        <f t="shared" si="2"/>
        <v>41.02</v>
      </c>
      <c r="J75" s="23">
        <f t="shared" si="4"/>
        <v>1.9582594207376378</v>
      </c>
      <c r="K75" s="23">
        <f t="shared" si="4"/>
        <v>0.71593405916807407</v>
      </c>
      <c r="L75">
        <f t="shared" si="5"/>
        <v>0.80401298347020611</v>
      </c>
      <c r="M75">
        <f t="shared" si="6"/>
        <v>82.600725740000001</v>
      </c>
      <c r="N75" s="24">
        <f t="shared" si="7"/>
        <v>0.79731780148875031</v>
      </c>
      <c r="O75" s="24">
        <f t="shared" si="8"/>
        <v>1.4526830673973448</v>
      </c>
      <c r="P75" s="11">
        <f t="shared" si="9"/>
        <v>112.2</v>
      </c>
      <c r="Q75" s="11">
        <f t="shared" si="10"/>
        <v>41.02</v>
      </c>
      <c r="R75" s="23">
        <f t="shared" si="11"/>
        <v>1.9582594207376378</v>
      </c>
      <c r="S75" s="23">
        <f t="shared" si="12"/>
        <v>0.71593405916807407</v>
      </c>
      <c r="T75">
        <f t="shared" si="13"/>
        <v>0.70511806904089125</v>
      </c>
      <c r="U75">
        <f t="shared" si="14"/>
        <v>83.337850131239293</v>
      </c>
      <c r="V75" s="24">
        <f t="shared" si="15"/>
        <v>0.70035676393893986</v>
      </c>
      <c r="W75" s="24">
        <f t="shared" si="16"/>
        <v>1.4204914139197335</v>
      </c>
      <c r="X75" s="24">
        <v>1.6072502763595604</v>
      </c>
      <c r="Y75" s="24">
        <v>0.54693057263959421</v>
      </c>
      <c r="Z75" s="24"/>
      <c r="AA75" s="24"/>
      <c r="AB75" s="24"/>
      <c r="AC75" s="24"/>
    </row>
    <row r="76" spans="1:29">
      <c r="A76" s="1" t="s">
        <v>539</v>
      </c>
      <c r="B76" s="14">
        <v>831</v>
      </c>
      <c r="C76" s="1" t="s">
        <v>508</v>
      </c>
      <c r="D76" s="1" t="s">
        <v>306</v>
      </c>
      <c r="E76" s="1" t="s">
        <v>540</v>
      </c>
      <c r="F76" s="1">
        <v>32.33</v>
      </c>
      <c r="G76" s="1">
        <v>94.22</v>
      </c>
      <c r="H76" s="13">
        <f t="shared" si="3"/>
        <v>94.37</v>
      </c>
      <c r="I76" s="13">
        <f t="shared" si="2"/>
        <v>32.549999999999997</v>
      </c>
      <c r="J76" s="23">
        <f t="shared" si="4"/>
        <v>1.6470672151070489</v>
      </c>
      <c r="K76" s="23">
        <f t="shared" si="4"/>
        <v>0.56810467152415423</v>
      </c>
      <c r="L76">
        <f t="shared" si="5"/>
        <v>0.64042704508036208</v>
      </c>
      <c r="M76">
        <f t="shared" si="6"/>
        <v>77.494696349999998</v>
      </c>
      <c r="N76" s="24">
        <f t="shared" si="7"/>
        <v>0.62523353334003529</v>
      </c>
      <c r="O76" s="24">
        <f t="shared" si="8"/>
        <v>1.4175546415491864</v>
      </c>
      <c r="P76" s="11">
        <f t="shared" si="9"/>
        <v>94.37</v>
      </c>
      <c r="Q76" s="11">
        <f t="shared" si="10"/>
        <v>32.549999999999997</v>
      </c>
      <c r="R76" s="23">
        <f t="shared" si="11"/>
        <v>1.6470672151070489</v>
      </c>
      <c r="S76" s="23">
        <f t="shared" si="12"/>
        <v>0.56810467152415423</v>
      </c>
      <c r="T76">
        <f t="shared" si="13"/>
        <v>0.51282687394824378</v>
      </c>
      <c r="U76">
        <f t="shared" si="14"/>
        <v>78.186254812223112</v>
      </c>
      <c r="V76" s="24">
        <f t="shared" si="15"/>
        <v>0.50196433010136443</v>
      </c>
      <c r="W76" s="24">
        <f t="shared" si="16"/>
        <v>1.3973039197372101</v>
      </c>
      <c r="X76" s="24">
        <v>1.6091618864636184</v>
      </c>
      <c r="Y76" s="24">
        <v>0.54498203958482416</v>
      </c>
      <c r="Z76" s="24"/>
      <c r="AA76" s="24"/>
      <c r="AB76" s="24"/>
      <c r="AC76" s="24"/>
    </row>
    <row r="77" spans="1:29">
      <c r="A77" s="1" t="s">
        <v>539</v>
      </c>
      <c r="B77" s="14">
        <v>836</v>
      </c>
      <c r="C77" s="1" t="s">
        <v>508</v>
      </c>
      <c r="D77" s="1" t="s">
        <v>306</v>
      </c>
      <c r="E77" s="1" t="s">
        <v>541</v>
      </c>
      <c r="F77" s="1">
        <v>33.39</v>
      </c>
      <c r="G77" s="1">
        <v>95.32</v>
      </c>
      <c r="H77" s="13">
        <f t="shared" si="3"/>
        <v>95.53</v>
      </c>
      <c r="I77" s="13">
        <f t="shared" si="2"/>
        <v>33.65</v>
      </c>
      <c r="J77" s="23">
        <f t="shared" si="4"/>
        <v>1.667313034430183</v>
      </c>
      <c r="K77" s="23">
        <f t="shared" si="4"/>
        <v>0.58730329329609188</v>
      </c>
      <c r="L77">
        <f t="shared" si="5"/>
        <v>0.64493598458723955</v>
      </c>
      <c r="M77">
        <f t="shared" si="6"/>
        <v>78.157817049999991</v>
      </c>
      <c r="N77" s="24">
        <f t="shared" si="7"/>
        <v>0.63120953281950765</v>
      </c>
      <c r="O77" s="24">
        <f t="shared" si="8"/>
        <v>1.4238746853770912</v>
      </c>
      <c r="P77" s="11">
        <f t="shared" si="9"/>
        <v>95.53</v>
      </c>
      <c r="Q77" s="11">
        <f t="shared" si="10"/>
        <v>33.65</v>
      </c>
      <c r="R77" s="23">
        <f t="shared" si="11"/>
        <v>1.667313034430183</v>
      </c>
      <c r="S77" s="23">
        <f t="shared" si="12"/>
        <v>0.58730329329609188</v>
      </c>
      <c r="T77">
        <f t="shared" si="13"/>
        <v>0.51839730363509695</v>
      </c>
      <c r="U77">
        <f t="shared" si="14"/>
        <v>78.85529316534209</v>
      </c>
      <c r="V77" s="24">
        <f t="shared" si="15"/>
        <v>0.50862144191220093</v>
      </c>
      <c r="W77" s="24">
        <f t="shared" si="16"/>
        <v>1.4020956477071249</v>
      </c>
      <c r="X77" s="24">
        <v>1.6091473972821928</v>
      </c>
      <c r="Y77" s="24">
        <v>0.54513681930834668</v>
      </c>
      <c r="Z77" s="24"/>
      <c r="AA77" s="24"/>
      <c r="AB77" s="24"/>
      <c r="AC77" s="24"/>
    </row>
    <row r="78" spans="1:29">
      <c r="A78" s="1" t="s">
        <v>539</v>
      </c>
      <c r="B78" s="1" t="s">
        <v>542</v>
      </c>
      <c r="C78" s="1" t="s">
        <v>508</v>
      </c>
      <c r="D78" s="1" t="s">
        <v>306</v>
      </c>
      <c r="E78" s="1" t="s">
        <v>543</v>
      </c>
      <c r="F78" s="1">
        <v>30.43</v>
      </c>
      <c r="G78" s="1">
        <v>95.33</v>
      </c>
      <c r="H78" s="13">
        <f t="shared" si="3"/>
        <v>95.55</v>
      </c>
      <c r="I78" s="13">
        <f t="shared" si="2"/>
        <v>30.72</v>
      </c>
      <c r="J78" s="23">
        <f t="shared" si="4"/>
        <v>1.6676621002805818</v>
      </c>
      <c r="K78" s="23">
        <f t="shared" si="4"/>
        <v>0.53616514621265798</v>
      </c>
      <c r="L78">
        <f t="shared" si="5"/>
        <v>0.64502265520160551</v>
      </c>
      <c r="M78">
        <f t="shared" si="6"/>
        <v>76.391504639999994</v>
      </c>
      <c r="N78" s="24">
        <f t="shared" si="7"/>
        <v>0.62691436974439241</v>
      </c>
      <c r="O78" s="24">
        <f t="shared" si="8"/>
        <v>1.4044613543395461</v>
      </c>
      <c r="P78" s="11">
        <f t="shared" si="9"/>
        <v>95.55</v>
      </c>
      <c r="Q78" s="11">
        <f t="shared" si="10"/>
        <v>30.72</v>
      </c>
      <c r="R78" s="23">
        <f t="shared" si="11"/>
        <v>1.6676621002805818</v>
      </c>
      <c r="S78" s="23">
        <f t="shared" si="12"/>
        <v>0.53616514621265798</v>
      </c>
      <c r="T78">
        <f t="shared" si="13"/>
        <v>0.51850417263329174</v>
      </c>
      <c r="U78">
        <f t="shared" si="14"/>
        <v>77.073218279306985</v>
      </c>
      <c r="V78" s="24">
        <f t="shared" si="15"/>
        <v>0.50536358350710209</v>
      </c>
      <c r="W78" s="24">
        <f t="shared" si="16"/>
        <v>1.3863030633361213</v>
      </c>
      <c r="X78" s="24">
        <v>1.609006678046629</v>
      </c>
      <c r="Y78" s="24">
        <v>0.5447715639601387</v>
      </c>
      <c r="Z78" s="24"/>
      <c r="AA78" s="24"/>
      <c r="AB78" s="24"/>
      <c r="AC78" s="24"/>
    </row>
    <row r="79" spans="1:29">
      <c r="A79" s="1" t="s">
        <v>539</v>
      </c>
      <c r="B79" s="1">
        <v>881</v>
      </c>
      <c r="C79" s="1" t="s">
        <v>508</v>
      </c>
      <c r="D79" s="1" t="s">
        <v>306</v>
      </c>
      <c r="E79" s="1" t="s">
        <v>544</v>
      </c>
      <c r="F79" s="1">
        <v>29.54</v>
      </c>
      <c r="G79" s="1">
        <v>96.52</v>
      </c>
      <c r="H79" s="13">
        <f t="shared" si="3"/>
        <v>96.87</v>
      </c>
      <c r="I79" s="13">
        <f t="shared" si="2"/>
        <v>29.9</v>
      </c>
      <c r="J79" s="23">
        <f t="shared" si="4"/>
        <v>1.6907004464069071</v>
      </c>
      <c r="K79" s="23">
        <f t="shared" si="4"/>
        <v>0.52185344634630448</v>
      </c>
      <c r="L79">
        <f t="shared" si="5"/>
        <v>0.65140005285093849</v>
      </c>
      <c r="M79">
        <f t="shared" si="6"/>
        <v>75.897178299999993</v>
      </c>
      <c r="N79" s="24">
        <f t="shared" si="7"/>
        <v>0.63176686604998145</v>
      </c>
      <c r="O79" s="24">
        <f t="shared" si="8"/>
        <v>1.3975043550283286</v>
      </c>
      <c r="P79" s="11">
        <f t="shared" si="9"/>
        <v>96.87</v>
      </c>
      <c r="Q79" s="11">
        <f t="shared" si="10"/>
        <v>29.9</v>
      </c>
      <c r="R79" s="23">
        <f t="shared" si="11"/>
        <v>1.6907004464069071</v>
      </c>
      <c r="S79" s="23">
        <f t="shared" si="12"/>
        <v>0.52185344634630448</v>
      </c>
      <c r="T79">
        <f t="shared" si="13"/>
        <v>0.52634708258003238</v>
      </c>
      <c r="U79">
        <f t="shared" si="14"/>
        <v>76.574480597891011</v>
      </c>
      <c r="V79" s="24">
        <f t="shared" si="15"/>
        <v>0.51196336519115992</v>
      </c>
      <c r="W79" s="24">
        <f t="shared" si="16"/>
        <v>1.3800875421285674</v>
      </c>
      <c r="X79" s="24">
        <v>1.6088720559600691</v>
      </c>
      <c r="Y79" s="24">
        <v>0.54469077493025619</v>
      </c>
      <c r="Z79" s="24"/>
      <c r="AA79" s="24"/>
      <c r="AB79" s="24"/>
      <c r="AC79" s="24"/>
    </row>
    <row r="80" spans="1:29">
      <c r="A80" s="1" t="s">
        <v>539</v>
      </c>
      <c r="B80" s="1">
        <v>892</v>
      </c>
      <c r="C80" s="1" t="s">
        <v>508</v>
      </c>
      <c r="D80" s="1" t="s">
        <v>306</v>
      </c>
      <c r="E80" s="1" t="s">
        <v>545</v>
      </c>
      <c r="F80" s="1">
        <v>29.2</v>
      </c>
      <c r="G80" s="1">
        <v>99.8</v>
      </c>
      <c r="H80" s="13">
        <f t="shared" si="3"/>
        <v>100.33</v>
      </c>
      <c r="I80" s="13">
        <f t="shared" si="2"/>
        <v>29.33</v>
      </c>
      <c r="J80" s="23">
        <f t="shared" si="4"/>
        <v>1.7510888385259109</v>
      </c>
      <c r="K80" s="23">
        <f t="shared" si="4"/>
        <v>0.51190506960993687</v>
      </c>
      <c r="L80">
        <f t="shared" si="5"/>
        <v>0.67400035894407717</v>
      </c>
      <c r="M80">
        <f t="shared" si="6"/>
        <v>75.553561209999998</v>
      </c>
      <c r="N80" s="24">
        <f t="shared" si="7"/>
        <v>0.65268932857558148</v>
      </c>
      <c r="O80" s="24">
        <f t="shared" si="8"/>
        <v>1.3880801605251329</v>
      </c>
      <c r="P80" s="11">
        <f t="shared" si="9"/>
        <v>100.33</v>
      </c>
      <c r="Q80" s="11">
        <f t="shared" si="10"/>
        <v>29.33</v>
      </c>
      <c r="R80" s="23">
        <f t="shared" si="11"/>
        <v>1.7510888385259109</v>
      </c>
      <c r="S80" s="23">
        <f t="shared" si="12"/>
        <v>0.51190506960993687</v>
      </c>
      <c r="T80">
        <f t="shared" si="13"/>
        <v>0.55383278955901638</v>
      </c>
      <c r="U80">
        <f t="shared" si="14"/>
        <v>76.22779708763845</v>
      </c>
      <c r="V80" s="24">
        <f t="shared" si="15"/>
        <v>0.53791003609870502</v>
      </c>
      <c r="W80" s="24">
        <f t="shared" si="16"/>
        <v>1.3704487160808472</v>
      </c>
      <c r="X80" s="24">
        <v>1.6085007041159154</v>
      </c>
      <c r="Y80" s="24">
        <v>0.54469386743893722</v>
      </c>
      <c r="Z80" s="24"/>
      <c r="AA80" s="24"/>
      <c r="AB80" s="24"/>
      <c r="AC80" s="24"/>
    </row>
    <row r="81" spans="1:29">
      <c r="A81" s="1" t="s">
        <v>539</v>
      </c>
      <c r="B81" s="1">
        <v>906</v>
      </c>
      <c r="C81" s="1" t="s">
        <v>508</v>
      </c>
      <c r="D81" s="1" t="s">
        <v>306</v>
      </c>
      <c r="E81" s="1" t="s">
        <v>313</v>
      </c>
      <c r="F81" s="1">
        <v>27.44</v>
      </c>
      <c r="G81" s="1">
        <v>97.24</v>
      </c>
      <c r="H81" s="13">
        <f t="shared" si="3"/>
        <v>97.4</v>
      </c>
      <c r="I81" s="13">
        <f t="shared" si="2"/>
        <v>27.73</v>
      </c>
      <c r="J81" s="23">
        <f t="shared" si="4"/>
        <v>1.6999506914424771</v>
      </c>
      <c r="K81" s="23">
        <f t="shared" si="4"/>
        <v>0.48397980157802761</v>
      </c>
      <c r="L81">
        <f t="shared" si="5"/>
        <v>0.65431936284585168</v>
      </c>
      <c r="M81">
        <f t="shared" si="6"/>
        <v>74.589022009999994</v>
      </c>
      <c r="N81" s="24">
        <f t="shared" si="7"/>
        <v>0.63079298655178817</v>
      </c>
      <c r="O81" s="24">
        <f t="shared" si="8"/>
        <v>1.3823469259728405</v>
      </c>
      <c r="P81" s="11">
        <f t="shared" si="9"/>
        <v>97.4</v>
      </c>
      <c r="Q81" s="11">
        <f t="shared" si="10"/>
        <v>27.73</v>
      </c>
      <c r="R81" s="23">
        <f t="shared" si="11"/>
        <v>1.6999506914424771</v>
      </c>
      <c r="S81" s="23">
        <f t="shared" si="12"/>
        <v>0.48397980157802761</v>
      </c>
      <c r="T81">
        <f t="shared" si="13"/>
        <v>0.5299238961039352</v>
      </c>
      <c r="U81">
        <f t="shared" si="14"/>
        <v>75.254650392192659</v>
      </c>
      <c r="V81" s="24">
        <f t="shared" si="15"/>
        <v>0.51247170068018044</v>
      </c>
      <c r="W81" s="24">
        <f t="shared" si="16"/>
        <v>1.3674173521858326</v>
      </c>
      <c r="X81" s="24">
        <v>1.6087307788686898</v>
      </c>
      <c r="Y81" s="24">
        <v>0.54442428094620132</v>
      </c>
      <c r="Z81" s="24"/>
      <c r="AA81" s="24"/>
      <c r="AB81" s="24"/>
      <c r="AC81" s="24"/>
    </row>
    <row r="82" spans="1:29">
      <c r="A82" s="1" t="s">
        <v>539</v>
      </c>
      <c r="B82" s="1">
        <v>894</v>
      </c>
      <c r="C82" s="1" t="s">
        <v>508</v>
      </c>
      <c r="D82" s="1" t="s">
        <v>306</v>
      </c>
      <c r="E82" s="1" t="s">
        <v>546</v>
      </c>
      <c r="F82" s="1">
        <v>28.2</v>
      </c>
      <c r="G82" s="1">
        <v>99.21</v>
      </c>
      <c r="H82" s="13">
        <f t="shared" si="3"/>
        <v>99.35</v>
      </c>
      <c r="I82" s="13">
        <f t="shared" si="2"/>
        <v>28.33</v>
      </c>
      <c r="J82" s="23">
        <f t="shared" si="4"/>
        <v>1.7339846118563662</v>
      </c>
      <c r="K82" s="23">
        <f t="shared" si="4"/>
        <v>0.49445177708999355</v>
      </c>
      <c r="L82">
        <f t="shared" si="5"/>
        <v>0.66676749799090784</v>
      </c>
      <c r="M82">
        <f t="shared" si="6"/>
        <v>74.95072420999999</v>
      </c>
      <c r="N82" s="24">
        <f t="shared" si="7"/>
        <v>0.6438992919700588</v>
      </c>
      <c r="O82" s="24">
        <f t="shared" si="8"/>
        <v>1.3831003395621955</v>
      </c>
      <c r="P82" s="11">
        <f t="shared" si="9"/>
        <v>99.35</v>
      </c>
      <c r="Q82" s="11">
        <f t="shared" si="10"/>
        <v>28.33</v>
      </c>
      <c r="R82" s="23">
        <f t="shared" si="11"/>
        <v>1.7339846118563662</v>
      </c>
      <c r="S82" s="23">
        <f t="shared" si="12"/>
        <v>0.49445177708999355</v>
      </c>
      <c r="T82">
        <f t="shared" si="13"/>
        <v>0.54508618272809473</v>
      </c>
      <c r="U82">
        <f t="shared" si="14"/>
        <v>75.619580402984823</v>
      </c>
      <c r="V82" s="24">
        <f t="shared" si="15"/>
        <v>0.52800759285582999</v>
      </c>
      <c r="W82" s="24">
        <f t="shared" si="16"/>
        <v>1.3669184278387716</v>
      </c>
      <c r="X82" s="24">
        <v>1.6085658450268083</v>
      </c>
      <c r="Y82" s="24">
        <v>0.5445399117360844</v>
      </c>
      <c r="Z82" s="24"/>
      <c r="AA82" s="24"/>
      <c r="AB82" s="24"/>
      <c r="AC82" s="24"/>
    </row>
    <row r="83" spans="1:29">
      <c r="A83" s="1" t="s">
        <v>539</v>
      </c>
      <c r="B83" s="1">
        <v>895</v>
      </c>
      <c r="C83" s="1" t="s">
        <v>508</v>
      </c>
      <c r="D83" s="1" t="s">
        <v>306</v>
      </c>
      <c r="E83" s="1" t="s">
        <v>547</v>
      </c>
      <c r="F83" s="1">
        <v>27.31</v>
      </c>
      <c r="G83" s="1">
        <v>99.29</v>
      </c>
      <c r="H83" s="13">
        <f t="shared" si="3"/>
        <v>99.48</v>
      </c>
      <c r="I83" s="13">
        <f t="shared" si="2"/>
        <v>27.52</v>
      </c>
      <c r="J83" s="23">
        <f t="shared" si="4"/>
        <v>1.7362535398839591</v>
      </c>
      <c r="K83" s="23">
        <f t="shared" si="4"/>
        <v>0.48031461014883947</v>
      </c>
      <c r="L83">
        <f t="shared" si="5"/>
        <v>0.66769025500614154</v>
      </c>
      <c r="M83">
        <f t="shared" si="6"/>
        <v>74.462426239999999</v>
      </c>
      <c r="N83" s="24">
        <f t="shared" si="7"/>
        <v>0.64328951121527389</v>
      </c>
      <c r="O83" s="24">
        <f t="shared" si="8"/>
        <v>1.3773719419580996</v>
      </c>
      <c r="P83" s="11">
        <f t="shared" si="9"/>
        <v>99.48</v>
      </c>
      <c r="Q83" s="11">
        <f t="shared" si="10"/>
        <v>27.52</v>
      </c>
      <c r="R83" s="23">
        <f t="shared" si="11"/>
        <v>1.7362535398839591</v>
      </c>
      <c r="S83" s="23">
        <f t="shared" si="12"/>
        <v>0.48031461014883947</v>
      </c>
      <c r="T83">
        <f t="shared" si="13"/>
        <v>0.54620457273763623</v>
      </c>
      <c r="U83">
        <f t="shared" si="14"/>
        <v>75.126924888415388</v>
      </c>
      <c r="V83" s="24">
        <f t="shared" si="15"/>
        <v>0.52790497524697877</v>
      </c>
      <c r="W83" s="24">
        <f t="shared" si="16"/>
        <v>1.3620963687833891</v>
      </c>
      <c r="X83" s="24">
        <v>1.6085156319712479</v>
      </c>
      <c r="Y83" s="24">
        <v>0.5444373160807392</v>
      </c>
      <c r="Z83" s="24"/>
      <c r="AA83" s="24"/>
      <c r="AB83" s="24"/>
      <c r="AC83" s="24"/>
    </row>
    <row r="84" spans="1:29">
      <c r="A84" s="1" t="s">
        <v>539</v>
      </c>
      <c r="B84" s="1">
        <v>899</v>
      </c>
      <c r="C84" s="1" t="s">
        <v>508</v>
      </c>
      <c r="D84" s="1" t="s">
        <v>306</v>
      </c>
      <c r="E84" s="1" t="s">
        <v>548</v>
      </c>
      <c r="F84" s="1">
        <v>26.24</v>
      </c>
      <c r="G84" s="1">
        <v>99</v>
      </c>
      <c r="H84" s="13">
        <f t="shared" si="3"/>
        <v>99</v>
      </c>
      <c r="I84" s="13">
        <f t="shared" si="2"/>
        <v>26.4</v>
      </c>
      <c r="J84" s="23">
        <f t="shared" si="4"/>
        <v>1.7278759594743862</v>
      </c>
      <c r="K84" s="23">
        <f t="shared" si="4"/>
        <v>0.46076692252650298</v>
      </c>
      <c r="L84">
        <f t="shared" si="5"/>
        <v>0.66433983994857737</v>
      </c>
      <c r="M84">
        <f t="shared" si="6"/>
        <v>73.7872488</v>
      </c>
      <c r="N84" s="24">
        <f t="shared" si="7"/>
        <v>0.6379200890603931</v>
      </c>
      <c r="O84" s="24">
        <f t="shared" si="8"/>
        <v>1.3707394192885018</v>
      </c>
      <c r="P84" s="11">
        <f t="shared" si="9"/>
        <v>99</v>
      </c>
      <c r="Q84" s="11">
        <f t="shared" si="10"/>
        <v>26.4</v>
      </c>
      <c r="R84" s="23">
        <f t="shared" si="11"/>
        <v>1.7278759594743862</v>
      </c>
      <c r="S84" s="23">
        <f t="shared" si="12"/>
        <v>0.46076692252650298</v>
      </c>
      <c r="T84">
        <f t="shared" si="13"/>
        <v>0.54214025453970427</v>
      </c>
      <c r="U84">
        <f t="shared" si="14"/>
        <v>74.445722201603331</v>
      </c>
      <c r="V84" s="24">
        <f t="shared" si="15"/>
        <v>0.52228537550842113</v>
      </c>
      <c r="W84" s="24">
        <f t="shared" si="16"/>
        <v>1.3569198933336082</v>
      </c>
      <c r="X84" s="24">
        <v>1.6085188935777923</v>
      </c>
      <c r="Y84" s="24">
        <v>0.54428195688491976</v>
      </c>
      <c r="Z84" s="24"/>
      <c r="AA84" s="24"/>
      <c r="AB84" s="24"/>
      <c r="AC84" s="24"/>
    </row>
    <row r="85" spans="1:29">
      <c r="A85" s="1" t="s">
        <v>539</v>
      </c>
      <c r="B85" s="1">
        <v>911</v>
      </c>
      <c r="C85" s="1" t="s">
        <v>508</v>
      </c>
      <c r="D85" s="1" t="s">
        <v>306</v>
      </c>
      <c r="E85" s="1" t="s">
        <v>523</v>
      </c>
      <c r="F85" s="1">
        <v>25.55</v>
      </c>
      <c r="G85" s="1">
        <v>97.29</v>
      </c>
      <c r="H85" s="13">
        <f t="shared" si="3"/>
        <v>97.48</v>
      </c>
      <c r="I85" s="13">
        <f t="shared" si="2"/>
        <v>25.92</v>
      </c>
      <c r="J85" s="23">
        <f t="shared" si="4"/>
        <v>1.7013469548440725</v>
      </c>
      <c r="K85" s="23">
        <f t="shared" si="4"/>
        <v>0.45238934211693027</v>
      </c>
      <c r="L85">
        <f t="shared" si="5"/>
        <v>0.65477756248223029</v>
      </c>
      <c r="M85">
        <f t="shared" si="6"/>
        <v>73.497887039999995</v>
      </c>
      <c r="N85" s="24">
        <f t="shared" si="7"/>
        <v>0.6278067903232597</v>
      </c>
      <c r="O85" s="24">
        <f t="shared" si="8"/>
        <v>1.3702362724335264</v>
      </c>
      <c r="P85" s="11">
        <f t="shared" si="9"/>
        <v>97.48</v>
      </c>
      <c r="Q85" s="11">
        <f t="shared" si="10"/>
        <v>25.92</v>
      </c>
      <c r="R85" s="23">
        <f t="shared" si="11"/>
        <v>1.7013469548440725</v>
      </c>
      <c r="S85" s="23">
        <f t="shared" si="12"/>
        <v>0.45238934211693027</v>
      </c>
      <c r="T85">
        <f t="shared" si="13"/>
        <v>0.53048455011702289</v>
      </c>
      <c r="U85">
        <f t="shared" si="14"/>
        <v>74.153778192969597</v>
      </c>
      <c r="V85" s="24">
        <f t="shared" si="15"/>
        <v>0.51032508992226033</v>
      </c>
      <c r="W85" s="24">
        <f t="shared" si="16"/>
        <v>1.3574432120984521</v>
      </c>
      <c r="X85" s="24">
        <v>1.6086469413610767</v>
      </c>
      <c r="Y85" s="24">
        <v>0.54419405350327943</v>
      </c>
      <c r="Z85" s="24"/>
      <c r="AA85" s="24"/>
      <c r="AB85" s="24"/>
      <c r="AC85" s="24"/>
    </row>
    <row r="86" spans="1:29">
      <c r="A86" s="1" t="s">
        <v>539</v>
      </c>
      <c r="B86" s="15" t="s">
        <v>549</v>
      </c>
      <c r="C86" s="1" t="s">
        <v>529</v>
      </c>
      <c r="D86" s="1" t="s">
        <v>264</v>
      </c>
      <c r="E86" s="1" t="s">
        <v>550</v>
      </c>
      <c r="F86" s="1">
        <v>45.4</v>
      </c>
      <c r="G86" s="1">
        <v>118.47</v>
      </c>
      <c r="H86" s="13">
        <f t="shared" si="3"/>
        <v>118.78</v>
      </c>
      <c r="I86" s="13">
        <f t="shared" si="2"/>
        <v>45.67</v>
      </c>
      <c r="J86" s="23">
        <f t="shared" si="4"/>
        <v>2.0731020855188644</v>
      </c>
      <c r="K86" s="23">
        <f t="shared" si="4"/>
        <v>0.79709186938581034</v>
      </c>
      <c r="L86">
        <f t="shared" si="5"/>
        <v>0.90017479237463993</v>
      </c>
      <c r="M86">
        <f t="shared" si="6"/>
        <v>85.403917790000008</v>
      </c>
      <c r="N86" s="24">
        <f t="shared" si="7"/>
        <v>0.89728015430068075</v>
      </c>
      <c r="O86" s="24">
        <f t="shared" si="8"/>
        <v>1.4840946042978145</v>
      </c>
      <c r="P86" s="11">
        <f t="shared" si="9"/>
        <v>118.78</v>
      </c>
      <c r="Q86" s="11">
        <f t="shared" si="10"/>
        <v>45.67</v>
      </c>
      <c r="R86" s="23">
        <f t="shared" si="11"/>
        <v>2.0731020855188644</v>
      </c>
      <c r="S86" s="23">
        <f t="shared" si="12"/>
        <v>0.79709186938581034</v>
      </c>
      <c r="T86">
        <f t="shared" si="13"/>
        <v>0.8121697909871809</v>
      </c>
      <c r="U86">
        <f t="shared" si="14"/>
        <v>86.166057714878633</v>
      </c>
      <c r="V86" s="24">
        <f t="shared" si="15"/>
        <v>0.81035218118173846</v>
      </c>
      <c r="W86" s="24">
        <f t="shared" si="16"/>
        <v>1.4479896886682539</v>
      </c>
      <c r="X86" s="24">
        <v>1.6062493159217668</v>
      </c>
      <c r="Y86" s="24">
        <v>0.54825024449032511</v>
      </c>
      <c r="Z86" s="24"/>
      <c r="AA86" s="24"/>
      <c r="AB86" s="24"/>
      <c r="AC86" s="24"/>
    </row>
    <row r="87" spans="1:29">
      <c r="A87" s="1" t="s">
        <v>539</v>
      </c>
      <c r="B87" s="15" t="s">
        <v>232</v>
      </c>
      <c r="C87" s="1" t="s">
        <v>551</v>
      </c>
      <c r="D87" s="1" t="s">
        <v>232</v>
      </c>
      <c r="E87" s="1" t="s">
        <v>424</v>
      </c>
      <c r="F87" s="1">
        <v>40.409999999999997</v>
      </c>
      <c r="G87" s="1">
        <v>73.59</v>
      </c>
      <c r="H87" s="13">
        <f t="shared" si="3"/>
        <v>73.98</v>
      </c>
      <c r="I87" s="13">
        <f t="shared" si="2"/>
        <v>40.68</v>
      </c>
      <c r="J87" s="23">
        <f t="shared" si="4"/>
        <v>1.291194580625405</v>
      </c>
      <c r="K87" s="23">
        <f t="shared" si="4"/>
        <v>0.70999993971129327</v>
      </c>
      <c r="L87">
        <f t="shared" si="5"/>
        <v>0.72755830619494555</v>
      </c>
      <c r="M87">
        <f t="shared" si="6"/>
        <v>82.395761159999992</v>
      </c>
      <c r="N87" s="24">
        <f t="shared" si="7"/>
        <v>0.72115997873204718</v>
      </c>
      <c r="O87" s="24">
        <f t="shared" si="8"/>
        <v>1.4599487118060108</v>
      </c>
      <c r="P87" s="11">
        <f t="shared" si="9"/>
        <v>73.98</v>
      </c>
      <c r="Q87" s="11">
        <f t="shared" si="10"/>
        <v>40.68</v>
      </c>
      <c r="R87" s="23">
        <f t="shared" si="11"/>
        <v>1.291194580625405</v>
      </c>
      <c r="S87" s="23">
        <f t="shared" si="12"/>
        <v>0.70999993971129327</v>
      </c>
      <c r="T87">
        <f t="shared" si="13"/>
        <v>0.61735841811589531</v>
      </c>
      <c r="U87">
        <f t="shared" si="14"/>
        <v>83.131056458457053</v>
      </c>
      <c r="V87" s="24">
        <f t="shared" si="15"/>
        <v>0.61292721370680603</v>
      </c>
      <c r="W87" s="24">
        <f t="shared" si="16"/>
        <v>1.4284601442531655</v>
      </c>
      <c r="X87" s="24">
        <v>1.6083283289853998</v>
      </c>
      <c r="Y87" s="24">
        <v>0.54645763516794121</v>
      </c>
      <c r="Z87" s="24"/>
      <c r="AA87" s="24"/>
      <c r="AB87" s="24"/>
      <c r="AC87" s="24"/>
    </row>
    <row r="88" spans="1:29">
      <c r="A88" s="1" t="s">
        <v>539</v>
      </c>
      <c r="B88" s="16">
        <v>27</v>
      </c>
      <c r="C88" s="1" t="s">
        <v>497</v>
      </c>
      <c r="D88" s="1" t="s">
        <v>298</v>
      </c>
      <c r="E88" s="1" t="s">
        <v>552</v>
      </c>
      <c r="F88" s="1">
        <v>35.44</v>
      </c>
      <c r="G88" s="1">
        <v>83.58</v>
      </c>
      <c r="H88" s="13">
        <f t="shared" si="3"/>
        <v>83.97</v>
      </c>
      <c r="I88" s="13">
        <f t="shared" si="2"/>
        <v>35.729999999999997</v>
      </c>
      <c r="J88" s="23">
        <f t="shared" si="4"/>
        <v>1.4655529728996386</v>
      </c>
      <c r="K88" s="23">
        <f t="shared" si="4"/>
        <v>0.62360614173757389</v>
      </c>
      <c r="L88">
        <f t="shared" si="5"/>
        <v>0.64719250218318491</v>
      </c>
      <c r="M88">
        <f t="shared" si="6"/>
        <v>79.411718009999987</v>
      </c>
      <c r="N88" s="24">
        <f t="shared" si="7"/>
        <v>0.63617272304247585</v>
      </c>
      <c r="O88" s="24">
        <f t="shared" si="8"/>
        <v>1.4373044713105072</v>
      </c>
      <c r="P88" s="11">
        <f t="shared" si="9"/>
        <v>83.97</v>
      </c>
      <c r="Q88" s="11">
        <f t="shared" si="10"/>
        <v>35.729999999999997</v>
      </c>
      <c r="R88" s="23">
        <f t="shared" si="11"/>
        <v>1.4655529728996386</v>
      </c>
      <c r="S88" s="23">
        <f t="shared" si="12"/>
        <v>0.62360614173757389</v>
      </c>
      <c r="T88">
        <f t="shared" si="13"/>
        <v>0.52117721130455041</v>
      </c>
      <c r="U88">
        <f t="shared" si="14"/>
        <v>80.120383869421616</v>
      </c>
      <c r="V88" s="24">
        <f t="shared" si="15"/>
        <v>0.51344837751141759</v>
      </c>
      <c r="W88" s="24">
        <f t="shared" si="16"/>
        <v>1.4128725469897103</v>
      </c>
      <c r="X88" s="24">
        <v>1.6092184558407727</v>
      </c>
      <c r="Y88" s="24">
        <v>0.54540510968739275</v>
      </c>
      <c r="Z88" s="24"/>
      <c r="AA88" s="24"/>
      <c r="AB88" s="24"/>
      <c r="AC88" s="24"/>
    </row>
    <row r="89" spans="1:29">
      <c r="A89" s="1" t="s">
        <v>539</v>
      </c>
      <c r="B89" s="16">
        <v>40</v>
      </c>
      <c r="C89" s="1" t="s">
        <v>497</v>
      </c>
      <c r="D89" s="1" t="s">
        <v>298</v>
      </c>
      <c r="E89" s="1" t="s">
        <v>553</v>
      </c>
      <c r="F89" s="1">
        <v>35.36</v>
      </c>
      <c r="G89" s="1">
        <v>84.28</v>
      </c>
      <c r="H89" s="13">
        <f t="shared" si="3"/>
        <v>84.47</v>
      </c>
      <c r="I89" s="13">
        <f t="shared" si="2"/>
        <v>35.6</v>
      </c>
      <c r="J89" s="23">
        <f t="shared" si="4"/>
        <v>1.4742796191596101</v>
      </c>
      <c r="K89" s="23">
        <f t="shared" si="4"/>
        <v>0.6213372137099813</v>
      </c>
      <c r="L89">
        <f t="shared" si="5"/>
        <v>0.64493598458724</v>
      </c>
      <c r="M89">
        <f t="shared" si="6"/>
        <v>79.333349199999986</v>
      </c>
      <c r="N89" s="24">
        <f t="shared" si="7"/>
        <v>0.63379194091560331</v>
      </c>
      <c r="O89" s="24">
        <f t="shared" si="8"/>
        <v>1.4368520990772502</v>
      </c>
      <c r="P89" s="11">
        <f t="shared" si="9"/>
        <v>84.47</v>
      </c>
      <c r="Q89" s="11">
        <f t="shared" si="10"/>
        <v>35.6</v>
      </c>
      <c r="R89" s="23">
        <f t="shared" si="11"/>
        <v>1.4742796191596101</v>
      </c>
      <c r="S89" s="23">
        <f t="shared" si="12"/>
        <v>0.6213372137099813</v>
      </c>
      <c r="T89">
        <f t="shared" si="13"/>
        <v>0.5183973036350974</v>
      </c>
      <c r="U89">
        <f t="shared" si="14"/>
        <v>80.041315700416646</v>
      </c>
      <c r="V89" s="24">
        <f t="shared" si="15"/>
        <v>0.51058646309370614</v>
      </c>
      <c r="W89" s="24">
        <f t="shared" si="16"/>
        <v>1.412644825314368</v>
      </c>
      <c r="X89" s="24">
        <v>1.6092452228890672</v>
      </c>
      <c r="Y89" s="24">
        <v>0.54537873296665118</v>
      </c>
      <c r="Z89" s="24"/>
      <c r="AA89" s="24"/>
      <c r="AB89" s="24"/>
      <c r="AC89" s="24"/>
    </row>
    <row r="90" spans="1:29">
      <c r="A90" s="1" t="s">
        <v>539</v>
      </c>
      <c r="B90" s="15">
        <v>299</v>
      </c>
      <c r="C90" s="1" t="s">
        <v>497</v>
      </c>
      <c r="D90" s="1" t="s">
        <v>298</v>
      </c>
      <c r="E90" s="1" t="s">
        <v>554</v>
      </c>
      <c r="F90" s="1">
        <v>36.19</v>
      </c>
      <c r="G90" s="1">
        <v>87.5</v>
      </c>
      <c r="H90" s="13">
        <f t="shared" si="3"/>
        <v>87.83</v>
      </c>
      <c r="I90" s="13">
        <f t="shared" si="2"/>
        <v>36.32</v>
      </c>
      <c r="J90" s="23">
        <f t="shared" si="4"/>
        <v>1.5329226820266195</v>
      </c>
      <c r="K90" s="23">
        <f t="shared" si="4"/>
        <v>0.63390358432434046</v>
      </c>
      <c r="L90">
        <f t="shared" si="5"/>
        <v>0.63472895285592656</v>
      </c>
      <c r="M90">
        <f t="shared" si="6"/>
        <v>79.767391839999988</v>
      </c>
      <c r="N90" s="24">
        <f t="shared" si="7"/>
        <v>0.62463337696379839</v>
      </c>
      <c r="O90" s="24">
        <f t="shared" si="8"/>
        <v>1.4434699787741712</v>
      </c>
      <c r="P90" s="11">
        <f t="shared" si="9"/>
        <v>87.83</v>
      </c>
      <c r="Q90" s="11">
        <f t="shared" si="10"/>
        <v>36.32</v>
      </c>
      <c r="R90" s="23">
        <f t="shared" si="11"/>
        <v>1.5329226820266195</v>
      </c>
      <c r="S90" s="23">
        <f t="shared" si="12"/>
        <v>0.63390358432434046</v>
      </c>
      <c r="T90">
        <f t="shared" si="13"/>
        <v>0.50575657548694564</v>
      </c>
      <c r="U90">
        <f t="shared" si="14"/>
        <v>80.479231713367255</v>
      </c>
      <c r="V90" s="24">
        <f t="shared" si="15"/>
        <v>0.49879013831197466</v>
      </c>
      <c r="W90" s="24">
        <f t="shared" si="16"/>
        <v>1.4186406980195998</v>
      </c>
      <c r="X90" s="24">
        <v>1.6094330892570905</v>
      </c>
      <c r="Y90" s="24">
        <v>0.54542005804838589</v>
      </c>
      <c r="Z90" s="24"/>
      <c r="AA90" s="24"/>
      <c r="AB90" s="24"/>
      <c r="AC90" s="24"/>
    </row>
    <row r="91" spans="1:29">
      <c r="A91" s="1" t="s">
        <v>539</v>
      </c>
      <c r="B91" s="15">
        <v>494</v>
      </c>
      <c r="C91" s="1" t="s">
        <v>497</v>
      </c>
      <c r="D91" s="1" t="s">
        <v>298</v>
      </c>
      <c r="E91" s="1" t="s">
        <v>555</v>
      </c>
      <c r="F91" s="1">
        <v>36.15</v>
      </c>
      <c r="G91" s="1">
        <v>89.11</v>
      </c>
      <c r="H91" s="13">
        <f t="shared" si="3"/>
        <v>89.18</v>
      </c>
      <c r="I91" s="13">
        <f t="shared" si="2"/>
        <v>36.25</v>
      </c>
      <c r="J91" s="23">
        <f t="shared" si="4"/>
        <v>1.5564846269285433</v>
      </c>
      <c r="K91" s="23">
        <f t="shared" si="4"/>
        <v>0.63268185384794451</v>
      </c>
      <c r="L91">
        <f t="shared" si="5"/>
        <v>0.63312040936202352</v>
      </c>
      <c r="M91">
        <f t="shared" si="6"/>
        <v>79.72519324999999</v>
      </c>
      <c r="N91" s="24">
        <f t="shared" si="7"/>
        <v>0.62296741385164889</v>
      </c>
      <c r="O91" s="24">
        <f t="shared" si="8"/>
        <v>1.443296879432441</v>
      </c>
      <c r="P91" s="11">
        <f t="shared" si="9"/>
        <v>89.18</v>
      </c>
      <c r="Q91" s="11">
        <f t="shared" si="10"/>
        <v>36.25</v>
      </c>
      <c r="R91" s="23">
        <f t="shared" si="11"/>
        <v>1.5564846269285433</v>
      </c>
      <c r="S91" s="23">
        <f t="shared" si="12"/>
        <v>0.63268185384794451</v>
      </c>
      <c r="T91">
        <f t="shared" si="13"/>
        <v>0.50375426672587897</v>
      </c>
      <c r="U91">
        <f t="shared" si="14"/>
        <v>80.436656545441508</v>
      </c>
      <c r="V91" s="24">
        <f t="shared" si="15"/>
        <v>0.49675335699153489</v>
      </c>
      <c r="W91" s="24">
        <f t="shared" si="16"/>
        <v>1.4186027411014912</v>
      </c>
      <c r="X91" s="24">
        <v>1.6094532757218996</v>
      </c>
      <c r="Y91" s="24">
        <v>0.545404053569016</v>
      </c>
      <c r="Z91" s="24"/>
      <c r="AA91" s="24"/>
      <c r="AB91" s="24"/>
      <c r="AC91" s="24"/>
    </row>
    <row r="92" spans="1:29">
      <c r="A92" s="1" t="s">
        <v>539</v>
      </c>
      <c r="B92" s="15">
        <v>52</v>
      </c>
      <c r="C92" s="1" t="s">
        <v>497</v>
      </c>
      <c r="D92" s="1" t="s">
        <v>298</v>
      </c>
      <c r="E92" s="1" t="s">
        <v>253</v>
      </c>
      <c r="F92" s="1">
        <v>35.299999999999997</v>
      </c>
      <c r="G92" s="1">
        <v>85.1</v>
      </c>
      <c r="H92" s="13">
        <f t="shared" si="3"/>
        <v>85.17</v>
      </c>
      <c r="I92" s="13">
        <f t="shared" si="2"/>
        <v>35.5</v>
      </c>
      <c r="J92" s="23">
        <f t="shared" si="4"/>
        <v>1.4864969239235706</v>
      </c>
      <c r="K92" s="23">
        <f t="shared" si="4"/>
        <v>0.61959188445798696</v>
      </c>
      <c r="L92">
        <f t="shared" si="5"/>
        <v>0.64209263710725706</v>
      </c>
      <c r="M92">
        <f t="shared" si="6"/>
        <v>79.273065500000001</v>
      </c>
      <c r="N92" s="24">
        <f t="shared" si="7"/>
        <v>0.63087232953754391</v>
      </c>
      <c r="O92" s="24">
        <f t="shared" si="8"/>
        <v>1.4367145497357507</v>
      </c>
      <c r="P92" s="11">
        <f t="shared" si="9"/>
        <v>85.17</v>
      </c>
      <c r="Q92" s="11">
        <f t="shared" si="10"/>
        <v>35.5</v>
      </c>
      <c r="R92" s="23">
        <f t="shared" si="11"/>
        <v>1.4864969239235706</v>
      </c>
      <c r="S92" s="23">
        <f t="shared" si="12"/>
        <v>0.61959188445798696</v>
      </c>
      <c r="T92">
        <f t="shared" si="13"/>
        <v>0.51488703895620425</v>
      </c>
      <c r="U92">
        <f t="shared" si="14"/>
        <v>79.980494031951295</v>
      </c>
      <c r="V92" s="24">
        <f t="shared" si="15"/>
        <v>0.50703427973766202</v>
      </c>
      <c r="W92" s="24">
        <f t="shared" si="16"/>
        <v>1.4127135967258837</v>
      </c>
      <c r="X92" s="24">
        <v>1.6092822849852479</v>
      </c>
      <c r="Y92" s="24">
        <v>0.54535351383136488</v>
      </c>
      <c r="Z92" s="24"/>
      <c r="AA92" s="24"/>
      <c r="AB92" s="24"/>
      <c r="AC92" s="24"/>
    </row>
    <row r="93" spans="1:29">
      <c r="A93" s="1" t="s">
        <v>539</v>
      </c>
      <c r="B93" s="15">
        <v>678</v>
      </c>
      <c r="C93" s="1" t="s">
        <v>497</v>
      </c>
      <c r="D93" s="1" t="s">
        <v>14</v>
      </c>
      <c r="E93" s="1" t="s">
        <v>556</v>
      </c>
      <c r="F93" s="1">
        <v>35.44</v>
      </c>
      <c r="G93" s="1">
        <v>90.33</v>
      </c>
      <c r="H93" s="13">
        <f t="shared" si="3"/>
        <v>90.55</v>
      </c>
      <c r="I93" s="13">
        <f t="shared" si="2"/>
        <v>35.729999999999997</v>
      </c>
      <c r="J93" s="23">
        <f t="shared" si="4"/>
        <v>1.5803956376808654</v>
      </c>
      <c r="K93" s="23">
        <f t="shared" si="4"/>
        <v>0.62360614173757389</v>
      </c>
      <c r="L93">
        <f t="shared" si="5"/>
        <v>0.63297278339856378</v>
      </c>
      <c r="M93">
        <f t="shared" si="6"/>
        <v>79.411718009999987</v>
      </c>
      <c r="N93" s="24">
        <f t="shared" si="7"/>
        <v>0.62219512412160616</v>
      </c>
      <c r="O93" s="24">
        <f t="shared" si="8"/>
        <v>1.4399173491723691</v>
      </c>
      <c r="P93" s="11">
        <f t="shared" si="9"/>
        <v>90.55</v>
      </c>
      <c r="Q93" s="11">
        <f t="shared" si="10"/>
        <v>35.729999999999997</v>
      </c>
      <c r="R93" s="23">
        <f t="shared" si="11"/>
        <v>1.5803956376808654</v>
      </c>
      <c r="S93" s="23">
        <f t="shared" si="12"/>
        <v>0.62360614173757389</v>
      </c>
      <c r="T93">
        <f t="shared" si="13"/>
        <v>0.50357035876118705</v>
      </c>
      <c r="U93">
        <f t="shared" si="14"/>
        <v>80.120383869421616</v>
      </c>
      <c r="V93" s="24">
        <f t="shared" si="15"/>
        <v>0.49610262701545038</v>
      </c>
      <c r="W93" s="24">
        <f t="shared" si="16"/>
        <v>1.4158935064756015</v>
      </c>
      <c r="X93" s="24">
        <v>1.6094291187957719</v>
      </c>
      <c r="Y93" s="24">
        <v>0.54534026647748646</v>
      </c>
      <c r="Z93" s="24"/>
      <c r="AA93" s="24"/>
      <c r="AB93" s="24"/>
      <c r="AC93" s="24"/>
    </row>
    <row r="94" spans="1:29">
      <c r="A94" s="1" t="s">
        <v>539</v>
      </c>
      <c r="B94" s="15">
        <v>741</v>
      </c>
      <c r="C94" s="1" t="s">
        <v>497</v>
      </c>
      <c r="D94" s="1" t="s">
        <v>14</v>
      </c>
      <c r="E94" s="1" t="s">
        <v>557</v>
      </c>
      <c r="F94" s="1">
        <v>33.119999999999997</v>
      </c>
      <c r="G94" s="1">
        <v>92.39</v>
      </c>
      <c r="H94" s="13">
        <f t="shared" si="3"/>
        <v>92.65</v>
      </c>
      <c r="I94" s="13">
        <f t="shared" si="2"/>
        <v>33.200000000000003</v>
      </c>
      <c r="J94" s="23">
        <f t="shared" si="4"/>
        <v>1.6170475519727465</v>
      </c>
      <c r="K94" s="23">
        <f t="shared" si="4"/>
        <v>0.57944931166211744</v>
      </c>
      <c r="L94">
        <f t="shared" si="5"/>
        <v>0.63564893806256928</v>
      </c>
      <c r="M94">
        <f t="shared" si="6"/>
        <v>77.886540399999987</v>
      </c>
      <c r="N94" s="24">
        <f t="shared" si="7"/>
        <v>0.62149555806910128</v>
      </c>
      <c r="O94" s="24">
        <f t="shared" si="8"/>
        <v>1.4228364811964334</v>
      </c>
      <c r="P94" s="11">
        <f t="shared" si="9"/>
        <v>92.65</v>
      </c>
      <c r="Q94" s="11">
        <f t="shared" si="10"/>
        <v>33.200000000000003</v>
      </c>
      <c r="R94" s="23">
        <f t="shared" si="11"/>
        <v>1.6170475519727465</v>
      </c>
      <c r="S94" s="23">
        <f t="shared" si="12"/>
        <v>0.57944931166211744</v>
      </c>
      <c r="T94">
        <f t="shared" si="13"/>
        <v>0.50690048835291823</v>
      </c>
      <c r="U94">
        <f t="shared" si="14"/>
        <v>78.581595657247959</v>
      </c>
      <c r="V94" s="24">
        <f t="shared" si="15"/>
        <v>0.49686772799473233</v>
      </c>
      <c r="W94" s="24">
        <f t="shared" si="16"/>
        <v>1.4019432047990312</v>
      </c>
      <c r="X94" s="24">
        <v>1.6092647908970235</v>
      </c>
      <c r="Y94" s="24">
        <v>0.54504297995151252</v>
      </c>
      <c r="Z94" s="24"/>
      <c r="AA94" s="24"/>
      <c r="AB94" s="24"/>
      <c r="AC94" s="24"/>
    </row>
    <row r="95" spans="1:29">
      <c r="A95" s="1" t="s">
        <v>539</v>
      </c>
      <c r="B95" s="15">
        <v>79</v>
      </c>
      <c r="C95" s="1" t="s">
        <v>497</v>
      </c>
      <c r="D95" s="1" t="s">
        <v>76</v>
      </c>
      <c r="E95" s="1" t="s">
        <v>558</v>
      </c>
      <c r="F95" s="1">
        <v>34.15</v>
      </c>
      <c r="G95" s="1">
        <v>85.11</v>
      </c>
      <c r="H95" s="13">
        <f t="shared" si="3"/>
        <v>85.18</v>
      </c>
      <c r="I95" s="13">
        <f t="shared" si="2"/>
        <v>34.25</v>
      </c>
      <c r="J95" s="23">
        <f t="shared" si="4"/>
        <v>1.48667145684877</v>
      </c>
      <c r="K95" s="23">
        <f t="shared" si="4"/>
        <v>0.59777526880805787</v>
      </c>
      <c r="L95">
        <f t="shared" si="5"/>
        <v>0.64205470963890166</v>
      </c>
      <c r="M95">
        <f t="shared" si="6"/>
        <v>78.519519249999988</v>
      </c>
      <c r="N95" s="24">
        <f t="shared" si="7"/>
        <v>0.62920884334986504</v>
      </c>
      <c r="O95" s="24">
        <f t="shared" si="8"/>
        <v>1.4284355271726192</v>
      </c>
      <c r="P95" s="11">
        <f t="shared" si="9"/>
        <v>85.18</v>
      </c>
      <c r="Q95" s="11">
        <f t="shared" si="10"/>
        <v>34.25</v>
      </c>
      <c r="R95" s="23">
        <f t="shared" si="11"/>
        <v>1.48667145684877</v>
      </c>
      <c r="S95" s="23">
        <f t="shared" si="12"/>
        <v>0.59777526880805787</v>
      </c>
      <c r="T95">
        <f t="shared" si="13"/>
        <v>0.51484015890255419</v>
      </c>
      <c r="U95">
        <f t="shared" si="14"/>
        <v>79.220223176134269</v>
      </c>
      <c r="V95" s="24">
        <f t="shared" si="15"/>
        <v>0.50575494340243354</v>
      </c>
      <c r="W95" s="24">
        <f t="shared" si="16"/>
        <v>1.4060024943864082</v>
      </c>
      <c r="X95" s="24">
        <v>1.6092200890819892</v>
      </c>
      <c r="Y95" s="24">
        <v>0.54519905392094525</v>
      </c>
      <c r="Z95" s="24"/>
      <c r="AA95" s="24"/>
      <c r="AB95" s="24"/>
      <c r="AC95" s="24"/>
    </row>
    <row r="96" spans="1:29">
      <c r="A96" s="1" t="s">
        <v>539</v>
      </c>
      <c r="B96" s="15">
        <v>342</v>
      </c>
      <c r="C96" s="1" t="s">
        <v>497</v>
      </c>
      <c r="D96" s="1" t="s">
        <v>7</v>
      </c>
      <c r="E96" s="1" t="s">
        <v>543</v>
      </c>
      <c r="F96" s="1">
        <v>34.43</v>
      </c>
      <c r="G96" s="1">
        <v>86.35</v>
      </c>
      <c r="H96" s="13">
        <f t="shared" si="3"/>
        <v>86.58</v>
      </c>
      <c r="I96" s="13">
        <f t="shared" si="2"/>
        <v>34.72</v>
      </c>
      <c r="J96" s="23">
        <f t="shared" si="4"/>
        <v>1.5111060663766904</v>
      </c>
      <c r="K96" s="23">
        <f t="shared" si="4"/>
        <v>0.60597831629243115</v>
      </c>
      <c r="L96">
        <f t="shared" si="5"/>
        <v>0.63750309972443664</v>
      </c>
      <c r="M96">
        <f t="shared" si="6"/>
        <v>78.802852639999998</v>
      </c>
      <c r="N96" s="24">
        <f t="shared" si="7"/>
        <v>0.62536811644492885</v>
      </c>
      <c r="O96" s="24">
        <f t="shared" si="8"/>
        <v>1.4324324346738582</v>
      </c>
      <c r="P96" s="11">
        <f t="shared" si="9"/>
        <v>86.58</v>
      </c>
      <c r="Q96" s="11">
        <f t="shared" si="10"/>
        <v>34.72</v>
      </c>
      <c r="R96" s="23">
        <f t="shared" si="11"/>
        <v>1.5111060663766904</v>
      </c>
      <c r="S96" s="23">
        <f t="shared" si="12"/>
        <v>0.60597831629243115</v>
      </c>
      <c r="T96">
        <f t="shared" si="13"/>
        <v>0.50920315689279438</v>
      </c>
      <c r="U96">
        <f t="shared" si="14"/>
        <v>79.506085017921464</v>
      </c>
      <c r="V96" s="24">
        <f t="shared" si="15"/>
        <v>0.50068635529101668</v>
      </c>
      <c r="W96" s="24">
        <f t="shared" si="16"/>
        <v>1.4095536836804923</v>
      </c>
      <c r="X96" s="24">
        <v>1.6093112855468794</v>
      </c>
      <c r="Y96" s="24">
        <v>0.5452372462793782</v>
      </c>
      <c r="Z96" s="24"/>
      <c r="AA96" s="24"/>
      <c r="AB96" s="24"/>
      <c r="AC96" s="24"/>
    </row>
    <row r="97" spans="1:29">
      <c r="A97" s="1" t="s">
        <v>539</v>
      </c>
      <c r="B97" s="15">
        <v>356</v>
      </c>
      <c r="C97" s="1" t="s">
        <v>497</v>
      </c>
      <c r="D97" s="1" t="s">
        <v>7</v>
      </c>
      <c r="E97" s="1" t="s">
        <v>559</v>
      </c>
      <c r="F97" s="1">
        <v>33.56</v>
      </c>
      <c r="G97" s="1">
        <v>86.28</v>
      </c>
      <c r="H97" s="13">
        <f t="shared" si="3"/>
        <v>86.47</v>
      </c>
      <c r="I97" s="13">
        <f t="shared" si="2"/>
        <v>33.93</v>
      </c>
      <c r="J97" s="23">
        <f t="shared" si="4"/>
        <v>1.5091862041994968</v>
      </c>
      <c r="K97" s="23">
        <f t="shared" si="4"/>
        <v>0.59219021520167603</v>
      </c>
      <c r="L97">
        <f t="shared" si="5"/>
        <v>0.63780582631624949</v>
      </c>
      <c r="M97">
        <f t="shared" si="6"/>
        <v>78.326611409999998</v>
      </c>
      <c r="N97" s="24">
        <f t="shared" si="7"/>
        <v>0.624614018840013</v>
      </c>
      <c r="O97" s="24">
        <f t="shared" si="8"/>
        <v>1.4271774737694543</v>
      </c>
      <c r="P97" s="11">
        <f t="shared" si="9"/>
        <v>86.47</v>
      </c>
      <c r="Q97" s="11">
        <f t="shared" si="10"/>
        <v>33.93</v>
      </c>
      <c r="R97" s="23">
        <f t="shared" si="11"/>
        <v>1.5091862041994968</v>
      </c>
      <c r="S97" s="23">
        <f t="shared" si="12"/>
        <v>0.59219021520167603</v>
      </c>
      <c r="T97">
        <f t="shared" si="13"/>
        <v>0.50957875752494342</v>
      </c>
      <c r="U97">
        <f t="shared" si="14"/>
        <v>79.025593837045108</v>
      </c>
      <c r="V97" s="24">
        <f t="shared" si="15"/>
        <v>0.50025974389654004</v>
      </c>
      <c r="W97" s="24">
        <f t="shared" si="16"/>
        <v>1.4052866583045673</v>
      </c>
      <c r="X97" s="24">
        <v>1.6092678274221954</v>
      </c>
      <c r="Y97" s="24">
        <v>0.54514156733988695</v>
      </c>
      <c r="Z97" s="24"/>
      <c r="AA97" s="24"/>
      <c r="AB97" s="24"/>
      <c r="AC97" s="24"/>
    </row>
    <row r="98" spans="1:29">
      <c r="A98" s="1" t="s">
        <v>539</v>
      </c>
      <c r="B98" s="15">
        <v>434</v>
      </c>
      <c r="C98" s="1" t="s">
        <v>497</v>
      </c>
      <c r="D98" s="1" t="s">
        <v>7</v>
      </c>
      <c r="E98" s="1" t="s">
        <v>560</v>
      </c>
      <c r="F98" s="1">
        <v>31.54</v>
      </c>
      <c r="G98" s="1">
        <v>86.09</v>
      </c>
      <c r="H98" s="13">
        <f t="shared" si="3"/>
        <v>86.15</v>
      </c>
      <c r="I98" s="13">
        <f t="shared" si="2"/>
        <v>31.9</v>
      </c>
      <c r="J98" s="23">
        <f t="shared" si="4"/>
        <v>1.5036011505931151</v>
      </c>
      <c r="K98" s="23">
        <f t="shared" si="4"/>
        <v>0.55676003138619112</v>
      </c>
      <c r="L98">
        <f t="shared" si="5"/>
        <v>0.63873999206860821</v>
      </c>
      <c r="M98">
        <f t="shared" si="6"/>
        <v>77.102852299999995</v>
      </c>
      <c r="N98" s="24">
        <f t="shared" si="7"/>
        <v>0.62262605553105932</v>
      </c>
      <c r="O98" s="24">
        <f t="shared" si="8"/>
        <v>1.4136585180798202</v>
      </c>
      <c r="P98" s="11">
        <f t="shared" si="9"/>
        <v>86.15</v>
      </c>
      <c r="Q98" s="11">
        <f t="shared" si="10"/>
        <v>31.9</v>
      </c>
      <c r="R98" s="23">
        <f t="shared" si="11"/>
        <v>1.5036011505931151</v>
      </c>
      <c r="S98" s="23">
        <f t="shared" si="12"/>
        <v>0.55676003138619112</v>
      </c>
      <c r="T98">
        <f t="shared" si="13"/>
        <v>0.51073718072953145</v>
      </c>
      <c r="U98">
        <f t="shared" si="14"/>
        <v>77.79091396719825</v>
      </c>
      <c r="V98" s="24">
        <f t="shared" si="15"/>
        <v>0.49918551607646527</v>
      </c>
      <c r="W98" s="24">
        <f t="shared" si="16"/>
        <v>1.3942848208399508</v>
      </c>
      <c r="X98" s="24">
        <v>1.6091566320746635</v>
      </c>
      <c r="Y98" s="24">
        <v>0.54489505583023512</v>
      </c>
      <c r="Z98" s="24"/>
      <c r="AA98" s="24"/>
      <c r="AB98" s="24"/>
      <c r="AC98" s="24"/>
    </row>
    <row r="99" spans="1:29">
      <c r="A99" s="1" t="s">
        <v>539</v>
      </c>
      <c r="B99" s="15">
        <v>444</v>
      </c>
      <c r="C99" s="1" t="s">
        <v>497</v>
      </c>
      <c r="D99" s="1" t="s">
        <v>7</v>
      </c>
      <c r="E99" s="1" t="s">
        <v>561</v>
      </c>
      <c r="F99" s="1">
        <v>31.24</v>
      </c>
      <c r="G99" s="1">
        <v>86.29</v>
      </c>
      <c r="H99" s="13">
        <f t="shared" si="3"/>
        <v>86.48</v>
      </c>
      <c r="I99" s="13">
        <f t="shared" si="2"/>
        <v>31.4</v>
      </c>
      <c r="J99" s="23">
        <f t="shared" si="4"/>
        <v>1.5093607371246962</v>
      </c>
      <c r="K99" s="23">
        <f t="shared" si="4"/>
        <v>0.54803338512621946</v>
      </c>
      <c r="L99">
        <f t="shared" si="5"/>
        <v>0.63777791624342084</v>
      </c>
      <c r="M99">
        <f t="shared" si="6"/>
        <v>76.801433799999998</v>
      </c>
      <c r="N99" s="24">
        <f t="shared" si="7"/>
        <v>0.62093076827972948</v>
      </c>
      <c r="O99" s="24">
        <f t="shared" si="8"/>
        <v>1.4106046963440011</v>
      </c>
      <c r="P99" s="11">
        <f t="shared" si="9"/>
        <v>86.48</v>
      </c>
      <c r="Q99" s="11">
        <f t="shared" si="10"/>
        <v>31.4</v>
      </c>
      <c r="R99" s="23">
        <f t="shared" si="11"/>
        <v>1.5093607371246962</v>
      </c>
      <c r="S99" s="23">
        <f t="shared" si="12"/>
        <v>0.54803338512621946</v>
      </c>
      <c r="T99">
        <f t="shared" si="13"/>
        <v>0.50954413290945333</v>
      </c>
      <c r="U99">
        <f t="shared" si="14"/>
        <v>77.486805624871451</v>
      </c>
      <c r="V99" s="24">
        <f t="shared" si="15"/>
        <v>0.49744049208411151</v>
      </c>
      <c r="W99" s="24">
        <f t="shared" si="16"/>
        <v>1.3918953228249353</v>
      </c>
      <c r="X99" s="24">
        <v>1.6091479207539205</v>
      </c>
      <c r="Y99" s="24">
        <v>0.54482960720448426</v>
      </c>
      <c r="Z99" s="24"/>
      <c r="AA99" s="24"/>
      <c r="AB99" s="24"/>
      <c r="AC99" s="24"/>
    </row>
    <row r="100" spans="1:29">
      <c r="A100" s="1" t="s">
        <v>539</v>
      </c>
      <c r="B100" s="15">
        <v>446</v>
      </c>
      <c r="C100" s="1" t="s">
        <v>497</v>
      </c>
      <c r="D100" s="1" t="s">
        <v>7</v>
      </c>
      <c r="E100" s="1" t="s">
        <v>562</v>
      </c>
      <c r="F100" s="1">
        <v>33.58</v>
      </c>
      <c r="G100" s="1">
        <v>86.52</v>
      </c>
      <c r="H100" s="13">
        <f t="shared" si="3"/>
        <v>86.87</v>
      </c>
      <c r="I100" s="13">
        <f t="shared" si="2"/>
        <v>33.97</v>
      </c>
      <c r="J100" s="23">
        <f t="shared" si="4"/>
        <v>1.5161675212074741</v>
      </c>
      <c r="K100" s="23">
        <f t="shared" si="4"/>
        <v>0.59288834690247372</v>
      </c>
      <c r="L100">
        <f t="shared" si="5"/>
        <v>0.63675026201078033</v>
      </c>
      <c r="M100">
        <f t="shared" si="6"/>
        <v>78.350724889999995</v>
      </c>
      <c r="N100" s="24">
        <f t="shared" si="7"/>
        <v>0.62363445321438316</v>
      </c>
      <c r="O100" s="24">
        <f t="shared" si="8"/>
        <v>1.4276534998640662</v>
      </c>
      <c r="P100" s="11">
        <f t="shared" si="9"/>
        <v>86.87</v>
      </c>
      <c r="Q100" s="11">
        <f t="shared" si="10"/>
        <v>33.97</v>
      </c>
      <c r="R100" s="23">
        <f t="shared" si="11"/>
        <v>1.5161675212074741</v>
      </c>
      <c r="S100" s="23">
        <f t="shared" si="12"/>
        <v>0.59288834690247372</v>
      </c>
      <c r="T100">
        <f t="shared" si="13"/>
        <v>0.50826866328381892</v>
      </c>
      <c r="U100">
        <f t="shared" si="14"/>
        <v>79.049922504431251</v>
      </c>
      <c r="V100" s="24">
        <f t="shared" si="15"/>
        <v>0.49901464876369334</v>
      </c>
      <c r="W100" s="24">
        <f t="shared" si="16"/>
        <v>1.405747942151844</v>
      </c>
      <c r="X100" s="24">
        <v>1.6092855660858059</v>
      </c>
      <c r="Y100" s="24">
        <v>0.54514202559548441</v>
      </c>
      <c r="Z100" s="24"/>
      <c r="AA100" s="24"/>
      <c r="AB100" s="24"/>
      <c r="AC100" s="24"/>
    </row>
    <row r="101" spans="1:29">
      <c r="A101" s="1" t="s">
        <v>539</v>
      </c>
      <c r="B101" s="15">
        <v>472</v>
      </c>
      <c r="C101" s="1" t="s">
        <v>497</v>
      </c>
      <c r="D101" s="1" t="s">
        <v>7</v>
      </c>
      <c r="E101" s="1" t="s">
        <v>563</v>
      </c>
      <c r="F101" s="1">
        <v>30.59</v>
      </c>
      <c r="G101" s="1">
        <v>87.51</v>
      </c>
      <c r="H101" s="13">
        <f t="shared" si="3"/>
        <v>87.85</v>
      </c>
      <c r="I101" s="13">
        <f t="shared" si="2"/>
        <v>30.98</v>
      </c>
      <c r="J101" s="23">
        <f t="shared" si="4"/>
        <v>1.5332717478770184</v>
      </c>
      <c r="K101" s="23">
        <f t="shared" si="4"/>
        <v>0.54070300226784329</v>
      </c>
      <c r="L101">
        <f t="shared" si="5"/>
        <v>0.63469456863743079</v>
      </c>
      <c r="M101">
        <f t="shared" si="6"/>
        <v>76.548242259999995</v>
      </c>
      <c r="N101" s="24">
        <f t="shared" si="7"/>
        <v>0.61728244256715514</v>
      </c>
      <c r="O101" s="24">
        <f t="shared" si="8"/>
        <v>1.4085794864340406</v>
      </c>
      <c r="P101" s="11">
        <f t="shared" si="9"/>
        <v>87.85</v>
      </c>
      <c r="Q101" s="11">
        <f t="shared" si="10"/>
        <v>30.98</v>
      </c>
      <c r="R101" s="23">
        <f t="shared" si="11"/>
        <v>1.5332717478770184</v>
      </c>
      <c r="S101" s="23">
        <f t="shared" si="12"/>
        <v>0.54070300226784329</v>
      </c>
      <c r="T101">
        <f t="shared" si="13"/>
        <v>0.50571380402446586</v>
      </c>
      <c r="U101">
        <f t="shared" si="14"/>
        <v>77.231354617316924</v>
      </c>
      <c r="V101" s="24">
        <f t="shared" si="15"/>
        <v>0.49320772860196399</v>
      </c>
      <c r="W101" s="24">
        <f t="shared" si="16"/>
        <v>1.3905251677758028</v>
      </c>
      <c r="X101" s="24">
        <v>1.6091753813066105</v>
      </c>
      <c r="Y101" s="24">
        <v>0.54476642456392133</v>
      </c>
      <c r="Z101" s="24"/>
      <c r="AA101" s="24"/>
      <c r="AB101" s="24"/>
      <c r="AC101" s="24"/>
    </row>
    <row r="102" spans="1:29">
      <c r="A102" s="1" t="s">
        <v>539</v>
      </c>
      <c r="B102" s="15">
        <v>548</v>
      </c>
      <c r="C102" s="1" t="s">
        <v>497</v>
      </c>
      <c r="D102" s="1" t="s">
        <v>503</v>
      </c>
      <c r="E102" s="1" t="s">
        <v>564</v>
      </c>
      <c r="F102" s="1">
        <v>33.479999999999997</v>
      </c>
      <c r="G102" s="1">
        <v>90.31</v>
      </c>
      <c r="H102" s="13">
        <f t="shared" si="3"/>
        <v>90.52</v>
      </c>
      <c r="I102" s="13">
        <f t="shared" si="2"/>
        <v>33.799999999999997</v>
      </c>
      <c r="J102" s="23">
        <f t="shared" si="4"/>
        <v>1.579872038905267</v>
      </c>
      <c r="K102" s="23">
        <f t="shared" si="4"/>
        <v>0.58992128717408332</v>
      </c>
      <c r="L102">
        <f t="shared" si="5"/>
        <v>0.6329599706319633</v>
      </c>
      <c r="M102">
        <f t="shared" si="6"/>
        <v>78.248242599999998</v>
      </c>
      <c r="N102" s="24">
        <f t="shared" si="7"/>
        <v>0.61969263963489829</v>
      </c>
      <c r="O102" s="24">
        <f t="shared" si="8"/>
        <v>1.4273102156476276</v>
      </c>
      <c r="P102" s="11">
        <f t="shared" si="9"/>
        <v>90.52</v>
      </c>
      <c r="Q102" s="11">
        <f t="shared" si="10"/>
        <v>33.799999999999997</v>
      </c>
      <c r="R102" s="23">
        <f t="shared" si="11"/>
        <v>1.579872038905267</v>
      </c>
      <c r="S102" s="23">
        <f t="shared" si="12"/>
        <v>0.58992128717408332</v>
      </c>
      <c r="T102">
        <f t="shared" si="13"/>
        <v>0.50355439585904704</v>
      </c>
      <c r="U102">
        <f t="shared" si="14"/>
        <v>78.946525668040138</v>
      </c>
      <c r="V102" s="24">
        <f t="shared" si="15"/>
        <v>0.49421279375531063</v>
      </c>
      <c r="W102" s="24">
        <f t="shared" si="16"/>
        <v>1.4057514136569131</v>
      </c>
      <c r="X102" s="24">
        <v>1.6093339951578247</v>
      </c>
      <c r="Y102" s="24">
        <v>0.54510528230564326</v>
      </c>
      <c r="Z102" s="24"/>
      <c r="AA102" s="24"/>
      <c r="AB102" s="24"/>
      <c r="AC102" s="24"/>
    </row>
    <row r="103" spans="1:29">
      <c r="A103" s="1" t="s">
        <v>539</v>
      </c>
      <c r="B103" s="15">
        <v>595</v>
      </c>
      <c r="C103" s="1" t="s">
        <v>497</v>
      </c>
      <c r="D103" s="1" t="s">
        <v>503</v>
      </c>
      <c r="E103" s="1" t="s">
        <v>565</v>
      </c>
      <c r="F103" s="1">
        <v>31.49</v>
      </c>
      <c r="G103" s="1">
        <v>91.03</v>
      </c>
      <c r="H103" s="13">
        <f t="shared" si="3"/>
        <v>91.05</v>
      </c>
      <c r="I103" s="13">
        <f t="shared" si="2"/>
        <v>31.82</v>
      </c>
      <c r="J103" s="23">
        <f t="shared" si="4"/>
        <v>1.589122283940837</v>
      </c>
      <c r="K103" s="23">
        <f t="shared" si="4"/>
        <v>0.55536376798459564</v>
      </c>
      <c r="L103">
        <f t="shared" si="5"/>
        <v>0.63329201420807479</v>
      </c>
      <c r="M103">
        <f t="shared" si="6"/>
        <v>77.054625339999987</v>
      </c>
      <c r="N103" s="24">
        <f t="shared" si="7"/>
        <v>0.61719632040040195</v>
      </c>
      <c r="O103" s="24">
        <f t="shared" si="8"/>
        <v>1.4143549591875413</v>
      </c>
      <c r="P103" s="11">
        <f t="shared" si="9"/>
        <v>91.05</v>
      </c>
      <c r="Q103" s="11">
        <f t="shared" si="10"/>
        <v>31.82</v>
      </c>
      <c r="R103" s="23">
        <f t="shared" si="11"/>
        <v>1.589122283940837</v>
      </c>
      <c r="S103" s="23">
        <f t="shared" si="12"/>
        <v>0.55536376798459564</v>
      </c>
      <c r="T103">
        <f t="shared" si="13"/>
        <v>0.50396801637904953</v>
      </c>
      <c r="U103">
        <f t="shared" si="14"/>
        <v>77.742256632425963</v>
      </c>
      <c r="V103" s="24">
        <f t="shared" si="15"/>
        <v>0.49247876637107302</v>
      </c>
      <c r="W103" s="24">
        <f t="shared" si="16"/>
        <v>1.3952980957008352</v>
      </c>
      <c r="X103" s="24">
        <v>1.6092352174618332</v>
      </c>
      <c r="Y103" s="24">
        <v>0.54486440828495997</v>
      </c>
      <c r="Z103" s="24"/>
      <c r="AA103" s="24"/>
      <c r="AB103" s="24"/>
      <c r="AC103" s="24"/>
    </row>
    <row r="104" spans="1:29">
      <c r="A104" s="1" t="s">
        <v>539</v>
      </c>
      <c r="B104" s="15">
        <v>791</v>
      </c>
      <c r="C104" s="1" t="s">
        <v>497</v>
      </c>
      <c r="D104" s="1" t="s">
        <v>28</v>
      </c>
      <c r="E104" s="1" t="s">
        <v>566</v>
      </c>
      <c r="F104" s="1">
        <v>31.08</v>
      </c>
      <c r="G104" s="1">
        <v>93.16</v>
      </c>
      <c r="H104" s="13">
        <f t="shared" si="3"/>
        <v>93.27</v>
      </c>
      <c r="I104" s="13">
        <f t="shared" si="2"/>
        <v>31.13</v>
      </c>
      <c r="J104" s="23">
        <f t="shared" si="4"/>
        <v>1.6278685933351111</v>
      </c>
      <c r="K104" s="23">
        <f t="shared" si="4"/>
        <v>0.54332099614583473</v>
      </c>
      <c r="L104">
        <f t="shared" si="5"/>
        <v>0.63710549777022818</v>
      </c>
      <c r="M104">
        <f t="shared" si="6"/>
        <v>76.638667809999987</v>
      </c>
      <c r="N104" s="24">
        <f t="shared" si="7"/>
        <v>0.61986036363709074</v>
      </c>
      <c r="O104" s="24">
        <f t="shared" si="8"/>
        <v>1.4089967347600529</v>
      </c>
      <c r="P104" s="11">
        <f t="shared" si="9"/>
        <v>93.27</v>
      </c>
      <c r="Q104" s="11">
        <f t="shared" si="10"/>
        <v>31.13</v>
      </c>
      <c r="R104" s="23">
        <f t="shared" si="11"/>
        <v>1.6278685933351111</v>
      </c>
      <c r="S104" s="23">
        <f t="shared" si="12"/>
        <v>0.54332099614583473</v>
      </c>
      <c r="T104">
        <f t="shared" si="13"/>
        <v>0.50870969192355842</v>
      </c>
      <c r="U104">
        <f t="shared" si="14"/>
        <v>77.322587120014958</v>
      </c>
      <c r="V104" s="24">
        <f t="shared" si="15"/>
        <v>0.49630792744000141</v>
      </c>
      <c r="W104" s="24">
        <f t="shared" si="16"/>
        <v>1.390653165141863</v>
      </c>
      <c r="X104" s="24">
        <v>1.6091456737786947</v>
      </c>
      <c r="Y104" s="24">
        <v>0.54479375272648067</v>
      </c>
      <c r="Z104" s="24"/>
      <c r="AA104" s="24"/>
      <c r="AB104" s="24"/>
      <c r="AC104" s="24"/>
    </row>
    <row r="105" spans="1:29">
      <c r="A105" s="1" t="s">
        <v>539</v>
      </c>
      <c r="B105" s="15">
        <v>850</v>
      </c>
      <c r="C105" s="1" t="s">
        <v>497</v>
      </c>
      <c r="D105" s="1" t="s">
        <v>306</v>
      </c>
      <c r="E105" s="1" t="s">
        <v>567</v>
      </c>
      <c r="F105" s="1">
        <v>32.229999999999997</v>
      </c>
      <c r="G105" s="1">
        <v>96.5</v>
      </c>
      <c r="H105" s="13">
        <f t="shared" si="3"/>
        <v>96.83</v>
      </c>
      <c r="I105" s="13">
        <f t="shared" si="2"/>
        <v>32.380000000000003</v>
      </c>
      <c r="J105" s="23">
        <f t="shared" si="4"/>
        <v>1.6900023147061092</v>
      </c>
      <c r="K105" s="23">
        <f t="shared" si="4"/>
        <v>0.56513761179576394</v>
      </c>
      <c r="L105">
        <f t="shared" si="5"/>
        <v>0.65118797602376899</v>
      </c>
      <c r="M105">
        <f t="shared" si="6"/>
        <v>77.392214059999986</v>
      </c>
      <c r="N105" s="24">
        <f t="shared" si="7"/>
        <v>0.6354859515849387</v>
      </c>
      <c r="O105" s="24">
        <f t="shared" si="8"/>
        <v>1.4140876864703975</v>
      </c>
      <c r="P105" s="11">
        <f t="shared" si="9"/>
        <v>96.83</v>
      </c>
      <c r="Q105" s="11">
        <f t="shared" si="10"/>
        <v>32.380000000000003</v>
      </c>
      <c r="R105" s="23">
        <f t="shared" si="11"/>
        <v>1.6900023147061092</v>
      </c>
      <c r="S105" s="23">
        <f t="shared" si="12"/>
        <v>0.56513761179576394</v>
      </c>
      <c r="T105">
        <f t="shared" si="13"/>
        <v>0.52608691870068403</v>
      </c>
      <c r="U105">
        <f t="shared" si="14"/>
        <v>78.082857975831985</v>
      </c>
      <c r="V105" s="24">
        <f t="shared" si="15"/>
        <v>0.51474829789492915</v>
      </c>
      <c r="W105" s="24">
        <f t="shared" si="16"/>
        <v>1.3936600801646006</v>
      </c>
      <c r="X105" s="24">
        <v>1.608991622128378</v>
      </c>
      <c r="Y105" s="24">
        <v>0.54500315686225731</v>
      </c>
      <c r="Z105" s="24"/>
      <c r="AA105" s="24"/>
      <c r="AB105" s="24"/>
      <c r="AC105" s="24"/>
    </row>
    <row r="106" spans="1:29">
      <c r="A106" s="1" t="s">
        <v>539</v>
      </c>
      <c r="B106" s="15">
        <v>863</v>
      </c>
      <c r="C106" s="1" t="s">
        <v>497</v>
      </c>
      <c r="D106" s="1" t="s">
        <v>306</v>
      </c>
      <c r="E106" s="1" t="s">
        <v>568</v>
      </c>
      <c r="F106" s="1">
        <v>30.04</v>
      </c>
      <c r="G106" s="1">
        <v>94.07</v>
      </c>
      <c r="H106" s="13">
        <f t="shared" si="3"/>
        <v>94.12</v>
      </c>
      <c r="I106" s="13">
        <f t="shared" si="2"/>
        <v>30.07</v>
      </c>
      <c r="J106" s="23">
        <f t="shared" si="4"/>
        <v>1.6427038919770631</v>
      </c>
      <c r="K106" s="23">
        <f t="shared" si="4"/>
        <v>0.52482050607469488</v>
      </c>
      <c r="L106">
        <f t="shared" si="5"/>
        <v>0.63958992247843327</v>
      </c>
      <c r="M106">
        <f t="shared" si="6"/>
        <v>75.999660589999991</v>
      </c>
      <c r="N106" s="24">
        <f t="shared" si="7"/>
        <v>0.62059045174137328</v>
      </c>
      <c r="O106" s="24">
        <f t="shared" si="8"/>
        <v>1.4014918172774782</v>
      </c>
      <c r="P106" s="11">
        <f t="shared" si="9"/>
        <v>94.12</v>
      </c>
      <c r="Q106" s="11">
        <f t="shared" si="10"/>
        <v>30.07</v>
      </c>
      <c r="R106" s="23">
        <f t="shared" si="11"/>
        <v>1.6427038919770631</v>
      </c>
      <c r="S106" s="23">
        <f t="shared" si="12"/>
        <v>0.52482050607469488</v>
      </c>
      <c r="T106">
        <f t="shared" si="13"/>
        <v>0.51179033716576428</v>
      </c>
      <c r="U106">
        <f t="shared" si="14"/>
        <v>76.677877434282124</v>
      </c>
      <c r="V106" s="24">
        <f t="shared" si="15"/>
        <v>0.49801804658360499</v>
      </c>
      <c r="W106" s="24">
        <f t="shared" si="16"/>
        <v>1.3843658824935803</v>
      </c>
      <c r="X106" s="24">
        <v>1.609059772629883</v>
      </c>
      <c r="Y106" s="24">
        <v>0.54467128087193928</v>
      </c>
      <c r="Z106" s="24"/>
      <c r="AA106" s="24"/>
      <c r="AB106" s="24"/>
      <c r="AC106" s="24"/>
    </row>
    <row r="107" spans="1:29">
      <c r="A107" s="1" t="s">
        <v>0</v>
      </c>
      <c r="B107" s="1">
        <v>833</v>
      </c>
      <c r="C107" s="1" t="s">
        <v>508</v>
      </c>
      <c r="D107" s="1" t="s">
        <v>306</v>
      </c>
      <c r="E107" s="1" t="s">
        <v>569</v>
      </c>
      <c r="F107" s="1">
        <v>33.26</v>
      </c>
      <c r="G107" s="1">
        <v>94.04</v>
      </c>
      <c r="H107" s="13">
        <f t="shared" si="3"/>
        <v>94.07</v>
      </c>
      <c r="I107" s="13">
        <f t="shared" si="2"/>
        <v>33.43</v>
      </c>
      <c r="J107" s="23">
        <f t="shared" si="4"/>
        <v>1.6418312273510658</v>
      </c>
      <c r="K107" s="23">
        <f t="shared" si="4"/>
        <v>0.58346356894170437</v>
      </c>
      <c r="L107">
        <f t="shared" si="5"/>
        <v>0.63942827750621467</v>
      </c>
      <c r="M107">
        <f t="shared" si="6"/>
        <v>78.025192910000001</v>
      </c>
      <c r="N107" s="24">
        <f t="shared" si="7"/>
        <v>0.62551363066509247</v>
      </c>
      <c r="O107" s="24">
        <f t="shared" si="8"/>
        <v>1.4235567106935618</v>
      </c>
      <c r="P107" s="11">
        <f t="shared" si="9"/>
        <v>94.07</v>
      </c>
      <c r="Q107" s="11">
        <f t="shared" si="10"/>
        <v>33.43</v>
      </c>
      <c r="R107" s="23">
        <f t="shared" si="11"/>
        <v>1.6418312273510658</v>
      </c>
      <c r="S107" s="23">
        <f t="shared" si="12"/>
        <v>0.58346356894170437</v>
      </c>
      <c r="T107">
        <f t="shared" si="13"/>
        <v>0.51159010060162247</v>
      </c>
      <c r="U107">
        <f t="shared" si="14"/>
        <v>78.721485494718294</v>
      </c>
      <c r="V107" s="24">
        <f t="shared" si="15"/>
        <v>0.50171030734492106</v>
      </c>
      <c r="W107" s="24">
        <f t="shared" si="16"/>
        <v>1.4022394373698686</v>
      </c>
      <c r="X107" s="24">
        <v>1.6092191885752549</v>
      </c>
      <c r="Y107" s="24">
        <v>0.54508676250308352</v>
      </c>
      <c r="Z107" s="24"/>
      <c r="AA107" s="24"/>
      <c r="AB107" s="24"/>
      <c r="AC107" s="24"/>
    </row>
    <row r="108" spans="1:29">
      <c r="A108" s="1" t="s">
        <v>0</v>
      </c>
      <c r="B108" s="1">
        <v>827</v>
      </c>
      <c r="C108" s="1" t="s">
        <v>508</v>
      </c>
      <c r="D108" s="1" t="s">
        <v>306</v>
      </c>
      <c r="E108" s="1" t="s">
        <v>570</v>
      </c>
      <c r="F108" s="1">
        <v>32.21</v>
      </c>
      <c r="G108" s="1">
        <v>95.18</v>
      </c>
      <c r="H108" s="13">
        <f t="shared" si="3"/>
        <v>95.3</v>
      </c>
      <c r="I108" s="13">
        <f t="shared" si="2"/>
        <v>32.35</v>
      </c>
      <c r="J108" s="23">
        <f t="shared" si="4"/>
        <v>1.663298777150596</v>
      </c>
      <c r="K108" s="23">
        <f t="shared" si="4"/>
        <v>0.56461401302016567</v>
      </c>
      <c r="L108">
        <f t="shared" si="5"/>
        <v>0.64396089179001093</v>
      </c>
      <c r="M108">
        <f t="shared" si="6"/>
        <v>77.374128949999985</v>
      </c>
      <c r="N108" s="24">
        <f t="shared" si="7"/>
        <v>0.62838873456438982</v>
      </c>
      <c r="O108" s="24">
        <f t="shared" si="8"/>
        <v>1.4154668298832405</v>
      </c>
      <c r="P108" s="11">
        <f t="shared" si="9"/>
        <v>95.3</v>
      </c>
      <c r="Q108" s="11">
        <f t="shared" si="10"/>
        <v>32.35</v>
      </c>
      <c r="R108" s="23">
        <f t="shared" si="11"/>
        <v>1.663298777150596</v>
      </c>
      <c r="S108" s="23">
        <f t="shared" si="12"/>
        <v>0.56461401302016567</v>
      </c>
      <c r="T108">
        <f t="shared" si="13"/>
        <v>0.51719443801704779</v>
      </c>
      <c r="U108">
        <f t="shared" si="14"/>
        <v>78.064611475292381</v>
      </c>
      <c r="V108" s="24">
        <f t="shared" si="15"/>
        <v>0.50601343758878603</v>
      </c>
      <c r="W108" s="24">
        <f t="shared" si="16"/>
        <v>1.3953351989107838</v>
      </c>
      <c r="X108" s="24">
        <v>1.6090991139193545</v>
      </c>
      <c r="Y108" s="24">
        <v>0.54497109917124786</v>
      </c>
      <c r="Z108" s="24"/>
      <c r="AA108" s="24"/>
      <c r="AB108" s="24"/>
      <c r="AC108" s="24"/>
    </row>
    <row r="109" spans="1:29">
      <c r="A109" s="1" t="s">
        <v>0</v>
      </c>
      <c r="B109" s="1">
        <v>891</v>
      </c>
      <c r="C109" s="1" t="s">
        <v>508</v>
      </c>
      <c r="D109" s="1" t="s">
        <v>306</v>
      </c>
      <c r="E109" s="1" t="s">
        <v>307</v>
      </c>
      <c r="F109" s="1">
        <v>29.25</v>
      </c>
      <c r="G109" s="1">
        <v>98.29</v>
      </c>
      <c r="H109" s="13">
        <f t="shared" si="3"/>
        <v>98.48</v>
      </c>
      <c r="I109" s="13">
        <f t="shared" si="2"/>
        <v>29.42</v>
      </c>
      <c r="J109" s="23">
        <f t="shared" si="4"/>
        <v>1.7188002473640158</v>
      </c>
      <c r="K109" s="23">
        <f t="shared" si="4"/>
        <v>0.51347586593673178</v>
      </c>
      <c r="L109">
        <f t="shared" si="5"/>
        <v>0.66088743144245821</v>
      </c>
      <c r="M109">
        <f t="shared" si="6"/>
        <v>75.607816540000002</v>
      </c>
      <c r="N109" s="24">
        <f t="shared" si="7"/>
        <v>0.64014685370457414</v>
      </c>
      <c r="O109" s="24">
        <f t="shared" si="8"/>
        <v>1.3919576093412369</v>
      </c>
      <c r="P109" s="11">
        <f t="shared" si="9"/>
        <v>98.48</v>
      </c>
      <c r="Q109" s="11">
        <f t="shared" si="10"/>
        <v>29.42</v>
      </c>
      <c r="R109" s="23">
        <f t="shared" si="11"/>
        <v>1.7188002473640158</v>
      </c>
      <c r="S109" s="23">
        <f t="shared" si="12"/>
        <v>0.51347586593673178</v>
      </c>
      <c r="T109">
        <f t="shared" si="13"/>
        <v>0.53794172325817169</v>
      </c>
      <c r="U109">
        <f t="shared" si="14"/>
        <v>76.282536589257276</v>
      </c>
      <c r="V109" s="24">
        <f t="shared" si="15"/>
        <v>0.52259795124744912</v>
      </c>
      <c r="W109" s="24">
        <f t="shared" si="16"/>
        <v>1.3747310033109184</v>
      </c>
      <c r="X109" s="24">
        <v>1.6087053090779766</v>
      </c>
      <c r="Y109" s="24">
        <v>0.5446617399307071</v>
      </c>
      <c r="Z109" s="24"/>
      <c r="AA109" s="24"/>
      <c r="AB109" s="24"/>
      <c r="AC109" s="24"/>
    </row>
    <row r="110" spans="1:29">
      <c r="A110" s="1" t="s">
        <v>0</v>
      </c>
      <c r="B110" s="1">
        <v>901</v>
      </c>
      <c r="C110" s="1" t="s">
        <v>508</v>
      </c>
      <c r="D110" s="1" t="s">
        <v>306</v>
      </c>
      <c r="E110" s="1" t="s">
        <v>571</v>
      </c>
      <c r="F110" s="1">
        <v>27.13</v>
      </c>
      <c r="G110" s="1">
        <v>98.8</v>
      </c>
      <c r="H110" s="13">
        <f t="shared" si="3"/>
        <v>99.33</v>
      </c>
      <c r="I110" s="13">
        <f t="shared" si="2"/>
        <v>27.22</v>
      </c>
      <c r="J110" s="23">
        <f t="shared" si="4"/>
        <v>1.7336355460059676</v>
      </c>
      <c r="K110" s="23">
        <f t="shared" si="4"/>
        <v>0.47507862239285648</v>
      </c>
      <c r="L110">
        <f t="shared" si="5"/>
        <v>0.66662654378769215</v>
      </c>
      <c r="M110">
        <f t="shared" si="6"/>
        <v>74.281575139999987</v>
      </c>
      <c r="N110" s="24">
        <f t="shared" si="7"/>
        <v>0.64169782983339152</v>
      </c>
      <c r="O110" s="24">
        <f t="shared" si="8"/>
        <v>1.3756304969772288</v>
      </c>
      <c r="P110" s="11">
        <f t="shared" si="9"/>
        <v>99.33</v>
      </c>
      <c r="Q110" s="11">
        <f t="shared" si="10"/>
        <v>27.22</v>
      </c>
      <c r="R110" s="23">
        <f t="shared" si="11"/>
        <v>1.7336355460059676</v>
      </c>
      <c r="S110" s="23">
        <f t="shared" si="12"/>
        <v>0.47507862239285648</v>
      </c>
      <c r="T110">
        <f t="shared" si="13"/>
        <v>0.54491527919892424</v>
      </c>
      <c r="U110">
        <f t="shared" si="14"/>
        <v>74.944459883019306</v>
      </c>
      <c r="V110" s="24">
        <f t="shared" si="15"/>
        <v>0.52621078118501041</v>
      </c>
      <c r="W110" s="24">
        <f t="shared" si="16"/>
        <v>1.3607508091621185</v>
      </c>
      <c r="X110" s="24">
        <v>1.6085188850737533</v>
      </c>
      <c r="Y110" s="24">
        <v>0.54439509875222258</v>
      </c>
      <c r="Z110" s="24"/>
      <c r="AA110" s="24"/>
      <c r="AB110" s="24"/>
      <c r="AC110" s="24"/>
    </row>
    <row r="111" spans="1:29">
      <c r="A111" s="1" t="s">
        <v>539</v>
      </c>
      <c r="B111" s="15">
        <v>893</v>
      </c>
      <c r="C111" s="1" t="s">
        <v>497</v>
      </c>
      <c r="D111" s="1" t="s">
        <v>306</v>
      </c>
      <c r="E111" s="1" t="s">
        <v>547</v>
      </c>
      <c r="F111" s="1">
        <v>27.31</v>
      </c>
      <c r="G111" s="1">
        <v>99.29</v>
      </c>
      <c r="H111" s="13">
        <f t="shared" si="0"/>
        <v>99.48</v>
      </c>
      <c r="I111" s="13">
        <f t="shared" si="1"/>
        <v>27.52</v>
      </c>
      <c r="J111" s="23">
        <f t="shared" si="4"/>
        <v>1.7362535398839591</v>
      </c>
      <c r="K111" s="23">
        <f t="shared" si="4"/>
        <v>0.48031461014883947</v>
      </c>
      <c r="L111">
        <f t="shared" si="5"/>
        <v>0.66769025500614154</v>
      </c>
      <c r="M111">
        <f t="shared" si="6"/>
        <v>74.462426239999999</v>
      </c>
      <c r="N111" s="24">
        <f t="shared" si="7"/>
        <v>0.64328951121527389</v>
      </c>
      <c r="O111" s="24">
        <f t="shared" si="8"/>
        <v>1.3773719419580996</v>
      </c>
      <c r="P111" s="11">
        <f t="shared" si="9"/>
        <v>99.48</v>
      </c>
      <c r="Q111" s="11">
        <f t="shared" si="10"/>
        <v>27.52</v>
      </c>
      <c r="R111" s="23">
        <f t="shared" si="11"/>
        <v>1.7362535398839591</v>
      </c>
      <c r="S111" s="23">
        <f t="shared" si="12"/>
        <v>0.48031461014883947</v>
      </c>
      <c r="T111">
        <f t="shared" si="13"/>
        <v>0.54620457273763623</v>
      </c>
      <c r="U111">
        <f t="shared" si="14"/>
        <v>75.126924888415388</v>
      </c>
      <c r="V111" s="24">
        <f t="shared" si="15"/>
        <v>0.52790497524697877</v>
      </c>
      <c r="W111" s="24">
        <f t="shared" si="16"/>
        <v>1.3620963687833891</v>
      </c>
      <c r="X111" s="24">
        <v>1.6085156319712479</v>
      </c>
      <c r="Y111" s="24">
        <v>0.5444373160807392</v>
      </c>
      <c r="Z111" s="24"/>
      <c r="AA111" s="24"/>
      <c r="AB111" s="24"/>
      <c r="AC111" s="24"/>
    </row>
    <row r="112" spans="1:29">
      <c r="A112" s="1" t="s">
        <v>539</v>
      </c>
      <c r="B112" s="15">
        <v>894</v>
      </c>
      <c r="C112" s="1" t="s">
        <v>497</v>
      </c>
      <c r="D112" s="1" t="s">
        <v>306</v>
      </c>
      <c r="E112" s="1" t="s">
        <v>546</v>
      </c>
      <c r="F112" s="1">
        <v>28.2</v>
      </c>
      <c r="G112" s="1">
        <v>99.21</v>
      </c>
      <c r="H112" s="13">
        <f t="shared" si="0"/>
        <v>99.35</v>
      </c>
      <c r="I112" s="13">
        <f t="shared" si="1"/>
        <v>28.33</v>
      </c>
      <c r="J112" s="23">
        <f t="shared" si="4"/>
        <v>1.7339846118563662</v>
      </c>
      <c r="K112" s="23">
        <f t="shared" si="4"/>
        <v>0.49445177708999355</v>
      </c>
      <c r="L112">
        <f t="shared" si="5"/>
        <v>0.66676749799090784</v>
      </c>
      <c r="M112">
        <f t="shared" si="6"/>
        <v>74.95072420999999</v>
      </c>
      <c r="N112" s="24">
        <f t="shared" si="7"/>
        <v>0.6438992919700588</v>
      </c>
      <c r="O112" s="24">
        <f t="shared" si="8"/>
        <v>1.3831003395621955</v>
      </c>
      <c r="P112" s="11">
        <f t="shared" si="9"/>
        <v>99.35</v>
      </c>
      <c r="Q112" s="11">
        <f t="shared" si="10"/>
        <v>28.33</v>
      </c>
      <c r="R112" s="23">
        <f t="shared" si="11"/>
        <v>1.7339846118563662</v>
      </c>
      <c r="S112" s="23">
        <f t="shared" si="12"/>
        <v>0.49445177708999355</v>
      </c>
      <c r="T112">
        <f t="shared" si="13"/>
        <v>0.54508618272809473</v>
      </c>
      <c r="U112">
        <f t="shared" si="14"/>
        <v>75.619580402984823</v>
      </c>
      <c r="V112" s="24">
        <f t="shared" si="15"/>
        <v>0.52800759285582999</v>
      </c>
      <c r="W112" s="24">
        <f t="shared" si="16"/>
        <v>1.3669184278387716</v>
      </c>
      <c r="X112" s="24">
        <v>1.6085658450268083</v>
      </c>
      <c r="Y112" s="24">
        <v>0.5445399117360844</v>
      </c>
      <c r="Z112" s="24"/>
      <c r="AA112" s="24"/>
      <c r="AB112" s="24"/>
      <c r="AC112" s="24"/>
    </row>
    <row r="113" spans="1:30">
      <c r="A113" s="1" t="s">
        <v>539</v>
      </c>
      <c r="B113" s="15">
        <v>911</v>
      </c>
      <c r="C113" s="1" t="s">
        <v>497</v>
      </c>
      <c r="D113" s="1" t="s">
        <v>306</v>
      </c>
      <c r="E113" s="1" t="s">
        <v>523</v>
      </c>
      <c r="F113" s="1">
        <v>25.55</v>
      </c>
      <c r="G113" s="1">
        <v>97.29</v>
      </c>
      <c r="H113" s="13">
        <f t="shared" si="0"/>
        <v>97.48</v>
      </c>
      <c r="I113" s="13">
        <f t="shared" si="1"/>
        <v>25.92</v>
      </c>
      <c r="J113" s="23">
        <f t="shared" si="4"/>
        <v>1.7013469548440725</v>
      </c>
      <c r="K113" s="23">
        <f t="shared" si="4"/>
        <v>0.45238934211693027</v>
      </c>
      <c r="L113">
        <f t="shared" si="5"/>
        <v>0.65477756248223029</v>
      </c>
      <c r="M113">
        <f t="shared" si="6"/>
        <v>73.497887039999995</v>
      </c>
      <c r="N113" s="24">
        <f t="shared" si="7"/>
        <v>0.6278067903232597</v>
      </c>
      <c r="O113" s="24">
        <f t="shared" si="8"/>
        <v>1.3702362724335264</v>
      </c>
      <c r="P113" s="11">
        <f t="shared" si="9"/>
        <v>97.48</v>
      </c>
      <c r="Q113" s="11">
        <f t="shared" si="10"/>
        <v>25.92</v>
      </c>
      <c r="R113" s="23">
        <f t="shared" si="11"/>
        <v>1.7013469548440725</v>
      </c>
      <c r="S113" s="23">
        <f t="shared" si="12"/>
        <v>0.45238934211693027</v>
      </c>
      <c r="T113">
        <f t="shared" si="13"/>
        <v>0.53048455011702289</v>
      </c>
      <c r="U113">
        <f t="shared" si="14"/>
        <v>74.153778192969597</v>
      </c>
      <c r="V113" s="24">
        <f t="shared" si="15"/>
        <v>0.51032508992226033</v>
      </c>
      <c r="W113" s="24">
        <f t="shared" si="16"/>
        <v>1.3574432120984521</v>
      </c>
      <c r="X113" s="24">
        <v>1.6086469413610767</v>
      </c>
      <c r="Y113" s="24">
        <v>0.54419405350327943</v>
      </c>
      <c r="Z113" s="24"/>
      <c r="AA113" s="24"/>
      <c r="AB113" s="24"/>
      <c r="AC113" s="24"/>
    </row>
    <row r="114" spans="1:30">
      <c r="A114" s="1" t="s">
        <v>539</v>
      </c>
      <c r="B114" s="15">
        <v>252</v>
      </c>
      <c r="C114" s="1" t="s">
        <v>497</v>
      </c>
      <c r="D114" s="1" t="s">
        <v>60</v>
      </c>
      <c r="E114" s="1" t="s">
        <v>572</v>
      </c>
      <c r="F114" s="1">
        <v>29.88</v>
      </c>
      <c r="G114" s="1">
        <v>83.2</v>
      </c>
      <c r="H114" s="13">
        <f t="shared" si="0"/>
        <v>83.33</v>
      </c>
      <c r="I114" s="13">
        <f t="shared" si="1"/>
        <v>30.47</v>
      </c>
      <c r="J114" s="23">
        <f t="shared" si="4"/>
        <v>1.4543828656868747</v>
      </c>
      <c r="K114" s="23">
        <f t="shared" si="4"/>
        <v>0.53180182308267221</v>
      </c>
      <c r="L114">
        <f t="shared" si="5"/>
        <v>0.6503513216423672</v>
      </c>
      <c r="M114">
        <f t="shared" si="6"/>
        <v>76.240795389999988</v>
      </c>
      <c r="N114" s="24">
        <f t="shared" si="7"/>
        <v>0.63168875743204334</v>
      </c>
      <c r="O114" s="24">
        <f t="shared" si="8"/>
        <v>1.4015454825211193</v>
      </c>
      <c r="P114" s="11">
        <f t="shared" si="9"/>
        <v>83.33</v>
      </c>
      <c r="Q114" s="11">
        <f t="shared" si="10"/>
        <v>30.47</v>
      </c>
      <c r="R114" s="23">
        <f t="shared" si="11"/>
        <v>1.4543828656868747</v>
      </c>
      <c r="S114" s="23">
        <f t="shared" si="12"/>
        <v>0.53180182308267221</v>
      </c>
      <c r="T114">
        <f t="shared" si="13"/>
        <v>0.52506012907857647</v>
      </c>
      <c r="U114">
        <f t="shared" si="14"/>
        <v>76.921164108143572</v>
      </c>
      <c r="V114" s="24">
        <f t="shared" si="15"/>
        <v>0.51143987088609166</v>
      </c>
      <c r="W114" s="24">
        <f t="shared" si="16"/>
        <v>1.3834787589243576</v>
      </c>
      <c r="X114" s="24">
        <v>1.6089141625897785</v>
      </c>
      <c r="Y114" s="24">
        <v>0.5447591811876441</v>
      </c>
      <c r="Z114" s="24"/>
      <c r="AA114" s="24"/>
      <c r="AB114" s="24"/>
      <c r="AC114" s="24"/>
    </row>
    <row r="115" spans="1:30">
      <c r="A115" s="1" t="s">
        <v>539</v>
      </c>
      <c r="B115" s="15">
        <v>263</v>
      </c>
      <c r="C115" s="1" t="s">
        <v>497</v>
      </c>
      <c r="D115" s="1" t="s">
        <v>60</v>
      </c>
      <c r="E115" s="1" t="s">
        <v>573</v>
      </c>
      <c r="F115" s="1">
        <v>27.54</v>
      </c>
      <c r="G115" s="1">
        <v>81.349999999999994</v>
      </c>
      <c r="H115" s="13">
        <f t="shared" si="0"/>
        <v>81.58</v>
      </c>
      <c r="I115" s="13">
        <f t="shared" si="1"/>
        <v>27.9</v>
      </c>
      <c r="J115" s="23">
        <f t="shared" si="4"/>
        <v>1.423839603776974</v>
      </c>
      <c r="K115" s="23">
        <f t="shared" si="4"/>
        <v>0.4869468613064179</v>
      </c>
      <c r="L115">
        <f t="shared" si="5"/>
        <v>0.66050107625093291</v>
      </c>
      <c r="M115">
        <f t="shared" si="6"/>
        <v>74.691504299999991</v>
      </c>
      <c r="N115" s="24">
        <f t="shared" si="7"/>
        <v>0.63706536286423032</v>
      </c>
      <c r="O115" s="24">
        <f t="shared" si="8"/>
        <v>1.3818434018496735</v>
      </c>
      <c r="P115" s="11">
        <f t="shared" si="9"/>
        <v>81.58</v>
      </c>
      <c r="Q115" s="11">
        <f t="shared" si="10"/>
        <v>27.9</v>
      </c>
      <c r="R115" s="23">
        <f t="shared" si="11"/>
        <v>1.423839603776974</v>
      </c>
      <c r="S115" s="23">
        <f t="shared" si="12"/>
        <v>0.4869468613064179</v>
      </c>
      <c r="T115">
        <f t="shared" si="13"/>
        <v>0.53747119728888704</v>
      </c>
      <c r="U115">
        <f t="shared" si="14"/>
        <v>75.358047228583771</v>
      </c>
      <c r="V115" s="24">
        <f t="shared" si="15"/>
        <v>0.52001646670244694</v>
      </c>
      <c r="W115" s="24">
        <f t="shared" si="16"/>
        <v>1.3664345948964234</v>
      </c>
      <c r="X115" s="24">
        <v>1.6086430620200205</v>
      </c>
      <c r="Y115" s="24">
        <v>0.54446486261204385</v>
      </c>
      <c r="Z115" s="24"/>
      <c r="AA115" s="24"/>
      <c r="AB115" s="24"/>
      <c r="AC115" s="24"/>
    </row>
    <row r="116" spans="1:30">
      <c r="A116" s="1" t="s">
        <v>0</v>
      </c>
      <c r="B116" s="2" t="s">
        <v>1</v>
      </c>
      <c r="C116" s="1" t="s">
        <v>2</v>
      </c>
      <c r="D116" s="1" t="s">
        <v>3</v>
      </c>
      <c r="E116" s="3" t="s">
        <v>4</v>
      </c>
      <c r="F116" s="1">
        <v>61.13</v>
      </c>
      <c r="G116" s="1">
        <v>149.53</v>
      </c>
      <c r="H116" s="1">
        <f t="shared" si="0"/>
        <v>149.88</v>
      </c>
      <c r="I116" s="1">
        <f t="shared" si="1"/>
        <v>61.22</v>
      </c>
      <c r="J116" s="23">
        <f t="shared" si="4"/>
        <v>2.6158994828891009</v>
      </c>
      <c r="K116" s="23">
        <f t="shared" si="4"/>
        <v>1.0684905680709285</v>
      </c>
      <c r="L116">
        <f t="shared" si="5"/>
        <v>1.4329378862418383</v>
      </c>
      <c r="M116">
        <f t="shared" si="6"/>
        <v>94.778033139999991</v>
      </c>
      <c r="N116" s="24">
        <f t="shared" si="7"/>
        <v>1.4279582373616451</v>
      </c>
      <c r="O116" s="24">
        <f t="shared" si="8"/>
        <v>1.6755839900675067</v>
      </c>
      <c r="P116" s="11">
        <f t="shared" si="9"/>
        <v>149.88</v>
      </c>
      <c r="Q116" s="11">
        <f t="shared" si="10"/>
        <v>61.22</v>
      </c>
      <c r="R116" s="23">
        <f t="shared" si="11"/>
        <v>2.6158994828891009</v>
      </c>
      <c r="S116" s="23">
        <f t="shared" si="12"/>
        <v>1.0684905680709285</v>
      </c>
      <c r="T116">
        <f t="shared" si="13"/>
        <v>1.3753624174573564</v>
      </c>
      <c r="U116">
        <f t="shared" si="14"/>
        <v>95.623827161242446</v>
      </c>
      <c r="V116" s="24">
        <f t="shared" si="15"/>
        <v>1.3687424307340808</v>
      </c>
      <c r="W116" s="24">
        <f t="shared" si="16"/>
        <v>1.6370764874762829</v>
      </c>
      <c r="X116" s="24">
        <v>1.6011547462055415</v>
      </c>
      <c r="Y116" s="24">
        <v>0.55567384524570373</v>
      </c>
      <c r="Z116" s="24"/>
      <c r="AA116" s="24"/>
      <c r="AB116" s="24"/>
      <c r="AC116" s="24"/>
      <c r="AD116" s="4" t="s">
        <v>471</v>
      </c>
    </row>
    <row r="117" spans="1:30">
      <c r="A117" s="1" t="s">
        <v>0</v>
      </c>
      <c r="B117" s="5" t="s">
        <v>6</v>
      </c>
      <c r="C117" s="1" t="s">
        <v>2</v>
      </c>
      <c r="D117" s="1" t="s">
        <v>7</v>
      </c>
      <c r="E117" s="3" t="s">
        <v>8</v>
      </c>
      <c r="F117" s="1">
        <v>33.31</v>
      </c>
      <c r="G117" s="1">
        <v>86.48</v>
      </c>
      <c r="H117" s="1">
        <f t="shared" si="0"/>
        <v>86.8</v>
      </c>
      <c r="I117" s="1">
        <f t="shared" si="1"/>
        <v>33.520000000000003</v>
      </c>
      <c r="J117" s="23">
        <f t="shared" si="4"/>
        <v>1.5149457907310779</v>
      </c>
      <c r="K117" s="23">
        <f t="shared" si="4"/>
        <v>0.58503436526849928</v>
      </c>
      <c r="L117">
        <f t="shared" si="5"/>
        <v>0.63692596397802337</v>
      </c>
      <c r="M117">
        <f t="shared" si="6"/>
        <v>78.079448240000005</v>
      </c>
      <c r="N117" s="24">
        <f t="shared" si="7"/>
        <v>0.62319062853560625</v>
      </c>
      <c r="O117" s="24">
        <f t="shared" si="8"/>
        <v>1.4246659560709487</v>
      </c>
      <c r="P117" s="11">
        <f t="shared" si="9"/>
        <v>86.8</v>
      </c>
      <c r="Q117" s="11">
        <f t="shared" si="10"/>
        <v>33.520000000000003</v>
      </c>
      <c r="R117" s="23">
        <f t="shared" si="11"/>
        <v>1.5149457907310779</v>
      </c>
      <c r="S117" s="23">
        <f t="shared" si="12"/>
        <v>0.58503436526849928</v>
      </c>
      <c r="T117">
        <f t="shared" si="13"/>
        <v>0.50848681604557611</v>
      </c>
      <c r="U117">
        <f t="shared" si="14"/>
        <v>78.77622499633712</v>
      </c>
      <c r="V117" s="24">
        <f t="shared" si="15"/>
        <v>0.49876173768961973</v>
      </c>
      <c r="W117" s="24">
        <f t="shared" si="16"/>
        <v>1.403322836829302</v>
      </c>
      <c r="X117" s="24">
        <v>1.6092610557198144</v>
      </c>
      <c r="Y117" s="24">
        <v>0.54508751232363617</v>
      </c>
      <c r="Z117" s="24"/>
      <c r="AA117" s="24"/>
      <c r="AB117" s="24"/>
      <c r="AC117" s="24"/>
      <c r="AD117" s="4"/>
    </row>
    <row r="118" spans="1:30">
      <c r="A118" s="1" t="s">
        <v>0</v>
      </c>
      <c r="B118" s="5" t="s">
        <v>9</v>
      </c>
      <c r="C118" s="1" t="s">
        <v>2</v>
      </c>
      <c r="D118" s="1" t="s">
        <v>7</v>
      </c>
      <c r="E118" s="3" t="s">
        <v>10</v>
      </c>
      <c r="F118" s="1">
        <v>30.41</v>
      </c>
      <c r="G118" s="1">
        <v>88.02</v>
      </c>
      <c r="H118" s="1">
        <f t="shared" si="0"/>
        <v>88.03</v>
      </c>
      <c r="I118" s="1">
        <f t="shared" si="1"/>
        <v>30.68</v>
      </c>
      <c r="J118" s="23">
        <f t="shared" si="4"/>
        <v>1.5364133405306084</v>
      </c>
      <c r="K118" s="23">
        <f t="shared" si="4"/>
        <v>0.5354670145118603</v>
      </c>
      <c r="L118">
        <f t="shared" si="5"/>
        <v>0.6343993545742127</v>
      </c>
      <c r="M118">
        <f t="shared" si="6"/>
        <v>76.367391159999997</v>
      </c>
      <c r="N118" s="24">
        <f t="shared" si="7"/>
        <v>0.61652643193587808</v>
      </c>
      <c r="O118" s="24">
        <f t="shared" si="8"/>
        <v>1.4067013863280882</v>
      </c>
      <c r="P118" s="11">
        <f t="shared" si="9"/>
        <v>88.03</v>
      </c>
      <c r="Q118" s="11">
        <f t="shared" si="10"/>
        <v>30.68</v>
      </c>
      <c r="R118" s="23">
        <f t="shared" si="11"/>
        <v>1.5364133405306084</v>
      </c>
      <c r="S118" s="23">
        <f t="shared" si="12"/>
        <v>0.5354670145118603</v>
      </c>
      <c r="T118">
        <f t="shared" si="13"/>
        <v>0.50534652569314298</v>
      </c>
      <c r="U118">
        <f t="shared" si="14"/>
        <v>77.048889611920842</v>
      </c>
      <c r="V118" s="24">
        <f t="shared" si="15"/>
        <v>0.49249134760929075</v>
      </c>
      <c r="W118" s="24">
        <f t="shared" si="16"/>
        <v>1.3890373746748148</v>
      </c>
      <c r="X118" s="24">
        <v>1.6091662465962697</v>
      </c>
      <c r="Y118" s="24">
        <v>0.54472841872299849</v>
      </c>
      <c r="Z118" s="24"/>
      <c r="AA118" s="24"/>
      <c r="AB118" s="24"/>
      <c r="AC118" s="24"/>
      <c r="AD118" s="4"/>
    </row>
    <row r="119" spans="1:30">
      <c r="A119" s="1" t="s">
        <v>0</v>
      </c>
      <c r="B119" s="5" t="s">
        <v>11</v>
      </c>
      <c r="C119" s="1" t="s">
        <v>2</v>
      </c>
      <c r="D119" s="1" t="s">
        <v>7</v>
      </c>
      <c r="E119" s="3" t="s">
        <v>12</v>
      </c>
      <c r="F119" s="1">
        <v>32.21</v>
      </c>
      <c r="G119" s="1">
        <v>86.16</v>
      </c>
      <c r="H119" s="1">
        <f t="shared" si="0"/>
        <v>86.27</v>
      </c>
      <c r="I119" s="1">
        <f t="shared" si="1"/>
        <v>32.35</v>
      </c>
      <c r="J119" s="23">
        <f t="shared" si="4"/>
        <v>1.5056955456955081</v>
      </c>
      <c r="K119" s="23">
        <f t="shared" si="4"/>
        <v>0.56461401302016567</v>
      </c>
      <c r="L119">
        <f t="shared" si="5"/>
        <v>0.63838036148168398</v>
      </c>
      <c r="M119">
        <f t="shared" si="6"/>
        <v>77.374128949999985</v>
      </c>
      <c r="N119" s="24">
        <f t="shared" si="7"/>
        <v>0.62294315172953763</v>
      </c>
      <c r="O119" s="24">
        <f t="shared" si="8"/>
        <v>1.4166866438489412</v>
      </c>
      <c r="P119" s="11">
        <f t="shared" si="9"/>
        <v>86.27</v>
      </c>
      <c r="Q119" s="11">
        <f t="shared" si="10"/>
        <v>32.35</v>
      </c>
      <c r="R119" s="23">
        <f t="shared" si="11"/>
        <v>1.5056955456955081</v>
      </c>
      <c r="S119" s="23">
        <f t="shared" si="12"/>
        <v>0.56461401302016567</v>
      </c>
      <c r="T119">
        <f t="shared" si="13"/>
        <v>0.51029132726024429</v>
      </c>
      <c r="U119">
        <f t="shared" si="14"/>
        <v>78.064611475292381</v>
      </c>
      <c r="V119" s="24">
        <f t="shared" si="15"/>
        <v>0.49925956216526274</v>
      </c>
      <c r="W119" s="24">
        <f t="shared" si="16"/>
        <v>1.3967628210191252</v>
      </c>
      <c r="X119" s="24">
        <v>1.6091832304228013</v>
      </c>
      <c r="Y119" s="24">
        <v>0.54494926673295829</v>
      </c>
      <c r="Z119" s="24"/>
      <c r="AA119" s="24"/>
      <c r="AB119" s="24"/>
      <c r="AC119" s="24"/>
      <c r="AD119" s="4"/>
    </row>
    <row r="120" spans="1:30">
      <c r="A120" s="1" t="s">
        <v>0</v>
      </c>
      <c r="B120" s="5" t="s">
        <v>13</v>
      </c>
      <c r="C120" s="1" t="s">
        <v>2</v>
      </c>
      <c r="D120" s="1" t="s">
        <v>14</v>
      </c>
      <c r="E120" s="3" t="s">
        <v>15</v>
      </c>
      <c r="F120" s="1">
        <v>34.44</v>
      </c>
      <c r="G120" s="1">
        <v>92.19</v>
      </c>
      <c r="H120" s="1">
        <f t="shared" si="0"/>
        <v>92.32</v>
      </c>
      <c r="I120" s="1">
        <f t="shared" si="1"/>
        <v>34.729999999999997</v>
      </c>
      <c r="J120" s="23">
        <f t="shared" si="4"/>
        <v>1.6112879654411649</v>
      </c>
      <c r="K120" s="23">
        <f t="shared" si="4"/>
        <v>0.60615284921763057</v>
      </c>
      <c r="L120">
        <f t="shared" si="5"/>
        <v>0.63499691362240507</v>
      </c>
      <c r="M120">
        <f t="shared" si="6"/>
        <v>78.808881009999993</v>
      </c>
      <c r="N120" s="24">
        <f t="shared" si="7"/>
        <v>0.62292260634225505</v>
      </c>
      <c r="O120" s="24">
        <f t="shared" si="8"/>
        <v>1.4329846397638928</v>
      </c>
      <c r="P120" s="11">
        <f t="shared" si="9"/>
        <v>92.32</v>
      </c>
      <c r="Q120" s="11">
        <f t="shared" si="10"/>
        <v>34.729999999999997</v>
      </c>
      <c r="R120" s="23">
        <f t="shared" si="11"/>
        <v>1.6112879654411649</v>
      </c>
      <c r="S120" s="23">
        <f t="shared" si="12"/>
        <v>0.60615284921763057</v>
      </c>
      <c r="T120">
        <f t="shared" si="13"/>
        <v>0.50608985463690759</v>
      </c>
      <c r="U120">
        <f t="shared" si="14"/>
        <v>79.512167184768003</v>
      </c>
      <c r="V120" s="24">
        <f t="shared" si="15"/>
        <v>0.49763490722584347</v>
      </c>
      <c r="W120" s="24">
        <f t="shared" si="16"/>
        <v>1.4101735381784204</v>
      </c>
      <c r="X120" s="24">
        <v>1.6093491069109445</v>
      </c>
      <c r="Y120" s="24">
        <v>0.54522752408255204</v>
      </c>
      <c r="Z120" s="24"/>
      <c r="AA120" s="24"/>
      <c r="AB120" s="24"/>
      <c r="AC120" s="24"/>
      <c r="AD120" s="4"/>
    </row>
    <row r="121" spans="1:30">
      <c r="A121" s="1" t="s">
        <v>0</v>
      </c>
      <c r="B121" s="5" t="s">
        <v>16</v>
      </c>
      <c r="C121" s="1" t="s">
        <v>2</v>
      </c>
      <c r="D121" s="1" t="s">
        <v>17</v>
      </c>
      <c r="E121" s="3" t="s">
        <v>18</v>
      </c>
      <c r="F121" s="1">
        <v>35.11</v>
      </c>
      <c r="G121" s="1">
        <v>111.37</v>
      </c>
      <c r="H121" s="1">
        <f t="shared" si="0"/>
        <v>111.62</v>
      </c>
      <c r="I121" s="1">
        <f t="shared" si="1"/>
        <v>35.18</v>
      </c>
      <c r="J121" s="23">
        <f t="shared" si="4"/>
        <v>1.9481365110760707</v>
      </c>
      <c r="K121" s="23">
        <f t="shared" si="4"/>
        <v>0.61400683085160512</v>
      </c>
      <c r="L121">
        <f t="shared" si="5"/>
        <v>0.79618150159116563</v>
      </c>
      <c r="M121">
        <f t="shared" si="6"/>
        <v>79.080157659999998</v>
      </c>
      <c r="N121" s="24">
        <f t="shared" si="7"/>
        <v>0.78176517640875898</v>
      </c>
      <c r="O121" s="24">
        <f t="shared" si="8"/>
        <v>1.405401260863439</v>
      </c>
      <c r="P121" s="11">
        <f t="shared" si="9"/>
        <v>111.62</v>
      </c>
      <c r="Q121" s="11">
        <f t="shared" si="10"/>
        <v>35.18</v>
      </c>
      <c r="R121" s="23">
        <f t="shared" si="11"/>
        <v>1.9481365110760707</v>
      </c>
      <c r="S121" s="23">
        <f t="shared" si="12"/>
        <v>0.61400683085160512</v>
      </c>
      <c r="T121">
        <f t="shared" si="13"/>
        <v>0.69625458127406381</v>
      </c>
      <c r="U121">
        <f t="shared" si="14"/>
        <v>79.785864692862134</v>
      </c>
      <c r="V121" s="24">
        <f t="shared" si="15"/>
        <v>0.68522026198324582</v>
      </c>
      <c r="W121" s="24">
        <f t="shared" si="16"/>
        <v>1.378830299832299</v>
      </c>
      <c r="X121" s="24">
        <v>1.6069756499901355</v>
      </c>
      <c r="Y121" s="24">
        <v>0.54600194542809954</v>
      </c>
      <c r="Z121" s="24"/>
      <c r="AA121" s="24"/>
      <c r="AB121" s="24"/>
      <c r="AC121" s="24"/>
      <c r="AD121" s="4" t="s">
        <v>471</v>
      </c>
    </row>
    <row r="122" spans="1:30">
      <c r="A122" s="1" t="s">
        <v>0</v>
      </c>
      <c r="B122" s="5" t="s">
        <v>19</v>
      </c>
      <c r="C122" s="1" t="s">
        <v>2</v>
      </c>
      <c r="D122" s="1" t="s">
        <v>17</v>
      </c>
      <c r="E122" s="3" t="s">
        <v>20</v>
      </c>
      <c r="F122" s="1">
        <v>33.26</v>
      </c>
      <c r="G122" s="1">
        <v>112.04</v>
      </c>
      <c r="H122" s="1">
        <f t="shared" si="0"/>
        <v>112.07</v>
      </c>
      <c r="I122" s="1">
        <f t="shared" si="1"/>
        <v>33.43</v>
      </c>
      <c r="J122" s="23">
        <f t="shared" si="4"/>
        <v>1.9559904927100451</v>
      </c>
      <c r="K122" s="23">
        <f t="shared" si="4"/>
        <v>0.58346356894170437</v>
      </c>
      <c r="L122">
        <f t="shared" si="5"/>
        <v>0.80224721239983077</v>
      </c>
      <c r="M122">
        <f t="shared" si="6"/>
        <v>78.025192910000001</v>
      </c>
      <c r="N122" s="24">
        <f t="shared" si="7"/>
        <v>0.78478945047013582</v>
      </c>
      <c r="O122" s="24">
        <f t="shared" si="8"/>
        <v>1.3897747808297582</v>
      </c>
      <c r="P122" s="11">
        <f t="shared" si="9"/>
        <v>112.07</v>
      </c>
      <c r="Q122" s="11">
        <f t="shared" si="10"/>
        <v>33.43</v>
      </c>
      <c r="R122" s="23">
        <f t="shared" si="11"/>
        <v>1.9559904927100451</v>
      </c>
      <c r="S122" s="23">
        <f t="shared" si="12"/>
        <v>0.58346356894170437</v>
      </c>
      <c r="T122">
        <f t="shared" si="13"/>
        <v>0.70312181768575721</v>
      </c>
      <c r="U122">
        <f t="shared" si="14"/>
        <v>78.721485494718294</v>
      </c>
      <c r="V122" s="24">
        <f t="shared" si="15"/>
        <v>0.68954317692464362</v>
      </c>
      <c r="W122" s="24">
        <f t="shared" si="16"/>
        <v>1.3647799692123526</v>
      </c>
      <c r="X122" s="24">
        <v>1.6067771226691907</v>
      </c>
      <c r="Y122" s="24">
        <v>0.54575912939152171</v>
      </c>
      <c r="Z122" s="24"/>
      <c r="AA122" s="24"/>
      <c r="AB122" s="24"/>
      <c r="AC122" s="24"/>
      <c r="AD122" s="4" t="s">
        <v>471</v>
      </c>
    </row>
    <row r="123" spans="1:30">
      <c r="A123" s="1" t="s">
        <v>0</v>
      </c>
      <c r="B123" s="5" t="s">
        <v>21</v>
      </c>
      <c r="C123" s="1" t="s">
        <v>2</v>
      </c>
      <c r="D123" s="1" t="s">
        <v>17</v>
      </c>
      <c r="E123" s="3" t="s">
        <v>22</v>
      </c>
      <c r="F123" s="1">
        <v>33.130000000000003</v>
      </c>
      <c r="G123" s="1">
        <v>110.55</v>
      </c>
      <c r="H123" s="1">
        <f t="shared" si="0"/>
        <v>110.92</v>
      </c>
      <c r="I123" s="1">
        <f t="shared" si="1"/>
        <v>33.22</v>
      </c>
      <c r="J123" s="23">
        <f t="shared" si="4"/>
        <v>1.9359192063121105</v>
      </c>
      <c r="K123" s="23">
        <f t="shared" si="4"/>
        <v>0.57979837751251628</v>
      </c>
      <c r="L123">
        <f t="shared" si="5"/>
        <v>0.78689344768054126</v>
      </c>
      <c r="M123">
        <f t="shared" si="6"/>
        <v>77.898597139999993</v>
      </c>
      <c r="N123" s="24">
        <f t="shared" si="7"/>
        <v>0.76940718336589264</v>
      </c>
      <c r="O123" s="24">
        <f t="shared" si="8"/>
        <v>1.391259987719182</v>
      </c>
      <c r="P123" s="11">
        <f t="shared" si="9"/>
        <v>110.92</v>
      </c>
      <c r="Q123" s="11">
        <f t="shared" si="10"/>
        <v>33.22</v>
      </c>
      <c r="R123" s="23">
        <f t="shared" si="11"/>
        <v>1.9359192063121105</v>
      </c>
      <c r="S123" s="23">
        <f t="shared" si="12"/>
        <v>0.57979837751251628</v>
      </c>
      <c r="T123">
        <f t="shared" si="13"/>
        <v>0.68570898401947633</v>
      </c>
      <c r="U123">
        <f t="shared" si="14"/>
        <v>78.593759990941038</v>
      </c>
      <c r="V123" s="24">
        <f t="shared" si="15"/>
        <v>0.67216598624085122</v>
      </c>
      <c r="W123" s="24">
        <f t="shared" si="16"/>
        <v>1.3666867948044448</v>
      </c>
      <c r="X123" s="24">
        <v>1.6069950061181653</v>
      </c>
      <c r="Y123" s="24">
        <v>0.54566373505376642</v>
      </c>
      <c r="Z123" s="24"/>
      <c r="AA123" s="24"/>
      <c r="AB123" s="24"/>
      <c r="AC123" s="24"/>
      <c r="AD123" s="4" t="s">
        <v>471</v>
      </c>
    </row>
    <row r="124" spans="1:30">
      <c r="A124" s="1" t="s">
        <v>0</v>
      </c>
      <c r="B124" s="2" t="s">
        <v>23</v>
      </c>
      <c r="C124" s="1" t="s">
        <v>2</v>
      </c>
      <c r="D124" s="1" t="s">
        <v>24</v>
      </c>
      <c r="E124" s="3" t="s">
        <v>25</v>
      </c>
      <c r="F124" s="1">
        <v>35.22</v>
      </c>
      <c r="G124" s="1">
        <v>119.1</v>
      </c>
      <c r="H124" s="1">
        <f t="shared" si="0"/>
        <v>119.17</v>
      </c>
      <c r="I124" s="1">
        <f t="shared" si="1"/>
        <v>35.369999999999997</v>
      </c>
      <c r="J124" s="23">
        <f t="shared" si="4"/>
        <v>2.0799088696016423</v>
      </c>
      <c r="K124" s="23">
        <f t="shared" si="4"/>
        <v>0.61732295643039437</v>
      </c>
      <c r="L124">
        <f t="shared" si="5"/>
        <v>0.9062307825097734</v>
      </c>
      <c r="M124">
        <f t="shared" si="6"/>
        <v>79.194696690000001</v>
      </c>
      <c r="N124" s="24">
        <f t="shared" si="7"/>
        <v>0.8901632223467002</v>
      </c>
      <c r="O124" s="24">
        <f t="shared" si="8"/>
        <v>1.3863331902232485</v>
      </c>
      <c r="P124" s="11">
        <f t="shared" si="9"/>
        <v>119.17</v>
      </c>
      <c r="Q124" s="11">
        <f t="shared" si="10"/>
        <v>35.369999999999997</v>
      </c>
      <c r="R124" s="23">
        <f t="shared" si="11"/>
        <v>2.0799088696016423</v>
      </c>
      <c r="S124" s="23">
        <f t="shared" si="12"/>
        <v>0.61732295643039437</v>
      </c>
      <c r="T124">
        <f t="shared" si="13"/>
        <v>0.81881779600431881</v>
      </c>
      <c r="U124">
        <f t="shared" si="14"/>
        <v>79.901425862946326</v>
      </c>
      <c r="V124" s="24">
        <f t="shared" si="15"/>
        <v>0.80613229720198909</v>
      </c>
      <c r="W124" s="24">
        <f t="shared" si="16"/>
        <v>1.3587220796051993</v>
      </c>
      <c r="X124" s="24">
        <v>1.6053522822420716</v>
      </c>
      <c r="Y124" s="24">
        <v>0.54652791960367064</v>
      </c>
      <c r="Z124" s="24"/>
      <c r="AA124" s="24"/>
      <c r="AB124" s="24"/>
      <c r="AC124" s="24"/>
      <c r="AD124" s="4" t="s">
        <v>481</v>
      </c>
    </row>
    <row r="125" spans="1:30">
      <c r="A125" s="1" t="s">
        <v>0</v>
      </c>
      <c r="B125" s="5" t="s">
        <v>26</v>
      </c>
      <c r="C125" s="1" t="s">
        <v>2</v>
      </c>
      <c r="D125" s="1" t="s">
        <v>24</v>
      </c>
      <c r="E125" s="3" t="s">
        <v>27</v>
      </c>
      <c r="F125" s="1">
        <v>36.450000000000003</v>
      </c>
      <c r="G125" s="1">
        <v>119.46</v>
      </c>
      <c r="H125" s="1">
        <f t="shared" si="0"/>
        <v>119.77</v>
      </c>
      <c r="I125" s="1">
        <f t="shared" si="1"/>
        <v>36.75</v>
      </c>
      <c r="J125" s="23">
        <f t="shared" si="4"/>
        <v>2.0903808451136086</v>
      </c>
      <c r="K125" s="23">
        <f t="shared" si="4"/>
        <v>0.64140850010791606</v>
      </c>
      <c r="L125">
        <f t="shared" si="5"/>
        <v>0.91561250041960041</v>
      </c>
      <c r="M125">
        <f t="shared" si="6"/>
        <v>80.026611750000001</v>
      </c>
      <c r="N125" s="24">
        <f t="shared" si="7"/>
        <v>0.90177603888642943</v>
      </c>
      <c r="O125" s="24">
        <f t="shared" si="8"/>
        <v>1.3976506820288455</v>
      </c>
      <c r="P125" s="11">
        <f t="shared" si="9"/>
        <v>119.77</v>
      </c>
      <c r="Q125" s="11">
        <f t="shared" si="10"/>
        <v>36.75</v>
      </c>
      <c r="R125" s="23">
        <f t="shared" si="11"/>
        <v>2.0903808451136086</v>
      </c>
      <c r="S125" s="23">
        <f t="shared" si="12"/>
        <v>0.64140850010791606</v>
      </c>
      <c r="T125">
        <f t="shared" si="13"/>
        <v>0.82909795782403062</v>
      </c>
      <c r="U125">
        <f t="shared" si="14"/>
        <v>80.740764887768322</v>
      </c>
      <c r="V125" s="24">
        <f t="shared" si="15"/>
        <v>0.81829518017638292</v>
      </c>
      <c r="W125" s="24">
        <f t="shared" si="16"/>
        <v>1.3688921844137643</v>
      </c>
      <c r="X125" s="24">
        <v>1.6053138393391377</v>
      </c>
      <c r="Y125" s="24">
        <v>0.54681201123395973</v>
      </c>
      <c r="Z125" s="24"/>
      <c r="AA125" s="24"/>
      <c r="AB125" s="24"/>
      <c r="AC125" s="24"/>
      <c r="AD125" s="4" t="s">
        <v>471</v>
      </c>
    </row>
    <row r="126" spans="1:30">
      <c r="A126" s="1" t="s">
        <v>0</v>
      </c>
      <c r="B126" s="5" t="s">
        <v>28</v>
      </c>
      <c r="C126" s="1" t="s">
        <v>2</v>
      </c>
      <c r="D126" s="1" t="s">
        <v>24</v>
      </c>
      <c r="E126" s="3" t="s">
        <v>29</v>
      </c>
      <c r="F126" s="1">
        <v>34.03</v>
      </c>
      <c r="G126" s="1">
        <v>118.15</v>
      </c>
      <c r="H126" s="1">
        <f t="shared" si="0"/>
        <v>118.25</v>
      </c>
      <c r="I126" s="1">
        <f t="shared" si="1"/>
        <v>34.049999999999997</v>
      </c>
      <c r="J126" s="23">
        <f t="shared" si="4"/>
        <v>2.0638518404832946</v>
      </c>
      <c r="K126" s="23">
        <f t="shared" si="4"/>
        <v>0.59428461030406921</v>
      </c>
      <c r="L126">
        <f t="shared" si="5"/>
        <v>0.89200005803661908</v>
      </c>
      <c r="M126">
        <f t="shared" si="6"/>
        <v>78.398951850000003</v>
      </c>
      <c r="N126" s="24">
        <f t="shared" si="7"/>
        <v>0.87377789816749207</v>
      </c>
      <c r="O126" s="24">
        <f t="shared" si="8"/>
        <v>1.3768487980346431</v>
      </c>
      <c r="P126" s="11">
        <f t="shared" si="9"/>
        <v>118.25</v>
      </c>
      <c r="Q126" s="11">
        <f t="shared" si="10"/>
        <v>34.049999999999997</v>
      </c>
      <c r="R126" s="23">
        <f t="shared" si="11"/>
        <v>2.0638518404832946</v>
      </c>
      <c r="S126" s="23">
        <f t="shared" si="12"/>
        <v>0.59428461030406921</v>
      </c>
      <c r="T126">
        <f t="shared" si="13"/>
        <v>0.80318042832304448</v>
      </c>
      <c r="U126">
        <f t="shared" si="14"/>
        <v>79.098579839203552</v>
      </c>
      <c r="V126" s="24">
        <f t="shared" si="15"/>
        <v>0.78868625470149423</v>
      </c>
      <c r="W126" s="24">
        <f t="shared" si="16"/>
        <v>1.3503981066912323</v>
      </c>
      <c r="X126" s="24">
        <v>1.6054722350512576</v>
      </c>
      <c r="Y126" s="24">
        <v>0.54623755696466814</v>
      </c>
      <c r="Z126" s="24"/>
      <c r="AA126" s="24"/>
      <c r="AB126" s="24"/>
      <c r="AC126" s="24"/>
      <c r="AD126" s="4" t="s">
        <v>471</v>
      </c>
    </row>
    <row r="127" spans="1:30">
      <c r="A127" s="1" t="s">
        <v>0</v>
      </c>
      <c r="B127" s="5" t="s">
        <v>30</v>
      </c>
      <c r="C127" s="1" t="s">
        <v>2</v>
      </c>
      <c r="D127" s="1" t="s">
        <v>24</v>
      </c>
      <c r="E127" s="3" t="s">
        <v>31</v>
      </c>
      <c r="F127" s="1">
        <v>37.39</v>
      </c>
      <c r="G127" s="1">
        <v>120.59</v>
      </c>
      <c r="H127" s="1">
        <f t="shared" si="0"/>
        <v>120.98</v>
      </c>
      <c r="I127" s="1">
        <f t="shared" si="1"/>
        <v>37.65</v>
      </c>
      <c r="J127" s="23">
        <f t="shared" si="4"/>
        <v>2.11149932906274</v>
      </c>
      <c r="K127" s="23">
        <f t="shared" si="4"/>
        <v>0.65711646337586505</v>
      </c>
      <c r="L127">
        <f t="shared" si="5"/>
        <v>0.93475868540457929</v>
      </c>
      <c r="M127">
        <f t="shared" si="6"/>
        <v>80.569165049999995</v>
      </c>
      <c r="N127" s="24">
        <f t="shared" si="7"/>
        <v>0.92212460047311395</v>
      </c>
      <c r="O127" s="24">
        <f t="shared" si="8"/>
        <v>1.4030596549966008</v>
      </c>
      <c r="P127" s="11">
        <f t="shared" si="9"/>
        <v>120.98</v>
      </c>
      <c r="Q127" s="11">
        <f t="shared" si="10"/>
        <v>37.65</v>
      </c>
      <c r="R127" s="23">
        <f t="shared" si="11"/>
        <v>2.11149932906274</v>
      </c>
      <c r="S127" s="23">
        <f t="shared" si="12"/>
        <v>0.65711646337586505</v>
      </c>
      <c r="T127">
        <f t="shared" si="13"/>
        <v>0.8500103620198326</v>
      </c>
      <c r="U127">
        <f t="shared" si="14"/>
        <v>81.288159903956583</v>
      </c>
      <c r="V127" s="24">
        <f t="shared" si="15"/>
        <v>0.84020345914757744</v>
      </c>
      <c r="W127" s="24">
        <f t="shared" si="16"/>
        <v>1.3735485201457314</v>
      </c>
      <c r="X127" s="24">
        <v>1.605100111452296</v>
      </c>
      <c r="Y127" s="24">
        <v>0.54706402973270507</v>
      </c>
      <c r="Z127" s="24"/>
      <c r="AA127" s="24"/>
      <c r="AB127" s="24"/>
      <c r="AC127" s="24"/>
      <c r="AD127" s="4" t="s">
        <v>471</v>
      </c>
    </row>
    <row r="128" spans="1:30">
      <c r="A128" s="1" t="s">
        <v>0</v>
      </c>
      <c r="B128" s="5" t="s">
        <v>32</v>
      </c>
      <c r="C128" s="1" t="s">
        <v>2</v>
      </c>
      <c r="D128" s="1" t="s">
        <v>24</v>
      </c>
      <c r="E128" s="6" t="s">
        <v>33</v>
      </c>
      <c r="F128" s="1">
        <v>33.56</v>
      </c>
      <c r="G128" s="1">
        <v>117.23</v>
      </c>
      <c r="H128" s="1">
        <f t="shared" si="0"/>
        <v>117.38</v>
      </c>
      <c r="I128" s="1">
        <f t="shared" si="1"/>
        <v>33.93</v>
      </c>
      <c r="J128" s="23">
        <f t="shared" si="4"/>
        <v>2.048667475990944</v>
      </c>
      <c r="K128" s="23">
        <f t="shared" si="4"/>
        <v>0.59219021520167603</v>
      </c>
      <c r="L128">
        <f t="shared" si="5"/>
        <v>0.87872510277811289</v>
      </c>
      <c r="M128">
        <f t="shared" si="6"/>
        <v>78.326611409999998</v>
      </c>
      <c r="N128" s="24">
        <f t="shared" si="7"/>
        <v>0.86055033562784045</v>
      </c>
      <c r="O128" s="24">
        <f t="shared" si="8"/>
        <v>1.3784316822433982</v>
      </c>
      <c r="P128" s="11">
        <f t="shared" si="9"/>
        <v>117.38</v>
      </c>
      <c r="Q128" s="11">
        <f t="shared" si="10"/>
        <v>33.93</v>
      </c>
      <c r="R128" s="23">
        <f t="shared" si="11"/>
        <v>2.048667475990944</v>
      </c>
      <c r="S128" s="23">
        <f t="shared" si="12"/>
        <v>0.59219021520167603</v>
      </c>
      <c r="T128">
        <f t="shared" si="13"/>
        <v>0.78854322434977542</v>
      </c>
      <c r="U128">
        <f t="shared" si="14"/>
        <v>79.025593837045108</v>
      </c>
      <c r="V128" s="24">
        <f t="shared" si="15"/>
        <v>0.77412259761487656</v>
      </c>
      <c r="W128" s="24">
        <f t="shared" si="16"/>
        <v>1.3521800569812688</v>
      </c>
      <c r="X128" s="24">
        <v>1.6056628051259443</v>
      </c>
      <c r="Y128" s="24">
        <v>0.54616061962676721</v>
      </c>
      <c r="Z128" s="24"/>
      <c r="AA128" s="24"/>
      <c r="AB128" s="24"/>
      <c r="AC128" s="24"/>
      <c r="AD128" s="4" t="s">
        <v>471</v>
      </c>
    </row>
    <row r="129" spans="1:30">
      <c r="A129" s="1" t="s">
        <v>0</v>
      </c>
      <c r="B129" s="5" t="s">
        <v>34</v>
      </c>
      <c r="C129" s="1" t="s">
        <v>2</v>
      </c>
      <c r="D129" s="1" t="s">
        <v>24</v>
      </c>
      <c r="E129" s="3" t="s">
        <v>35</v>
      </c>
      <c r="F129" s="1">
        <v>38.340000000000003</v>
      </c>
      <c r="G129" s="1">
        <v>121.29</v>
      </c>
      <c r="H129" s="1">
        <f t="shared" si="0"/>
        <v>121.48</v>
      </c>
      <c r="I129" s="1">
        <f t="shared" si="1"/>
        <v>38.57</v>
      </c>
      <c r="J129" s="23">
        <f t="shared" ref="J129:K192" si="17">RADIANS(H129)</f>
        <v>2.1202259753227115</v>
      </c>
      <c r="K129" s="23">
        <f t="shared" si="17"/>
        <v>0.67317349249421288</v>
      </c>
      <c r="L129">
        <f t="shared" ref="L129:L192" si="18">((1.3512213-(2*0.602837*SIN(J129)))^0.5)/0.602837</f>
        <v>0.94275373072099145</v>
      </c>
      <c r="M129">
        <f t="shared" ref="M129:M192" si="19">0.602837*(I129-(-96))</f>
        <v>81.123775089999995</v>
      </c>
      <c r="N129" s="24">
        <f t="shared" ref="N129:N192" si="20">L129*SIN(RADIANS(M129))</f>
        <v>0.93146329162437669</v>
      </c>
      <c r="O129" s="24">
        <f t="shared" ref="O129:O192" si="21">1.5562263-L129*COS(RADIANS(M129))</f>
        <v>1.4107590076466014</v>
      </c>
      <c r="P129" s="11">
        <f t="shared" ref="P129:P192" si="22">H129</f>
        <v>121.48</v>
      </c>
      <c r="Q129" s="11">
        <f t="shared" ref="Q129:Q192" si="23">I129</f>
        <v>38.57</v>
      </c>
      <c r="R129" s="23">
        <f t="shared" ref="R129:R192" si="24">RADIANS(P129)</f>
        <v>2.1202259753227115</v>
      </c>
      <c r="S129" s="23">
        <f t="shared" ref="S129:S192" si="25">RADIANS(Q129)</f>
        <v>0.67317349249421288</v>
      </c>
      <c r="T129">
        <f t="shared" ref="T129:T192" si="26">((1.31018469806216-(2*0.608216684653622*SIN(R129)))^0.5)/0.608216684653622</f>
        <v>0.85871743996069239</v>
      </c>
      <c r="U129">
        <f t="shared" ref="U129:U192" si="27">0.608216684653622*(Q129-(-96))</f>
        <v>81.847719253837909</v>
      </c>
      <c r="V129" s="24">
        <f t="shared" ref="V129:V192" si="28">T129*SIN(RADIANS(U129))</f>
        <v>0.85003982310100246</v>
      </c>
      <c r="W129" s="24">
        <f t="shared" ref="W129:W192" si="29">1.50229541438995-T129*COS(RADIANS(U129))</f>
        <v>1.3805253818077836</v>
      </c>
      <c r="X129" s="24">
        <v>1.6050548936131135</v>
      </c>
      <c r="Y129" s="24">
        <v>0.54726857637384785</v>
      </c>
      <c r="Z129" s="24"/>
      <c r="AA129" s="24"/>
      <c r="AB129" s="24"/>
      <c r="AC129" s="24"/>
      <c r="AD129" s="4" t="s">
        <v>471</v>
      </c>
    </row>
    <row r="130" spans="1:30">
      <c r="A130" s="1" t="s">
        <v>0</v>
      </c>
      <c r="B130" s="5" t="s">
        <v>36</v>
      </c>
      <c r="C130" s="1" t="s">
        <v>2</v>
      </c>
      <c r="D130" s="1" t="s">
        <v>24</v>
      </c>
      <c r="E130" s="3" t="s">
        <v>37</v>
      </c>
      <c r="F130" s="1">
        <v>32.42</v>
      </c>
      <c r="G130" s="1">
        <v>117.09</v>
      </c>
      <c r="H130" s="1">
        <f t="shared" si="0"/>
        <v>117.15</v>
      </c>
      <c r="I130" s="1">
        <f t="shared" si="1"/>
        <v>32.700000000000003</v>
      </c>
      <c r="J130" s="23">
        <f t="shared" si="17"/>
        <v>2.0446532187113573</v>
      </c>
      <c r="K130" s="23">
        <f t="shared" si="17"/>
        <v>0.57072266540214578</v>
      </c>
      <c r="L130">
        <f t="shared" si="18"/>
        <v>0.87524670705197705</v>
      </c>
      <c r="M130">
        <f t="shared" si="19"/>
        <v>77.58512189999999</v>
      </c>
      <c r="N130" s="24">
        <f t="shared" si="20"/>
        <v>0.85478036227836329</v>
      </c>
      <c r="O130" s="24">
        <f t="shared" si="21"/>
        <v>1.3680579432855955</v>
      </c>
      <c r="P130" s="11">
        <f t="shared" si="22"/>
        <v>117.15</v>
      </c>
      <c r="Q130" s="11">
        <f t="shared" si="23"/>
        <v>32.700000000000003</v>
      </c>
      <c r="R130" s="23">
        <f t="shared" si="24"/>
        <v>2.0446532187113573</v>
      </c>
      <c r="S130" s="23">
        <f t="shared" si="25"/>
        <v>0.57072266540214578</v>
      </c>
      <c r="T130">
        <f t="shared" si="26"/>
        <v>0.78469954257541752</v>
      </c>
      <c r="U130">
        <f t="shared" si="27"/>
        <v>78.277487314921146</v>
      </c>
      <c r="V130" s="24">
        <f t="shared" si="28"/>
        <v>0.76833310796557586</v>
      </c>
      <c r="W130" s="24">
        <f t="shared" si="29"/>
        <v>1.3428664103723991</v>
      </c>
      <c r="X130" s="24">
        <v>1.6056336147787644</v>
      </c>
      <c r="Y130" s="24">
        <v>0.54593847472195045</v>
      </c>
      <c r="Z130" s="24"/>
      <c r="AA130" s="24"/>
      <c r="AB130" s="24"/>
      <c r="AC130" s="24"/>
      <c r="AD130" s="4" t="s">
        <v>471</v>
      </c>
    </row>
    <row r="131" spans="1:30">
      <c r="A131" s="1" t="s">
        <v>0</v>
      </c>
      <c r="B131" s="5" t="s">
        <v>38</v>
      </c>
      <c r="C131" s="1" t="s">
        <v>2</v>
      </c>
      <c r="D131" s="1" t="s">
        <v>24</v>
      </c>
      <c r="E131" s="3" t="s">
        <v>39</v>
      </c>
      <c r="F131" s="1">
        <v>37.49</v>
      </c>
      <c r="G131" s="1">
        <v>112.24</v>
      </c>
      <c r="H131" s="1">
        <f t="shared" si="0"/>
        <v>112.4</v>
      </c>
      <c r="I131" s="1">
        <f t="shared" si="1"/>
        <v>37.82</v>
      </c>
      <c r="J131" s="23">
        <f t="shared" si="17"/>
        <v>1.9617500792416265</v>
      </c>
      <c r="K131" s="23">
        <f t="shared" si="17"/>
        <v>0.66008352310425544</v>
      </c>
      <c r="L131">
        <f t="shared" si="18"/>
        <v>0.8067411419377547</v>
      </c>
      <c r="M131">
        <f t="shared" si="19"/>
        <v>80.671647339999993</v>
      </c>
      <c r="N131" s="24">
        <f t="shared" si="20"/>
        <v>0.79607249565651739</v>
      </c>
      <c r="O131" s="24">
        <f t="shared" si="21"/>
        <v>1.4254598985268516</v>
      </c>
      <c r="P131" s="11">
        <f t="shared" si="22"/>
        <v>112.4</v>
      </c>
      <c r="Q131" s="11">
        <f t="shared" si="23"/>
        <v>37.82</v>
      </c>
      <c r="R131" s="23">
        <f t="shared" si="24"/>
        <v>1.9617500792416265</v>
      </c>
      <c r="S131" s="23">
        <f t="shared" si="25"/>
        <v>0.66008352310425544</v>
      </c>
      <c r="T131">
        <f t="shared" si="26"/>
        <v>0.70819984138253256</v>
      </c>
      <c r="U131">
        <f t="shared" si="27"/>
        <v>81.391556740347696</v>
      </c>
      <c r="V131" s="24">
        <f t="shared" si="28"/>
        <v>0.70022149877896867</v>
      </c>
      <c r="W131" s="24">
        <f t="shared" si="29"/>
        <v>1.3962913202143989</v>
      </c>
      <c r="X131" s="24">
        <v>1.6069905482013993</v>
      </c>
      <c r="Y131" s="24">
        <v>0.54645637302245187</v>
      </c>
      <c r="Z131" s="24"/>
      <c r="AA131" s="24"/>
      <c r="AB131" s="24"/>
      <c r="AC131" s="24"/>
      <c r="AD131" s="4" t="s">
        <v>471</v>
      </c>
    </row>
    <row r="132" spans="1:30">
      <c r="A132" s="1" t="s">
        <v>0</v>
      </c>
      <c r="B132" s="5" t="s">
        <v>40</v>
      </c>
      <c r="C132" s="1" t="s">
        <v>2</v>
      </c>
      <c r="D132" s="1" t="s">
        <v>24</v>
      </c>
      <c r="E132" s="3" t="s">
        <v>41</v>
      </c>
      <c r="F132" s="1">
        <v>37.200000000000003</v>
      </c>
      <c r="G132" s="1">
        <v>121.53</v>
      </c>
      <c r="H132" s="1">
        <f t="shared" si="0"/>
        <v>121.88</v>
      </c>
      <c r="I132" s="1">
        <f t="shared" si="1"/>
        <v>37.33</v>
      </c>
      <c r="J132" s="23">
        <f t="shared" si="17"/>
        <v>2.1272072923306888</v>
      </c>
      <c r="K132" s="23">
        <f t="shared" si="17"/>
        <v>0.65153140976948321</v>
      </c>
      <c r="L132">
        <f t="shared" si="18"/>
        <v>0.94918303077876953</v>
      </c>
      <c r="M132">
        <f t="shared" si="19"/>
        <v>80.376257209999991</v>
      </c>
      <c r="N132" s="24">
        <f t="shared" si="20"/>
        <v>0.93582503099416492</v>
      </c>
      <c r="O132" s="24">
        <f t="shared" si="21"/>
        <v>1.3975444255368439</v>
      </c>
      <c r="P132" s="11">
        <f t="shared" si="22"/>
        <v>121.88</v>
      </c>
      <c r="Q132" s="11">
        <f t="shared" si="23"/>
        <v>37.33</v>
      </c>
      <c r="R132" s="23">
        <f t="shared" si="24"/>
        <v>2.1272072923306888</v>
      </c>
      <c r="S132" s="23">
        <f t="shared" si="25"/>
        <v>0.65153140976948321</v>
      </c>
      <c r="T132">
        <f t="shared" si="26"/>
        <v>0.86570888963465276</v>
      </c>
      <c r="U132">
        <f t="shared" si="27"/>
        <v>81.093530564867407</v>
      </c>
      <c r="V132" s="24">
        <f t="shared" si="28"/>
        <v>0.85527051004677623</v>
      </c>
      <c r="W132" s="24">
        <f t="shared" si="29"/>
        <v>1.368264685686452</v>
      </c>
      <c r="X132" s="24">
        <v>1.6048633287234106</v>
      </c>
      <c r="Y132" s="24">
        <v>0.54707770381804999</v>
      </c>
      <c r="Z132" s="24"/>
      <c r="AA132" s="24"/>
      <c r="AB132" s="24"/>
      <c r="AC132" s="24"/>
      <c r="AD132" s="4" t="s">
        <v>471</v>
      </c>
    </row>
    <row r="133" spans="1:30">
      <c r="A133" s="1" t="s">
        <v>0</v>
      </c>
      <c r="B133" s="2" t="s">
        <v>42</v>
      </c>
      <c r="C133" s="1" t="s">
        <v>2</v>
      </c>
      <c r="D133" s="1" t="s">
        <v>43</v>
      </c>
      <c r="E133" s="3" t="s">
        <v>44</v>
      </c>
      <c r="F133" s="1">
        <v>38.5</v>
      </c>
      <c r="G133" s="1">
        <v>104.49</v>
      </c>
      <c r="H133" s="1">
        <f t="shared" si="0"/>
        <v>104.82</v>
      </c>
      <c r="I133" s="1">
        <f t="shared" si="1"/>
        <v>38.83</v>
      </c>
      <c r="J133" s="23">
        <f t="shared" si="17"/>
        <v>1.8294541219404561</v>
      </c>
      <c r="K133" s="23">
        <f t="shared" si="17"/>
        <v>0.67771134854939818</v>
      </c>
      <c r="L133">
        <f t="shared" si="18"/>
        <v>0.71474889086028226</v>
      </c>
      <c r="M133">
        <f t="shared" si="19"/>
        <v>81.280512709999982</v>
      </c>
      <c r="N133" s="24">
        <f t="shared" si="20"/>
        <v>0.70648809707327109</v>
      </c>
      <c r="O133" s="24">
        <f t="shared" si="21"/>
        <v>1.4478725013596572</v>
      </c>
      <c r="P133" s="11">
        <f t="shared" si="22"/>
        <v>104.82</v>
      </c>
      <c r="Q133" s="11">
        <f t="shared" si="23"/>
        <v>38.83</v>
      </c>
      <c r="R133" s="23">
        <f t="shared" si="24"/>
        <v>1.8294541219404561</v>
      </c>
      <c r="S133" s="23">
        <f t="shared" si="25"/>
        <v>0.67771134854939818</v>
      </c>
      <c r="T133">
        <f t="shared" si="26"/>
        <v>0.60234518102303658</v>
      </c>
      <c r="U133">
        <f t="shared" si="27"/>
        <v>82.005855591847848</v>
      </c>
      <c r="V133" s="24">
        <f t="shared" si="28"/>
        <v>0.59649176340975485</v>
      </c>
      <c r="W133" s="24">
        <f t="shared" si="29"/>
        <v>1.4185261283359567</v>
      </c>
      <c r="X133" s="24">
        <v>1.608399192037542</v>
      </c>
      <c r="Y133" s="24">
        <v>0.54613648835824791</v>
      </c>
      <c r="Z133" s="24"/>
      <c r="AA133" s="24"/>
      <c r="AB133" s="24"/>
      <c r="AC133" s="24"/>
      <c r="AD133" s="4" t="s">
        <v>471</v>
      </c>
    </row>
    <row r="134" spans="1:30">
      <c r="A134" s="1" t="s">
        <v>0</v>
      </c>
      <c r="B134" s="5" t="s">
        <v>45</v>
      </c>
      <c r="C134" s="1" t="s">
        <v>2</v>
      </c>
      <c r="D134" s="1" t="s">
        <v>43</v>
      </c>
      <c r="E134" s="3" t="s">
        <v>46</v>
      </c>
      <c r="F134" s="1">
        <v>39.74</v>
      </c>
      <c r="G134" s="1">
        <v>104.99</v>
      </c>
      <c r="H134" s="1">
        <f t="shared" si="0"/>
        <v>105.65</v>
      </c>
      <c r="I134" s="1">
        <f t="shared" si="1"/>
        <v>40.229999999999997</v>
      </c>
      <c r="J134" s="23">
        <f t="shared" si="17"/>
        <v>1.8439403547320092</v>
      </c>
      <c r="K134" s="23">
        <f t="shared" si="17"/>
        <v>0.70214595807731872</v>
      </c>
      <c r="L134">
        <f t="shared" si="18"/>
        <v>0.7235295842561823</v>
      </c>
      <c r="M134">
        <f t="shared" si="19"/>
        <v>82.124484509999988</v>
      </c>
      <c r="N134" s="24">
        <f t="shared" si="20"/>
        <v>0.71670533114433077</v>
      </c>
      <c r="O134" s="24">
        <f t="shared" si="21"/>
        <v>1.4570873691846076</v>
      </c>
      <c r="P134" s="11">
        <f t="shared" si="22"/>
        <v>105.65</v>
      </c>
      <c r="Q134" s="11">
        <f t="shared" si="23"/>
        <v>40.229999999999997</v>
      </c>
      <c r="R134" s="23">
        <f t="shared" si="24"/>
        <v>1.8439403547320092</v>
      </c>
      <c r="S134" s="23">
        <f t="shared" si="25"/>
        <v>0.70214595807731872</v>
      </c>
      <c r="T134">
        <f t="shared" si="26"/>
        <v>0.61264761079176</v>
      </c>
      <c r="U134">
        <f t="shared" si="27"/>
        <v>82.857358950362922</v>
      </c>
      <c r="V134" s="24">
        <f t="shared" si="28"/>
        <v>0.60789326656471376</v>
      </c>
      <c r="W134" s="24">
        <f t="shared" si="29"/>
        <v>1.4261188335127952</v>
      </c>
      <c r="X134" s="24">
        <v>1.6083580235193917</v>
      </c>
      <c r="Y134" s="24">
        <v>0.54637387899856005</v>
      </c>
      <c r="Z134" s="24"/>
      <c r="AA134" s="24"/>
      <c r="AB134" s="24"/>
      <c r="AC134" s="24"/>
      <c r="AD134" s="4" t="s">
        <v>471</v>
      </c>
    </row>
    <row r="135" spans="1:30">
      <c r="A135" s="1" t="s">
        <v>0</v>
      </c>
      <c r="B135" s="5" t="s">
        <v>47</v>
      </c>
      <c r="C135" s="1" t="s">
        <v>2</v>
      </c>
      <c r="D135" s="1" t="s">
        <v>48</v>
      </c>
      <c r="E135" s="3" t="s">
        <v>49</v>
      </c>
      <c r="F135" s="1">
        <v>41.45</v>
      </c>
      <c r="G135" s="1">
        <v>72.400000000000006</v>
      </c>
      <c r="H135" s="1">
        <f t="shared" si="0"/>
        <v>72.67</v>
      </c>
      <c r="I135" s="1">
        <f t="shared" si="1"/>
        <v>41.75</v>
      </c>
      <c r="J135" s="23">
        <f t="shared" si="17"/>
        <v>1.2683307674242794</v>
      </c>
      <c r="K135" s="23">
        <f t="shared" si="17"/>
        <v>0.72867496270763255</v>
      </c>
      <c r="L135">
        <f t="shared" si="18"/>
        <v>0.74236538824373099</v>
      </c>
      <c r="M135">
        <f t="shared" si="19"/>
        <v>83.040796749999998</v>
      </c>
      <c r="N135" s="24">
        <f t="shared" si="20"/>
        <v>0.73689614159107908</v>
      </c>
      <c r="O135" s="24">
        <f t="shared" si="21"/>
        <v>1.4662793924909274</v>
      </c>
      <c r="P135" s="11">
        <f t="shared" si="22"/>
        <v>72.67</v>
      </c>
      <c r="Q135" s="11">
        <f t="shared" si="23"/>
        <v>41.75</v>
      </c>
      <c r="R135" s="23">
        <f t="shared" si="24"/>
        <v>1.2683307674242794</v>
      </c>
      <c r="S135" s="23">
        <f t="shared" si="25"/>
        <v>0.72867496270763255</v>
      </c>
      <c r="T135">
        <f t="shared" si="26"/>
        <v>0.63458977534331074</v>
      </c>
      <c r="U135">
        <f t="shared" si="27"/>
        <v>83.781848311036427</v>
      </c>
      <c r="V135" s="24">
        <f t="shared" si="28"/>
        <v>0.63085629278475919</v>
      </c>
      <c r="W135" s="24">
        <f t="shared" si="29"/>
        <v>1.4335602645454655</v>
      </c>
      <c r="X135" s="24">
        <v>1.6081850726931342</v>
      </c>
      <c r="Y135" s="24">
        <v>0.54668901316679186</v>
      </c>
      <c r="Z135" s="24"/>
      <c r="AA135" s="24"/>
      <c r="AB135" s="24"/>
      <c r="AC135" s="24"/>
      <c r="AD135" s="4" t="s">
        <v>481</v>
      </c>
    </row>
    <row r="136" spans="1:30">
      <c r="A136" s="1" t="s">
        <v>0</v>
      </c>
      <c r="B136" s="5" t="s">
        <v>50</v>
      </c>
      <c r="C136" s="1" t="s">
        <v>2</v>
      </c>
      <c r="D136" s="1" t="s">
        <v>48</v>
      </c>
      <c r="E136" s="3" t="s">
        <v>51</v>
      </c>
      <c r="F136" s="1">
        <v>41.18</v>
      </c>
      <c r="G136" s="1">
        <v>72.55</v>
      </c>
      <c r="H136" s="1">
        <f t="shared" si="0"/>
        <v>72.92</v>
      </c>
      <c r="I136" s="1">
        <f t="shared" si="1"/>
        <v>41.3</v>
      </c>
      <c r="J136" s="23">
        <f t="shared" si="17"/>
        <v>1.2726940905542652</v>
      </c>
      <c r="K136" s="23">
        <f t="shared" si="17"/>
        <v>0.72082098107365811</v>
      </c>
      <c r="L136">
        <f t="shared" si="18"/>
        <v>0.73947583289666929</v>
      </c>
      <c r="M136">
        <f t="shared" si="19"/>
        <v>82.769520099999994</v>
      </c>
      <c r="N136" s="24">
        <f t="shared" si="20"/>
        <v>0.73359543739199395</v>
      </c>
      <c r="O136" s="24">
        <f t="shared" si="21"/>
        <v>1.4631551354221788</v>
      </c>
      <c r="P136" s="11">
        <f t="shared" si="22"/>
        <v>72.92</v>
      </c>
      <c r="Q136" s="11">
        <f t="shared" si="23"/>
        <v>41.3</v>
      </c>
      <c r="R136" s="23">
        <f t="shared" si="24"/>
        <v>1.2726940905542652</v>
      </c>
      <c r="S136" s="23">
        <f t="shared" si="25"/>
        <v>0.72082098107365811</v>
      </c>
      <c r="T136">
        <f t="shared" si="26"/>
        <v>0.6312370346189069</v>
      </c>
      <c r="U136">
        <f t="shared" si="27"/>
        <v>83.508150802942311</v>
      </c>
      <c r="V136" s="24">
        <f t="shared" si="28"/>
        <v>0.6271895110175143</v>
      </c>
      <c r="W136" s="24">
        <f t="shared" si="29"/>
        <v>1.4309265756430398</v>
      </c>
      <c r="X136" s="24">
        <v>1.6081969013168103</v>
      </c>
      <c r="Y136" s="24">
        <v>0.54660981436726919</v>
      </c>
      <c r="Z136" s="24"/>
      <c r="AA136" s="24"/>
      <c r="AB136" s="24"/>
      <c r="AC136" s="24"/>
      <c r="AD136" s="4" t="s">
        <v>481</v>
      </c>
    </row>
    <row r="137" spans="1:30">
      <c r="A137" s="1" t="s">
        <v>0</v>
      </c>
      <c r="B137" s="2" t="s">
        <v>6</v>
      </c>
      <c r="C137" s="1" t="s">
        <v>2</v>
      </c>
      <c r="D137" s="1" t="s">
        <v>48</v>
      </c>
      <c r="E137" s="3" t="s">
        <v>52</v>
      </c>
      <c r="F137" s="1">
        <v>41.11</v>
      </c>
      <c r="G137" s="1">
        <v>73.11</v>
      </c>
      <c r="H137" s="1">
        <f t="shared" si="0"/>
        <v>73.180000000000007</v>
      </c>
      <c r="I137" s="1">
        <f t="shared" si="1"/>
        <v>41.18</v>
      </c>
      <c r="J137" s="23">
        <f t="shared" si="17"/>
        <v>1.2772319466094504</v>
      </c>
      <c r="K137" s="23">
        <f t="shared" si="17"/>
        <v>0.71872658597126493</v>
      </c>
      <c r="L137">
        <f t="shared" si="18"/>
        <v>0.73650215223254867</v>
      </c>
      <c r="M137">
        <f t="shared" si="19"/>
        <v>82.697179660000003</v>
      </c>
      <c r="N137" s="24">
        <f t="shared" si="20"/>
        <v>0.73052778430231735</v>
      </c>
      <c r="O137" s="24">
        <f t="shared" si="21"/>
        <v>1.4626069825194539</v>
      </c>
      <c r="P137" s="11">
        <f t="shared" si="22"/>
        <v>73.180000000000007</v>
      </c>
      <c r="Q137" s="11">
        <f t="shared" si="23"/>
        <v>41.18</v>
      </c>
      <c r="R137" s="23">
        <f t="shared" si="24"/>
        <v>1.2772319466094504</v>
      </c>
      <c r="S137" s="23">
        <f t="shared" si="25"/>
        <v>0.71872658597126493</v>
      </c>
      <c r="T137">
        <f t="shared" si="26"/>
        <v>0.62778175205556652</v>
      </c>
      <c r="U137">
        <f t="shared" si="27"/>
        <v>83.435164800783866</v>
      </c>
      <c r="V137" s="24">
        <f t="shared" si="28"/>
        <v>0.62366546257311228</v>
      </c>
      <c r="W137" s="24">
        <f t="shared" si="29"/>
        <v>1.4305227245460916</v>
      </c>
      <c r="X137" s="24">
        <v>1.6082317885401198</v>
      </c>
      <c r="Y137" s="24">
        <v>0.54657641946642244</v>
      </c>
      <c r="Z137" s="24"/>
      <c r="AA137" s="24"/>
      <c r="AB137" s="24"/>
      <c r="AC137" s="24"/>
      <c r="AD137" s="4" t="s">
        <v>481</v>
      </c>
    </row>
    <row r="138" spans="1:30">
      <c r="A138" s="1" t="s">
        <v>0</v>
      </c>
      <c r="B138" s="5" t="s">
        <v>53</v>
      </c>
      <c r="C138" s="1" t="s">
        <v>2</v>
      </c>
      <c r="D138" s="1" t="s">
        <v>53</v>
      </c>
      <c r="E138" s="3" t="s">
        <v>54</v>
      </c>
      <c r="F138" s="1">
        <v>38.54</v>
      </c>
      <c r="G138" s="1">
        <v>77</v>
      </c>
      <c r="H138" s="1">
        <f t="shared" si="0"/>
        <v>77</v>
      </c>
      <c r="I138" s="1">
        <f t="shared" si="1"/>
        <v>38.9</v>
      </c>
      <c r="J138" s="23">
        <f t="shared" si="17"/>
        <v>1.3439035240356338</v>
      </c>
      <c r="K138" s="23">
        <f t="shared" si="17"/>
        <v>0.67893307902579414</v>
      </c>
      <c r="L138">
        <f t="shared" si="18"/>
        <v>0.6968018030079709</v>
      </c>
      <c r="M138">
        <f t="shared" si="19"/>
        <v>81.322711299999995</v>
      </c>
      <c r="N138" s="24">
        <f t="shared" si="20"/>
        <v>0.68882604719279261</v>
      </c>
      <c r="O138" s="24">
        <f t="shared" si="21"/>
        <v>1.4511005211257781</v>
      </c>
      <c r="P138" s="11">
        <f t="shared" si="22"/>
        <v>77</v>
      </c>
      <c r="Q138" s="11">
        <f t="shared" si="23"/>
        <v>38.9</v>
      </c>
      <c r="R138" s="23">
        <f t="shared" si="24"/>
        <v>1.3439035240356338</v>
      </c>
      <c r="S138" s="23">
        <f t="shared" si="25"/>
        <v>0.67893307902579414</v>
      </c>
      <c r="T138">
        <f t="shared" si="26"/>
        <v>0.58112869959787394</v>
      </c>
      <c r="U138">
        <f t="shared" si="27"/>
        <v>82.048430759773609</v>
      </c>
      <c r="V138" s="24">
        <f t="shared" si="28"/>
        <v>0.57554135326054101</v>
      </c>
      <c r="W138" s="24">
        <f t="shared" si="29"/>
        <v>1.4219043938507063</v>
      </c>
      <c r="X138" s="24">
        <v>1.6086647559151632</v>
      </c>
      <c r="Y138" s="24">
        <v>0.54605321931370354</v>
      </c>
      <c r="Z138" s="24"/>
      <c r="AA138" s="24"/>
      <c r="AB138" s="24"/>
      <c r="AC138" s="24"/>
      <c r="AD138" s="4"/>
    </row>
    <row r="139" spans="1:30">
      <c r="A139" s="1" t="s">
        <v>0</v>
      </c>
      <c r="B139" s="5" t="s">
        <v>55</v>
      </c>
      <c r="C139" s="1" t="s">
        <v>2</v>
      </c>
      <c r="D139" s="1" t="s">
        <v>56</v>
      </c>
      <c r="E139" s="3" t="s">
        <v>57</v>
      </c>
      <c r="F139" s="1">
        <v>39.44</v>
      </c>
      <c r="G139" s="1">
        <v>75.319999999999993</v>
      </c>
      <c r="H139" s="1">
        <f t="shared" si="0"/>
        <v>75.53</v>
      </c>
      <c r="I139" s="1">
        <f t="shared" si="1"/>
        <v>39.729999999999997</v>
      </c>
      <c r="J139" s="23">
        <f t="shared" si="17"/>
        <v>1.318247184031317</v>
      </c>
      <c r="K139" s="23">
        <f t="shared" si="17"/>
        <v>0.69341931181734706</v>
      </c>
      <c r="L139">
        <f t="shared" si="18"/>
        <v>0.7111554386214437</v>
      </c>
      <c r="M139">
        <f t="shared" si="19"/>
        <v>81.823066009999991</v>
      </c>
      <c r="N139" s="24">
        <f t="shared" si="20"/>
        <v>0.70392552659677698</v>
      </c>
      <c r="O139" s="24">
        <f t="shared" si="21"/>
        <v>1.4550783346902212</v>
      </c>
      <c r="P139" s="11">
        <f t="shared" si="22"/>
        <v>75.53</v>
      </c>
      <c r="Q139" s="11">
        <f t="shared" si="23"/>
        <v>39.729999999999997</v>
      </c>
      <c r="R139" s="23">
        <f t="shared" si="24"/>
        <v>1.318247184031317</v>
      </c>
      <c r="S139" s="23">
        <f t="shared" si="25"/>
        <v>0.69341931181734706</v>
      </c>
      <c r="T139">
        <f t="shared" si="26"/>
        <v>0.59811463711320911</v>
      </c>
      <c r="U139">
        <f t="shared" si="27"/>
        <v>82.553250608036109</v>
      </c>
      <c r="V139" s="24">
        <f t="shared" si="28"/>
        <v>0.59306998514634168</v>
      </c>
      <c r="W139" s="24">
        <f t="shared" si="29"/>
        <v>1.4247769530559948</v>
      </c>
      <c r="X139" s="24">
        <v>1.608506106180039</v>
      </c>
      <c r="Y139" s="24">
        <v>0.54623944412666925</v>
      </c>
      <c r="Z139" s="24"/>
      <c r="AA139" s="24"/>
      <c r="AB139" s="24"/>
      <c r="AC139" s="24"/>
      <c r="AD139" s="4" t="s">
        <v>58</v>
      </c>
    </row>
    <row r="140" spans="1:30">
      <c r="A140" s="1" t="s">
        <v>0</v>
      </c>
      <c r="B140" s="5" t="s">
        <v>59</v>
      </c>
      <c r="C140" s="1" t="s">
        <v>2</v>
      </c>
      <c r="D140" s="1" t="s">
        <v>60</v>
      </c>
      <c r="E140" s="6" t="s">
        <v>61</v>
      </c>
      <c r="F140" s="1">
        <v>30.2</v>
      </c>
      <c r="G140" s="1">
        <v>81.39</v>
      </c>
      <c r="H140" s="1">
        <f t="shared" si="0"/>
        <v>81.650000000000006</v>
      </c>
      <c r="I140" s="1">
        <f t="shared" si="1"/>
        <v>30.33</v>
      </c>
      <c r="J140" s="23">
        <f t="shared" si="17"/>
        <v>1.4250613342533702</v>
      </c>
      <c r="K140" s="23">
        <f t="shared" si="17"/>
        <v>0.52935836212988008</v>
      </c>
      <c r="L140">
        <f t="shared" si="18"/>
        <v>0.6600534884618412</v>
      </c>
      <c r="M140">
        <f t="shared" si="19"/>
        <v>76.156398209999992</v>
      </c>
      <c r="N140" s="24">
        <f t="shared" si="20"/>
        <v>0.64088056892051837</v>
      </c>
      <c r="O140" s="24">
        <f t="shared" si="21"/>
        <v>1.3982937067497192</v>
      </c>
      <c r="P140" s="11">
        <f t="shared" si="22"/>
        <v>81.650000000000006</v>
      </c>
      <c r="Q140" s="11">
        <f t="shared" si="23"/>
        <v>30.33</v>
      </c>
      <c r="R140" s="23">
        <f t="shared" si="24"/>
        <v>1.4250613342533702</v>
      </c>
      <c r="S140" s="23">
        <f t="shared" si="25"/>
        <v>0.52935836212988008</v>
      </c>
      <c r="T140">
        <f t="shared" si="26"/>
        <v>0.53692592765385405</v>
      </c>
      <c r="U140">
        <f t="shared" si="27"/>
        <v>76.836013772292063</v>
      </c>
      <c r="V140" s="24">
        <f t="shared" si="28"/>
        <v>0.52281671833804888</v>
      </c>
      <c r="W140" s="24">
        <f t="shared" si="29"/>
        <v>1.3800165085509419</v>
      </c>
      <c r="X140" s="24">
        <v>1.6087600526420125</v>
      </c>
      <c r="Y140" s="24">
        <v>0.54477569531870762</v>
      </c>
      <c r="Z140" s="24"/>
      <c r="AA140" s="24"/>
      <c r="AB140" s="24"/>
      <c r="AC140" s="24"/>
      <c r="AD140" s="4"/>
    </row>
    <row r="141" spans="1:30">
      <c r="A141" s="1" t="s">
        <v>0</v>
      </c>
      <c r="B141" s="5" t="s">
        <v>62</v>
      </c>
      <c r="C141" s="1" t="s">
        <v>2</v>
      </c>
      <c r="D141" s="1" t="s">
        <v>60</v>
      </c>
      <c r="E141" s="3" t="s">
        <v>63</v>
      </c>
      <c r="F141" s="1">
        <v>25.78</v>
      </c>
      <c r="G141" s="1">
        <v>80.2</v>
      </c>
      <c r="H141" s="1">
        <f t="shared" si="0"/>
        <v>80.33</v>
      </c>
      <c r="I141" s="1">
        <f t="shared" si="1"/>
        <v>26.3</v>
      </c>
      <c r="J141" s="23">
        <f t="shared" si="17"/>
        <v>1.402022988127045</v>
      </c>
      <c r="K141" s="23">
        <f t="shared" si="17"/>
        <v>0.4590215932745087</v>
      </c>
      <c r="L141">
        <f t="shared" si="18"/>
        <v>0.66905925559716017</v>
      </c>
      <c r="M141">
        <f t="shared" si="19"/>
        <v>73.726965099999987</v>
      </c>
      <c r="N141" s="24">
        <f t="shared" si="20"/>
        <v>0.6422549191576663</v>
      </c>
      <c r="O141" s="24">
        <f t="shared" si="21"/>
        <v>1.3687458841747582</v>
      </c>
      <c r="P141" s="11">
        <f t="shared" si="22"/>
        <v>80.33</v>
      </c>
      <c r="Q141" s="11">
        <f t="shared" si="23"/>
        <v>26.3</v>
      </c>
      <c r="R141" s="23">
        <f t="shared" si="24"/>
        <v>1.402022988127045</v>
      </c>
      <c r="S141" s="23">
        <f t="shared" si="25"/>
        <v>0.4590215932745087</v>
      </c>
      <c r="T141">
        <f t="shared" si="26"/>
        <v>0.54786244594707623</v>
      </c>
      <c r="U141">
        <f t="shared" si="27"/>
        <v>74.384900533137966</v>
      </c>
      <c r="V141" s="24">
        <f t="shared" si="28"/>
        <v>0.5276417544125096</v>
      </c>
      <c r="W141" s="24">
        <f t="shared" si="29"/>
        <v>1.3548252862975059</v>
      </c>
      <c r="X141" s="24">
        <v>1.6084415389177062</v>
      </c>
      <c r="Y141" s="24">
        <v>0.54428191556571481</v>
      </c>
      <c r="Z141" s="24"/>
      <c r="AA141" s="24"/>
      <c r="AB141" s="24"/>
      <c r="AC141" s="24"/>
      <c r="AD141" s="4"/>
    </row>
    <row r="142" spans="1:30">
      <c r="A142" s="1" t="s">
        <v>0</v>
      </c>
      <c r="B142" s="5" t="s">
        <v>64</v>
      </c>
      <c r="C142" s="1" t="s">
        <v>2</v>
      </c>
      <c r="D142" s="1" t="s">
        <v>60</v>
      </c>
      <c r="E142" s="3" t="s">
        <v>65</v>
      </c>
      <c r="F142" s="1">
        <v>28.32</v>
      </c>
      <c r="G142" s="1">
        <v>81.22</v>
      </c>
      <c r="H142" s="1">
        <f t="shared" si="0"/>
        <v>81.37</v>
      </c>
      <c r="I142" s="1">
        <f t="shared" si="1"/>
        <v>28.53</v>
      </c>
      <c r="J142" s="23">
        <f t="shared" si="17"/>
        <v>1.420174412347786</v>
      </c>
      <c r="K142" s="23">
        <f t="shared" si="17"/>
        <v>0.49794243559398221</v>
      </c>
      <c r="L142">
        <f t="shared" si="18"/>
        <v>0.66186422490926688</v>
      </c>
      <c r="M142">
        <f t="shared" si="19"/>
        <v>75.071291609999989</v>
      </c>
      <c r="N142" s="24">
        <f t="shared" si="20"/>
        <v>0.63952440122145926</v>
      </c>
      <c r="O142" s="24">
        <f t="shared" si="21"/>
        <v>1.3857188442771533</v>
      </c>
      <c r="P142" s="11">
        <f t="shared" si="22"/>
        <v>81.37</v>
      </c>
      <c r="Q142" s="11">
        <f t="shared" si="23"/>
        <v>28.53</v>
      </c>
      <c r="R142" s="23">
        <f t="shared" si="24"/>
        <v>1.420174412347786</v>
      </c>
      <c r="S142" s="23">
        <f t="shared" si="25"/>
        <v>0.49794243559398221</v>
      </c>
      <c r="T142">
        <f t="shared" si="26"/>
        <v>0.53913071193627338</v>
      </c>
      <c r="U142">
        <f t="shared" si="27"/>
        <v>75.741223739915554</v>
      </c>
      <c r="V142" s="24">
        <f t="shared" si="28"/>
        <v>0.52252181662890873</v>
      </c>
      <c r="W142" s="24">
        <f t="shared" si="29"/>
        <v>1.3695065756280345</v>
      </c>
      <c r="X142" s="24">
        <v>1.6086500817207243</v>
      </c>
      <c r="Y142" s="24">
        <v>0.54455032206735055</v>
      </c>
      <c r="Z142" s="24"/>
      <c r="AA142" s="24"/>
      <c r="AB142" s="24"/>
      <c r="AC142" s="24"/>
      <c r="AD142" s="4"/>
    </row>
    <row r="143" spans="1:30">
      <c r="A143" s="1" t="s">
        <v>0</v>
      </c>
      <c r="B143" s="5" t="s">
        <v>66</v>
      </c>
      <c r="C143" s="1" t="s">
        <v>2</v>
      </c>
      <c r="D143" s="1" t="s">
        <v>60</v>
      </c>
      <c r="E143" s="3" t="s">
        <v>67</v>
      </c>
      <c r="F143" s="1">
        <v>30.26</v>
      </c>
      <c r="G143" s="1">
        <v>87.12</v>
      </c>
      <c r="H143" s="1">
        <f t="shared" si="0"/>
        <v>87.2</v>
      </c>
      <c r="I143" s="1">
        <f t="shared" si="1"/>
        <v>30.43</v>
      </c>
      <c r="J143" s="23">
        <f t="shared" si="17"/>
        <v>1.5219271077390555</v>
      </c>
      <c r="K143" s="23">
        <f t="shared" si="17"/>
        <v>0.53110369138187452</v>
      </c>
      <c r="L143">
        <f t="shared" si="18"/>
        <v>0.63597366662774457</v>
      </c>
      <c r="M143">
        <f t="shared" si="19"/>
        <v>76.216681910000005</v>
      </c>
      <c r="N143" s="24">
        <f t="shared" si="20"/>
        <v>0.61765997099445868</v>
      </c>
      <c r="O143" s="24">
        <f t="shared" si="21"/>
        <v>1.4047051302742417</v>
      </c>
      <c r="P143" s="11">
        <f t="shared" si="22"/>
        <v>87.2</v>
      </c>
      <c r="Q143" s="11">
        <f t="shared" si="23"/>
        <v>30.43</v>
      </c>
      <c r="R143" s="23">
        <f t="shared" si="24"/>
        <v>1.5219271077390555</v>
      </c>
      <c r="S143" s="23">
        <f t="shared" si="25"/>
        <v>0.53110369138187452</v>
      </c>
      <c r="T143">
        <f t="shared" si="26"/>
        <v>0.50730403594456264</v>
      </c>
      <c r="U143">
        <f t="shared" si="27"/>
        <v>76.896835440757428</v>
      </c>
      <c r="V143" s="24">
        <f t="shared" si="28"/>
        <v>0.49409558772515388</v>
      </c>
      <c r="W143" s="24">
        <f t="shared" si="29"/>
        <v>1.3872870013230059</v>
      </c>
      <c r="X143" s="24">
        <v>1.6091310274124271</v>
      </c>
      <c r="Y143" s="24">
        <v>0.5447032020981557</v>
      </c>
      <c r="Z143" s="24"/>
      <c r="AA143" s="24"/>
      <c r="AB143" s="24"/>
      <c r="AC143" s="24"/>
      <c r="AD143" s="4"/>
    </row>
    <row r="144" spans="1:30">
      <c r="A144" s="1" t="s">
        <v>0</v>
      </c>
      <c r="B144" s="5" t="s">
        <v>68</v>
      </c>
      <c r="C144" s="1" t="s">
        <v>2</v>
      </c>
      <c r="D144" s="1" t="s">
        <v>60</v>
      </c>
      <c r="E144" s="3" t="s">
        <v>69</v>
      </c>
      <c r="F144" s="1">
        <v>27.56</v>
      </c>
      <c r="G144" s="1">
        <v>82.27</v>
      </c>
      <c r="H144" s="1">
        <f t="shared" si="0"/>
        <v>82.45</v>
      </c>
      <c r="I144" s="1">
        <f t="shared" si="1"/>
        <v>27.93</v>
      </c>
      <c r="J144" s="23">
        <f t="shared" si="17"/>
        <v>1.4390239682693247</v>
      </c>
      <c r="K144" s="23">
        <f t="shared" si="17"/>
        <v>0.48747046008201622</v>
      </c>
      <c r="L144">
        <f t="shared" si="18"/>
        <v>0.65518223892729288</v>
      </c>
      <c r="M144">
        <f t="shared" si="19"/>
        <v>74.709589409999992</v>
      </c>
      <c r="N144" s="24">
        <f t="shared" si="20"/>
        <v>0.63198981534246201</v>
      </c>
      <c r="O144" s="24">
        <f t="shared" si="21"/>
        <v>1.3834471360097174</v>
      </c>
      <c r="P144" s="11">
        <f t="shared" si="22"/>
        <v>82.45</v>
      </c>
      <c r="Q144" s="11">
        <f t="shared" si="23"/>
        <v>27.93</v>
      </c>
      <c r="R144" s="23">
        <f t="shared" si="24"/>
        <v>1.4390239682693247</v>
      </c>
      <c r="S144" s="23">
        <f t="shared" si="25"/>
        <v>0.48747046008201622</v>
      </c>
      <c r="T144">
        <f t="shared" si="26"/>
        <v>0.53097954664900227</v>
      </c>
      <c r="U144">
        <f t="shared" si="27"/>
        <v>75.376293729123375</v>
      </c>
      <c r="V144" s="24">
        <f t="shared" si="28"/>
        <v>0.51377835449839948</v>
      </c>
      <c r="W144" s="24">
        <f t="shared" si="29"/>
        <v>1.3682391522889319</v>
      </c>
      <c r="X144" s="24">
        <v>1.6087262057692544</v>
      </c>
      <c r="Y144" s="24">
        <v>0.54445245326531611</v>
      </c>
      <c r="Z144" s="24"/>
      <c r="AA144" s="24"/>
      <c r="AB144" s="24"/>
      <c r="AC144" s="24"/>
      <c r="AD144" s="4"/>
    </row>
    <row r="145" spans="1:30">
      <c r="A145" s="1" t="s">
        <v>0</v>
      </c>
      <c r="B145" s="5" t="s">
        <v>70</v>
      </c>
      <c r="C145" s="1" t="s">
        <v>2</v>
      </c>
      <c r="D145" s="1" t="s">
        <v>60</v>
      </c>
      <c r="E145" s="3" t="s">
        <v>71</v>
      </c>
      <c r="F145" s="1">
        <v>26.42</v>
      </c>
      <c r="G145" s="1">
        <v>80.03</v>
      </c>
      <c r="H145" s="1">
        <f t="shared" si="0"/>
        <v>80.05</v>
      </c>
      <c r="I145" s="1">
        <f t="shared" si="1"/>
        <v>26.7</v>
      </c>
      <c r="J145" s="23">
        <f t="shared" si="17"/>
        <v>1.3971360662214607</v>
      </c>
      <c r="K145" s="23">
        <f t="shared" si="17"/>
        <v>0.46600291028248597</v>
      </c>
      <c r="L145">
        <f t="shared" si="18"/>
        <v>0.67112047589380619</v>
      </c>
      <c r="M145">
        <f t="shared" si="19"/>
        <v>73.968099899999999</v>
      </c>
      <c r="N145" s="24">
        <f t="shared" si="20"/>
        <v>0.6450193137896808</v>
      </c>
      <c r="O145" s="24">
        <f t="shared" si="21"/>
        <v>1.3708812757824123</v>
      </c>
      <c r="P145" s="11">
        <f t="shared" si="22"/>
        <v>80.05</v>
      </c>
      <c r="Q145" s="11">
        <f t="shared" si="23"/>
        <v>26.7</v>
      </c>
      <c r="R145" s="23">
        <f t="shared" si="24"/>
        <v>1.3971360662214607</v>
      </c>
      <c r="S145" s="23">
        <f t="shared" si="25"/>
        <v>0.46600291028248597</v>
      </c>
      <c r="T145">
        <f t="shared" si="26"/>
        <v>0.55035555037451234</v>
      </c>
      <c r="U145">
        <f t="shared" si="27"/>
        <v>74.628187206999428</v>
      </c>
      <c r="V145" s="24">
        <f t="shared" si="28"/>
        <v>0.53066709262979328</v>
      </c>
      <c r="W145" s="24">
        <f t="shared" si="29"/>
        <v>1.3564061802845002</v>
      </c>
      <c r="X145" s="24">
        <v>1.6084268519113587</v>
      </c>
      <c r="Y145" s="24">
        <v>0.54434005696497356</v>
      </c>
      <c r="Z145" s="24"/>
      <c r="AA145" s="24"/>
      <c r="AB145" s="24"/>
      <c r="AC145" s="24"/>
      <c r="AD145" s="4"/>
    </row>
    <row r="146" spans="1:30">
      <c r="A146" s="1" t="s">
        <v>0</v>
      </c>
      <c r="B146" s="5" t="s">
        <v>60</v>
      </c>
      <c r="C146" s="1" t="s">
        <v>2</v>
      </c>
      <c r="D146" s="1" t="s">
        <v>60</v>
      </c>
      <c r="E146" s="3" t="s">
        <v>72</v>
      </c>
      <c r="F146" s="1">
        <v>26.8</v>
      </c>
      <c r="G146" s="1">
        <v>80.900000000000006</v>
      </c>
      <c r="H146" s="1">
        <f t="shared" si="0"/>
        <v>81.5</v>
      </c>
      <c r="I146" s="1">
        <f t="shared" si="1"/>
        <v>27.33</v>
      </c>
      <c r="J146" s="23">
        <f t="shared" si="17"/>
        <v>1.4224433403753787</v>
      </c>
      <c r="K146" s="23">
        <f t="shared" si="17"/>
        <v>0.47699848457005023</v>
      </c>
      <c r="L146">
        <f t="shared" si="18"/>
        <v>0.66101677121010038</v>
      </c>
      <c r="M146">
        <f t="shared" si="19"/>
        <v>74.347887209999996</v>
      </c>
      <c r="N146" s="24">
        <f t="shared" si="20"/>
        <v>0.63650466647769088</v>
      </c>
      <c r="O146" s="24">
        <f t="shared" si="21"/>
        <v>1.3778867884689048</v>
      </c>
      <c r="P146" s="11">
        <f t="shared" si="22"/>
        <v>81.5</v>
      </c>
      <c r="Q146" s="11">
        <f t="shared" si="23"/>
        <v>27.33</v>
      </c>
      <c r="R146" s="23">
        <f t="shared" si="24"/>
        <v>1.4224433403753787</v>
      </c>
      <c r="S146" s="23">
        <f t="shared" si="25"/>
        <v>0.47699848457005023</v>
      </c>
      <c r="T146">
        <f t="shared" si="26"/>
        <v>0.53809921030435104</v>
      </c>
      <c r="U146">
        <f t="shared" si="27"/>
        <v>75.011363718331197</v>
      </c>
      <c r="V146" s="24">
        <f t="shared" si="28"/>
        <v>0.51979153619789764</v>
      </c>
      <c r="W146" s="24">
        <f t="shared" si="29"/>
        <v>1.3631281803612609</v>
      </c>
      <c r="X146" s="24">
        <v>1.6086102142251317</v>
      </c>
      <c r="Y146" s="24">
        <v>0.54439290216743852</v>
      </c>
      <c r="Z146" s="24"/>
      <c r="AA146" s="24"/>
      <c r="AB146" s="24"/>
      <c r="AC146" s="24"/>
      <c r="AD146" s="4"/>
    </row>
    <row r="147" spans="1:30">
      <c r="A147" s="1" t="s">
        <v>0</v>
      </c>
      <c r="B147" s="5" t="s">
        <v>73</v>
      </c>
      <c r="C147" s="1" t="s">
        <v>2</v>
      </c>
      <c r="D147" s="1" t="s">
        <v>60</v>
      </c>
      <c r="E147" s="3" t="s">
        <v>74</v>
      </c>
      <c r="F147" s="1">
        <v>30.27</v>
      </c>
      <c r="G147" s="1">
        <v>84.15</v>
      </c>
      <c r="H147" s="1">
        <f t="shared" si="0"/>
        <v>84.25</v>
      </c>
      <c r="I147" s="1">
        <f t="shared" si="1"/>
        <v>30.45</v>
      </c>
      <c r="J147" s="23">
        <f t="shared" si="17"/>
        <v>1.4704398948052226</v>
      </c>
      <c r="K147" s="23">
        <f t="shared" si="17"/>
        <v>0.53145275723227337</v>
      </c>
      <c r="L147">
        <f t="shared" si="18"/>
        <v>0.64590585055882688</v>
      </c>
      <c r="M147">
        <f t="shared" si="19"/>
        <v>76.228738649999997</v>
      </c>
      <c r="N147" s="24">
        <f t="shared" si="20"/>
        <v>0.62733851329842161</v>
      </c>
      <c r="O147" s="24">
        <f t="shared" si="21"/>
        <v>1.4024707878430442</v>
      </c>
      <c r="P147" s="11">
        <f t="shared" si="22"/>
        <v>84.25</v>
      </c>
      <c r="Q147" s="11">
        <f t="shared" si="23"/>
        <v>30.45</v>
      </c>
      <c r="R147" s="23">
        <f t="shared" si="24"/>
        <v>1.4704398948052226</v>
      </c>
      <c r="S147" s="23">
        <f t="shared" si="25"/>
        <v>0.53145275723227337</v>
      </c>
      <c r="T147">
        <f t="shared" si="26"/>
        <v>0.51959275834949692</v>
      </c>
      <c r="U147">
        <f t="shared" si="27"/>
        <v>76.908999774450507</v>
      </c>
      <c r="V147" s="24">
        <f t="shared" si="28"/>
        <v>0.50608935139728328</v>
      </c>
      <c r="W147" s="24">
        <f t="shared" si="29"/>
        <v>1.3846085292603154</v>
      </c>
      <c r="X147" s="24">
        <v>1.6089808589087433</v>
      </c>
      <c r="Y147" s="24">
        <v>0.5447408890769101</v>
      </c>
      <c r="Z147" s="24"/>
      <c r="AA147" s="24"/>
      <c r="AB147" s="24"/>
      <c r="AC147" s="24"/>
      <c r="AD147" s="4"/>
    </row>
    <row r="148" spans="1:30">
      <c r="A148" s="1" t="s">
        <v>0</v>
      </c>
      <c r="B148" s="2" t="s">
        <v>75</v>
      </c>
      <c r="C148" s="1" t="s">
        <v>2</v>
      </c>
      <c r="D148" s="1" t="s">
        <v>76</v>
      </c>
      <c r="E148" s="3" t="s">
        <v>77</v>
      </c>
      <c r="F148" s="1">
        <v>33.44</v>
      </c>
      <c r="G148" s="1">
        <v>84.23</v>
      </c>
      <c r="H148" s="1">
        <f t="shared" si="0"/>
        <v>84.38</v>
      </c>
      <c r="I148" s="1">
        <f t="shared" si="1"/>
        <v>33.729999999999997</v>
      </c>
      <c r="J148" s="23">
        <f t="shared" si="17"/>
        <v>1.4727088228328151</v>
      </c>
      <c r="K148" s="23">
        <f t="shared" si="17"/>
        <v>0.58869955669768725</v>
      </c>
      <c r="L148">
        <f t="shared" si="18"/>
        <v>0.64532836557681772</v>
      </c>
      <c r="M148">
        <f t="shared" si="19"/>
        <v>78.206044009999985</v>
      </c>
      <c r="N148" s="24">
        <f t="shared" si="20"/>
        <v>0.63170480952056118</v>
      </c>
      <c r="O148" s="24">
        <f t="shared" si="21"/>
        <v>1.4243258335617102</v>
      </c>
      <c r="P148" s="11">
        <f t="shared" si="22"/>
        <v>84.38</v>
      </c>
      <c r="Q148" s="11">
        <f t="shared" si="23"/>
        <v>33.729999999999997</v>
      </c>
      <c r="R148" s="23">
        <f t="shared" si="24"/>
        <v>1.4727088228328151</v>
      </c>
      <c r="S148" s="23">
        <f t="shared" si="25"/>
        <v>0.58869955669768725</v>
      </c>
      <c r="T148">
        <f t="shared" si="26"/>
        <v>0.51888106691975511</v>
      </c>
      <c r="U148">
        <f t="shared" si="27"/>
        <v>78.903950500114377</v>
      </c>
      <c r="V148" s="24">
        <f t="shared" si="28"/>
        <v>0.50918107099543664</v>
      </c>
      <c r="W148" s="24">
        <f t="shared" si="29"/>
        <v>1.4024345184009623</v>
      </c>
      <c r="X148" s="24">
        <v>1.6091454575991571</v>
      </c>
      <c r="Y148" s="24">
        <v>0.54514840605492476</v>
      </c>
      <c r="Z148" s="24"/>
      <c r="AA148" s="24"/>
      <c r="AB148" s="24"/>
      <c r="AC148" s="24"/>
      <c r="AD148" s="4"/>
    </row>
    <row r="149" spans="1:30">
      <c r="A149" s="1" t="s">
        <v>0</v>
      </c>
      <c r="B149" s="2" t="s">
        <v>78</v>
      </c>
      <c r="C149" s="1" t="s">
        <v>2</v>
      </c>
      <c r="D149" s="1" t="s">
        <v>76</v>
      </c>
      <c r="E149" s="3" t="s">
        <v>79</v>
      </c>
      <c r="F149" s="1">
        <v>33.28</v>
      </c>
      <c r="G149" s="1">
        <v>81.58</v>
      </c>
      <c r="H149" s="1">
        <f t="shared" si="0"/>
        <v>81.97</v>
      </c>
      <c r="I149" s="1">
        <f t="shared" si="1"/>
        <v>33.47</v>
      </c>
      <c r="J149" s="23">
        <f t="shared" si="17"/>
        <v>1.430646387859752</v>
      </c>
      <c r="K149" s="23">
        <f t="shared" si="17"/>
        <v>0.58416170064250206</v>
      </c>
      <c r="L149">
        <f t="shared" si="18"/>
        <v>0.65805091540046734</v>
      </c>
      <c r="M149">
        <f t="shared" si="19"/>
        <v>78.049306389999998</v>
      </c>
      <c r="N149" s="24">
        <f t="shared" si="20"/>
        <v>0.64378842433723615</v>
      </c>
      <c r="O149" s="24">
        <f t="shared" si="21"/>
        <v>1.419963788835807</v>
      </c>
      <c r="P149" s="11">
        <f t="shared" si="22"/>
        <v>81.97</v>
      </c>
      <c r="Q149" s="11">
        <f t="shared" si="23"/>
        <v>33.47</v>
      </c>
      <c r="R149" s="23">
        <f t="shared" si="24"/>
        <v>1.430646387859752</v>
      </c>
      <c r="S149" s="23">
        <f t="shared" si="25"/>
        <v>0.58416170064250206</v>
      </c>
      <c r="T149">
        <f t="shared" si="26"/>
        <v>0.5344840490754047</v>
      </c>
      <c r="U149">
        <f t="shared" si="27"/>
        <v>78.745814162104438</v>
      </c>
      <c r="V149" s="24">
        <f t="shared" si="28"/>
        <v>0.5242064687325978</v>
      </c>
      <c r="W149" s="24">
        <f t="shared" si="29"/>
        <v>1.3979844520948028</v>
      </c>
      <c r="X149" s="24">
        <v>1.6089419708254775</v>
      </c>
      <c r="Y149" s="24">
        <v>0.54516857971955268</v>
      </c>
      <c r="Z149" s="24"/>
      <c r="AA149" s="24"/>
      <c r="AB149" s="24"/>
      <c r="AC149" s="24"/>
      <c r="AD149" s="4"/>
    </row>
    <row r="150" spans="1:30">
      <c r="A150" s="1" t="s">
        <v>0</v>
      </c>
      <c r="B150" s="2" t="s">
        <v>80</v>
      </c>
      <c r="C150" s="1" t="s">
        <v>2</v>
      </c>
      <c r="D150" s="1" t="s">
        <v>76</v>
      </c>
      <c r="E150" s="3" t="s">
        <v>81</v>
      </c>
      <c r="F150" s="1">
        <v>32.5</v>
      </c>
      <c r="G150" s="1">
        <v>83.39</v>
      </c>
      <c r="H150" s="1">
        <f t="shared" si="0"/>
        <v>83.65</v>
      </c>
      <c r="I150" s="1">
        <f t="shared" si="1"/>
        <v>32.83</v>
      </c>
      <c r="J150" s="23">
        <f t="shared" si="17"/>
        <v>1.4599679192932569</v>
      </c>
      <c r="K150" s="23">
        <f t="shared" si="17"/>
        <v>0.57299159342973838</v>
      </c>
      <c r="L150">
        <f t="shared" si="18"/>
        <v>0.64873420013993477</v>
      </c>
      <c r="M150">
        <f t="shared" si="19"/>
        <v>77.663490709999991</v>
      </c>
      <c r="N150" s="24">
        <f t="shared" si="20"/>
        <v>0.63375468844354976</v>
      </c>
      <c r="O150" s="24">
        <f t="shared" si="21"/>
        <v>1.4176223415174944</v>
      </c>
      <c r="P150" s="11">
        <f t="shared" si="22"/>
        <v>83.65</v>
      </c>
      <c r="Q150" s="11">
        <f t="shared" si="23"/>
        <v>32.83</v>
      </c>
      <c r="R150" s="23">
        <f t="shared" si="24"/>
        <v>1.4599679192932569</v>
      </c>
      <c r="S150" s="23">
        <f t="shared" si="25"/>
        <v>0.57299159342973838</v>
      </c>
      <c r="T150">
        <f t="shared" si="26"/>
        <v>0.52307355260665878</v>
      </c>
      <c r="U150">
        <f t="shared" si="27"/>
        <v>78.356555483926115</v>
      </c>
      <c r="V150" s="24">
        <f t="shared" si="28"/>
        <v>0.51231000694982898</v>
      </c>
      <c r="W150" s="24">
        <f t="shared" si="29"/>
        <v>1.3967283825304857</v>
      </c>
      <c r="X150" s="24">
        <v>1.6090503434230854</v>
      </c>
      <c r="Y150" s="24">
        <v>0.54504996375612991</v>
      </c>
      <c r="Z150" s="24"/>
      <c r="AA150" s="24"/>
      <c r="AB150" s="24"/>
      <c r="AC150" s="24"/>
      <c r="AD150" s="4"/>
    </row>
    <row r="151" spans="1:30">
      <c r="A151" s="1" t="s">
        <v>0</v>
      </c>
      <c r="B151" s="5" t="s">
        <v>82</v>
      </c>
      <c r="C151" s="1" t="s">
        <v>2</v>
      </c>
      <c r="D151" s="1" t="s">
        <v>76</v>
      </c>
      <c r="E151" s="3" t="s">
        <v>83</v>
      </c>
      <c r="F151" s="1">
        <v>32.29</v>
      </c>
      <c r="G151" s="1">
        <v>84.56</v>
      </c>
      <c r="H151" s="1">
        <f t="shared" si="0"/>
        <v>84.93</v>
      </c>
      <c r="I151" s="1">
        <f t="shared" si="1"/>
        <v>32.479999999999997</v>
      </c>
      <c r="J151" s="23">
        <f t="shared" si="17"/>
        <v>1.4823081337187842</v>
      </c>
      <c r="K151" s="23">
        <f t="shared" si="17"/>
        <v>0.56688294104775816</v>
      </c>
      <c r="L151">
        <f t="shared" si="18"/>
        <v>0.64302571401217223</v>
      </c>
      <c r="M151">
        <f t="shared" si="19"/>
        <v>77.452497759999986</v>
      </c>
      <c r="N151" s="24">
        <f t="shared" si="20"/>
        <v>0.62766783441155449</v>
      </c>
      <c r="O151" s="24">
        <f t="shared" si="21"/>
        <v>1.4165296338766695</v>
      </c>
      <c r="P151" s="11">
        <f t="shared" si="22"/>
        <v>84.93</v>
      </c>
      <c r="Q151" s="11">
        <f t="shared" si="23"/>
        <v>32.479999999999997</v>
      </c>
      <c r="R151" s="23">
        <f t="shared" si="24"/>
        <v>1.4823081337187842</v>
      </c>
      <c r="S151" s="23">
        <f t="shared" si="25"/>
        <v>0.56688294104775816</v>
      </c>
      <c r="T151">
        <f t="shared" si="26"/>
        <v>0.51603989279618834</v>
      </c>
      <c r="U151">
        <f t="shared" si="27"/>
        <v>78.14367964429735</v>
      </c>
      <c r="V151" s="24">
        <f t="shared" si="28"/>
        <v>0.5050306467618092</v>
      </c>
      <c r="W151" s="24">
        <f t="shared" si="29"/>
        <v>1.3962708097528649</v>
      </c>
      <c r="X151" s="24">
        <v>1.6091194091242407</v>
      </c>
      <c r="Y151" s="24">
        <v>0.54498360452900518</v>
      </c>
      <c r="Z151" s="24"/>
      <c r="AA151" s="24"/>
      <c r="AB151" s="24"/>
      <c r="AC151" s="24"/>
      <c r="AD151" s="4"/>
    </row>
    <row r="152" spans="1:30">
      <c r="A152" s="1" t="s">
        <v>0</v>
      </c>
      <c r="B152" s="5" t="s">
        <v>84</v>
      </c>
      <c r="C152" s="1" t="s">
        <v>2</v>
      </c>
      <c r="D152" s="1" t="s">
        <v>76</v>
      </c>
      <c r="E152" s="3" t="s">
        <v>85</v>
      </c>
      <c r="F152" s="1">
        <v>32.04</v>
      </c>
      <c r="G152" s="1">
        <v>81.05</v>
      </c>
      <c r="H152" s="1">
        <f t="shared" si="0"/>
        <v>81.08</v>
      </c>
      <c r="I152" s="1">
        <f t="shared" si="1"/>
        <v>32.07</v>
      </c>
      <c r="J152" s="23">
        <f t="shared" si="17"/>
        <v>1.4151129575170023</v>
      </c>
      <c r="K152" s="23">
        <f t="shared" si="17"/>
        <v>0.55972709111458152</v>
      </c>
      <c r="L152">
        <f t="shared" si="18"/>
        <v>0.66379662899266922</v>
      </c>
      <c r="M152">
        <f t="shared" si="19"/>
        <v>77.205334589999993</v>
      </c>
      <c r="N152" s="24">
        <f t="shared" si="20"/>
        <v>0.64731454383149678</v>
      </c>
      <c r="O152" s="24">
        <f t="shared" si="21"/>
        <v>1.4092234224558766</v>
      </c>
      <c r="P152" s="11">
        <f t="shared" si="22"/>
        <v>81.08</v>
      </c>
      <c r="Q152" s="11">
        <f t="shared" si="23"/>
        <v>32.07</v>
      </c>
      <c r="R152" s="23">
        <f t="shared" si="24"/>
        <v>1.4151129575170023</v>
      </c>
      <c r="S152" s="23">
        <f t="shared" si="25"/>
        <v>0.55972709111458152</v>
      </c>
      <c r="T152">
        <f t="shared" si="26"/>
        <v>0.54148035847995568</v>
      </c>
      <c r="U152">
        <f t="shared" si="27"/>
        <v>77.894310803589363</v>
      </c>
      <c r="V152" s="24">
        <f t="shared" si="28"/>
        <v>0.5294391445090485</v>
      </c>
      <c r="W152" s="24">
        <f t="shared" si="29"/>
        <v>1.3887385084744219</v>
      </c>
      <c r="X152" s="24">
        <v>1.608786389803857</v>
      </c>
      <c r="Y152" s="24">
        <v>0.54501278214890048</v>
      </c>
      <c r="Z152" s="24"/>
      <c r="AA152" s="24"/>
      <c r="AB152" s="24"/>
      <c r="AC152" s="24"/>
      <c r="AD152" s="4"/>
    </row>
    <row r="153" spans="1:30">
      <c r="A153" s="1" t="s">
        <v>0</v>
      </c>
      <c r="B153" s="5" t="s">
        <v>86</v>
      </c>
      <c r="C153" s="1" t="s">
        <v>2</v>
      </c>
      <c r="D153" s="1" t="s">
        <v>87</v>
      </c>
      <c r="E153" s="3" t="s">
        <v>88</v>
      </c>
      <c r="F153" s="1">
        <v>41.32</v>
      </c>
      <c r="G153" s="1">
        <v>90.35</v>
      </c>
      <c r="H153" s="1">
        <f t="shared" si="0"/>
        <v>90.58</v>
      </c>
      <c r="I153" s="1">
        <f t="shared" si="1"/>
        <v>41.53</v>
      </c>
      <c r="J153" s="23">
        <f t="shared" si="17"/>
        <v>1.5809192364564637</v>
      </c>
      <c r="K153" s="23">
        <f t="shared" si="17"/>
        <v>0.72483523835324504</v>
      </c>
      <c r="L153">
        <f t="shared" si="18"/>
        <v>0.63298631433381225</v>
      </c>
      <c r="M153">
        <f t="shared" si="19"/>
        <v>82.908172609999994</v>
      </c>
      <c r="N153" s="24">
        <f t="shared" si="20"/>
        <v>0.62814368936044196</v>
      </c>
      <c r="O153" s="24">
        <f t="shared" si="21"/>
        <v>1.4780778537546886</v>
      </c>
      <c r="P153" s="11">
        <f t="shared" si="22"/>
        <v>90.58</v>
      </c>
      <c r="Q153" s="11">
        <f t="shared" si="23"/>
        <v>41.53</v>
      </c>
      <c r="R153" s="23">
        <f t="shared" si="24"/>
        <v>1.5809192364564637</v>
      </c>
      <c r="S153" s="23">
        <f t="shared" si="25"/>
        <v>0.72483523835324504</v>
      </c>
      <c r="T153">
        <f t="shared" si="26"/>
        <v>0.50358721620173852</v>
      </c>
      <c r="U153">
        <f t="shared" si="27"/>
        <v>83.648040640412631</v>
      </c>
      <c r="V153" s="24">
        <f t="shared" si="28"/>
        <v>0.50049571084283295</v>
      </c>
      <c r="W153" s="24">
        <f t="shared" si="29"/>
        <v>1.446580714805874</v>
      </c>
      <c r="X153" s="24">
        <v>1.6097382631980619</v>
      </c>
      <c r="Y153" s="24">
        <v>0.54603886427661874</v>
      </c>
      <c r="Z153" s="24"/>
      <c r="AA153" s="24"/>
      <c r="AB153" s="24"/>
      <c r="AC153" s="24"/>
      <c r="AD153" s="4"/>
    </row>
    <row r="154" spans="1:30">
      <c r="A154" s="1" t="s">
        <v>0</v>
      </c>
      <c r="B154" s="5" t="s">
        <v>86</v>
      </c>
      <c r="C154" s="1" t="s">
        <v>2</v>
      </c>
      <c r="D154" s="1" t="s">
        <v>87</v>
      </c>
      <c r="E154" s="3" t="s">
        <v>89</v>
      </c>
      <c r="F154" s="1">
        <v>41.35</v>
      </c>
      <c r="G154" s="1">
        <v>93.37</v>
      </c>
      <c r="H154" s="1">
        <f t="shared" si="0"/>
        <v>93.62</v>
      </c>
      <c r="I154" s="1">
        <f t="shared" si="1"/>
        <v>41.58</v>
      </c>
      <c r="J154" s="23">
        <f t="shared" si="17"/>
        <v>1.6339772457170914</v>
      </c>
      <c r="K154" s="23">
        <f t="shared" si="17"/>
        <v>0.72570790297924215</v>
      </c>
      <c r="L154">
        <f t="shared" si="18"/>
        <v>0.63806051891468585</v>
      </c>
      <c r="M154">
        <f t="shared" si="19"/>
        <v>82.938314459999987</v>
      </c>
      <c r="N154" s="24">
        <f t="shared" si="20"/>
        <v>0.633220427886799</v>
      </c>
      <c r="O154" s="24">
        <f t="shared" si="21"/>
        <v>1.4777845030768206</v>
      </c>
      <c r="P154" s="11">
        <f t="shared" si="22"/>
        <v>93.62</v>
      </c>
      <c r="Q154" s="11">
        <f t="shared" si="23"/>
        <v>41.58</v>
      </c>
      <c r="R154" s="23">
        <f t="shared" si="24"/>
        <v>1.6339772457170914</v>
      </c>
      <c r="S154" s="23">
        <f t="shared" si="25"/>
        <v>0.72570790297924215</v>
      </c>
      <c r="T154">
        <f t="shared" si="26"/>
        <v>0.50989468482762879</v>
      </c>
      <c r="U154">
        <f t="shared" si="27"/>
        <v>83.6784514746453</v>
      </c>
      <c r="V154" s="24">
        <f t="shared" si="28"/>
        <v>0.50679432877591124</v>
      </c>
      <c r="W154" s="24">
        <f t="shared" si="29"/>
        <v>1.4461518667995055</v>
      </c>
      <c r="X154" s="24">
        <v>1.6096683942906167</v>
      </c>
      <c r="Y154" s="24">
        <v>0.54607358808890127</v>
      </c>
      <c r="Z154" s="24"/>
      <c r="AA154" s="24"/>
      <c r="AB154" s="24"/>
      <c r="AC154" s="24"/>
      <c r="AD154" s="4"/>
    </row>
    <row r="155" spans="1:30">
      <c r="A155" s="1" t="s">
        <v>0</v>
      </c>
      <c r="B155" s="5" t="s">
        <v>90</v>
      </c>
      <c r="C155" s="1" t="s">
        <v>2</v>
      </c>
      <c r="D155" s="1" t="s">
        <v>87</v>
      </c>
      <c r="E155" s="3" t="s">
        <v>91</v>
      </c>
      <c r="F155" s="1">
        <v>43.8</v>
      </c>
      <c r="G155" s="1">
        <v>93.12</v>
      </c>
      <c r="H155" s="1">
        <f t="shared" si="0"/>
        <v>93.2</v>
      </c>
      <c r="I155" s="1">
        <f t="shared" si="1"/>
        <v>44.33</v>
      </c>
      <c r="J155" s="23">
        <f t="shared" si="17"/>
        <v>1.6266468628587152</v>
      </c>
      <c r="K155" s="23">
        <f t="shared" si="17"/>
        <v>0.77370445740908622</v>
      </c>
      <c r="L155">
        <f t="shared" si="18"/>
        <v>0.63692596397802337</v>
      </c>
      <c r="M155">
        <f t="shared" si="19"/>
        <v>84.596116209999991</v>
      </c>
      <c r="N155" s="24">
        <f t="shared" si="20"/>
        <v>0.63409519951770421</v>
      </c>
      <c r="O155" s="24">
        <f t="shared" si="21"/>
        <v>1.4962432895892412</v>
      </c>
      <c r="P155" s="11">
        <f t="shared" si="22"/>
        <v>93.2</v>
      </c>
      <c r="Q155" s="11">
        <f t="shared" si="23"/>
        <v>44.33</v>
      </c>
      <c r="R155" s="23">
        <f t="shared" si="24"/>
        <v>1.6266468628587152</v>
      </c>
      <c r="S155" s="23">
        <f t="shared" si="25"/>
        <v>0.77370445740908622</v>
      </c>
      <c r="T155">
        <f t="shared" si="26"/>
        <v>0.50848681604557611</v>
      </c>
      <c r="U155">
        <f t="shared" si="27"/>
        <v>85.351047357442766</v>
      </c>
      <c r="V155" s="24">
        <f t="shared" si="28"/>
        <v>0.50681389132534838</v>
      </c>
      <c r="W155" s="24">
        <f t="shared" si="29"/>
        <v>1.461082289637931</v>
      </c>
      <c r="X155" s="24">
        <v>1.6098442046796555</v>
      </c>
      <c r="Y155" s="24">
        <v>0.54639586120581507</v>
      </c>
      <c r="Z155" s="24"/>
      <c r="AA155" s="24"/>
      <c r="AB155" s="24"/>
      <c r="AC155" s="24"/>
      <c r="AD155" s="4"/>
    </row>
    <row r="156" spans="1:30">
      <c r="A156" s="1" t="s">
        <v>0</v>
      </c>
      <c r="B156" s="5" t="s">
        <v>92</v>
      </c>
      <c r="C156" s="1" t="s">
        <v>2</v>
      </c>
      <c r="D156" s="1" t="s">
        <v>87</v>
      </c>
      <c r="E156" s="3" t="s">
        <v>93</v>
      </c>
      <c r="F156" s="1">
        <v>42.29</v>
      </c>
      <c r="G156" s="1">
        <v>96.23</v>
      </c>
      <c r="H156" s="1">
        <f t="shared" si="0"/>
        <v>96.38</v>
      </c>
      <c r="I156" s="1">
        <f t="shared" si="1"/>
        <v>42.48</v>
      </c>
      <c r="J156" s="23">
        <f t="shared" si="17"/>
        <v>1.6821483330721347</v>
      </c>
      <c r="K156" s="23">
        <f t="shared" si="17"/>
        <v>0.74141586624719114</v>
      </c>
      <c r="L156">
        <f t="shared" si="18"/>
        <v>0.64888261055643015</v>
      </c>
      <c r="M156">
        <f t="shared" si="19"/>
        <v>83.480867759999981</v>
      </c>
      <c r="N156" s="24">
        <f t="shared" si="20"/>
        <v>0.64468693520805209</v>
      </c>
      <c r="O156" s="24">
        <f t="shared" si="21"/>
        <v>1.4825554247874939</v>
      </c>
      <c r="P156" s="11">
        <f t="shared" si="22"/>
        <v>96.38</v>
      </c>
      <c r="Q156" s="11">
        <f t="shared" si="23"/>
        <v>42.48</v>
      </c>
      <c r="R156" s="23">
        <f t="shared" si="24"/>
        <v>1.6821483330721347</v>
      </c>
      <c r="S156" s="23">
        <f t="shared" si="25"/>
        <v>0.74141586624719114</v>
      </c>
      <c r="T156">
        <f t="shared" si="26"/>
        <v>0.5232559774302965</v>
      </c>
      <c r="U156">
        <f t="shared" si="27"/>
        <v>84.225846490833561</v>
      </c>
      <c r="V156" s="24">
        <f t="shared" si="28"/>
        <v>0.52060107849892212</v>
      </c>
      <c r="W156" s="24">
        <f t="shared" si="29"/>
        <v>1.4496519439278486</v>
      </c>
      <c r="X156" s="24">
        <v>1.6095657230459555</v>
      </c>
      <c r="Y156" s="24">
        <v>0.54624486001246542</v>
      </c>
      <c r="Z156" s="24"/>
      <c r="AA156" s="24"/>
      <c r="AB156" s="24"/>
      <c r="AC156" s="24"/>
      <c r="AD156" s="4"/>
    </row>
    <row r="157" spans="1:30">
      <c r="A157" s="1" t="s">
        <v>0</v>
      </c>
      <c r="B157" s="2" t="s">
        <v>94</v>
      </c>
      <c r="C157" s="1" t="s">
        <v>2</v>
      </c>
      <c r="D157" s="1" t="s">
        <v>95</v>
      </c>
      <c r="E157" s="3" t="s">
        <v>96</v>
      </c>
      <c r="F157" s="1">
        <v>43.36</v>
      </c>
      <c r="G157" s="1">
        <v>116.12</v>
      </c>
      <c r="H157" s="1">
        <f t="shared" si="0"/>
        <v>116.2</v>
      </c>
      <c r="I157" s="1">
        <f t="shared" si="1"/>
        <v>43.6</v>
      </c>
      <c r="J157" s="23">
        <f t="shared" si="17"/>
        <v>2.0280725908174109</v>
      </c>
      <c r="K157" s="23">
        <f t="shared" si="17"/>
        <v>0.76096355386952774</v>
      </c>
      <c r="L157">
        <f t="shared" si="18"/>
        <v>0.86102386145500542</v>
      </c>
      <c r="M157">
        <f t="shared" si="19"/>
        <v>84.156045199999994</v>
      </c>
      <c r="N157" s="24">
        <f t="shared" si="20"/>
        <v>0.85654902585130199</v>
      </c>
      <c r="O157" s="24">
        <f t="shared" si="21"/>
        <v>1.4685572843326964</v>
      </c>
      <c r="P157" s="11">
        <f t="shared" si="22"/>
        <v>116.2</v>
      </c>
      <c r="Q157" s="11">
        <f t="shared" si="23"/>
        <v>43.6</v>
      </c>
      <c r="R157" s="23">
        <f t="shared" si="24"/>
        <v>2.0280725908174109</v>
      </c>
      <c r="S157" s="23">
        <f t="shared" si="25"/>
        <v>0.76096355386952774</v>
      </c>
      <c r="T157">
        <f t="shared" si="26"/>
        <v>0.76894543950122107</v>
      </c>
      <c r="U157">
        <f t="shared" si="27"/>
        <v>84.907049177645632</v>
      </c>
      <c r="V157" s="24">
        <f t="shared" si="28"/>
        <v>0.76590963879877882</v>
      </c>
      <c r="W157" s="24">
        <f t="shared" si="29"/>
        <v>1.4340347806040694</v>
      </c>
      <c r="X157" s="24">
        <v>1.6066296354186536</v>
      </c>
      <c r="Y157" s="24">
        <v>0.5476658421074605</v>
      </c>
      <c r="Z157" s="24"/>
      <c r="AA157" s="24"/>
      <c r="AB157" s="24"/>
      <c r="AC157" s="24"/>
      <c r="AD157" s="4" t="s">
        <v>574</v>
      </c>
    </row>
    <row r="158" spans="1:30">
      <c r="A158" s="1" t="s">
        <v>0</v>
      </c>
      <c r="B158" s="2" t="s">
        <v>97</v>
      </c>
      <c r="C158" s="1" t="s">
        <v>2</v>
      </c>
      <c r="D158" s="1" t="s">
        <v>95</v>
      </c>
      <c r="E158" s="3" t="s">
        <v>98</v>
      </c>
      <c r="F158" s="1">
        <v>43.3</v>
      </c>
      <c r="G158" s="1">
        <v>112.2</v>
      </c>
      <c r="H158" s="1">
        <f t="shared" si="0"/>
        <v>112.33</v>
      </c>
      <c r="I158" s="1">
        <f t="shared" si="1"/>
        <v>43.5</v>
      </c>
      <c r="J158" s="23">
        <f t="shared" si="17"/>
        <v>1.9605283487652303</v>
      </c>
      <c r="K158" s="23">
        <f t="shared" si="17"/>
        <v>0.7592182246175333</v>
      </c>
      <c r="L158">
        <f t="shared" si="18"/>
        <v>0.80578469744851156</v>
      </c>
      <c r="M158">
        <f t="shared" si="19"/>
        <v>84.095761499999995</v>
      </c>
      <c r="N158" s="24">
        <f t="shared" si="20"/>
        <v>0.80151017903458244</v>
      </c>
      <c r="O158" s="24">
        <f t="shared" si="21"/>
        <v>1.4733383542772296</v>
      </c>
      <c r="P158" s="11">
        <f t="shared" si="22"/>
        <v>112.33</v>
      </c>
      <c r="Q158" s="11">
        <f t="shared" si="23"/>
        <v>43.5</v>
      </c>
      <c r="R158" s="23">
        <f t="shared" si="24"/>
        <v>1.9605283487652303</v>
      </c>
      <c r="S158" s="23">
        <f t="shared" si="25"/>
        <v>0.7592182246175333</v>
      </c>
      <c r="T158">
        <f t="shared" si="26"/>
        <v>0.70711976741552407</v>
      </c>
      <c r="U158">
        <f t="shared" si="27"/>
        <v>84.846227509180267</v>
      </c>
      <c r="V158" s="24">
        <f t="shared" si="28"/>
        <v>0.70426102280516556</v>
      </c>
      <c r="W158" s="24">
        <f t="shared" si="29"/>
        <v>1.4387755180801565</v>
      </c>
      <c r="X158" s="24">
        <v>1.6074044030278283</v>
      </c>
      <c r="Y158" s="24">
        <v>0.54731586873839988</v>
      </c>
      <c r="Z158" s="24"/>
      <c r="AA158" s="24"/>
      <c r="AB158" s="24"/>
      <c r="AC158" s="24"/>
      <c r="AD158" s="4"/>
    </row>
    <row r="159" spans="1:30">
      <c r="A159" s="1" t="s">
        <v>0</v>
      </c>
      <c r="B159" s="2" t="s">
        <v>99</v>
      </c>
      <c r="C159" s="1" t="s">
        <v>2</v>
      </c>
      <c r="D159" s="1" t="s">
        <v>100</v>
      </c>
      <c r="E159" s="3" t="s">
        <v>101</v>
      </c>
      <c r="F159" s="1">
        <v>41.52</v>
      </c>
      <c r="G159" s="1">
        <v>87.37</v>
      </c>
      <c r="H159" s="1">
        <f t="shared" si="0"/>
        <v>87.62</v>
      </c>
      <c r="I159" s="1">
        <f t="shared" si="1"/>
        <v>41.87</v>
      </c>
      <c r="J159" s="23">
        <f t="shared" si="17"/>
        <v>1.5292574905974317</v>
      </c>
      <c r="K159" s="23">
        <f t="shared" si="17"/>
        <v>0.73076935781002572</v>
      </c>
      <c r="L159">
        <f t="shared" si="18"/>
        <v>0.63510907470382483</v>
      </c>
      <c r="M159">
        <f t="shared" si="19"/>
        <v>83.113137190000003</v>
      </c>
      <c r="N159" s="24">
        <f t="shared" si="20"/>
        <v>0.63052667487841441</v>
      </c>
      <c r="O159" s="24">
        <f t="shared" si="21"/>
        <v>1.4800708731551662</v>
      </c>
      <c r="P159" s="11">
        <f t="shared" si="22"/>
        <v>87.62</v>
      </c>
      <c r="Q159" s="11">
        <f t="shared" si="23"/>
        <v>41.87</v>
      </c>
      <c r="R159" s="23">
        <f t="shared" si="24"/>
        <v>1.5292574905974317</v>
      </c>
      <c r="S159" s="23">
        <f t="shared" si="25"/>
        <v>0.73076935781002572</v>
      </c>
      <c r="T159">
        <f t="shared" si="26"/>
        <v>0.50622933281101323</v>
      </c>
      <c r="U159">
        <f t="shared" si="27"/>
        <v>83.854834313194871</v>
      </c>
      <c r="V159" s="24">
        <f t="shared" si="28"/>
        <v>0.50332047239517597</v>
      </c>
      <c r="W159" s="24">
        <f t="shared" si="29"/>
        <v>1.4481046451927846</v>
      </c>
      <c r="X159" s="24">
        <v>1.6097270957149095</v>
      </c>
      <c r="Y159" s="24">
        <v>0.54609157229488858</v>
      </c>
      <c r="Z159" s="24"/>
      <c r="AA159" s="24"/>
      <c r="AB159" s="24"/>
      <c r="AC159" s="24"/>
      <c r="AD159" s="4"/>
    </row>
    <row r="160" spans="1:30">
      <c r="A160" s="1" t="s">
        <v>0</v>
      </c>
      <c r="B160" s="5" t="s">
        <v>102</v>
      </c>
      <c r="C160" s="1" t="s">
        <v>2</v>
      </c>
      <c r="D160" s="1" t="s">
        <v>100</v>
      </c>
      <c r="E160" s="3" t="s">
        <v>103</v>
      </c>
      <c r="F160" s="1">
        <v>42.16</v>
      </c>
      <c r="G160" s="1">
        <v>89.05</v>
      </c>
      <c r="H160" s="1">
        <f t="shared" si="0"/>
        <v>89.08</v>
      </c>
      <c r="I160" s="1">
        <f t="shared" si="1"/>
        <v>42.27</v>
      </c>
      <c r="J160" s="23">
        <f t="shared" si="17"/>
        <v>1.5547392976765488</v>
      </c>
      <c r="K160" s="23">
        <f t="shared" si="17"/>
        <v>0.73775067481800316</v>
      </c>
      <c r="L160">
        <f t="shared" si="18"/>
        <v>0.63318983937039985</v>
      </c>
      <c r="M160">
        <f t="shared" si="19"/>
        <v>83.354271990000001</v>
      </c>
      <c r="N160" s="24">
        <f t="shared" si="20"/>
        <v>0.62893525789864857</v>
      </c>
      <c r="O160" s="24">
        <f t="shared" si="21"/>
        <v>1.4829472849010428</v>
      </c>
      <c r="P160" s="11">
        <f t="shared" si="22"/>
        <v>89.08</v>
      </c>
      <c r="Q160" s="11">
        <f t="shared" si="23"/>
        <v>42.27</v>
      </c>
      <c r="R160" s="23">
        <f t="shared" si="24"/>
        <v>1.5547392976765488</v>
      </c>
      <c r="S160" s="23">
        <f t="shared" si="25"/>
        <v>0.73775067481800316</v>
      </c>
      <c r="T160">
        <f t="shared" si="26"/>
        <v>0.50384075214570101</v>
      </c>
      <c r="U160">
        <f t="shared" si="27"/>
        <v>84.098120987056319</v>
      </c>
      <c r="V160" s="24">
        <f t="shared" si="28"/>
        <v>0.50117011678208734</v>
      </c>
      <c r="W160" s="24">
        <f t="shared" si="29"/>
        <v>1.4504879094570287</v>
      </c>
      <c r="X160" s="24">
        <v>1.6097772609250858</v>
      </c>
      <c r="Y160" s="24">
        <v>0.54612826941876447</v>
      </c>
      <c r="Z160" s="24"/>
      <c r="AA160" s="24"/>
      <c r="AB160" s="24"/>
      <c r="AC160" s="24"/>
      <c r="AD160" s="4"/>
    </row>
    <row r="161" spans="1:30">
      <c r="A161" s="1" t="s">
        <v>0</v>
      </c>
      <c r="B161" s="5" t="s">
        <v>104</v>
      </c>
      <c r="C161" s="1" t="s">
        <v>2</v>
      </c>
      <c r="D161" s="1" t="s">
        <v>100</v>
      </c>
      <c r="E161" s="3" t="s">
        <v>105</v>
      </c>
      <c r="F161" s="1">
        <v>40.409999999999997</v>
      </c>
      <c r="G161" s="1">
        <v>89.35</v>
      </c>
      <c r="H161" s="1">
        <f t="shared" si="0"/>
        <v>89.58</v>
      </c>
      <c r="I161" s="1">
        <f t="shared" si="1"/>
        <v>40.68</v>
      </c>
      <c r="J161" s="23">
        <f t="shared" si="17"/>
        <v>1.5634659439365204</v>
      </c>
      <c r="K161" s="23">
        <f t="shared" si="17"/>
        <v>0.70999993971129327</v>
      </c>
      <c r="L161">
        <f t="shared" si="18"/>
        <v>0.63292244876885251</v>
      </c>
      <c r="M161">
        <f t="shared" si="19"/>
        <v>82.395761159999992</v>
      </c>
      <c r="N161" s="24">
        <f t="shared" si="20"/>
        <v>0.62735637241268827</v>
      </c>
      <c r="O161" s="24">
        <f t="shared" si="21"/>
        <v>1.4724718484839572</v>
      </c>
      <c r="P161" s="11">
        <f t="shared" si="22"/>
        <v>89.58</v>
      </c>
      <c r="Q161" s="11">
        <f t="shared" si="23"/>
        <v>40.68</v>
      </c>
      <c r="R161" s="23">
        <f t="shared" si="24"/>
        <v>1.5634659439365204</v>
      </c>
      <c r="S161" s="23">
        <f t="shared" si="25"/>
        <v>0.70999993971129327</v>
      </c>
      <c r="T161">
        <f t="shared" si="26"/>
        <v>0.50350764785146607</v>
      </c>
      <c r="U161">
        <f t="shared" si="27"/>
        <v>83.131056458457053</v>
      </c>
      <c r="V161" s="24">
        <f t="shared" si="28"/>
        <v>0.49989362843632829</v>
      </c>
      <c r="W161" s="24">
        <f t="shared" si="29"/>
        <v>1.4420765494581191</v>
      </c>
      <c r="X161" s="24">
        <v>1.6096917267133841</v>
      </c>
      <c r="Y161" s="24">
        <v>0.54593690769419956</v>
      </c>
      <c r="Z161" s="24"/>
      <c r="AA161" s="24"/>
      <c r="AB161" s="24"/>
      <c r="AC161" s="24"/>
      <c r="AD161" s="4"/>
    </row>
    <row r="162" spans="1:30">
      <c r="A162" s="1" t="s">
        <v>0</v>
      </c>
      <c r="B162" s="5" t="s">
        <v>106</v>
      </c>
      <c r="C162" s="1" t="s">
        <v>2</v>
      </c>
      <c r="D162" s="1" t="s">
        <v>100</v>
      </c>
      <c r="E162" s="3" t="s">
        <v>107</v>
      </c>
      <c r="F162" s="1">
        <v>39.47</v>
      </c>
      <c r="G162" s="1">
        <v>89.39</v>
      </c>
      <c r="H162" s="1">
        <f t="shared" si="0"/>
        <v>89.65</v>
      </c>
      <c r="I162" s="1">
        <f t="shared" si="1"/>
        <v>39.78</v>
      </c>
      <c r="J162" s="23">
        <f t="shared" si="17"/>
        <v>1.5646876744129166</v>
      </c>
      <c r="K162" s="23">
        <f t="shared" si="17"/>
        <v>0.69429197644334428</v>
      </c>
      <c r="L162">
        <f t="shared" si="18"/>
        <v>0.63290093248862511</v>
      </c>
      <c r="M162">
        <f t="shared" si="19"/>
        <v>81.853207859999998</v>
      </c>
      <c r="N162" s="24">
        <f t="shared" si="20"/>
        <v>0.62651385880273192</v>
      </c>
      <c r="O162" s="24">
        <f t="shared" si="21"/>
        <v>1.4665380896650753</v>
      </c>
      <c r="P162" s="11">
        <f t="shared" si="22"/>
        <v>89.65</v>
      </c>
      <c r="Q162" s="11">
        <f t="shared" si="23"/>
        <v>39.78</v>
      </c>
      <c r="R162" s="23">
        <f t="shared" si="24"/>
        <v>1.5646876744129166</v>
      </c>
      <c r="S162" s="23">
        <f t="shared" si="25"/>
        <v>0.69429197644334428</v>
      </c>
      <c r="T162">
        <f t="shared" si="26"/>
        <v>0.50348084028633366</v>
      </c>
      <c r="U162">
        <f t="shared" si="27"/>
        <v>82.583661442268792</v>
      </c>
      <c r="V162" s="24">
        <f t="shared" si="28"/>
        <v>0.49926891820055747</v>
      </c>
      <c r="W162" s="24">
        <f t="shared" si="29"/>
        <v>1.4373069242222465</v>
      </c>
      <c r="X162" s="24">
        <v>1.6096425831693082</v>
      </c>
      <c r="Y162" s="24">
        <v>0.54582892087623214</v>
      </c>
      <c r="Z162" s="24"/>
      <c r="AA162" s="24"/>
      <c r="AB162" s="24"/>
      <c r="AC162" s="24"/>
      <c r="AD162" s="4"/>
    </row>
    <row r="163" spans="1:30">
      <c r="A163" s="1" t="s">
        <v>0</v>
      </c>
      <c r="B163" s="5" t="s">
        <v>108</v>
      </c>
      <c r="C163" s="1" t="s">
        <v>2</v>
      </c>
      <c r="D163" s="1" t="s">
        <v>109</v>
      </c>
      <c r="E163" s="3" t="s">
        <v>110</v>
      </c>
      <c r="F163" s="1">
        <v>41.04</v>
      </c>
      <c r="G163" s="1">
        <v>85.08</v>
      </c>
      <c r="H163" s="1">
        <f t="shared" si="0"/>
        <v>85.13</v>
      </c>
      <c r="I163" s="1">
        <f t="shared" si="1"/>
        <v>41.07</v>
      </c>
      <c r="J163" s="23">
        <f t="shared" si="17"/>
        <v>1.4857987922227727</v>
      </c>
      <c r="K163" s="23">
        <f t="shared" si="17"/>
        <v>0.71680672379407118</v>
      </c>
      <c r="L163">
        <f t="shared" si="18"/>
        <v>0.64224510855903305</v>
      </c>
      <c r="M163">
        <f t="shared" si="19"/>
        <v>82.630867589999994</v>
      </c>
      <c r="N163" s="24">
        <f t="shared" si="20"/>
        <v>0.63694042467913581</v>
      </c>
      <c r="O163" s="24">
        <f t="shared" si="21"/>
        <v>1.4738510920939425</v>
      </c>
      <c r="P163" s="11">
        <f t="shared" si="22"/>
        <v>85.13</v>
      </c>
      <c r="Q163" s="11">
        <f t="shared" si="23"/>
        <v>41.07</v>
      </c>
      <c r="R163" s="23">
        <f t="shared" si="24"/>
        <v>1.4857987922227727</v>
      </c>
      <c r="S163" s="23">
        <f t="shared" si="25"/>
        <v>0.71680672379407118</v>
      </c>
      <c r="T163">
        <f t="shared" si="26"/>
        <v>0.51507548539260162</v>
      </c>
      <c r="U163">
        <f t="shared" si="27"/>
        <v>83.368260965471961</v>
      </c>
      <c r="V163" s="24">
        <f t="shared" si="28"/>
        <v>0.51162908631086002</v>
      </c>
      <c r="W163" s="24">
        <f t="shared" si="29"/>
        <v>1.4428106794309816</v>
      </c>
      <c r="X163" s="24">
        <v>1.6095794509923274</v>
      </c>
      <c r="Y163" s="24">
        <v>0.54603549793505179</v>
      </c>
      <c r="Z163" s="24"/>
      <c r="AA163" s="24"/>
      <c r="AB163" s="24"/>
      <c r="AC163" s="24"/>
      <c r="AD163" s="4"/>
    </row>
    <row r="164" spans="1:30">
      <c r="A164" s="1" t="s">
        <v>0</v>
      </c>
      <c r="B164" s="5" t="s">
        <v>111</v>
      </c>
      <c r="C164" s="1" t="s">
        <v>2</v>
      </c>
      <c r="D164" s="1" t="s">
        <v>109</v>
      </c>
      <c r="E164" s="3" t="s">
        <v>112</v>
      </c>
      <c r="F164" s="1">
        <v>39.46</v>
      </c>
      <c r="G164" s="1">
        <v>86.09</v>
      </c>
      <c r="H164" s="1">
        <f t="shared" si="0"/>
        <v>86.15</v>
      </c>
      <c r="I164" s="1">
        <f t="shared" si="1"/>
        <v>39.770000000000003</v>
      </c>
      <c r="J164" s="23">
        <f t="shared" si="17"/>
        <v>1.5036011505931151</v>
      </c>
      <c r="K164" s="23">
        <f t="shared" si="17"/>
        <v>0.69411744351814486</v>
      </c>
      <c r="L164">
        <f t="shared" si="18"/>
        <v>0.63873999206860821</v>
      </c>
      <c r="M164">
        <f t="shared" si="19"/>
        <v>81.847179490000002</v>
      </c>
      <c r="N164" s="24">
        <f t="shared" si="20"/>
        <v>0.63228446499632052</v>
      </c>
      <c r="O164" s="24">
        <f t="shared" si="21"/>
        <v>1.4656441119489136</v>
      </c>
      <c r="P164" s="11">
        <f t="shared" si="22"/>
        <v>86.15</v>
      </c>
      <c r="Q164" s="11">
        <f t="shared" si="23"/>
        <v>39.770000000000003</v>
      </c>
      <c r="R164" s="23">
        <f t="shared" si="24"/>
        <v>1.5036011505931151</v>
      </c>
      <c r="S164" s="23">
        <f t="shared" si="25"/>
        <v>0.69411744351814486</v>
      </c>
      <c r="T164">
        <f t="shared" si="26"/>
        <v>0.51073718072953145</v>
      </c>
      <c r="U164">
        <f t="shared" si="27"/>
        <v>82.577579275422266</v>
      </c>
      <c r="V164" s="24">
        <f t="shared" si="28"/>
        <v>0.50645755390350156</v>
      </c>
      <c r="W164" s="24">
        <f t="shared" si="29"/>
        <v>1.4363165247840168</v>
      </c>
      <c r="X164" s="24">
        <v>1.609557479425054</v>
      </c>
      <c r="Y164" s="24">
        <v>0.54585882249353357</v>
      </c>
      <c r="Z164" s="24"/>
      <c r="AA164" s="24"/>
      <c r="AB164" s="24"/>
      <c r="AC164" s="24"/>
      <c r="AD164" s="4"/>
    </row>
    <row r="165" spans="1:30">
      <c r="A165" s="1" t="s">
        <v>0</v>
      </c>
      <c r="B165" s="5" t="s">
        <v>113</v>
      </c>
      <c r="C165" s="1" t="s">
        <v>2</v>
      </c>
      <c r="D165" s="1" t="s">
        <v>109</v>
      </c>
      <c r="E165" s="3" t="s">
        <v>114</v>
      </c>
      <c r="F165" s="1">
        <v>41.4</v>
      </c>
      <c r="G165" s="1">
        <v>86.15</v>
      </c>
      <c r="H165" s="1">
        <f t="shared" si="0"/>
        <v>86.25</v>
      </c>
      <c r="I165" s="1">
        <f t="shared" si="1"/>
        <v>41.67</v>
      </c>
      <c r="J165" s="23">
        <f t="shared" si="17"/>
        <v>1.5053464798451093</v>
      </c>
      <c r="K165" s="23">
        <f t="shared" si="17"/>
        <v>0.72727869930603717</v>
      </c>
      <c r="L165">
        <f t="shared" si="18"/>
        <v>0.63843952422901074</v>
      </c>
      <c r="M165">
        <f t="shared" si="19"/>
        <v>82.992569790000005</v>
      </c>
      <c r="N165" s="24">
        <f t="shared" si="20"/>
        <v>0.63367059746538112</v>
      </c>
      <c r="O165" s="24">
        <f t="shared" si="21"/>
        <v>1.4783379182885246</v>
      </c>
      <c r="P165" s="11">
        <f t="shared" si="22"/>
        <v>86.25</v>
      </c>
      <c r="Q165" s="11">
        <f t="shared" si="23"/>
        <v>41.67</v>
      </c>
      <c r="R165" s="23">
        <f t="shared" si="24"/>
        <v>1.5053464798451093</v>
      </c>
      <c r="S165" s="23">
        <f t="shared" si="25"/>
        <v>0.72727869930603717</v>
      </c>
      <c r="T165">
        <f t="shared" si="26"/>
        <v>0.51036468402062685</v>
      </c>
      <c r="U165">
        <f t="shared" si="27"/>
        <v>83.733190976264154</v>
      </c>
      <c r="V165" s="24">
        <f t="shared" si="28"/>
        <v>0.50731492679967916</v>
      </c>
      <c r="W165" s="24">
        <f t="shared" si="29"/>
        <v>1.4465847714057727</v>
      </c>
      <c r="X165" s="24">
        <v>1.6096680802089589</v>
      </c>
      <c r="Y165" s="24">
        <v>0.54608656805255995</v>
      </c>
      <c r="Z165" s="24"/>
      <c r="AA165" s="24"/>
      <c r="AB165" s="24"/>
      <c r="AC165" s="24"/>
      <c r="AD165" s="4"/>
    </row>
    <row r="166" spans="1:30">
      <c r="A166" s="1" t="s">
        <v>0</v>
      </c>
      <c r="B166" s="5" t="s">
        <v>108</v>
      </c>
      <c r="C166" s="1" t="s">
        <v>2</v>
      </c>
      <c r="D166" s="1" t="s">
        <v>109</v>
      </c>
      <c r="E166" s="3" t="s">
        <v>115</v>
      </c>
      <c r="F166" s="1">
        <v>37.58</v>
      </c>
      <c r="G166" s="1">
        <v>87.33</v>
      </c>
      <c r="H166" s="1">
        <f t="shared" si="0"/>
        <v>87.55</v>
      </c>
      <c r="I166" s="1">
        <f t="shared" si="1"/>
        <v>37.97</v>
      </c>
      <c r="J166" s="23">
        <f t="shared" si="17"/>
        <v>1.5280357601210355</v>
      </c>
      <c r="K166" s="23">
        <f t="shared" si="17"/>
        <v>0.66270151698224689</v>
      </c>
      <c r="L166">
        <f t="shared" si="18"/>
        <v>0.6352435204599205</v>
      </c>
      <c r="M166">
        <f t="shared" si="19"/>
        <v>80.762072889999999</v>
      </c>
      <c r="N166" s="24">
        <f t="shared" si="20"/>
        <v>0.62700454856745691</v>
      </c>
      <c r="O166" s="24">
        <f t="shared" si="21"/>
        <v>1.4542477416554489</v>
      </c>
      <c r="P166" s="11">
        <f t="shared" si="22"/>
        <v>87.55</v>
      </c>
      <c r="Q166" s="11">
        <f t="shared" si="23"/>
        <v>37.97</v>
      </c>
      <c r="R166" s="23">
        <f t="shared" si="24"/>
        <v>1.5280357601210355</v>
      </c>
      <c r="S166" s="23">
        <f t="shared" si="25"/>
        <v>0.66270151698224689</v>
      </c>
      <c r="T166">
        <f t="shared" si="26"/>
        <v>0.50639650496674882</v>
      </c>
      <c r="U166">
        <f t="shared" si="27"/>
        <v>81.482789243045744</v>
      </c>
      <c r="V166" s="24">
        <f t="shared" si="28"/>
        <v>0.50081167014681838</v>
      </c>
      <c r="W166" s="24">
        <f t="shared" si="29"/>
        <v>1.4272948058104664</v>
      </c>
      <c r="X166" s="24">
        <v>1.6095113182217873</v>
      </c>
      <c r="Y166" s="24">
        <v>0.54562276637961937</v>
      </c>
      <c r="Z166" s="24"/>
      <c r="AA166" s="24"/>
      <c r="AB166" s="24"/>
      <c r="AC166" s="24"/>
      <c r="AD166" s="4"/>
    </row>
    <row r="167" spans="1:30">
      <c r="A167" s="1" t="s">
        <v>0</v>
      </c>
      <c r="B167" s="5" t="s">
        <v>116</v>
      </c>
      <c r="C167" s="1" t="s">
        <v>2</v>
      </c>
      <c r="D167" s="1" t="s">
        <v>109</v>
      </c>
      <c r="E167" s="3" t="s">
        <v>117</v>
      </c>
      <c r="F167" s="1">
        <v>41.35</v>
      </c>
      <c r="G167" s="1">
        <v>87.2</v>
      </c>
      <c r="H167" s="1">
        <f t="shared" si="0"/>
        <v>87.33</v>
      </c>
      <c r="I167" s="1">
        <f t="shared" si="1"/>
        <v>41.58</v>
      </c>
      <c r="J167" s="23">
        <f t="shared" si="17"/>
        <v>1.524196035766648</v>
      </c>
      <c r="K167" s="23">
        <f t="shared" si="17"/>
        <v>0.72570790297924215</v>
      </c>
      <c r="L167">
        <f t="shared" si="18"/>
        <v>0.63569121258182171</v>
      </c>
      <c r="M167">
        <f t="shared" si="19"/>
        <v>82.938314459999987</v>
      </c>
      <c r="N167" s="24">
        <f t="shared" si="20"/>
        <v>0.63086909423518389</v>
      </c>
      <c r="O167" s="24">
        <f t="shared" si="21"/>
        <v>1.4780757805351525</v>
      </c>
      <c r="P167" s="11">
        <f t="shared" si="22"/>
        <v>87.33</v>
      </c>
      <c r="Q167" s="11">
        <f t="shared" si="23"/>
        <v>41.58</v>
      </c>
      <c r="R167" s="23">
        <f t="shared" si="24"/>
        <v>1.524196035766648</v>
      </c>
      <c r="S167" s="23">
        <f t="shared" si="25"/>
        <v>0.72570790297924215</v>
      </c>
      <c r="T167">
        <f t="shared" si="26"/>
        <v>0.50695303037684414</v>
      </c>
      <c r="U167">
        <f t="shared" si="27"/>
        <v>83.6784514746453</v>
      </c>
      <c r="V167" s="24">
        <f t="shared" si="28"/>
        <v>0.50387056071706182</v>
      </c>
      <c r="W167" s="24">
        <f t="shared" si="29"/>
        <v>1.4464757668548827</v>
      </c>
      <c r="X167" s="24">
        <v>1.6097023324996973</v>
      </c>
      <c r="Y167" s="24">
        <v>0.54606016079109088</v>
      </c>
      <c r="Z167" s="24"/>
      <c r="AA167" s="24"/>
      <c r="AB167" s="24"/>
      <c r="AC167" s="24"/>
      <c r="AD167" s="4"/>
    </row>
    <row r="168" spans="1:30">
      <c r="A168" s="1" t="s">
        <v>0</v>
      </c>
      <c r="B168" s="5" t="s">
        <v>118</v>
      </c>
      <c r="C168" s="1" t="s">
        <v>2</v>
      </c>
      <c r="D168" s="1" t="s">
        <v>109</v>
      </c>
      <c r="E168" s="3" t="s">
        <v>119</v>
      </c>
      <c r="F168" s="1">
        <v>39.28</v>
      </c>
      <c r="G168" s="1">
        <v>87.23</v>
      </c>
      <c r="H168" s="1">
        <f t="shared" si="0"/>
        <v>87.38</v>
      </c>
      <c r="I168" s="1">
        <f t="shared" si="1"/>
        <v>39.47</v>
      </c>
      <c r="J168" s="23">
        <f t="shared" si="17"/>
        <v>1.5250687003926451</v>
      </c>
      <c r="K168" s="23">
        <f t="shared" si="17"/>
        <v>0.68888145576216187</v>
      </c>
      <c r="L168">
        <f t="shared" si="18"/>
        <v>0.63558611664406917</v>
      </c>
      <c r="M168">
        <f t="shared" si="19"/>
        <v>81.66632838999999</v>
      </c>
      <c r="N168" s="24">
        <f t="shared" si="20"/>
        <v>0.62887482483994828</v>
      </c>
      <c r="O168" s="24">
        <f t="shared" si="21"/>
        <v>1.4641059094601596</v>
      </c>
      <c r="P168" s="11">
        <f t="shared" si="22"/>
        <v>87.38</v>
      </c>
      <c r="Q168" s="11">
        <f t="shared" si="23"/>
        <v>39.47</v>
      </c>
      <c r="R168" s="23">
        <f t="shared" si="24"/>
        <v>1.5250687003926451</v>
      </c>
      <c r="S168" s="23">
        <f t="shared" si="25"/>
        <v>0.68888145576216187</v>
      </c>
      <c r="T168">
        <f t="shared" si="26"/>
        <v>0.5068224054565722</v>
      </c>
      <c r="U168">
        <f t="shared" si="27"/>
        <v>82.39511427002617</v>
      </c>
      <c r="V168" s="24">
        <f t="shared" si="28"/>
        <v>0.502364526779839</v>
      </c>
      <c r="W168" s="24">
        <f t="shared" si="29"/>
        <v>1.435222074633721</v>
      </c>
      <c r="X168" s="24">
        <v>1.6095867834243918</v>
      </c>
      <c r="Y168" s="24">
        <v>0.54580584639355278</v>
      </c>
      <c r="Z168" s="24"/>
      <c r="AA168" s="24"/>
      <c r="AB168" s="24"/>
      <c r="AC168" s="24"/>
      <c r="AD168" s="4"/>
    </row>
    <row r="169" spans="1:30">
      <c r="A169" s="1" t="s">
        <v>0</v>
      </c>
      <c r="B169" s="5" t="s">
        <v>120</v>
      </c>
      <c r="C169" s="1" t="s">
        <v>2</v>
      </c>
      <c r="D169" s="1" t="s">
        <v>121</v>
      </c>
      <c r="E169" s="3" t="s">
        <v>122</v>
      </c>
      <c r="F169" s="5">
        <v>37.409999999999997</v>
      </c>
      <c r="G169" s="1">
        <v>97.2</v>
      </c>
      <c r="H169" s="1">
        <f t="shared" si="0"/>
        <v>97.33</v>
      </c>
      <c r="I169" s="1">
        <f t="shared" si="1"/>
        <v>37.68</v>
      </c>
      <c r="J169" s="23">
        <f t="shared" si="17"/>
        <v>1.6987289609660809</v>
      </c>
      <c r="K169" s="23">
        <f t="shared" si="17"/>
        <v>0.65764006215146342</v>
      </c>
      <c r="L169">
        <f t="shared" si="18"/>
        <v>0.65392219782891192</v>
      </c>
      <c r="M169">
        <f t="shared" si="19"/>
        <v>80.587250159999996</v>
      </c>
      <c r="N169" s="24">
        <f t="shared" si="20"/>
        <v>0.64511765386163744</v>
      </c>
      <c r="O169" s="24">
        <f t="shared" si="21"/>
        <v>1.4492802692674325</v>
      </c>
      <c r="P169" s="11">
        <f t="shared" si="22"/>
        <v>97.33</v>
      </c>
      <c r="Q169" s="11">
        <f t="shared" si="23"/>
        <v>37.68</v>
      </c>
      <c r="R169" s="23">
        <f t="shared" si="24"/>
        <v>1.6987289609660809</v>
      </c>
      <c r="S169" s="23">
        <f t="shared" si="25"/>
        <v>0.65764006215146342</v>
      </c>
      <c r="T169">
        <f t="shared" si="26"/>
        <v>0.52943776182021385</v>
      </c>
      <c r="U169">
        <f t="shared" si="27"/>
        <v>81.306406404496187</v>
      </c>
      <c r="V169" s="24">
        <f t="shared" si="28"/>
        <v>0.52335494206332767</v>
      </c>
      <c r="W169" s="24">
        <f t="shared" si="29"/>
        <v>1.4222707415753211</v>
      </c>
      <c r="X169" s="24">
        <v>1.6092222435227181</v>
      </c>
      <c r="Y169" s="24">
        <v>0.54567974852673817</v>
      </c>
      <c r="Z169" s="24"/>
      <c r="AA169" s="24"/>
      <c r="AB169" s="24"/>
      <c r="AC169" s="24"/>
      <c r="AD169" s="4"/>
    </row>
    <row r="170" spans="1:30">
      <c r="A170" s="1" t="s">
        <v>0</v>
      </c>
      <c r="B170" s="5" t="s">
        <v>123</v>
      </c>
      <c r="C170" s="1" t="s">
        <v>2</v>
      </c>
      <c r="D170" s="1" t="s">
        <v>124</v>
      </c>
      <c r="E170" s="3" t="s">
        <v>125</v>
      </c>
      <c r="F170" s="1">
        <v>38.01</v>
      </c>
      <c r="G170" s="1">
        <v>84.29</v>
      </c>
      <c r="H170" s="1">
        <f t="shared" si="0"/>
        <v>84.48</v>
      </c>
      <c r="I170" s="1">
        <f t="shared" si="1"/>
        <v>38.020000000000003</v>
      </c>
      <c r="J170" s="23">
        <f t="shared" si="17"/>
        <v>1.4744541520848096</v>
      </c>
      <c r="K170" s="23">
        <f t="shared" si="17"/>
        <v>0.66357418160824411</v>
      </c>
      <c r="L170">
        <f t="shared" si="18"/>
        <v>0.64489276189701361</v>
      </c>
      <c r="M170">
        <f t="shared" si="19"/>
        <v>80.792214740000006</v>
      </c>
      <c r="N170" s="24">
        <f t="shared" si="20"/>
        <v>0.63658301656456229</v>
      </c>
      <c r="O170" s="24">
        <f t="shared" si="21"/>
        <v>1.4530335804471148</v>
      </c>
      <c r="P170" s="11">
        <f t="shared" si="22"/>
        <v>84.48</v>
      </c>
      <c r="Q170" s="11">
        <f t="shared" si="23"/>
        <v>38.020000000000003</v>
      </c>
      <c r="R170" s="23">
        <f t="shared" si="24"/>
        <v>1.4744541520848096</v>
      </c>
      <c r="S170" s="23">
        <f t="shared" si="25"/>
        <v>0.66357418160824411</v>
      </c>
      <c r="T170">
        <f t="shared" si="26"/>
        <v>0.51834400513183421</v>
      </c>
      <c r="U170">
        <f t="shared" si="27"/>
        <v>81.513200077278427</v>
      </c>
      <c r="V170" s="24">
        <f t="shared" si="28"/>
        <v>0.5126680813395128</v>
      </c>
      <c r="W170" s="24">
        <f t="shared" si="29"/>
        <v>1.4257974011361823</v>
      </c>
      <c r="X170" s="24">
        <v>1.6093728004604766</v>
      </c>
      <c r="Y170" s="24">
        <v>0.54567702809214313</v>
      </c>
      <c r="Z170" s="24"/>
      <c r="AA170" s="24"/>
      <c r="AB170" s="24"/>
      <c r="AC170" s="24"/>
      <c r="AD170" s="4"/>
    </row>
    <row r="171" spans="1:30">
      <c r="A171" s="1" t="s">
        <v>0</v>
      </c>
      <c r="B171" s="5" t="s">
        <v>123</v>
      </c>
      <c r="C171" s="1" t="s">
        <v>2</v>
      </c>
      <c r="D171" s="1" t="s">
        <v>124</v>
      </c>
      <c r="E171" s="3" t="s">
        <v>126</v>
      </c>
      <c r="F171" s="1">
        <v>38.15</v>
      </c>
      <c r="G171" s="1">
        <v>85.45</v>
      </c>
      <c r="H171" s="1">
        <f t="shared" si="0"/>
        <v>85.75</v>
      </c>
      <c r="I171" s="1">
        <f t="shared" si="1"/>
        <v>38.25</v>
      </c>
      <c r="J171" s="23">
        <f t="shared" si="17"/>
        <v>1.4966198335851375</v>
      </c>
      <c r="K171" s="23">
        <f t="shared" si="17"/>
        <v>0.66758843888783104</v>
      </c>
      <c r="L171">
        <f t="shared" si="18"/>
        <v>0.64001922157907709</v>
      </c>
      <c r="M171">
        <f t="shared" si="19"/>
        <v>80.930867249999991</v>
      </c>
      <c r="N171" s="24">
        <f t="shared" si="20"/>
        <v>0.63201825729691286</v>
      </c>
      <c r="O171" s="24">
        <f t="shared" si="21"/>
        <v>1.455342572699404</v>
      </c>
      <c r="P171" s="11">
        <f t="shared" si="22"/>
        <v>85.75</v>
      </c>
      <c r="Q171" s="11">
        <f t="shared" si="23"/>
        <v>38.25</v>
      </c>
      <c r="R171" s="23">
        <f t="shared" si="24"/>
        <v>1.4966198335851375</v>
      </c>
      <c r="S171" s="23">
        <f t="shared" si="25"/>
        <v>0.66758843888783104</v>
      </c>
      <c r="T171">
        <f t="shared" si="26"/>
        <v>0.5123219938623671</v>
      </c>
      <c r="U171">
        <f t="shared" si="27"/>
        <v>81.653089914748747</v>
      </c>
      <c r="V171" s="24">
        <f t="shared" si="28"/>
        <v>0.50689510422791717</v>
      </c>
      <c r="W171" s="24">
        <f t="shared" si="29"/>
        <v>1.4279235198001239</v>
      </c>
      <c r="X171" s="24">
        <v>1.6094563859731674</v>
      </c>
      <c r="Y171" s="24">
        <v>0.54568073087190205</v>
      </c>
      <c r="Z171" s="24"/>
      <c r="AA171" s="24"/>
      <c r="AB171" s="24"/>
      <c r="AC171" s="24"/>
      <c r="AD171" s="4"/>
    </row>
    <row r="172" spans="1:30">
      <c r="A172" s="1" t="s">
        <v>0</v>
      </c>
      <c r="B172" s="2" t="s">
        <v>127</v>
      </c>
      <c r="C172" s="1" t="s">
        <v>2</v>
      </c>
      <c r="D172" s="1" t="s">
        <v>28</v>
      </c>
      <c r="E172" s="3" t="s">
        <v>128</v>
      </c>
      <c r="F172" s="1">
        <v>30.29</v>
      </c>
      <c r="G172" s="1">
        <v>91.1</v>
      </c>
      <c r="H172" s="1">
        <f t="shared" si="0"/>
        <v>91.17</v>
      </c>
      <c r="I172" s="1">
        <f t="shared" si="1"/>
        <v>30.48</v>
      </c>
      <c r="J172" s="23">
        <f t="shared" si="17"/>
        <v>1.5912166790432303</v>
      </c>
      <c r="K172" s="23">
        <f t="shared" si="17"/>
        <v>0.53197635600787163</v>
      </c>
      <c r="L172">
        <f t="shared" si="18"/>
        <v>0.63339827948219629</v>
      </c>
      <c r="M172">
        <f t="shared" si="19"/>
        <v>76.246823759999998</v>
      </c>
      <c r="N172" s="24">
        <f t="shared" si="20"/>
        <v>0.61523804900557488</v>
      </c>
      <c r="O172" s="24">
        <f t="shared" si="21"/>
        <v>1.405642358270411</v>
      </c>
      <c r="P172" s="11">
        <f t="shared" si="22"/>
        <v>91.17</v>
      </c>
      <c r="Q172" s="11">
        <f t="shared" si="23"/>
        <v>30.48</v>
      </c>
      <c r="R172" s="23">
        <f t="shared" si="24"/>
        <v>1.5912166790432303</v>
      </c>
      <c r="S172" s="23">
        <f t="shared" si="25"/>
        <v>0.53197635600787163</v>
      </c>
      <c r="T172">
        <f t="shared" si="26"/>
        <v>0.50410036316155904</v>
      </c>
      <c r="U172">
        <f t="shared" si="27"/>
        <v>76.927246274990111</v>
      </c>
      <c r="V172" s="24">
        <f t="shared" si="28"/>
        <v>0.49103591580641087</v>
      </c>
      <c r="W172" s="24">
        <f t="shared" si="29"/>
        <v>1.3882739009472007</v>
      </c>
      <c r="X172" s="24">
        <v>1.6091724475302147</v>
      </c>
      <c r="Y172" s="24">
        <v>0.54470023233734677</v>
      </c>
      <c r="Z172" s="24"/>
      <c r="AA172" s="24"/>
      <c r="AB172" s="24"/>
      <c r="AC172" s="24"/>
      <c r="AD172" s="4"/>
    </row>
    <row r="173" spans="1:30">
      <c r="A173" s="1" t="s">
        <v>0</v>
      </c>
      <c r="B173" s="5" t="s">
        <v>129</v>
      </c>
      <c r="C173" s="1" t="s">
        <v>2</v>
      </c>
      <c r="D173" s="1" t="s">
        <v>28</v>
      </c>
      <c r="E173" s="3" t="s">
        <v>130</v>
      </c>
      <c r="F173" s="1">
        <v>29.95</v>
      </c>
      <c r="G173" s="1">
        <v>90.08</v>
      </c>
      <c r="H173" s="1">
        <f t="shared" si="0"/>
        <v>90.13</v>
      </c>
      <c r="I173" s="1">
        <f t="shared" si="1"/>
        <v>30.58</v>
      </c>
      <c r="J173" s="23">
        <f t="shared" si="17"/>
        <v>1.573065254822489</v>
      </c>
      <c r="K173" s="23">
        <f t="shared" si="17"/>
        <v>0.53372168525986596</v>
      </c>
      <c r="L173">
        <f t="shared" si="18"/>
        <v>0.6328587758524663</v>
      </c>
      <c r="M173">
        <f t="shared" si="19"/>
        <v>76.307107459999997</v>
      </c>
      <c r="N173" s="24">
        <f t="shared" si="20"/>
        <v>0.6148719750649928</v>
      </c>
      <c r="O173" s="24">
        <f t="shared" si="21"/>
        <v>1.4064174736473545</v>
      </c>
      <c r="P173" s="11">
        <f t="shared" si="22"/>
        <v>90.13</v>
      </c>
      <c r="Q173" s="11">
        <f t="shared" si="23"/>
        <v>30.58</v>
      </c>
      <c r="R173" s="23">
        <f t="shared" si="24"/>
        <v>1.573065254822489</v>
      </c>
      <c r="S173" s="23">
        <f t="shared" si="25"/>
        <v>0.53372168525986596</v>
      </c>
      <c r="T173">
        <f t="shared" si="26"/>
        <v>0.50342831499168694</v>
      </c>
      <c r="U173">
        <f t="shared" si="27"/>
        <v>76.988067943455476</v>
      </c>
      <c r="V173" s="24">
        <f t="shared" si="28"/>
        <v>0.49050188520884203</v>
      </c>
      <c r="W173" s="24">
        <f t="shared" si="29"/>
        <v>1.3889465328694817</v>
      </c>
      <c r="X173" s="24">
        <v>1.6091851473242862</v>
      </c>
      <c r="Y173" s="24">
        <v>0.54471060425340612</v>
      </c>
      <c r="Z173" s="24"/>
      <c r="AA173" s="24"/>
      <c r="AB173" s="24"/>
      <c r="AC173" s="24"/>
      <c r="AD173" s="4"/>
    </row>
    <row r="174" spans="1:30">
      <c r="A174" s="1" t="s">
        <v>0</v>
      </c>
      <c r="B174" s="5" t="s">
        <v>131</v>
      </c>
      <c r="C174" s="1" t="s">
        <v>2</v>
      </c>
      <c r="D174" s="1" t="s">
        <v>28</v>
      </c>
      <c r="E174" s="3" t="s">
        <v>132</v>
      </c>
      <c r="F174" s="1">
        <v>32.299999999999997</v>
      </c>
      <c r="G174" s="1">
        <v>93.44</v>
      </c>
      <c r="H174" s="1">
        <f t="shared" si="0"/>
        <v>93.73</v>
      </c>
      <c r="I174" s="1">
        <f t="shared" si="1"/>
        <v>32.5</v>
      </c>
      <c r="J174" s="23">
        <f t="shared" si="17"/>
        <v>1.6358971078942852</v>
      </c>
      <c r="K174" s="23">
        <f t="shared" si="17"/>
        <v>0.56723200689815712</v>
      </c>
      <c r="L174">
        <f t="shared" si="18"/>
        <v>0.63838036148168398</v>
      </c>
      <c r="M174">
        <f t="shared" si="19"/>
        <v>77.464554499999991</v>
      </c>
      <c r="N174" s="24">
        <f t="shared" si="20"/>
        <v>0.62316260060314232</v>
      </c>
      <c r="O174" s="24">
        <f t="shared" si="21"/>
        <v>1.4176699607909473</v>
      </c>
      <c r="P174" s="11">
        <f t="shared" si="22"/>
        <v>93.73</v>
      </c>
      <c r="Q174" s="11">
        <f t="shared" si="23"/>
        <v>32.5</v>
      </c>
      <c r="R174" s="23">
        <f t="shared" si="24"/>
        <v>1.6358971078942852</v>
      </c>
      <c r="S174" s="23">
        <f t="shared" si="25"/>
        <v>0.56723200689815712</v>
      </c>
      <c r="T174">
        <f t="shared" si="26"/>
        <v>0.51029132726024429</v>
      </c>
      <c r="U174">
        <f t="shared" si="27"/>
        <v>78.155843977990429</v>
      </c>
      <c r="V174" s="24">
        <f t="shared" si="28"/>
        <v>0.49942696951814242</v>
      </c>
      <c r="W174" s="24">
        <f t="shared" si="29"/>
        <v>1.3975579292428157</v>
      </c>
      <c r="X174" s="24">
        <v>1.6091903332040682</v>
      </c>
      <c r="Y174" s="24">
        <v>0.54496778330821505</v>
      </c>
      <c r="Z174" s="24"/>
      <c r="AA174" s="24"/>
      <c r="AB174" s="24"/>
      <c r="AC174" s="24"/>
      <c r="AD174" s="4"/>
    </row>
    <row r="175" spans="1:30">
      <c r="A175" s="1" t="s">
        <v>0</v>
      </c>
      <c r="B175" s="5" t="s">
        <v>133</v>
      </c>
      <c r="C175" s="1" t="s">
        <v>2</v>
      </c>
      <c r="D175" s="1" t="s">
        <v>134</v>
      </c>
      <c r="E175" s="3" t="s">
        <v>107</v>
      </c>
      <c r="F175" s="1">
        <v>42.06</v>
      </c>
      <c r="G175" s="1">
        <v>72.349999999999994</v>
      </c>
      <c r="H175" s="1">
        <f t="shared" si="0"/>
        <v>72.58</v>
      </c>
      <c r="I175" s="1">
        <f t="shared" si="1"/>
        <v>42.1</v>
      </c>
      <c r="J175" s="23">
        <f t="shared" si="17"/>
        <v>1.2667599710974844</v>
      </c>
      <c r="K175" s="23">
        <f t="shared" si="17"/>
        <v>0.73478361508961276</v>
      </c>
      <c r="L175">
        <f t="shared" si="18"/>
        <v>0.74341280914050478</v>
      </c>
      <c r="M175">
        <f t="shared" si="19"/>
        <v>83.251789699999989</v>
      </c>
      <c r="N175" s="24">
        <f t="shared" si="20"/>
        <v>0.73826254027171145</v>
      </c>
      <c r="O175" s="24">
        <f t="shared" si="21"/>
        <v>1.4688705536192597</v>
      </c>
      <c r="P175" s="11">
        <f t="shared" si="22"/>
        <v>72.58</v>
      </c>
      <c r="Q175" s="11">
        <f t="shared" si="23"/>
        <v>42.1</v>
      </c>
      <c r="R175" s="23">
        <f t="shared" si="24"/>
        <v>1.2667599710974844</v>
      </c>
      <c r="S175" s="23">
        <f t="shared" si="25"/>
        <v>0.73478361508961276</v>
      </c>
      <c r="T175">
        <f t="shared" si="26"/>
        <v>0.63580394240817195</v>
      </c>
      <c r="U175">
        <f t="shared" si="27"/>
        <v>83.994724150665192</v>
      </c>
      <c r="V175" s="24">
        <f t="shared" si="28"/>
        <v>0.63231481954232382</v>
      </c>
      <c r="W175" s="24">
        <f t="shared" si="29"/>
        <v>1.4357775809245372</v>
      </c>
      <c r="X175" s="24">
        <v>1.6081933391333616</v>
      </c>
      <c r="Y175" s="24">
        <v>0.54674395443428914</v>
      </c>
      <c r="Z175" s="24"/>
      <c r="AA175" s="24"/>
      <c r="AB175" s="24"/>
      <c r="AC175" s="24"/>
      <c r="AD175" s="4"/>
    </row>
    <row r="176" spans="1:30">
      <c r="A176" s="1" t="s">
        <v>0</v>
      </c>
      <c r="B176" s="2" t="s">
        <v>135</v>
      </c>
      <c r="C176" s="1" t="s">
        <v>2</v>
      </c>
      <c r="D176" s="1" t="s">
        <v>134</v>
      </c>
      <c r="E176" s="3" t="s">
        <v>136</v>
      </c>
      <c r="F176" s="1">
        <v>42.21</v>
      </c>
      <c r="G176" s="1">
        <v>71.03</v>
      </c>
      <c r="H176" s="1">
        <f t="shared" si="0"/>
        <v>71.05</v>
      </c>
      <c r="I176" s="1">
        <f t="shared" si="1"/>
        <v>42.35</v>
      </c>
      <c r="J176" s="23">
        <f t="shared" si="17"/>
        <v>1.240056433541971</v>
      </c>
      <c r="K176" s="23">
        <f t="shared" si="17"/>
        <v>0.73914693821959854</v>
      </c>
      <c r="L176">
        <f t="shared" si="18"/>
        <v>0.76178107340936396</v>
      </c>
      <c r="M176">
        <f t="shared" si="19"/>
        <v>83.402498949999995</v>
      </c>
      <c r="N176" s="24">
        <f t="shared" si="20"/>
        <v>0.75673638974285273</v>
      </c>
      <c r="O176" s="24">
        <f t="shared" si="21"/>
        <v>1.4687023590256814</v>
      </c>
      <c r="P176" s="11">
        <f t="shared" si="22"/>
        <v>71.05</v>
      </c>
      <c r="Q176" s="11">
        <f t="shared" si="23"/>
        <v>42.35</v>
      </c>
      <c r="R176" s="23">
        <f t="shared" si="24"/>
        <v>1.240056433541971</v>
      </c>
      <c r="S176" s="23">
        <f t="shared" si="25"/>
        <v>0.73914693821959854</v>
      </c>
      <c r="T176">
        <f t="shared" si="26"/>
        <v>0.65700069029101926</v>
      </c>
      <c r="U176">
        <f t="shared" si="27"/>
        <v>84.146778321828606</v>
      </c>
      <c r="V176" s="24">
        <f t="shared" si="28"/>
        <v>0.6535753574642208</v>
      </c>
      <c r="W176" s="24">
        <f t="shared" si="29"/>
        <v>1.4352942266512849</v>
      </c>
      <c r="X176" s="24">
        <v>1.6079480085190492</v>
      </c>
      <c r="Y176" s="24">
        <v>0.54688583975797467</v>
      </c>
      <c r="Z176" s="24"/>
      <c r="AA176" s="24"/>
      <c r="AB176" s="24"/>
      <c r="AC176" s="24"/>
      <c r="AD176" s="4"/>
    </row>
    <row r="177" spans="1:30">
      <c r="A177" s="1" t="s">
        <v>0</v>
      </c>
      <c r="B177" s="5" t="s">
        <v>137</v>
      </c>
      <c r="C177" s="1" t="s">
        <v>2</v>
      </c>
      <c r="D177" s="1" t="s">
        <v>134</v>
      </c>
      <c r="E177" s="3" t="s">
        <v>138</v>
      </c>
      <c r="F177" s="1">
        <v>42.16</v>
      </c>
      <c r="G177" s="1">
        <v>71.47</v>
      </c>
      <c r="H177" s="5">
        <f t="shared" si="0"/>
        <v>71.78</v>
      </c>
      <c r="I177" s="1">
        <f t="shared" si="1"/>
        <v>42.27</v>
      </c>
      <c r="J177" s="23">
        <f t="shared" si="17"/>
        <v>1.2527973370815297</v>
      </c>
      <c r="K177" s="23">
        <f t="shared" si="17"/>
        <v>0.73775067481800316</v>
      </c>
      <c r="L177">
        <f t="shared" si="18"/>
        <v>0.75288686622173384</v>
      </c>
      <c r="M177">
        <f t="shared" si="19"/>
        <v>83.354271990000001</v>
      </c>
      <c r="N177" s="24">
        <f t="shared" si="20"/>
        <v>0.74782800659989124</v>
      </c>
      <c r="O177" s="24">
        <f t="shared" si="21"/>
        <v>1.4690947564924051</v>
      </c>
      <c r="P177" s="11">
        <f t="shared" si="22"/>
        <v>71.78</v>
      </c>
      <c r="Q177" s="11">
        <f t="shared" si="23"/>
        <v>42.27</v>
      </c>
      <c r="R177" s="23">
        <f t="shared" si="24"/>
        <v>1.2527973370815297</v>
      </c>
      <c r="S177" s="23">
        <f t="shared" si="25"/>
        <v>0.73775067481800316</v>
      </c>
      <c r="T177">
        <f t="shared" si="26"/>
        <v>0.64675906994499366</v>
      </c>
      <c r="U177">
        <f t="shared" si="27"/>
        <v>84.098120987056319</v>
      </c>
      <c r="V177" s="24">
        <f t="shared" si="28"/>
        <v>0.64333088824953311</v>
      </c>
      <c r="W177" s="24">
        <f t="shared" si="29"/>
        <v>1.4357923108519948</v>
      </c>
      <c r="X177" s="24">
        <v>1.6080694725938924</v>
      </c>
      <c r="Y177" s="24">
        <v>0.54682273145812887</v>
      </c>
      <c r="Z177" s="24"/>
      <c r="AA177" s="24"/>
      <c r="AB177" s="24"/>
      <c r="AC177" s="24"/>
    </row>
    <row r="178" spans="1:30">
      <c r="A178" s="1" t="s">
        <v>0</v>
      </c>
      <c r="B178" s="2" t="s">
        <v>139</v>
      </c>
      <c r="C178" s="1" t="s">
        <v>2</v>
      </c>
      <c r="D178" s="1" t="s">
        <v>140</v>
      </c>
      <c r="E178" s="3" t="s">
        <v>141</v>
      </c>
      <c r="F178" s="1">
        <v>39.17</v>
      </c>
      <c r="G178" s="1">
        <v>76.36</v>
      </c>
      <c r="H178" s="1">
        <f t="shared" si="0"/>
        <v>76.599999999999994</v>
      </c>
      <c r="I178" s="1">
        <f t="shared" si="1"/>
        <v>39.28</v>
      </c>
      <c r="J178" s="23">
        <f t="shared" si="17"/>
        <v>1.3369222070276563</v>
      </c>
      <c r="K178" s="23">
        <f t="shared" si="17"/>
        <v>0.68556533018337262</v>
      </c>
      <c r="L178">
        <f t="shared" si="18"/>
        <v>0.70058668273234925</v>
      </c>
      <c r="M178">
        <f t="shared" si="19"/>
        <v>81.551789360000001</v>
      </c>
      <c r="N178" s="24">
        <f t="shared" si="20"/>
        <v>0.69298466111363932</v>
      </c>
      <c r="O178" s="24">
        <f t="shared" si="21"/>
        <v>1.4532993381137584</v>
      </c>
      <c r="P178" s="11">
        <f t="shared" si="22"/>
        <v>76.599999999999994</v>
      </c>
      <c r="Q178" s="11">
        <f t="shared" si="23"/>
        <v>39.28</v>
      </c>
      <c r="R178" s="23">
        <f t="shared" si="24"/>
        <v>1.3369222070276563</v>
      </c>
      <c r="S178" s="23">
        <f t="shared" si="25"/>
        <v>0.68556533018337262</v>
      </c>
      <c r="T178">
        <f t="shared" si="26"/>
        <v>0.58562166287932693</v>
      </c>
      <c r="U178">
        <f t="shared" si="27"/>
        <v>82.279553099941978</v>
      </c>
      <c r="V178" s="24">
        <f t="shared" si="28"/>
        <v>0.58031319080368926</v>
      </c>
      <c r="W178" s="24">
        <f t="shared" si="29"/>
        <v>1.4236231027880339</v>
      </c>
      <c r="X178" s="24">
        <v>1.6086322636184003</v>
      </c>
      <c r="Y178" s="24">
        <v>0.5461233480368537</v>
      </c>
      <c r="Z178" s="24"/>
      <c r="AA178" s="24"/>
      <c r="AB178" s="24"/>
      <c r="AC178" s="24"/>
      <c r="AD178" s="4"/>
    </row>
    <row r="179" spans="1:30">
      <c r="A179" s="1" t="s">
        <v>0</v>
      </c>
      <c r="B179" s="2" t="s">
        <v>142</v>
      </c>
      <c r="C179" s="1" t="s">
        <v>2</v>
      </c>
      <c r="D179" s="1" t="s">
        <v>143</v>
      </c>
      <c r="E179" s="3" t="s">
        <v>144</v>
      </c>
      <c r="F179" s="1">
        <v>44.48</v>
      </c>
      <c r="G179" s="1">
        <v>68.459999999999994</v>
      </c>
      <c r="H179" s="1">
        <f t="shared" si="0"/>
        <v>68.77</v>
      </c>
      <c r="I179" s="1">
        <f t="shared" si="1"/>
        <v>44.8</v>
      </c>
      <c r="J179" s="23">
        <f t="shared" si="17"/>
        <v>1.2002629265965004</v>
      </c>
      <c r="K179" s="23">
        <f t="shared" si="17"/>
        <v>0.78190750489345962</v>
      </c>
      <c r="L179">
        <f t="shared" si="18"/>
        <v>0.79098419395776043</v>
      </c>
      <c r="M179">
        <f t="shared" si="19"/>
        <v>84.879449600000001</v>
      </c>
      <c r="N179" s="24">
        <f t="shared" si="20"/>
        <v>0.78782746892916389</v>
      </c>
      <c r="O179" s="24">
        <f t="shared" si="21"/>
        <v>1.4856297399444609</v>
      </c>
      <c r="P179" s="11">
        <f t="shared" si="22"/>
        <v>68.77</v>
      </c>
      <c r="Q179" s="11">
        <f t="shared" si="23"/>
        <v>44.8</v>
      </c>
      <c r="R179" s="23">
        <f t="shared" si="24"/>
        <v>1.2002629265965004</v>
      </c>
      <c r="S179" s="23">
        <f t="shared" si="25"/>
        <v>0.78190750489345962</v>
      </c>
      <c r="T179">
        <f t="shared" si="26"/>
        <v>0.6903581794778626</v>
      </c>
      <c r="U179">
        <f t="shared" si="27"/>
        <v>85.63690919922999</v>
      </c>
      <c r="V179" s="24">
        <f t="shared" si="28"/>
        <v>0.68835749852003258</v>
      </c>
      <c r="W179" s="24">
        <f t="shared" si="29"/>
        <v>1.4497752258598997</v>
      </c>
      <c r="X179" s="24">
        <v>1.6077095212690531</v>
      </c>
      <c r="Y179" s="24">
        <v>0.54741838509785956</v>
      </c>
      <c r="Z179" s="24"/>
      <c r="AA179" s="24"/>
      <c r="AB179" s="24"/>
      <c r="AC179" s="24"/>
      <c r="AD179" s="4"/>
    </row>
    <row r="180" spans="1:30">
      <c r="A180" s="1" t="s">
        <v>0</v>
      </c>
      <c r="B180" s="5" t="s">
        <v>145</v>
      </c>
      <c r="C180" s="1" t="s">
        <v>2</v>
      </c>
      <c r="D180" s="1" t="s">
        <v>143</v>
      </c>
      <c r="E180" s="3" t="s">
        <v>146</v>
      </c>
      <c r="F180" s="1">
        <v>43.39</v>
      </c>
      <c r="G180" s="1">
        <v>70.150000000000006</v>
      </c>
      <c r="H180" s="1">
        <f t="shared" si="0"/>
        <v>70.25</v>
      </c>
      <c r="I180" s="1">
        <f t="shared" si="1"/>
        <v>43.65</v>
      </c>
      <c r="J180" s="23">
        <f t="shared" si="17"/>
        <v>1.2260937995260166</v>
      </c>
      <c r="K180" s="23">
        <f t="shared" si="17"/>
        <v>0.76183621849552485</v>
      </c>
      <c r="L180">
        <f t="shared" si="18"/>
        <v>0.77178939578088013</v>
      </c>
      <c r="M180">
        <f t="shared" si="19"/>
        <v>84.186187050000001</v>
      </c>
      <c r="N180" s="24">
        <f t="shared" si="20"/>
        <v>0.76781955587752604</v>
      </c>
      <c r="O180" s="24">
        <f t="shared" si="21"/>
        <v>1.4780470121300358</v>
      </c>
      <c r="P180" s="11">
        <f t="shared" si="22"/>
        <v>70.25</v>
      </c>
      <c r="Q180" s="11">
        <f t="shared" si="23"/>
        <v>43.65</v>
      </c>
      <c r="R180" s="23">
        <f t="shared" si="24"/>
        <v>1.2260937995260166</v>
      </c>
      <c r="S180" s="23">
        <f t="shared" si="25"/>
        <v>0.76183621849552485</v>
      </c>
      <c r="T180">
        <f t="shared" si="26"/>
        <v>0.66847783604087418</v>
      </c>
      <c r="U180">
        <f t="shared" si="27"/>
        <v>84.937460011878315</v>
      </c>
      <c r="V180" s="24">
        <f t="shared" si="28"/>
        <v>0.66587008506112078</v>
      </c>
      <c r="W180" s="24">
        <f t="shared" si="29"/>
        <v>1.4433068807703924</v>
      </c>
      <c r="X180" s="24">
        <v>1.6078965889777952</v>
      </c>
      <c r="Y180" s="24">
        <v>0.54713218897646754</v>
      </c>
      <c r="Z180" s="24"/>
      <c r="AA180" s="24"/>
      <c r="AB180" s="24"/>
      <c r="AC180" s="24"/>
      <c r="AD180" s="4"/>
    </row>
    <row r="181" spans="1:30">
      <c r="A181" s="1" t="s">
        <v>0</v>
      </c>
      <c r="B181" s="2" t="s">
        <v>147</v>
      </c>
      <c r="C181" s="1" t="s">
        <v>2</v>
      </c>
      <c r="D181" s="1" t="s">
        <v>148</v>
      </c>
      <c r="E181" s="3" t="s">
        <v>149</v>
      </c>
      <c r="F181" s="1">
        <v>42.16</v>
      </c>
      <c r="G181" s="1">
        <v>83.44</v>
      </c>
      <c r="H181" s="1">
        <f t="shared" si="0"/>
        <v>83.73</v>
      </c>
      <c r="I181" s="1">
        <f t="shared" si="1"/>
        <v>42.27</v>
      </c>
      <c r="J181" s="23">
        <f t="shared" si="17"/>
        <v>1.4613641826948522</v>
      </c>
      <c r="K181" s="23">
        <f t="shared" si="17"/>
        <v>0.73775067481800316</v>
      </c>
      <c r="L181">
        <f t="shared" si="18"/>
        <v>0.64834168130615988</v>
      </c>
      <c r="M181">
        <f t="shared" si="19"/>
        <v>83.354271990000001</v>
      </c>
      <c r="N181" s="24">
        <f t="shared" si="20"/>
        <v>0.64398529032649399</v>
      </c>
      <c r="O181" s="24">
        <f t="shared" si="21"/>
        <v>1.4811937633109118</v>
      </c>
      <c r="P181" s="11">
        <f t="shared" si="22"/>
        <v>83.73</v>
      </c>
      <c r="Q181" s="11">
        <f t="shared" si="23"/>
        <v>42.27</v>
      </c>
      <c r="R181" s="23">
        <f t="shared" si="24"/>
        <v>1.4613641826948522</v>
      </c>
      <c r="S181" s="23">
        <f t="shared" si="25"/>
        <v>0.73775067481800316</v>
      </c>
      <c r="T181">
        <f t="shared" si="26"/>
        <v>0.52259096620280387</v>
      </c>
      <c r="U181">
        <f t="shared" si="27"/>
        <v>84.098120987056319</v>
      </c>
      <c r="V181" s="24">
        <f t="shared" si="28"/>
        <v>0.51982094430778525</v>
      </c>
      <c r="W181" s="24">
        <f t="shared" si="29"/>
        <v>1.4485599157345683</v>
      </c>
      <c r="X181" s="24">
        <v>1.6095611496666355</v>
      </c>
      <c r="Y181" s="24">
        <v>0.54621610237924911</v>
      </c>
      <c r="Z181" s="24"/>
      <c r="AA181" s="24"/>
      <c r="AB181" s="24"/>
      <c r="AC181" s="24"/>
      <c r="AD181" s="4"/>
    </row>
    <row r="182" spans="1:30">
      <c r="A182" s="1" t="s">
        <v>0</v>
      </c>
      <c r="B182" s="5" t="s">
        <v>150</v>
      </c>
      <c r="C182" s="1" t="s">
        <v>2</v>
      </c>
      <c r="D182" s="1" t="s">
        <v>148</v>
      </c>
      <c r="E182" s="3" t="s">
        <v>151</v>
      </c>
      <c r="F182" s="1">
        <v>42.19</v>
      </c>
      <c r="G182" s="1">
        <v>83.02</v>
      </c>
      <c r="H182" s="1">
        <f t="shared" si="0"/>
        <v>83.03</v>
      </c>
      <c r="I182" s="1">
        <f t="shared" si="1"/>
        <v>42.32</v>
      </c>
      <c r="J182" s="23">
        <f t="shared" si="17"/>
        <v>1.4491468779308918</v>
      </c>
      <c r="K182" s="23">
        <f t="shared" si="17"/>
        <v>0.73862333944400027</v>
      </c>
      <c r="L182">
        <f t="shared" si="18"/>
        <v>0.65193532953484945</v>
      </c>
      <c r="M182">
        <f t="shared" si="19"/>
        <v>83.384413839999993</v>
      </c>
      <c r="N182" s="24">
        <f t="shared" si="20"/>
        <v>0.64759439370515093</v>
      </c>
      <c r="O182" s="24">
        <f t="shared" si="21"/>
        <v>1.481118543161104</v>
      </c>
      <c r="P182" s="11">
        <f t="shared" si="22"/>
        <v>83.03</v>
      </c>
      <c r="Q182" s="11">
        <f t="shared" si="23"/>
        <v>42.32</v>
      </c>
      <c r="R182" s="23">
        <f t="shared" si="24"/>
        <v>1.4491468779308918</v>
      </c>
      <c r="S182" s="23">
        <f t="shared" si="25"/>
        <v>0.73862333944400027</v>
      </c>
      <c r="T182">
        <f t="shared" si="26"/>
        <v>0.52700353481011974</v>
      </c>
      <c r="U182">
        <f t="shared" si="27"/>
        <v>84.128531821288988</v>
      </c>
      <c r="V182" s="24">
        <f t="shared" si="28"/>
        <v>0.52423881198329736</v>
      </c>
      <c r="W182" s="24">
        <f t="shared" si="29"/>
        <v>1.4483844348709127</v>
      </c>
      <c r="X182" s="24">
        <v>1.6095128259709899</v>
      </c>
      <c r="Y182" s="24">
        <v>0.5462430680140512</v>
      </c>
      <c r="Z182" s="24"/>
      <c r="AA182" s="24"/>
      <c r="AB182" s="24"/>
      <c r="AC182" s="24"/>
      <c r="AD182" s="4"/>
    </row>
    <row r="183" spans="1:30">
      <c r="A183" s="1" t="s">
        <v>0</v>
      </c>
      <c r="B183" s="5" t="s">
        <v>152</v>
      </c>
      <c r="C183" s="1" t="s">
        <v>2</v>
      </c>
      <c r="D183" s="1" t="s">
        <v>148</v>
      </c>
      <c r="E183" s="3" t="s">
        <v>153</v>
      </c>
      <c r="F183" s="1">
        <v>43.01</v>
      </c>
      <c r="G183" s="1">
        <v>83.41</v>
      </c>
      <c r="H183" s="1">
        <f t="shared" si="0"/>
        <v>83.68</v>
      </c>
      <c r="I183" s="1">
        <f t="shared" si="1"/>
        <v>43.02</v>
      </c>
      <c r="J183" s="23">
        <f t="shared" si="17"/>
        <v>1.4604915180688551</v>
      </c>
      <c r="K183" s="23">
        <f t="shared" si="17"/>
        <v>0.75084064420796059</v>
      </c>
      <c r="L183">
        <f t="shared" si="18"/>
        <v>0.64858645264234671</v>
      </c>
      <c r="M183">
        <f t="shared" si="19"/>
        <v>83.806399740000003</v>
      </c>
      <c r="N183" s="24">
        <f t="shared" si="20"/>
        <v>0.64480066708959138</v>
      </c>
      <c r="O183" s="24">
        <f t="shared" si="21"/>
        <v>1.4862514025581244</v>
      </c>
      <c r="P183" s="11">
        <f t="shared" si="22"/>
        <v>83.68</v>
      </c>
      <c r="Q183" s="11">
        <f t="shared" si="23"/>
        <v>43.02</v>
      </c>
      <c r="R183" s="23">
        <f t="shared" si="24"/>
        <v>1.4604915180688551</v>
      </c>
      <c r="S183" s="23">
        <f t="shared" si="25"/>
        <v>0.75084064420796059</v>
      </c>
      <c r="T183">
        <f t="shared" si="26"/>
        <v>0.52289192089019476</v>
      </c>
      <c r="U183">
        <f t="shared" si="27"/>
        <v>84.554283500546532</v>
      </c>
      <c r="V183" s="24">
        <f t="shared" si="28"/>
        <v>0.52053187871710749</v>
      </c>
      <c r="W183" s="24">
        <f t="shared" si="29"/>
        <v>1.4526715877390743</v>
      </c>
      <c r="X183" s="24">
        <v>1.6096017329277552</v>
      </c>
      <c r="Y183" s="24">
        <v>0.54630890097358242</v>
      </c>
      <c r="Z183" s="24"/>
      <c r="AA183" s="24"/>
      <c r="AB183" s="24"/>
      <c r="AC183" s="24"/>
      <c r="AD183" s="4"/>
    </row>
    <row r="184" spans="1:30">
      <c r="A184" s="1" t="s">
        <v>0</v>
      </c>
      <c r="B184" s="5" t="s">
        <v>154</v>
      </c>
      <c r="C184" s="1" t="s">
        <v>2</v>
      </c>
      <c r="D184" s="1" t="s">
        <v>148</v>
      </c>
      <c r="E184" s="3" t="s">
        <v>155</v>
      </c>
      <c r="F184" s="1">
        <v>42.57</v>
      </c>
      <c r="G184" s="1">
        <v>85.39</v>
      </c>
      <c r="H184" s="1">
        <f t="shared" si="0"/>
        <v>85.65</v>
      </c>
      <c r="I184" s="1">
        <f t="shared" si="1"/>
        <v>42.95</v>
      </c>
      <c r="J184" s="23">
        <f t="shared" si="17"/>
        <v>1.4948745043331433</v>
      </c>
      <c r="K184" s="23">
        <f t="shared" si="17"/>
        <v>0.74961891373156464</v>
      </c>
      <c r="L184">
        <f t="shared" si="18"/>
        <v>0.64035830567996999</v>
      </c>
      <c r="M184">
        <f t="shared" si="19"/>
        <v>83.764201149999991</v>
      </c>
      <c r="N184" s="24">
        <f t="shared" si="20"/>
        <v>0.63656949198464108</v>
      </c>
      <c r="O184" s="24">
        <f t="shared" si="21"/>
        <v>1.4866702684302087</v>
      </c>
      <c r="P184" s="11">
        <f t="shared" si="22"/>
        <v>85.65</v>
      </c>
      <c r="Q184" s="11">
        <f t="shared" si="23"/>
        <v>42.95</v>
      </c>
      <c r="R184" s="23">
        <f t="shared" si="24"/>
        <v>1.4948745043331433</v>
      </c>
      <c r="S184" s="23">
        <f t="shared" si="25"/>
        <v>0.74961891373156464</v>
      </c>
      <c r="T184">
        <f t="shared" si="26"/>
        <v>0.51274178778908153</v>
      </c>
      <c r="U184">
        <f t="shared" si="27"/>
        <v>84.511708332620771</v>
      </c>
      <c r="V184" s="24">
        <f t="shared" si="28"/>
        <v>0.51039125820283204</v>
      </c>
      <c r="W184" s="24">
        <f t="shared" si="29"/>
        <v>1.4532555887859218</v>
      </c>
      <c r="X184" s="24">
        <v>1.609714452312129</v>
      </c>
      <c r="Y184" s="24">
        <v>0.54625163608630567</v>
      </c>
      <c r="Z184" s="24"/>
      <c r="AA184" s="24"/>
      <c r="AB184" s="24"/>
      <c r="AC184" s="24"/>
      <c r="AD184" s="4"/>
    </row>
    <row r="185" spans="1:30">
      <c r="A185" s="1" t="s">
        <v>0</v>
      </c>
      <c r="B185" s="5" t="s">
        <v>156</v>
      </c>
      <c r="C185" s="1" t="s">
        <v>2</v>
      </c>
      <c r="D185" s="1" t="s">
        <v>148</v>
      </c>
      <c r="E185" s="3" t="s">
        <v>157</v>
      </c>
      <c r="F185" s="1">
        <v>42.44</v>
      </c>
      <c r="G185" s="1">
        <v>84.32</v>
      </c>
      <c r="H185" s="1">
        <f t="shared" si="0"/>
        <v>84.53</v>
      </c>
      <c r="I185" s="1">
        <f t="shared" si="1"/>
        <v>42.73</v>
      </c>
      <c r="J185" s="23">
        <f t="shared" si="17"/>
        <v>1.4753268167108067</v>
      </c>
      <c r="K185" s="23">
        <f t="shared" si="17"/>
        <v>0.74577918937717691</v>
      </c>
      <c r="L185">
        <f t="shared" si="18"/>
        <v>0.64467777527131032</v>
      </c>
      <c r="M185">
        <f t="shared" si="19"/>
        <v>83.631577009999987</v>
      </c>
      <c r="N185" s="24">
        <f t="shared" si="20"/>
        <v>0.6406995984969488</v>
      </c>
      <c r="O185" s="24">
        <f t="shared" si="21"/>
        <v>1.4847178500474612</v>
      </c>
      <c r="P185" s="11">
        <f t="shared" si="22"/>
        <v>84.53</v>
      </c>
      <c r="Q185" s="11">
        <f t="shared" si="23"/>
        <v>42.73</v>
      </c>
      <c r="R185" s="23">
        <f t="shared" si="24"/>
        <v>1.4753268167108067</v>
      </c>
      <c r="S185" s="23">
        <f t="shared" si="25"/>
        <v>0.74577918937717691</v>
      </c>
      <c r="T185">
        <f t="shared" si="26"/>
        <v>0.51807887375659434</v>
      </c>
      <c r="U185">
        <f t="shared" si="27"/>
        <v>84.377900661996975</v>
      </c>
      <c r="V185" s="24">
        <f t="shared" si="28"/>
        <v>0.51558675253771491</v>
      </c>
      <c r="W185" s="24">
        <f t="shared" si="29"/>
        <v>1.4515409068018124</v>
      </c>
      <c r="X185" s="24">
        <v>1.609640213211869</v>
      </c>
      <c r="Y185" s="24">
        <v>0.54625059904516837</v>
      </c>
      <c r="Z185" s="24"/>
      <c r="AA185" s="24"/>
      <c r="AB185" s="24"/>
      <c r="AC185" s="24"/>
      <c r="AD185" s="4"/>
    </row>
    <row r="186" spans="1:30">
      <c r="A186" s="1" t="s">
        <v>0</v>
      </c>
      <c r="B186" s="5" t="s">
        <v>158</v>
      </c>
      <c r="C186" s="1" t="s">
        <v>2</v>
      </c>
      <c r="D186" s="1" t="s">
        <v>159</v>
      </c>
      <c r="E186" s="3" t="s">
        <v>160</v>
      </c>
      <c r="F186" s="1">
        <v>44.58</v>
      </c>
      <c r="G186" s="1">
        <v>93.16</v>
      </c>
      <c r="H186" s="1">
        <f t="shared" si="0"/>
        <v>93.27</v>
      </c>
      <c r="I186" s="1">
        <f t="shared" si="1"/>
        <v>44.97</v>
      </c>
      <c r="J186" s="23">
        <f t="shared" si="17"/>
        <v>1.6278685933351111</v>
      </c>
      <c r="K186" s="23">
        <f t="shared" si="17"/>
        <v>0.78487456462185001</v>
      </c>
      <c r="L186">
        <f t="shared" si="18"/>
        <v>0.63710549777022818</v>
      </c>
      <c r="M186">
        <f t="shared" si="19"/>
        <v>84.981931889999998</v>
      </c>
      <c r="N186" s="24">
        <f t="shared" si="20"/>
        <v>0.63466357699041798</v>
      </c>
      <c r="O186" s="24">
        <f t="shared" si="21"/>
        <v>1.5004987544701811</v>
      </c>
      <c r="P186" s="11">
        <f t="shared" si="22"/>
        <v>93.27</v>
      </c>
      <c r="Q186" s="11">
        <f t="shared" si="23"/>
        <v>44.97</v>
      </c>
      <c r="R186" s="23">
        <f t="shared" si="24"/>
        <v>1.6278685933351111</v>
      </c>
      <c r="S186" s="23">
        <f t="shared" si="25"/>
        <v>0.78487456462185001</v>
      </c>
      <c r="T186">
        <f t="shared" si="26"/>
        <v>0.50870969192355842</v>
      </c>
      <c r="U186">
        <f t="shared" si="27"/>
        <v>85.740306035621089</v>
      </c>
      <c r="V186" s="24">
        <f t="shared" si="28"/>
        <v>0.50730444869798119</v>
      </c>
      <c r="W186" s="24">
        <f t="shared" si="29"/>
        <v>1.4645098749839929</v>
      </c>
      <c r="X186" s="24">
        <v>1.6098798940295691</v>
      </c>
      <c r="Y186" s="24">
        <v>0.54647303142759585</v>
      </c>
      <c r="Z186" s="24"/>
      <c r="AA186" s="24"/>
      <c r="AB186" s="24"/>
      <c r="AC186" s="24"/>
      <c r="AD186" s="4"/>
    </row>
    <row r="187" spans="1:30">
      <c r="A187" s="1" t="s">
        <v>0</v>
      </c>
      <c r="B187" s="5" t="s">
        <v>161</v>
      </c>
      <c r="C187" s="1" t="s">
        <v>2</v>
      </c>
      <c r="D187" s="1" t="s">
        <v>159</v>
      </c>
      <c r="E187" s="3" t="s">
        <v>162</v>
      </c>
      <c r="F187" s="1">
        <v>46.47</v>
      </c>
      <c r="G187" s="1">
        <v>92.05</v>
      </c>
      <c r="H187" s="1">
        <f t="shared" si="0"/>
        <v>92.08</v>
      </c>
      <c r="I187" s="1">
        <f t="shared" si="1"/>
        <v>46.78</v>
      </c>
      <c r="J187" s="23">
        <f t="shared" si="17"/>
        <v>1.6070991752363786</v>
      </c>
      <c r="K187" s="23">
        <f t="shared" si="17"/>
        <v>0.81646502408294741</v>
      </c>
      <c r="L187">
        <f t="shared" si="18"/>
        <v>0.63457671577737584</v>
      </c>
      <c r="M187">
        <f t="shared" si="19"/>
        <v>86.073066859999997</v>
      </c>
      <c r="N187" s="24">
        <f t="shared" si="20"/>
        <v>0.63308685436023404</v>
      </c>
      <c r="O187" s="24">
        <f t="shared" si="21"/>
        <v>1.5127677790511191</v>
      </c>
      <c r="P187" s="11">
        <f t="shared" si="22"/>
        <v>92.08</v>
      </c>
      <c r="Q187" s="11">
        <f t="shared" si="23"/>
        <v>46.78</v>
      </c>
      <c r="R187" s="23">
        <f t="shared" si="24"/>
        <v>1.6070991752363786</v>
      </c>
      <c r="S187" s="23">
        <f t="shared" si="25"/>
        <v>0.81646502408294741</v>
      </c>
      <c r="T187">
        <f t="shared" si="26"/>
        <v>0.50556719378443149</v>
      </c>
      <c r="U187">
        <f t="shared" si="27"/>
        <v>86.841178234844151</v>
      </c>
      <c r="V187" s="24">
        <f t="shared" si="28"/>
        <v>0.50479904762906658</v>
      </c>
      <c r="W187" s="24">
        <f t="shared" si="29"/>
        <v>1.4744366824760193</v>
      </c>
      <c r="X187" s="24">
        <v>1.6100251470719507</v>
      </c>
      <c r="Y187" s="24">
        <v>0.54667037703936505</v>
      </c>
      <c r="Z187" s="24"/>
      <c r="AA187" s="24"/>
      <c r="AB187" s="24"/>
      <c r="AC187" s="24"/>
      <c r="AD187" s="4"/>
    </row>
    <row r="188" spans="1:30">
      <c r="A188" s="1" t="s">
        <v>0</v>
      </c>
      <c r="B188" s="5" t="s">
        <v>163</v>
      </c>
      <c r="C188" s="1" t="s">
        <v>2</v>
      </c>
      <c r="D188" s="1" t="s">
        <v>159</v>
      </c>
      <c r="E188" s="3" t="s">
        <v>164</v>
      </c>
      <c r="F188" s="1">
        <v>43.58</v>
      </c>
      <c r="G188" s="1">
        <v>94.37</v>
      </c>
      <c r="H188" s="1">
        <f t="shared" si="0"/>
        <v>94.62</v>
      </c>
      <c r="I188" s="1">
        <f t="shared" si="1"/>
        <v>43.97</v>
      </c>
      <c r="J188" s="23">
        <f t="shared" si="17"/>
        <v>1.6514305382370347</v>
      </c>
      <c r="K188" s="23">
        <f t="shared" si="17"/>
        <v>0.76742127210190669</v>
      </c>
      <c r="L188">
        <f t="shared" si="18"/>
        <v>0.6413121788808156</v>
      </c>
      <c r="M188">
        <f t="shared" si="19"/>
        <v>84.37909488999999</v>
      </c>
      <c r="N188" s="24">
        <f t="shared" si="20"/>
        <v>0.63822857635248653</v>
      </c>
      <c r="O188" s="24">
        <f t="shared" si="21"/>
        <v>1.4934123277650149</v>
      </c>
      <c r="P188" s="11">
        <f t="shared" si="22"/>
        <v>94.62</v>
      </c>
      <c r="Q188" s="11">
        <f t="shared" si="23"/>
        <v>43.97</v>
      </c>
      <c r="R188" s="23">
        <f t="shared" si="24"/>
        <v>1.6514305382370347</v>
      </c>
      <c r="S188" s="23">
        <f t="shared" si="25"/>
        <v>0.76742127210190669</v>
      </c>
      <c r="T188">
        <f t="shared" si="26"/>
        <v>0.51392205497693999</v>
      </c>
      <c r="U188">
        <f t="shared" si="27"/>
        <v>85.132089350967476</v>
      </c>
      <c r="V188" s="24">
        <f t="shared" si="28"/>
        <v>0.51206832730131735</v>
      </c>
      <c r="W188" s="24">
        <f t="shared" si="29"/>
        <v>1.4586845583269024</v>
      </c>
      <c r="X188" s="24">
        <v>1.6097610083921696</v>
      </c>
      <c r="Y188" s="24">
        <v>0.54637982810228047</v>
      </c>
      <c r="Z188" s="24"/>
      <c r="AA188" s="24"/>
      <c r="AB188" s="24"/>
      <c r="AC188" s="24"/>
      <c r="AD188" s="4"/>
    </row>
    <row r="189" spans="1:30">
      <c r="A189" s="1" t="s">
        <v>0</v>
      </c>
      <c r="B189" s="5" t="s">
        <v>165</v>
      </c>
      <c r="C189" s="1" t="s">
        <v>2</v>
      </c>
      <c r="D189" s="1" t="s">
        <v>159</v>
      </c>
      <c r="E189" s="3" t="s">
        <v>166</v>
      </c>
      <c r="F189" s="1">
        <v>47.29</v>
      </c>
      <c r="G189" s="1">
        <v>92.52</v>
      </c>
      <c r="H189" s="1">
        <f t="shared" si="0"/>
        <v>92.87</v>
      </c>
      <c r="I189" s="1">
        <f t="shared" si="1"/>
        <v>47.48</v>
      </c>
      <c r="J189" s="23">
        <f t="shared" si="17"/>
        <v>1.620887276327134</v>
      </c>
      <c r="K189" s="23">
        <f t="shared" si="17"/>
        <v>0.82868232884690762</v>
      </c>
      <c r="L189">
        <f t="shared" si="18"/>
        <v>0.6361312592006767</v>
      </c>
      <c r="M189">
        <f t="shared" si="19"/>
        <v>86.495052759999993</v>
      </c>
      <c r="N189" s="24">
        <f t="shared" si="20"/>
        <v>0.63494139058275112</v>
      </c>
      <c r="O189" s="24">
        <f t="shared" si="21"/>
        <v>1.5173365911160188</v>
      </c>
      <c r="P189" s="11">
        <f t="shared" si="22"/>
        <v>92.87</v>
      </c>
      <c r="Q189" s="11">
        <f t="shared" si="23"/>
        <v>47.48</v>
      </c>
      <c r="R189" s="23">
        <f t="shared" si="24"/>
        <v>1.620887276327134</v>
      </c>
      <c r="S189" s="23">
        <f t="shared" si="25"/>
        <v>0.82868232884690762</v>
      </c>
      <c r="T189">
        <f t="shared" si="26"/>
        <v>0.50749983840017165</v>
      </c>
      <c r="U189">
        <f t="shared" si="27"/>
        <v>87.266929914101681</v>
      </c>
      <c r="V189" s="24">
        <f t="shared" si="28"/>
        <v>0.50692256727541574</v>
      </c>
      <c r="W189" s="24">
        <f t="shared" si="29"/>
        <v>1.4780963077307783</v>
      </c>
      <c r="X189" s="24">
        <v>1.6100470505936435</v>
      </c>
      <c r="Y189" s="24">
        <v>0.54676296981599481</v>
      </c>
      <c r="Z189" s="24"/>
      <c r="AA189" s="24"/>
      <c r="AB189" s="24"/>
      <c r="AC189" s="24"/>
      <c r="AD189" s="4"/>
    </row>
    <row r="190" spans="1:30">
      <c r="A190" s="1" t="s">
        <v>0</v>
      </c>
      <c r="B190" s="5" t="s">
        <v>167</v>
      </c>
      <c r="C190" s="1" t="s">
        <v>2</v>
      </c>
      <c r="D190" s="1" t="s">
        <v>168</v>
      </c>
      <c r="E190" s="3" t="s">
        <v>169</v>
      </c>
      <c r="F190" s="1">
        <v>39.049999999999997</v>
      </c>
      <c r="G190" s="1">
        <v>94.34</v>
      </c>
      <c r="H190" s="1">
        <f t="shared" si="0"/>
        <v>94.57</v>
      </c>
      <c r="I190" s="1">
        <f t="shared" si="1"/>
        <v>39.08</v>
      </c>
      <c r="J190" s="23">
        <f t="shared" si="17"/>
        <v>1.6505578736110373</v>
      </c>
      <c r="K190" s="23">
        <f t="shared" si="17"/>
        <v>0.68207467167938396</v>
      </c>
      <c r="L190">
        <f t="shared" si="18"/>
        <v>0.64113132140941509</v>
      </c>
      <c r="M190">
        <f t="shared" si="19"/>
        <v>81.431221959999988</v>
      </c>
      <c r="N190" s="24">
        <f t="shared" si="20"/>
        <v>0.63397483404259725</v>
      </c>
      <c r="O190" s="24">
        <f t="shared" si="21"/>
        <v>1.4606999628314261</v>
      </c>
      <c r="P190" s="11">
        <f t="shared" si="22"/>
        <v>94.57</v>
      </c>
      <c r="Q190" s="11">
        <f t="shared" si="23"/>
        <v>39.08</v>
      </c>
      <c r="R190" s="23">
        <f t="shared" si="24"/>
        <v>1.6505578736110373</v>
      </c>
      <c r="S190" s="23">
        <f t="shared" si="25"/>
        <v>0.68207467167938396</v>
      </c>
      <c r="T190">
        <f t="shared" si="26"/>
        <v>0.51369834592969255</v>
      </c>
      <c r="U190">
        <f t="shared" si="27"/>
        <v>82.157909763011247</v>
      </c>
      <c r="V190" s="24">
        <f t="shared" si="28"/>
        <v>0.50889417462967623</v>
      </c>
      <c r="W190" s="24">
        <f t="shared" si="29"/>
        <v>1.4322046900472623</v>
      </c>
      <c r="X190" s="24">
        <v>1.6094850092197999</v>
      </c>
      <c r="Y190" s="24">
        <v>0.54578758286401952</v>
      </c>
      <c r="Z190" s="24"/>
      <c r="AA190" s="24"/>
      <c r="AB190" s="24"/>
      <c r="AC190" s="24"/>
      <c r="AD190" s="4"/>
    </row>
    <row r="191" spans="1:30">
      <c r="A191" s="1" t="s">
        <v>0</v>
      </c>
      <c r="B191" s="5" t="s">
        <v>170</v>
      </c>
      <c r="C191" s="1" t="s">
        <v>2</v>
      </c>
      <c r="D191" s="1" t="s">
        <v>168</v>
      </c>
      <c r="E191" s="3" t="s">
        <v>171</v>
      </c>
      <c r="F191" s="1">
        <v>37.119999999999997</v>
      </c>
      <c r="G191" s="1">
        <v>93.17</v>
      </c>
      <c r="H191" s="1">
        <f t="shared" si="0"/>
        <v>93.28</v>
      </c>
      <c r="I191" s="1">
        <f t="shared" si="1"/>
        <v>37.200000000000003</v>
      </c>
      <c r="J191" s="23">
        <f t="shared" si="17"/>
        <v>1.6280431262603106</v>
      </c>
      <c r="K191" s="23">
        <f t="shared" si="17"/>
        <v>0.64926248174189061</v>
      </c>
      <c r="L191">
        <f t="shared" si="18"/>
        <v>0.63713145805330285</v>
      </c>
      <c r="M191">
        <f t="shared" si="19"/>
        <v>80.297888399999991</v>
      </c>
      <c r="N191" s="24">
        <f t="shared" si="20"/>
        <v>0.62801873172966283</v>
      </c>
      <c r="O191" s="24">
        <f t="shared" si="21"/>
        <v>1.4488532706220725</v>
      </c>
      <c r="P191" s="11">
        <f t="shared" si="22"/>
        <v>93.28</v>
      </c>
      <c r="Q191" s="11">
        <f t="shared" si="23"/>
        <v>37.200000000000003</v>
      </c>
      <c r="R191" s="23">
        <f t="shared" si="24"/>
        <v>1.6280431262603106</v>
      </c>
      <c r="S191" s="23">
        <f t="shared" si="25"/>
        <v>0.64926248174189061</v>
      </c>
      <c r="T191">
        <f t="shared" si="26"/>
        <v>0.5087419165155963</v>
      </c>
      <c r="U191">
        <f t="shared" si="27"/>
        <v>81.014462395862438</v>
      </c>
      <c r="V191" s="24">
        <f t="shared" si="28"/>
        <v>0.50249853180985393</v>
      </c>
      <c r="W191" s="24">
        <f t="shared" si="29"/>
        <v>1.4228374811868822</v>
      </c>
      <c r="X191" s="24">
        <v>1.6094431722204248</v>
      </c>
      <c r="Y191" s="24">
        <v>0.54553854238396682</v>
      </c>
      <c r="Z191" s="24"/>
      <c r="AA191" s="24"/>
      <c r="AB191" s="24"/>
      <c r="AC191" s="24"/>
      <c r="AD191" s="4"/>
    </row>
    <row r="192" spans="1:30">
      <c r="A192" s="1" t="s">
        <v>0</v>
      </c>
      <c r="B192" s="5" t="s">
        <v>172</v>
      </c>
      <c r="C192" s="1" t="s">
        <v>2</v>
      </c>
      <c r="D192" s="1" t="s">
        <v>168</v>
      </c>
      <c r="E192" s="3" t="s">
        <v>173</v>
      </c>
      <c r="F192" s="1">
        <v>38.369999999999997</v>
      </c>
      <c r="G192" s="1">
        <v>90.11</v>
      </c>
      <c r="H192" s="1">
        <f t="shared" si="0"/>
        <v>90.18</v>
      </c>
      <c r="I192" s="1">
        <f t="shared" si="1"/>
        <v>38.619999999999997</v>
      </c>
      <c r="J192" s="23">
        <f t="shared" si="17"/>
        <v>1.5739379194484866</v>
      </c>
      <c r="K192" s="23">
        <f t="shared" si="17"/>
        <v>0.67404615712020999</v>
      </c>
      <c r="L192">
        <f t="shared" si="18"/>
        <v>0.63286496380628998</v>
      </c>
      <c r="M192">
        <f t="shared" si="19"/>
        <v>81.153916940000002</v>
      </c>
      <c r="N192" s="24">
        <f t="shared" si="20"/>
        <v>0.62533704464134665</v>
      </c>
      <c r="O192" s="24">
        <f t="shared" si="21"/>
        <v>1.4589039335431413</v>
      </c>
      <c r="P192" s="11">
        <f t="shared" si="22"/>
        <v>90.18</v>
      </c>
      <c r="Q192" s="11">
        <f t="shared" si="23"/>
        <v>38.619999999999997</v>
      </c>
      <c r="R192" s="23">
        <f t="shared" si="24"/>
        <v>1.5739379194484866</v>
      </c>
      <c r="S192" s="23">
        <f t="shared" si="25"/>
        <v>0.67404615712020999</v>
      </c>
      <c r="T192">
        <f t="shared" si="26"/>
        <v>0.50343602503114171</v>
      </c>
      <c r="U192">
        <f t="shared" si="27"/>
        <v>81.878130088070591</v>
      </c>
      <c r="V192" s="24">
        <f t="shared" si="28"/>
        <v>0.49838646268356662</v>
      </c>
      <c r="W192" s="24">
        <f t="shared" si="29"/>
        <v>1.4311704179898224</v>
      </c>
      <c r="X192" s="24">
        <v>1.6095805695838044</v>
      </c>
      <c r="Y192" s="24">
        <v>0.54568926549105379</v>
      </c>
      <c r="Z192" s="24"/>
      <c r="AA192" s="24"/>
      <c r="AB192" s="24"/>
      <c r="AC192" s="24"/>
      <c r="AD192" s="4"/>
    </row>
    <row r="193" spans="1:30">
      <c r="A193" s="1" t="s">
        <v>0</v>
      </c>
      <c r="B193" s="5" t="s">
        <v>174</v>
      </c>
      <c r="C193" s="1" t="s">
        <v>2</v>
      </c>
      <c r="D193" s="1" t="s">
        <v>168</v>
      </c>
      <c r="E193" s="3" t="s">
        <v>175</v>
      </c>
      <c r="F193" s="1">
        <v>39.450000000000003</v>
      </c>
      <c r="G193" s="1">
        <v>94.5</v>
      </c>
      <c r="H193" s="1">
        <f t="shared" si="0"/>
        <v>94.83</v>
      </c>
      <c r="I193" s="1">
        <f t="shared" si="1"/>
        <v>39.75</v>
      </c>
      <c r="J193" s="23">
        <f t="shared" ref="J193:K256" si="30">RADIANS(H193)</f>
        <v>1.6550957296662228</v>
      </c>
      <c r="K193" s="23">
        <f t="shared" si="30"/>
        <v>0.69376837766774602</v>
      </c>
      <c r="L193">
        <f t="shared" ref="L193:L256" si="31">((1.3512213-(2*0.602837*SIN(J193)))^0.5)/0.602837</f>
        <v>0.6420926371072575</v>
      </c>
      <c r="M193">
        <f t="shared" ref="M193:M256" si="32">0.602837*(I193-(-96))</f>
        <v>81.835122749999996</v>
      </c>
      <c r="N193" s="24">
        <f t="shared" ref="N193:N256" si="33">L193*SIN(RADIANS(M193))</f>
        <v>0.63558405068181145</v>
      </c>
      <c r="O193" s="24">
        <f t="shared" ref="O193:O256" si="34">1.5562263-L193*COS(RADIANS(M193))</f>
        <v>1.4650349125434379</v>
      </c>
      <c r="P193" s="11">
        <f t="shared" ref="P193:P256" si="35">H193</f>
        <v>94.83</v>
      </c>
      <c r="Q193" s="11">
        <f t="shared" ref="Q193:Q256" si="36">I193</f>
        <v>39.75</v>
      </c>
      <c r="R193" s="23">
        <f t="shared" ref="R193:R256" si="37">RADIANS(P193)</f>
        <v>1.6550957296662228</v>
      </c>
      <c r="S193" s="23">
        <f t="shared" ref="S193:S256" si="38">RADIANS(Q193)</f>
        <v>0.69376837766774602</v>
      </c>
      <c r="T193">
        <f t="shared" ref="T193:T256" si="39">((1.31018469806216-(2*0.608216684653622*SIN(R193)))^0.5)/0.608216684653622</f>
        <v>0.5148870389562048</v>
      </c>
      <c r="U193">
        <f t="shared" ref="U193:U256" si="40">0.608216684653622*(Q193-(-96))</f>
        <v>82.565414941729188</v>
      </c>
      <c r="V193" s="24">
        <f t="shared" ref="V193:V256" si="41">T193*SIN(RADIANS(U193))</f>
        <v>0.51055850601990793</v>
      </c>
      <c r="W193" s="24">
        <f t="shared" ref="W193:W256" si="42">1.50229541438995-T193*COS(RADIANS(U193))</f>
        <v>1.4356720339908142</v>
      </c>
      <c r="X193" s="24">
        <v>1.6095078212624763</v>
      </c>
      <c r="Y193" s="24">
        <v>0.5458742467186033</v>
      </c>
      <c r="Z193" s="24"/>
      <c r="AA193" s="24"/>
      <c r="AB193" s="24"/>
      <c r="AC193" s="24"/>
      <c r="AD193" s="4"/>
    </row>
    <row r="194" spans="1:30">
      <c r="A194" s="1" t="s">
        <v>0</v>
      </c>
      <c r="B194" s="2" t="s">
        <v>176</v>
      </c>
      <c r="C194" s="1" t="s">
        <v>2</v>
      </c>
      <c r="D194" s="1" t="s">
        <v>177</v>
      </c>
      <c r="E194" s="3" t="s">
        <v>178</v>
      </c>
      <c r="F194" s="1">
        <v>45.47</v>
      </c>
      <c r="G194" s="1">
        <v>108.3</v>
      </c>
      <c r="H194" s="1">
        <f t="shared" si="0"/>
        <v>108.5</v>
      </c>
      <c r="I194" s="1">
        <f t="shared" si="1"/>
        <v>45.78</v>
      </c>
      <c r="J194" s="23">
        <f t="shared" si="30"/>
        <v>1.8936822384138476</v>
      </c>
      <c r="K194" s="23">
        <f t="shared" si="30"/>
        <v>0.79901173156300409</v>
      </c>
      <c r="L194">
        <f t="shared" si="31"/>
        <v>0.75627080435873328</v>
      </c>
      <c r="M194">
        <f t="shared" si="32"/>
        <v>85.470229859999989</v>
      </c>
      <c r="N194" s="24">
        <f t="shared" si="33"/>
        <v>0.75390854171213884</v>
      </c>
      <c r="O194" s="24">
        <f t="shared" si="34"/>
        <v>1.4964982474712121</v>
      </c>
      <c r="P194" s="11">
        <f t="shared" si="35"/>
        <v>108.5</v>
      </c>
      <c r="Q194" s="11">
        <f t="shared" si="36"/>
        <v>45.78</v>
      </c>
      <c r="R194" s="23">
        <f t="shared" si="37"/>
        <v>1.8936822384138476</v>
      </c>
      <c r="S194" s="23">
        <f t="shared" si="38"/>
        <v>0.79901173156300409</v>
      </c>
      <c r="T194">
        <f t="shared" si="39"/>
        <v>0.65066044922651822</v>
      </c>
      <c r="U194">
        <f t="shared" si="40"/>
        <v>86.232961550190524</v>
      </c>
      <c r="V194" s="24">
        <f t="shared" si="41"/>
        <v>0.64925465160240625</v>
      </c>
      <c r="W194" s="24">
        <f t="shared" si="42"/>
        <v>1.4595471096248174</v>
      </c>
      <c r="X194" s="24">
        <v>1.6082671467156204</v>
      </c>
      <c r="Y194" s="24">
        <v>0.54733818022873082</v>
      </c>
      <c r="Z194" s="24"/>
      <c r="AA194" s="24"/>
      <c r="AB194" s="24"/>
      <c r="AC194" s="24"/>
      <c r="AD194" s="4"/>
    </row>
    <row r="195" spans="1:30">
      <c r="A195" s="1" t="s">
        <v>0</v>
      </c>
      <c r="B195" s="5" t="s">
        <v>179</v>
      </c>
      <c r="C195" s="1" t="s">
        <v>2</v>
      </c>
      <c r="D195" s="1" t="s">
        <v>177</v>
      </c>
      <c r="E195" s="3" t="s">
        <v>180</v>
      </c>
      <c r="F195" s="1">
        <v>46.51</v>
      </c>
      <c r="G195" s="1">
        <v>114</v>
      </c>
      <c r="H195" s="1">
        <f t="shared" si="0"/>
        <v>114</v>
      </c>
      <c r="I195" s="1">
        <f t="shared" si="1"/>
        <v>46.85</v>
      </c>
      <c r="J195" s="23">
        <f t="shared" si="30"/>
        <v>1.9896753472735358</v>
      </c>
      <c r="K195" s="23">
        <f t="shared" si="30"/>
        <v>0.81768675455934337</v>
      </c>
      <c r="L195">
        <f t="shared" si="31"/>
        <v>0.82905204378682362</v>
      </c>
      <c r="M195">
        <f t="shared" si="32"/>
        <v>86.115265449999995</v>
      </c>
      <c r="N195" s="24">
        <f t="shared" si="33"/>
        <v>0.82714718471061355</v>
      </c>
      <c r="O195" s="24">
        <f t="shared" si="34"/>
        <v>1.5000584610490884</v>
      </c>
      <c r="P195" s="11">
        <f t="shared" si="35"/>
        <v>114</v>
      </c>
      <c r="Q195" s="11">
        <f t="shared" si="36"/>
        <v>46.85</v>
      </c>
      <c r="R195" s="23">
        <f t="shared" si="37"/>
        <v>1.9896753472735358</v>
      </c>
      <c r="S195" s="23">
        <f t="shared" si="38"/>
        <v>0.81768675455934337</v>
      </c>
      <c r="T195">
        <f t="shared" si="39"/>
        <v>0.73329409431277182</v>
      </c>
      <c r="U195">
        <f t="shared" si="40"/>
        <v>86.883753402769898</v>
      </c>
      <c r="V195" s="24">
        <f t="shared" si="41"/>
        <v>0.73220976923952596</v>
      </c>
      <c r="W195" s="24">
        <f t="shared" si="42"/>
        <v>1.4624321156781224</v>
      </c>
      <c r="X195" s="24">
        <v>1.6073368769220275</v>
      </c>
      <c r="Y195" s="24">
        <v>0.54797271789824076</v>
      </c>
      <c r="Z195" s="24"/>
      <c r="AA195" s="24"/>
      <c r="AB195" s="24"/>
      <c r="AC195" s="24"/>
      <c r="AD195" s="4"/>
    </row>
    <row r="196" spans="1:30">
      <c r="A196" s="1" t="s">
        <v>0</v>
      </c>
      <c r="B196" s="5" t="s">
        <v>181</v>
      </c>
      <c r="C196" s="1" t="s">
        <v>2</v>
      </c>
      <c r="D196" s="1" t="s">
        <v>177</v>
      </c>
      <c r="E196" s="3" t="s">
        <v>182</v>
      </c>
      <c r="F196" s="1">
        <v>47.3</v>
      </c>
      <c r="G196" s="1">
        <v>111.17</v>
      </c>
      <c r="H196" s="1">
        <f t="shared" si="0"/>
        <v>111.28</v>
      </c>
      <c r="I196" s="1">
        <f t="shared" si="1"/>
        <v>47.5</v>
      </c>
      <c r="J196" s="23">
        <f t="shared" si="30"/>
        <v>1.9422023916192899</v>
      </c>
      <c r="K196" s="23">
        <f t="shared" si="30"/>
        <v>0.82903139469730658</v>
      </c>
      <c r="L196">
        <f t="shared" si="31"/>
        <v>0.79164737002865515</v>
      </c>
      <c r="M196">
        <f t="shared" si="32"/>
        <v>86.507109499999999</v>
      </c>
      <c r="N196" s="24">
        <f t="shared" si="33"/>
        <v>0.79017677887568971</v>
      </c>
      <c r="O196" s="24">
        <f t="shared" si="34"/>
        <v>1.507995432301753</v>
      </c>
      <c r="P196" s="11">
        <f t="shared" si="35"/>
        <v>111.28</v>
      </c>
      <c r="Q196" s="11">
        <f t="shared" si="36"/>
        <v>47.5</v>
      </c>
      <c r="R196" s="23">
        <f t="shared" si="37"/>
        <v>1.9422023916192899</v>
      </c>
      <c r="S196" s="23">
        <f t="shared" si="38"/>
        <v>0.82903139469730658</v>
      </c>
      <c r="T196">
        <f t="shared" si="39"/>
        <v>0.69111120375248669</v>
      </c>
      <c r="U196">
        <f t="shared" si="40"/>
        <v>87.27909424779476</v>
      </c>
      <c r="V196" s="24">
        <f t="shared" si="41"/>
        <v>0.690332059177307</v>
      </c>
      <c r="W196" s="24">
        <f t="shared" si="42"/>
        <v>1.4694877319934401</v>
      </c>
      <c r="X196" s="24">
        <v>1.6079051837144289</v>
      </c>
      <c r="Y196" s="24">
        <v>0.54781851684731542</v>
      </c>
      <c r="Z196" s="24"/>
      <c r="AA196" s="24"/>
      <c r="AB196" s="24"/>
      <c r="AC196" s="24"/>
      <c r="AD196" s="4"/>
    </row>
    <row r="197" spans="1:30">
      <c r="A197" s="1" t="s">
        <v>0</v>
      </c>
      <c r="B197" s="5" t="s">
        <v>177</v>
      </c>
      <c r="C197" s="1" t="s">
        <v>2</v>
      </c>
      <c r="D197" s="1" t="s">
        <v>177</v>
      </c>
      <c r="E197" s="3" t="s">
        <v>183</v>
      </c>
      <c r="F197" s="1">
        <v>47.1</v>
      </c>
      <c r="G197" s="1">
        <v>105.45</v>
      </c>
      <c r="H197" s="1">
        <f t="shared" si="0"/>
        <v>105.75</v>
      </c>
      <c r="I197" s="1">
        <f t="shared" si="1"/>
        <v>47.17</v>
      </c>
      <c r="J197" s="23">
        <f t="shared" si="30"/>
        <v>1.8456856839840035</v>
      </c>
      <c r="K197" s="23">
        <f t="shared" si="30"/>
        <v>0.82327180816572532</v>
      </c>
      <c r="L197">
        <f t="shared" si="31"/>
        <v>0.72461157866818682</v>
      </c>
      <c r="M197">
        <f t="shared" si="32"/>
        <v>86.308173289999999</v>
      </c>
      <c r="N197" s="24">
        <f t="shared" si="33"/>
        <v>0.72310787465129478</v>
      </c>
      <c r="O197" s="24">
        <f t="shared" si="34"/>
        <v>1.5095685936987973</v>
      </c>
      <c r="P197" s="11">
        <f t="shared" si="35"/>
        <v>105.75</v>
      </c>
      <c r="Q197" s="11">
        <f t="shared" si="36"/>
        <v>47.17</v>
      </c>
      <c r="R197" s="23">
        <f t="shared" si="37"/>
        <v>1.8456856839840035</v>
      </c>
      <c r="S197" s="23">
        <f t="shared" si="38"/>
        <v>0.82327180816572532</v>
      </c>
      <c r="T197">
        <f t="shared" si="39"/>
        <v>0.61391376965727462</v>
      </c>
      <c r="U197">
        <f t="shared" si="40"/>
        <v>87.078382741859073</v>
      </c>
      <c r="V197" s="24">
        <f t="shared" si="41"/>
        <v>0.61311580317216818</v>
      </c>
      <c r="W197" s="24">
        <f t="shared" si="42"/>
        <v>1.4710043857179436</v>
      </c>
      <c r="X197" s="24">
        <v>1.6088058888211605</v>
      </c>
      <c r="Y197" s="24">
        <v>0.54732017809606837</v>
      </c>
      <c r="Z197" s="24"/>
      <c r="AA197" s="24"/>
      <c r="AB197" s="24"/>
      <c r="AC197" s="24"/>
      <c r="AD197" s="4"/>
    </row>
    <row r="198" spans="1:30">
      <c r="A198" s="1" t="s">
        <v>0</v>
      </c>
      <c r="B198" s="2" t="s">
        <v>184</v>
      </c>
      <c r="C198" s="1" t="s">
        <v>2</v>
      </c>
      <c r="D198" s="1" t="s">
        <v>185</v>
      </c>
      <c r="E198" s="3" t="s">
        <v>186</v>
      </c>
      <c r="F198" s="1">
        <v>35.35</v>
      </c>
      <c r="G198" s="1">
        <v>82.33</v>
      </c>
      <c r="H198" s="1">
        <f t="shared" si="0"/>
        <v>82.55</v>
      </c>
      <c r="I198" s="1">
        <f t="shared" si="1"/>
        <v>35.58</v>
      </c>
      <c r="J198" s="23">
        <f t="shared" si="30"/>
        <v>1.4407692975213189</v>
      </c>
      <c r="K198" s="23">
        <f t="shared" si="30"/>
        <v>0.62098814785958245</v>
      </c>
      <c r="L198">
        <f t="shared" si="31"/>
        <v>0.65460520113792264</v>
      </c>
      <c r="M198">
        <f t="shared" si="32"/>
        <v>79.321292459999981</v>
      </c>
      <c r="N198" s="24">
        <f t="shared" si="33"/>
        <v>0.64326856940956412</v>
      </c>
      <c r="O198" s="24">
        <f t="shared" si="34"/>
        <v>1.4349270132477978</v>
      </c>
      <c r="P198" s="11">
        <f t="shared" si="35"/>
        <v>82.55</v>
      </c>
      <c r="Q198" s="11">
        <f t="shared" si="36"/>
        <v>35.58</v>
      </c>
      <c r="R198" s="23">
        <f t="shared" si="37"/>
        <v>1.4407692975213189</v>
      </c>
      <c r="S198" s="23">
        <f t="shared" si="38"/>
        <v>0.62098814785958245</v>
      </c>
      <c r="T198">
        <f t="shared" si="39"/>
        <v>0.53027367193156572</v>
      </c>
      <c r="U198">
        <f t="shared" si="40"/>
        <v>80.029151366723568</v>
      </c>
      <c r="V198" s="24">
        <f t="shared" si="41"/>
        <v>0.52226440541772634</v>
      </c>
      <c r="W198" s="24">
        <f t="shared" si="42"/>
        <v>1.4104800672117439</v>
      </c>
      <c r="X198" s="24">
        <v>1.6091008293649569</v>
      </c>
      <c r="Y198" s="24">
        <v>0.54542008419309707</v>
      </c>
      <c r="Z198" s="24"/>
      <c r="AA198" s="24"/>
      <c r="AB198" s="24"/>
      <c r="AC198" s="24"/>
      <c r="AD198" s="4"/>
    </row>
    <row r="199" spans="1:30">
      <c r="A199" s="1" t="s">
        <v>0</v>
      </c>
      <c r="B199" s="2" t="s">
        <v>187</v>
      </c>
      <c r="C199" s="1" t="s">
        <v>2</v>
      </c>
      <c r="D199" s="1" t="s">
        <v>185</v>
      </c>
      <c r="E199" s="3" t="s">
        <v>188</v>
      </c>
      <c r="F199" s="1">
        <v>35.130000000000003</v>
      </c>
      <c r="G199" s="1">
        <v>80.5</v>
      </c>
      <c r="H199" s="1">
        <f t="shared" si="0"/>
        <v>80.83</v>
      </c>
      <c r="I199" s="1">
        <f t="shared" si="1"/>
        <v>35.22</v>
      </c>
      <c r="J199" s="23">
        <f t="shared" si="30"/>
        <v>1.4107496343870165</v>
      </c>
      <c r="K199" s="23">
        <f t="shared" si="30"/>
        <v>0.61470496255240281</v>
      </c>
      <c r="L199">
        <f t="shared" si="31"/>
        <v>0.66550862589713822</v>
      </c>
      <c r="M199">
        <f t="shared" si="32"/>
        <v>79.104271139999994</v>
      </c>
      <c r="N199" s="24">
        <f t="shared" si="33"/>
        <v>0.65351137290523953</v>
      </c>
      <c r="O199" s="24">
        <f t="shared" si="34"/>
        <v>1.4304303675259886</v>
      </c>
      <c r="P199" s="11">
        <f t="shared" si="35"/>
        <v>80.83</v>
      </c>
      <c r="Q199" s="11">
        <f t="shared" si="36"/>
        <v>35.22</v>
      </c>
      <c r="R199" s="23">
        <f t="shared" si="37"/>
        <v>1.4107496343870165</v>
      </c>
      <c r="S199" s="23">
        <f t="shared" si="38"/>
        <v>0.61470496255240281</v>
      </c>
      <c r="T199">
        <f t="shared" si="39"/>
        <v>0.54355921104907534</v>
      </c>
      <c r="U199">
        <f t="shared" si="40"/>
        <v>79.810193360248277</v>
      </c>
      <c r="V199" s="24">
        <f t="shared" si="41"/>
        <v>0.53498570441027138</v>
      </c>
      <c r="W199" s="24">
        <f t="shared" si="42"/>
        <v>1.4061345492059318</v>
      </c>
      <c r="X199" s="24">
        <v>1.6089202144913732</v>
      </c>
      <c r="Y199" s="24">
        <v>0.54542352860020016</v>
      </c>
      <c r="Z199" s="24"/>
      <c r="AA199" s="24"/>
      <c r="AB199" s="24"/>
      <c r="AC199" s="24"/>
      <c r="AD199" s="4"/>
    </row>
    <row r="200" spans="1:30">
      <c r="A200" s="1" t="s">
        <v>0</v>
      </c>
      <c r="B200" s="5" t="s">
        <v>189</v>
      </c>
      <c r="C200" s="1" t="s">
        <v>2</v>
      </c>
      <c r="D200" s="1" t="s">
        <v>185</v>
      </c>
      <c r="E200" s="3" t="s">
        <v>190</v>
      </c>
      <c r="F200" s="1">
        <v>35.299999999999997</v>
      </c>
      <c r="G200" s="1">
        <v>78.52</v>
      </c>
      <c r="H200" s="1">
        <f t="shared" si="0"/>
        <v>78.87</v>
      </c>
      <c r="I200" s="1">
        <f t="shared" si="1"/>
        <v>35.5</v>
      </c>
      <c r="J200" s="23">
        <f t="shared" si="30"/>
        <v>1.3765411810479278</v>
      </c>
      <c r="K200" s="23">
        <f t="shared" si="30"/>
        <v>0.61959188445798696</v>
      </c>
      <c r="L200">
        <f t="shared" si="31"/>
        <v>0.68036820585060731</v>
      </c>
      <c r="M200">
        <f t="shared" si="32"/>
        <v>79.273065500000001</v>
      </c>
      <c r="N200" s="24">
        <f t="shared" si="33"/>
        <v>0.66847904829120908</v>
      </c>
      <c r="O200" s="24">
        <f t="shared" si="34"/>
        <v>1.4295903748916257</v>
      </c>
      <c r="P200" s="11">
        <f t="shared" si="35"/>
        <v>78.87</v>
      </c>
      <c r="Q200" s="11">
        <f t="shared" si="36"/>
        <v>35.5</v>
      </c>
      <c r="R200" s="23">
        <f t="shared" si="37"/>
        <v>1.3765411810479278</v>
      </c>
      <c r="S200" s="23">
        <f t="shared" si="38"/>
        <v>0.61959188445798696</v>
      </c>
      <c r="T200">
        <f t="shared" si="39"/>
        <v>0.56149700571822969</v>
      </c>
      <c r="U200">
        <f t="shared" si="40"/>
        <v>79.980494031951295</v>
      </c>
      <c r="V200" s="24">
        <f t="shared" si="41"/>
        <v>0.55293337825389044</v>
      </c>
      <c r="W200" s="24">
        <f t="shared" si="42"/>
        <v>1.4046042344232932</v>
      </c>
      <c r="X200" s="24">
        <v>1.6087144803160227</v>
      </c>
      <c r="Y200" s="24">
        <v>0.54552646622338041</v>
      </c>
      <c r="Z200" s="24"/>
      <c r="AA200" s="24"/>
      <c r="AB200" s="24"/>
      <c r="AC200" s="24"/>
      <c r="AD200" s="4"/>
    </row>
    <row r="201" spans="1:30">
      <c r="A201" s="1" t="s">
        <v>0</v>
      </c>
      <c r="B201" s="5" t="s">
        <v>191</v>
      </c>
      <c r="C201" s="1" t="s">
        <v>2</v>
      </c>
      <c r="D201" s="1" t="s">
        <v>185</v>
      </c>
      <c r="E201" s="3" t="s">
        <v>192</v>
      </c>
      <c r="F201" s="1">
        <v>35.46</v>
      </c>
      <c r="G201" s="1">
        <v>78.38</v>
      </c>
      <c r="H201" s="1">
        <v>78.38</v>
      </c>
      <c r="I201" s="1">
        <f t="shared" si="1"/>
        <v>35.770000000000003</v>
      </c>
      <c r="J201" s="23">
        <f t="shared" si="30"/>
        <v>1.3679890677131554</v>
      </c>
      <c r="K201" s="23">
        <f t="shared" si="30"/>
        <v>0.62430427343837169</v>
      </c>
      <c r="L201">
        <f t="shared" si="31"/>
        <v>0.68446829857718394</v>
      </c>
      <c r="M201">
        <f t="shared" si="32"/>
        <v>79.435831489999998</v>
      </c>
      <c r="N201" s="24">
        <f t="shared" si="33"/>
        <v>0.67286669504605034</v>
      </c>
      <c r="O201" s="24">
        <f t="shared" si="34"/>
        <v>1.4307382031343987</v>
      </c>
      <c r="P201" s="11">
        <f t="shared" si="35"/>
        <v>78.38</v>
      </c>
      <c r="Q201" s="11">
        <f t="shared" si="36"/>
        <v>35.770000000000003</v>
      </c>
      <c r="R201" s="23">
        <f t="shared" si="37"/>
        <v>1.3679890677131554</v>
      </c>
      <c r="S201" s="23">
        <f t="shared" si="38"/>
        <v>0.62430427343837169</v>
      </c>
      <c r="T201">
        <f t="shared" si="39"/>
        <v>0.56641446604776868</v>
      </c>
      <c r="U201">
        <f t="shared" si="40"/>
        <v>80.144712536807774</v>
      </c>
      <c r="V201" s="24">
        <f t="shared" si="41"/>
        <v>0.55805599900397651</v>
      </c>
      <c r="W201" s="24">
        <f t="shared" si="42"/>
        <v>1.405347751582368</v>
      </c>
      <c r="X201" s="24">
        <v>1.6086683251509564</v>
      </c>
      <c r="Y201" s="24">
        <v>0.54558045067948402</v>
      </c>
      <c r="Z201" s="24"/>
      <c r="AA201" s="24"/>
      <c r="AB201" s="24"/>
      <c r="AC201" s="24"/>
      <c r="AD201" s="4"/>
    </row>
    <row r="202" spans="1:30">
      <c r="A202" s="1" t="s">
        <v>0</v>
      </c>
      <c r="B202" s="5" t="s">
        <v>193</v>
      </c>
      <c r="C202" s="1" t="s">
        <v>2</v>
      </c>
      <c r="D202" s="1" t="s">
        <v>185</v>
      </c>
      <c r="E202" s="3" t="s">
        <v>194</v>
      </c>
      <c r="F202" s="1">
        <v>35.590000000000003</v>
      </c>
      <c r="G202" s="1">
        <v>78.540000000000006</v>
      </c>
      <c r="H202" s="1">
        <f t="shared" ref="H202:H212" si="43">ROUND((ROUNDDOWN(G202,0)+(G202-ROUNDDOWN(G202,0))*(5/3)),2)</f>
        <v>78.900000000000006</v>
      </c>
      <c r="I202" s="1">
        <f t="shared" ref="I202:I275" si="44">ROUND((ROUNDDOWN(F202,0)+(F202-ROUNDDOWN(F202,0))*(5/3)),2)</f>
        <v>35.979999999999997</v>
      </c>
      <c r="J202" s="23">
        <f t="shared" si="30"/>
        <v>1.377064779823526</v>
      </c>
      <c r="K202" s="23">
        <f t="shared" si="30"/>
        <v>0.62796946486755967</v>
      </c>
      <c r="L202">
        <f t="shared" si="31"/>
        <v>0.68012205990539398</v>
      </c>
      <c r="M202">
        <f t="shared" si="32"/>
        <v>79.562427259999993</v>
      </c>
      <c r="N202" s="24">
        <f t="shared" si="33"/>
        <v>0.6688679990113866</v>
      </c>
      <c r="O202" s="24">
        <f t="shared" si="34"/>
        <v>1.4330125983736792</v>
      </c>
      <c r="P202" s="11">
        <f t="shared" si="35"/>
        <v>78.900000000000006</v>
      </c>
      <c r="Q202" s="11">
        <f t="shared" si="36"/>
        <v>35.979999999999997</v>
      </c>
      <c r="R202" s="23">
        <f t="shared" si="37"/>
        <v>1.377064779823526</v>
      </c>
      <c r="S202" s="23">
        <f t="shared" si="38"/>
        <v>0.62796946486755967</v>
      </c>
      <c r="T202">
        <f t="shared" si="39"/>
        <v>0.56120136339709503</v>
      </c>
      <c r="U202">
        <f t="shared" si="40"/>
        <v>80.27243804058503</v>
      </c>
      <c r="V202" s="24">
        <f t="shared" si="41"/>
        <v>0.5531325806549201</v>
      </c>
      <c r="W202" s="24">
        <f t="shared" si="42"/>
        <v>1.4074728511637504</v>
      </c>
      <c r="X202" s="24">
        <v>1.6087441120417232</v>
      </c>
      <c r="Y202" s="24">
        <v>0.5455879563311784</v>
      </c>
      <c r="Z202" s="24"/>
      <c r="AA202" s="24"/>
      <c r="AB202" s="24"/>
      <c r="AC202" s="24"/>
      <c r="AD202" s="4"/>
    </row>
    <row r="203" spans="1:30">
      <c r="A203" s="1" t="s">
        <v>0</v>
      </c>
      <c r="B203" s="5" t="s">
        <v>195</v>
      </c>
      <c r="C203" s="1" t="s">
        <v>2</v>
      </c>
      <c r="D203" s="1" t="s">
        <v>185</v>
      </c>
      <c r="E203" s="3" t="s">
        <v>196</v>
      </c>
      <c r="F203" s="1">
        <v>36.4</v>
      </c>
      <c r="G203" s="1">
        <v>79.489999999999995</v>
      </c>
      <c r="H203" s="1">
        <f t="shared" si="43"/>
        <v>79.819999999999993</v>
      </c>
      <c r="I203" s="1">
        <f t="shared" si="44"/>
        <v>36.67</v>
      </c>
      <c r="J203" s="23">
        <f t="shared" si="30"/>
        <v>1.3931218089418738</v>
      </c>
      <c r="K203" s="23">
        <f t="shared" si="30"/>
        <v>0.64001223670632068</v>
      </c>
      <c r="L203">
        <f t="shared" si="31"/>
        <v>0.67285228386753237</v>
      </c>
      <c r="M203">
        <f t="shared" si="32"/>
        <v>79.978384790000007</v>
      </c>
      <c r="N203" s="24">
        <f t="shared" si="33"/>
        <v>0.66258602013411894</v>
      </c>
      <c r="O203" s="24">
        <f t="shared" si="34"/>
        <v>1.4391367538031541</v>
      </c>
      <c r="P203" s="11">
        <f t="shared" si="35"/>
        <v>79.819999999999993</v>
      </c>
      <c r="Q203" s="11">
        <f t="shared" si="36"/>
        <v>36.67</v>
      </c>
      <c r="R203" s="23">
        <f t="shared" si="37"/>
        <v>1.3931218089418738</v>
      </c>
      <c r="S203" s="23">
        <f t="shared" si="38"/>
        <v>0.64001223670632068</v>
      </c>
      <c r="T203">
        <f t="shared" si="39"/>
        <v>0.55244741630058725</v>
      </c>
      <c r="U203">
        <f t="shared" si="40"/>
        <v>80.692107552996035</v>
      </c>
      <c r="V203" s="24">
        <f t="shared" si="41"/>
        <v>0.54517358769943614</v>
      </c>
      <c r="W203" s="24">
        <f t="shared" si="42"/>
        <v>1.4129427028915316</v>
      </c>
      <c r="X203" s="24">
        <v>1.6088890787683809</v>
      </c>
      <c r="Y203" s="24">
        <v>0.54564332526955295</v>
      </c>
      <c r="Z203" s="24"/>
      <c r="AA203" s="24"/>
      <c r="AB203" s="24"/>
      <c r="AC203" s="24"/>
      <c r="AD203" s="4"/>
    </row>
    <row r="204" spans="1:30">
      <c r="A204" s="1" t="s">
        <v>0</v>
      </c>
      <c r="B204" s="2" t="s">
        <v>23</v>
      </c>
      <c r="C204" s="1" t="s">
        <v>2</v>
      </c>
      <c r="D204" s="1" t="s">
        <v>197</v>
      </c>
      <c r="E204" s="3" t="s">
        <v>198</v>
      </c>
      <c r="F204" s="1">
        <v>46.48</v>
      </c>
      <c r="G204" s="1">
        <v>100.47</v>
      </c>
      <c r="H204" s="1">
        <f t="shared" si="43"/>
        <v>100.78</v>
      </c>
      <c r="I204" s="1">
        <f t="shared" si="44"/>
        <v>46.8</v>
      </c>
      <c r="J204" s="23">
        <f t="shared" si="30"/>
        <v>1.7589428201598853</v>
      </c>
      <c r="K204" s="23">
        <f t="shared" si="30"/>
        <v>0.81681408993334614</v>
      </c>
      <c r="L204">
        <f t="shared" si="31"/>
        <v>0.67753193711726389</v>
      </c>
      <c r="M204">
        <f t="shared" si="32"/>
        <v>86.085123600000003</v>
      </c>
      <c r="N204" s="24">
        <f t="shared" si="33"/>
        <v>0.67595097431827</v>
      </c>
      <c r="O204" s="24">
        <f t="shared" si="34"/>
        <v>1.5099682614331353</v>
      </c>
      <c r="P204" s="11">
        <f t="shared" si="35"/>
        <v>100.78</v>
      </c>
      <c r="Q204" s="11">
        <f t="shared" si="36"/>
        <v>46.8</v>
      </c>
      <c r="R204" s="23">
        <f t="shared" si="37"/>
        <v>1.7589428201598853</v>
      </c>
      <c r="S204" s="23">
        <f t="shared" si="38"/>
        <v>0.81681408993334614</v>
      </c>
      <c r="T204">
        <f t="shared" si="39"/>
        <v>0.55808743322919085</v>
      </c>
      <c r="U204">
        <f t="shared" si="40"/>
        <v>86.853342568537229</v>
      </c>
      <c r="V204" s="24">
        <f t="shared" si="41"/>
        <v>0.55724600563230786</v>
      </c>
      <c r="W204" s="24">
        <f t="shared" si="42"/>
        <v>1.471660918552993</v>
      </c>
      <c r="X204" s="24">
        <v>1.6094317474552338</v>
      </c>
      <c r="Y204" s="24">
        <v>0.54695790718694937</v>
      </c>
      <c r="Z204" s="24"/>
      <c r="AA204" s="24"/>
      <c r="AB204" s="24"/>
      <c r="AC204" s="24"/>
      <c r="AD204" s="4"/>
    </row>
    <row r="205" spans="1:30">
      <c r="A205" s="1" t="s">
        <v>0</v>
      </c>
      <c r="B205" s="5" t="s">
        <v>26</v>
      </c>
      <c r="C205" s="1" t="s">
        <v>2</v>
      </c>
      <c r="D205" s="1" t="s">
        <v>197</v>
      </c>
      <c r="E205" s="3" t="s">
        <v>199</v>
      </c>
      <c r="F205" s="1">
        <v>46.52</v>
      </c>
      <c r="G205" s="1">
        <v>96.47</v>
      </c>
      <c r="H205" s="1">
        <f t="shared" si="43"/>
        <v>96.78</v>
      </c>
      <c r="I205" s="1">
        <f t="shared" si="44"/>
        <v>46.87</v>
      </c>
      <c r="J205" s="23">
        <f t="shared" si="30"/>
        <v>1.6891296500801121</v>
      </c>
      <c r="K205" s="23">
        <f t="shared" si="30"/>
        <v>0.81803582040974221</v>
      </c>
      <c r="L205">
        <f t="shared" si="31"/>
        <v>0.65092451709497789</v>
      </c>
      <c r="M205">
        <f t="shared" si="32"/>
        <v>86.127322190000001</v>
      </c>
      <c r="N205" s="24">
        <f t="shared" si="33"/>
        <v>0.64943819560890947</v>
      </c>
      <c r="O205" s="24">
        <f t="shared" si="34"/>
        <v>1.5122631672684255</v>
      </c>
      <c r="P205" s="11">
        <f t="shared" si="35"/>
        <v>96.78</v>
      </c>
      <c r="Q205" s="11">
        <f t="shared" si="36"/>
        <v>46.87</v>
      </c>
      <c r="R205" s="23">
        <f t="shared" si="37"/>
        <v>1.6891296500801121</v>
      </c>
      <c r="S205" s="23">
        <f t="shared" si="38"/>
        <v>0.81803582040974221</v>
      </c>
      <c r="T205">
        <f t="shared" si="39"/>
        <v>0.52576366094962912</v>
      </c>
      <c r="U205">
        <f t="shared" si="40"/>
        <v>86.895917736462977</v>
      </c>
      <c r="V205" s="24">
        <f t="shared" si="41"/>
        <v>0.52499226825269663</v>
      </c>
      <c r="W205" s="24">
        <f t="shared" si="42"/>
        <v>1.4738253344805927</v>
      </c>
      <c r="X205" s="24">
        <v>1.6098045178386553</v>
      </c>
      <c r="Y205" s="24">
        <v>0.5467896696723088</v>
      </c>
      <c r="Z205" s="24"/>
      <c r="AA205" s="24"/>
      <c r="AB205" s="24"/>
      <c r="AC205" s="24"/>
      <c r="AD205" s="4"/>
    </row>
    <row r="206" spans="1:30">
      <c r="A206" s="1" t="s">
        <v>0</v>
      </c>
      <c r="B206" s="5" t="s">
        <v>200</v>
      </c>
      <c r="C206" s="1" t="s">
        <v>2</v>
      </c>
      <c r="D206" s="1" t="s">
        <v>197</v>
      </c>
      <c r="E206" s="3" t="s">
        <v>201</v>
      </c>
      <c r="F206" s="1">
        <v>48.13</v>
      </c>
      <c r="G206" s="1">
        <v>101.17</v>
      </c>
      <c r="H206" s="1">
        <f t="shared" si="43"/>
        <v>101.28</v>
      </c>
      <c r="I206" s="1">
        <f t="shared" si="44"/>
        <v>48.22</v>
      </c>
      <c r="J206" s="23">
        <f t="shared" si="30"/>
        <v>1.7676694664198569</v>
      </c>
      <c r="K206" s="23">
        <f t="shared" si="30"/>
        <v>0.84159776531166564</v>
      </c>
      <c r="L206">
        <f t="shared" si="31"/>
        <v>0.68160742085669423</v>
      </c>
      <c r="M206">
        <f t="shared" si="32"/>
        <v>86.94115214</v>
      </c>
      <c r="N206" s="24">
        <f t="shared" si="33"/>
        <v>0.68063630364923766</v>
      </c>
      <c r="O206" s="24">
        <f t="shared" si="34"/>
        <v>1.5198546307831853</v>
      </c>
      <c r="P206" s="11">
        <f t="shared" si="35"/>
        <v>101.28</v>
      </c>
      <c r="Q206" s="11">
        <f t="shared" si="36"/>
        <v>48.22</v>
      </c>
      <c r="R206" s="23">
        <f t="shared" si="37"/>
        <v>1.7676694664198569</v>
      </c>
      <c r="S206" s="23">
        <f t="shared" si="38"/>
        <v>0.84159776531166564</v>
      </c>
      <c r="T206">
        <f t="shared" si="39"/>
        <v>0.56298467085965076</v>
      </c>
      <c r="U206">
        <f t="shared" si="40"/>
        <v>87.717010260745369</v>
      </c>
      <c r="V206" s="24">
        <f t="shared" si="41"/>
        <v>0.56253781056473007</v>
      </c>
      <c r="W206" s="24">
        <f t="shared" si="42"/>
        <v>1.479868838458944</v>
      </c>
      <c r="X206" s="24">
        <v>1.6094702252281397</v>
      </c>
      <c r="Y206" s="24">
        <v>0.54716347776990459</v>
      </c>
      <c r="Z206" s="24"/>
      <c r="AA206" s="24"/>
      <c r="AB206" s="24"/>
      <c r="AC206" s="24"/>
      <c r="AD206" s="4"/>
    </row>
    <row r="207" spans="1:30">
      <c r="A207" s="1" t="s">
        <v>0</v>
      </c>
      <c r="B207" s="5" t="s">
        <v>156</v>
      </c>
      <c r="C207" s="1" t="s">
        <v>2</v>
      </c>
      <c r="D207" s="1" t="s">
        <v>202</v>
      </c>
      <c r="E207" s="3" t="s">
        <v>203</v>
      </c>
      <c r="F207" s="1">
        <v>40.479999999999997</v>
      </c>
      <c r="G207" s="1">
        <v>96.4</v>
      </c>
      <c r="H207" s="1">
        <f t="shared" si="43"/>
        <v>96.67</v>
      </c>
      <c r="I207" s="1">
        <f t="shared" si="44"/>
        <v>40.799999999999997</v>
      </c>
      <c r="J207" s="23">
        <f t="shared" si="30"/>
        <v>1.6872097879029184</v>
      </c>
      <c r="K207" s="23">
        <f t="shared" si="30"/>
        <v>0.71209433481368645</v>
      </c>
      <c r="L207">
        <f t="shared" si="31"/>
        <v>0.6503513216423672</v>
      </c>
      <c r="M207">
        <f t="shared" si="32"/>
        <v>82.468101599999997</v>
      </c>
      <c r="N207" s="24">
        <f t="shared" si="33"/>
        <v>0.64474011619717253</v>
      </c>
      <c r="O207" s="24">
        <f t="shared" si="34"/>
        <v>1.4709794576653408</v>
      </c>
      <c r="P207" s="11">
        <f t="shared" si="35"/>
        <v>96.67</v>
      </c>
      <c r="Q207" s="11">
        <f t="shared" si="36"/>
        <v>40.799999999999997</v>
      </c>
      <c r="R207" s="23">
        <f t="shared" si="37"/>
        <v>1.6872097879029184</v>
      </c>
      <c r="S207" s="23">
        <f t="shared" si="38"/>
        <v>0.71209433481368645</v>
      </c>
      <c r="T207">
        <f t="shared" si="39"/>
        <v>0.52506012907857647</v>
      </c>
      <c r="U207">
        <f t="shared" si="40"/>
        <v>83.204042460615497</v>
      </c>
      <c r="V207" s="24">
        <f t="shared" si="41"/>
        <v>0.52137098286066774</v>
      </c>
      <c r="W207" s="24">
        <f t="shared" si="42"/>
        <v>1.440162996290276</v>
      </c>
      <c r="X207" s="24">
        <v>1.6094475274542612</v>
      </c>
      <c r="Y207" s="24">
        <v>0.54604749478565051</v>
      </c>
      <c r="Z207" s="24"/>
      <c r="AA207" s="24"/>
      <c r="AB207" s="24"/>
      <c r="AC207" s="24"/>
      <c r="AD207" s="4"/>
    </row>
    <row r="208" spans="1:30">
      <c r="A208" s="1" t="s">
        <v>0</v>
      </c>
      <c r="B208" s="5" t="s">
        <v>204</v>
      </c>
      <c r="C208" s="1" t="s">
        <v>2</v>
      </c>
      <c r="D208" s="1" t="s">
        <v>202</v>
      </c>
      <c r="E208" s="3" t="s">
        <v>205</v>
      </c>
      <c r="F208" s="1">
        <v>41.15</v>
      </c>
      <c r="G208" s="1">
        <v>95.56</v>
      </c>
      <c r="H208" s="1">
        <f t="shared" si="43"/>
        <v>95.93</v>
      </c>
      <c r="I208" s="1">
        <f t="shared" si="44"/>
        <v>41.25</v>
      </c>
      <c r="J208" s="23">
        <f t="shared" si="30"/>
        <v>1.6742943514381605</v>
      </c>
      <c r="K208" s="23">
        <f t="shared" si="30"/>
        <v>0.71994831644766089</v>
      </c>
      <c r="L208">
        <f t="shared" si="31"/>
        <v>0.64672628296020562</v>
      </c>
      <c r="M208">
        <f t="shared" si="32"/>
        <v>82.739378249999987</v>
      </c>
      <c r="N208" s="24">
        <f t="shared" si="33"/>
        <v>0.64154053238285091</v>
      </c>
      <c r="O208" s="24">
        <f t="shared" si="34"/>
        <v>1.4744911766964159</v>
      </c>
      <c r="P208" s="11">
        <f t="shared" si="35"/>
        <v>95.93</v>
      </c>
      <c r="Q208" s="11">
        <f t="shared" si="36"/>
        <v>41.25</v>
      </c>
      <c r="R208" s="23">
        <f t="shared" si="37"/>
        <v>1.6742943514381605</v>
      </c>
      <c r="S208" s="23">
        <f t="shared" si="38"/>
        <v>0.71994831644766089</v>
      </c>
      <c r="T208">
        <f t="shared" si="39"/>
        <v>0.5206032765217361</v>
      </c>
      <c r="U208">
        <f t="shared" si="40"/>
        <v>83.477739968709614</v>
      </c>
      <c r="V208" s="24">
        <f t="shared" si="41"/>
        <v>0.51723382800433026</v>
      </c>
      <c r="W208" s="24">
        <f t="shared" si="42"/>
        <v>1.44316049498395</v>
      </c>
      <c r="X208" s="24">
        <v>1.6095253346068459</v>
      </c>
      <c r="Y208" s="24">
        <v>0.54608244512139315</v>
      </c>
      <c r="Z208" s="24"/>
      <c r="AA208" s="24"/>
      <c r="AB208" s="24"/>
      <c r="AC208" s="24"/>
      <c r="AD208" s="4"/>
    </row>
    <row r="209" spans="1:30">
      <c r="A209" s="1" t="s">
        <v>0</v>
      </c>
      <c r="B209" s="5" t="s">
        <v>206</v>
      </c>
      <c r="C209" s="1" t="s">
        <v>2</v>
      </c>
      <c r="D209" s="1" t="s">
        <v>202</v>
      </c>
      <c r="E209" s="3" t="s">
        <v>207</v>
      </c>
      <c r="F209" s="1">
        <v>42.01</v>
      </c>
      <c r="G209" s="1">
        <v>97.26</v>
      </c>
      <c r="H209" s="1">
        <f t="shared" si="43"/>
        <v>97.43</v>
      </c>
      <c r="I209" s="1">
        <f t="shared" si="44"/>
        <v>42.02</v>
      </c>
      <c r="J209" s="23">
        <f t="shared" si="30"/>
        <v>1.7004742902180754</v>
      </c>
      <c r="K209" s="23">
        <f t="shared" si="30"/>
        <v>0.73338735168801727</v>
      </c>
      <c r="L209">
        <f t="shared" si="31"/>
        <v>0.65449065112620819</v>
      </c>
      <c r="M209">
        <f t="shared" si="32"/>
        <v>83.203562739999995</v>
      </c>
      <c r="N209" s="24">
        <f t="shared" si="33"/>
        <v>0.64989145940467841</v>
      </c>
      <c r="O209" s="24">
        <f t="shared" si="34"/>
        <v>1.4787724207913691</v>
      </c>
      <c r="P209" s="11">
        <f t="shared" si="35"/>
        <v>97.43</v>
      </c>
      <c r="Q209" s="11">
        <f t="shared" si="36"/>
        <v>42.02</v>
      </c>
      <c r="R209" s="23">
        <f t="shared" si="37"/>
        <v>1.7004742902180754</v>
      </c>
      <c r="S209" s="23">
        <f t="shared" si="38"/>
        <v>0.73338735168801727</v>
      </c>
      <c r="T209">
        <f t="shared" si="39"/>
        <v>0.53013350825027661</v>
      </c>
      <c r="U209">
        <f t="shared" si="40"/>
        <v>83.94606681589292</v>
      </c>
      <c r="V209" s="24">
        <f t="shared" si="41"/>
        <v>0.52717698596888996</v>
      </c>
      <c r="W209" s="24">
        <f t="shared" si="42"/>
        <v>1.4463851109164145</v>
      </c>
      <c r="X209" s="24">
        <v>1.6094587443119075</v>
      </c>
      <c r="Y209" s="24">
        <v>0.54622096525124686</v>
      </c>
      <c r="Z209" s="24"/>
      <c r="AA209" s="24"/>
      <c r="AB209" s="24"/>
      <c r="AC209" s="24"/>
      <c r="AD209" s="4"/>
    </row>
    <row r="210" spans="1:30">
      <c r="A210" s="1" t="s">
        <v>0</v>
      </c>
      <c r="B210" s="5" t="s">
        <v>208</v>
      </c>
      <c r="C210" s="1" t="s">
        <v>2</v>
      </c>
      <c r="D210" s="1" t="s">
        <v>202</v>
      </c>
      <c r="E210" s="3" t="s">
        <v>209</v>
      </c>
      <c r="F210" s="1">
        <v>41.14</v>
      </c>
      <c r="G210" s="1">
        <v>100.76</v>
      </c>
      <c r="H210" s="1">
        <f t="shared" si="43"/>
        <v>101.27</v>
      </c>
      <c r="I210" s="1">
        <f t="shared" si="44"/>
        <v>41.23</v>
      </c>
      <c r="J210" s="23">
        <f t="shared" si="30"/>
        <v>1.7674949334946575</v>
      </c>
      <c r="K210" s="23">
        <f t="shared" si="30"/>
        <v>0.71959925059726204</v>
      </c>
      <c r="L210">
        <f t="shared" si="31"/>
        <v>0.68152436755111923</v>
      </c>
      <c r="M210">
        <f t="shared" si="32"/>
        <v>82.727321509999982</v>
      </c>
      <c r="N210" s="24">
        <f t="shared" si="33"/>
        <v>0.67604144991046056</v>
      </c>
      <c r="O210" s="24">
        <f t="shared" si="34"/>
        <v>1.4699510337360513</v>
      </c>
      <c r="P210" s="11">
        <f t="shared" si="35"/>
        <v>101.27</v>
      </c>
      <c r="Q210" s="11">
        <f t="shared" si="36"/>
        <v>41.23</v>
      </c>
      <c r="R210" s="23">
        <f t="shared" si="37"/>
        <v>1.7674949334946575</v>
      </c>
      <c r="S210" s="23">
        <f t="shared" si="38"/>
        <v>0.71959925059726204</v>
      </c>
      <c r="T210">
        <f t="shared" si="39"/>
        <v>0.5628850045870355</v>
      </c>
      <c r="U210">
        <f t="shared" si="40"/>
        <v>83.465575635016535</v>
      </c>
      <c r="V210" s="24">
        <f t="shared" si="41"/>
        <v>0.55922831320872135</v>
      </c>
      <c r="W210" s="24">
        <f t="shared" si="42"/>
        <v>1.4382390166245806</v>
      </c>
      <c r="X210" s="24">
        <v>1.6090245840954409</v>
      </c>
      <c r="Y210" s="24">
        <v>0.54627501817647728</v>
      </c>
      <c r="Z210" s="24"/>
      <c r="AA210" s="24"/>
      <c r="AB210" s="24"/>
      <c r="AC210" s="24"/>
      <c r="AD210" s="4"/>
    </row>
    <row r="211" spans="1:30">
      <c r="A211" s="1" t="s">
        <v>0</v>
      </c>
      <c r="B211" s="5" t="s">
        <v>210</v>
      </c>
      <c r="C211" s="1" t="s">
        <v>2</v>
      </c>
      <c r="D211" s="1" t="s">
        <v>202</v>
      </c>
      <c r="E211" s="3" t="s">
        <v>211</v>
      </c>
      <c r="F211" s="1">
        <v>41.52</v>
      </c>
      <c r="G211" s="1">
        <v>103.39</v>
      </c>
      <c r="H211" s="1">
        <f t="shared" si="43"/>
        <v>103.65</v>
      </c>
      <c r="I211" s="1">
        <f t="shared" si="44"/>
        <v>41.87</v>
      </c>
      <c r="J211" s="23">
        <f t="shared" si="30"/>
        <v>1.8090337696921226</v>
      </c>
      <c r="K211" s="23">
        <f t="shared" si="30"/>
        <v>0.73076935781002572</v>
      </c>
      <c r="L211">
        <f t="shared" si="31"/>
        <v>0.70299870933960473</v>
      </c>
      <c r="M211">
        <f t="shared" si="32"/>
        <v>83.113137190000003</v>
      </c>
      <c r="N211" s="24">
        <f t="shared" si="33"/>
        <v>0.6979264764094677</v>
      </c>
      <c r="O211" s="24">
        <f t="shared" si="34"/>
        <v>1.4719302807593817</v>
      </c>
      <c r="P211" s="11">
        <f t="shared" si="35"/>
        <v>103.65</v>
      </c>
      <c r="Q211" s="11">
        <f t="shared" si="36"/>
        <v>41.87</v>
      </c>
      <c r="R211" s="23">
        <f t="shared" si="37"/>
        <v>1.8090337696921226</v>
      </c>
      <c r="S211" s="23">
        <f t="shared" si="38"/>
        <v>0.73076935781002572</v>
      </c>
      <c r="T211">
        <f t="shared" si="39"/>
        <v>0.58847962809449916</v>
      </c>
      <c r="U211">
        <f t="shared" si="40"/>
        <v>83.854834313194871</v>
      </c>
      <c r="V211" s="24">
        <f t="shared" si="41"/>
        <v>0.58509814664974502</v>
      </c>
      <c r="W211" s="24">
        <f t="shared" si="42"/>
        <v>1.439299926700168</v>
      </c>
      <c r="X211" s="24">
        <v>1.6087561940768109</v>
      </c>
      <c r="Y211" s="24">
        <v>0.54648021792382295</v>
      </c>
      <c r="Z211" s="24"/>
      <c r="AA211" s="24"/>
      <c r="AB211" s="24"/>
      <c r="AC211" s="24"/>
      <c r="AD211" s="4"/>
    </row>
    <row r="212" spans="1:30">
      <c r="A212" s="1" t="s">
        <v>0</v>
      </c>
      <c r="B212" s="5" t="s">
        <v>158</v>
      </c>
      <c r="C212" s="1" t="s">
        <v>2</v>
      </c>
      <c r="D212" s="1" t="s">
        <v>50</v>
      </c>
      <c r="E212" s="3" t="s">
        <v>212</v>
      </c>
      <c r="F212" s="1">
        <v>42.59</v>
      </c>
      <c r="G212" s="1">
        <v>71.27</v>
      </c>
      <c r="H212" s="1">
        <f t="shared" si="43"/>
        <v>71.45</v>
      </c>
      <c r="I212" s="1">
        <f t="shared" si="44"/>
        <v>42.98</v>
      </c>
      <c r="J212" s="23">
        <f t="shared" si="30"/>
        <v>1.2470377505499486</v>
      </c>
      <c r="K212" s="23">
        <f t="shared" si="30"/>
        <v>0.7501425125071628</v>
      </c>
      <c r="L212">
        <f t="shared" si="31"/>
        <v>0.75687871254457317</v>
      </c>
      <c r="M212">
        <f t="shared" si="32"/>
        <v>83.782286259999992</v>
      </c>
      <c r="N212" s="24">
        <f t="shared" si="33"/>
        <v>0.75242639398962541</v>
      </c>
      <c r="O212" s="24">
        <f t="shared" si="34"/>
        <v>1.4742512603177913</v>
      </c>
      <c r="P212" s="11">
        <f t="shared" si="35"/>
        <v>71.45</v>
      </c>
      <c r="Q212" s="11">
        <f t="shared" si="36"/>
        <v>42.98</v>
      </c>
      <c r="R212" s="23">
        <f t="shared" si="37"/>
        <v>1.2470377505499486</v>
      </c>
      <c r="S212" s="23">
        <f t="shared" si="38"/>
        <v>0.7501425125071628</v>
      </c>
      <c r="T212">
        <f t="shared" si="39"/>
        <v>0.65136068351339693</v>
      </c>
      <c r="U212">
        <f t="shared" si="40"/>
        <v>84.529954833160375</v>
      </c>
      <c r="V212" s="24">
        <f t="shared" si="41"/>
        <v>0.64839449866329091</v>
      </c>
      <c r="W212" s="24">
        <f t="shared" si="42"/>
        <v>1.4402042384450597</v>
      </c>
      <c r="X212" s="24">
        <v>1.6080611263192868</v>
      </c>
      <c r="Y212" s="24">
        <v>0.54694678487309434</v>
      </c>
      <c r="Z212" s="24"/>
      <c r="AA212" s="24"/>
      <c r="AB212" s="24"/>
      <c r="AC212" s="24"/>
      <c r="AD212" s="4"/>
    </row>
    <row r="213" spans="1:30">
      <c r="A213" s="1" t="s">
        <v>0</v>
      </c>
      <c r="B213" s="5" t="s">
        <v>213</v>
      </c>
      <c r="C213" s="1" t="s">
        <v>2</v>
      </c>
      <c r="D213" s="1" t="s">
        <v>214</v>
      </c>
      <c r="E213" s="3" t="s">
        <v>215</v>
      </c>
      <c r="F213" s="1">
        <v>40.22</v>
      </c>
      <c r="G213" s="1">
        <v>74.760000000000005</v>
      </c>
      <c r="H213" s="1">
        <v>79.38</v>
      </c>
      <c r="I213" s="1">
        <f t="shared" si="44"/>
        <v>40.369999999999997</v>
      </c>
      <c r="J213" s="23">
        <f t="shared" si="30"/>
        <v>1.3854423602330987</v>
      </c>
      <c r="K213" s="23">
        <f t="shared" si="30"/>
        <v>0.70458941903011074</v>
      </c>
      <c r="L213">
        <f t="shared" si="31"/>
        <v>0.67626133734500837</v>
      </c>
      <c r="M213">
        <f t="shared" si="32"/>
        <v>82.208881689999998</v>
      </c>
      <c r="N213" s="24">
        <f t="shared" si="33"/>
        <v>0.67001867864627296</v>
      </c>
      <c r="O213" s="24">
        <f t="shared" si="34"/>
        <v>1.4645509671521637</v>
      </c>
      <c r="P213" s="11">
        <f t="shared" si="35"/>
        <v>79.38</v>
      </c>
      <c r="Q213" s="11">
        <f t="shared" si="36"/>
        <v>40.369999999999997</v>
      </c>
      <c r="R213" s="23">
        <f t="shared" si="37"/>
        <v>1.3854423602330987</v>
      </c>
      <c r="S213" s="23">
        <f t="shared" si="38"/>
        <v>0.70458941903011074</v>
      </c>
      <c r="T213">
        <f t="shared" si="39"/>
        <v>0.55655787504064103</v>
      </c>
      <c r="U213">
        <f t="shared" si="40"/>
        <v>82.942509286214431</v>
      </c>
      <c r="V213" s="24">
        <f t="shared" si="41"/>
        <v>0.55234104085335811</v>
      </c>
      <c r="W213" s="24">
        <f t="shared" si="42"/>
        <v>1.4339138170206085</v>
      </c>
      <c r="X213" s="24">
        <v>1.6090491549906742</v>
      </c>
      <c r="Y213" s="24">
        <v>0.54613561591812443</v>
      </c>
      <c r="Z213" s="24"/>
      <c r="AA213" s="24"/>
      <c r="AB213" s="24"/>
      <c r="AC213" s="24"/>
      <c r="AD213" s="4"/>
    </row>
    <row r="214" spans="1:30">
      <c r="A214" s="1" t="s">
        <v>0</v>
      </c>
      <c r="B214" s="2" t="s">
        <v>216</v>
      </c>
      <c r="C214" s="1" t="s">
        <v>2</v>
      </c>
      <c r="D214" s="1" t="s">
        <v>217</v>
      </c>
      <c r="E214" s="3" t="s">
        <v>218</v>
      </c>
      <c r="F214" s="1">
        <v>35.06</v>
      </c>
      <c r="G214" s="1">
        <v>106.36</v>
      </c>
      <c r="H214" s="1">
        <f t="shared" ref="H214:H222" si="45">ROUND((ROUNDDOWN(G214,0)+(G214-ROUNDDOWN(G214,0))*(5/3)),2)</f>
        <v>106.6</v>
      </c>
      <c r="I214" s="1">
        <f t="shared" si="44"/>
        <v>35.1</v>
      </c>
      <c r="J214" s="23">
        <f t="shared" si="30"/>
        <v>1.8605209826259552</v>
      </c>
      <c r="K214" s="23">
        <f t="shared" si="30"/>
        <v>0.61261056745000975</v>
      </c>
      <c r="L214">
        <f t="shared" si="31"/>
        <v>0.73401134261615131</v>
      </c>
      <c r="M214">
        <f t="shared" si="32"/>
        <v>79.03193069999999</v>
      </c>
      <c r="N214" s="24">
        <f t="shared" si="33"/>
        <v>0.72060342758572771</v>
      </c>
      <c r="O214" s="24">
        <f t="shared" si="34"/>
        <v>1.4165719007106619</v>
      </c>
      <c r="P214" s="11">
        <f t="shared" si="35"/>
        <v>106.6</v>
      </c>
      <c r="Q214" s="11">
        <f t="shared" si="36"/>
        <v>35.1</v>
      </c>
      <c r="R214" s="23">
        <f t="shared" si="37"/>
        <v>1.8605209826259552</v>
      </c>
      <c r="S214" s="23">
        <f t="shared" si="38"/>
        <v>0.61261056745000975</v>
      </c>
      <c r="T214">
        <f t="shared" si="39"/>
        <v>0.62488363420860904</v>
      </c>
      <c r="U214">
        <f t="shared" si="40"/>
        <v>79.737207358089847</v>
      </c>
      <c r="V214" s="24">
        <f t="shared" si="41"/>
        <v>0.61488608532731859</v>
      </c>
      <c r="W214" s="24">
        <f t="shared" si="42"/>
        <v>1.3909641143319507</v>
      </c>
      <c r="X214" s="24">
        <v>1.6078953675718155</v>
      </c>
      <c r="Y214" s="24">
        <v>0.54571279912332926</v>
      </c>
      <c r="Z214" s="24"/>
      <c r="AA214" s="24"/>
      <c r="AB214" s="24"/>
      <c r="AC214" s="24"/>
      <c r="AD214" s="4"/>
    </row>
    <row r="215" spans="1:30">
      <c r="A215" s="1" t="s">
        <v>219</v>
      </c>
      <c r="B215" s="2" t="s">
        <v>220</v>
      </c>
      <c r="C215" s="1" t="s">
        <v>2</v>
      </c>
      <c r="D215" s="1" t="s">
        <v>217</v>
      </c>
      <c r="E215" s="3" t="s">
        <v>221</v>
      </c>
      <c r="F215" s="1">
        <v>35.4</v>
      </c>
      <c r="G215" s="1">
        <v>105.57</v>
      </c>
      <c r="H215" s="1">
        <f t="shared" si="45"/>
        <v>105.95</v>
      </c>
      <c r="I215" s="1">
        <f t="shared" si="44"/>
        <v>35.67</v>
      </c>
      <c r="J215" s="23">
        <f t="shared" si="30"/>
        <v>1.8491763424879921</v>
      </c>
      <c r="K215" s="23">
        <f t="shared" si="30"/>
        <v>0.62255894418637736</v>
      </c>
      <c r="L215">
        <f t="shared" si="31"/>
        <v>0.72679080656817519</v>
      </c>
      <c r="M215">
        <f t="shared" si="32"/>
        <v>79.375547789999999</v>
      </c>
      <c r="N215" s="24">
        <f t="shared" si="33"/>
        <v>0.71433125329429004</v>
      </c>
      <c r="O215" s="24">
        <f t="shared" si="34"/>
        <v>1.4222272810519967</v>
      </c>
      <c r="P215" s="11">
        <f t="shared" si="35"/>
        <v>105.95</v>
      </c>
      <c r="Q215" s="11">
        <f t="shared" si="36"/>
        <v>35.67</v>
      </c>
      <c r="R215" s="23">
        <f t="shared" si="37"/>
        <v>1.8491763424879921</v>
      </c>
      <c r="S215" s="23">
        <f t="shared" si="38"/>
        <v>0.62255894418637736</v>
      </c>
      <c r="T215">
        <f t="shared" si="39"/>
        <v>0.61646174003812648</v>
      </c>
      <c r="U215">
        <f t="shared" si="40"/>
        <v>80.083890868342422</v>
      </c>
      <c r="V215" s="24">
        <f t="shared" si="41"/>
        <v>0.60725238609862364</v>
      </c>
      <c r="W215" s="24">
        <f t="shared" si="42"/>
        <v>1.3961369643807175</v>
      </c>
      <c r="X215" s="24">
        <v>1.6080354626381059</v>
      </c>
      <c r="Y215" s="24">
        <v>0.54576015300937264</v>
      </c>
      <c r="Z215" s="24"/>
      <c r="AA215" s="24"/>
      <c r="AB215" s="24"/>
      <c r="AC215" s="24"/>
      <c r="AD215" s="4"/>
    </row>
    <row r="216" spans="1:30">
      <c r="A216" s="1" t="s">
        <v>222</v>
      </c>
      <c r="B216" s="5" t="s">
        <v>223</v>
      </c>
      <c r="C216" s="1" t="s">
        <v>2</v>
      </c>
      <c r="D216" s="1" t="s">
        <v>224</v>
      </c>
      <c r="E216" s="3" t="s">
        <v>225</v>
      </c>
      <c r="F216" s="1">
        <v>32.17</v>
      </c>
      <c r="G216" s="1">
        <v>90.11</v>
      </c>
      <c r="H216" s="1">
        <f t="shared" si="45"/>
        <v>90.18</v>
      </c>
      <c r="I216" s="1">
        <f t="shared" si="44"/>
        <v>32.28</v>
      </c>
      <c r="J216" s="23">
        <f t="shared" si="30"/>
        <v>1.5739379194484866</v>
      </c>
      <c r="K216" s="23">
        <f t="shared" si="30"/>
        <v>0.56339228254376961</v>
      </c>
      <c r="L216">
        <f t="shared" si="31"/>
        <v>0.63286496380628998</v>
      </c>
      <c r="M216">
        <f t="shared" si="32"/>
        <v>77.331930360000001</v>
      </c>
      <c r="N216" s="24">
        <f t="shared" si="33"/>
        <v>0.6174590753666418</v>
      </c>
      <c r="O216" s="24">
        <f t="shared" si="34"/>
        <v>1.4174374219841137</v>
      </c>
      <c r="P216" s="11">
        <f t="shared" si="35"/>
        <v>90.18</v>
      </c>
      <c r="Q216" s="11">
        <f t="shared" si="36"/>
        <v>32.28</v>
      </c>
      <c r="R216" s="23">
        <f t="shared" si="37"/>
        <v>1.5739379194484866</v>
      </c>
      <c r="S216" s="23">
        <f t="shared" si="38"/>
        <v>0.56339228254376961</v>
      </c>
      <c r="T216">
        <f t="shared" si="39"/>
        <v>0.50343602503114171</v>
      </c>
      <c r="U216">
        <f t="shared" si="40"/>
        <v>78.022036307366633</v>
      </c>
      <c r="V216" s="24">
        <f t="shared" si="41"/>
        <v>0.4924749603981296</v>
      </c>
      <c r="W216" s="24">
        <f t="shared" si="42"/>
        <v>1.3978145803579756</v>
      </c>
      <c r="X216" s="24">
        <v>1.6092630848324667</v>
      </c>
      <c r="Y216" s="24">
        <v>0.54491912405831566</v>
      </c>
      <c r="Z216" s="24"/>
      <c r="AA216" s="24"/>
      <c r="AB216" s="24"/>
      <c r="AC216" s="24"/>
      <c r="AD216" s="4"/>
    </row>
    <row r="217" spans="1:30">
      <c r="A217" s="1" t="s">
        <v>0</v>
      </c>
      <c r="B217" s="5" t="s">
        <v>226</v>
      </c>
      <c r="C217" s="1" t="s">
        <v>2</v>
      </c>
      <c r="D217" s="1" t="s">
        <v>227</v>
      </c>
      <c r="E217" s="3" t="s">
        <v>228</v>
      </c>
      <c r="F217" s="1">
        <v>36.1</v>
      </c>
      <c r="G217" s="1">
        <v>115.08</v>
      </c>
      <c r="H217" s="1">
        <f t="shared" si="45"/>
        <v>115.13</v>
      </c>
      <c r="I217" s="1">
        <f t="shared" si="44"/>
        <v>36.17</v>
      </c>
      <c r="J217" s="23">
        <f t="shared" si="30"/>
        <v>2.0093975678210714</v>
      </c>
      <c r="K217" s="23">
        <f t="shared" si="30"/>
        <v>0.63128559044634902</v>
      </c>
      <c r="L217">
        <f t="shared" si="31"/>
        <v>0.84529776959960767</v>
      </c>
      <c r="M217">
        <f t="shared" si="32"/>
        <v>79.67696629000001</v>
      </c>
      <c r="N217" s="24">
        <f t="shared" si="33"/>
        <v>0.83161500004799371</v>
      </c>
      <c r="O217" s="24">
        <f t="shared" si="34"/>
        <v>1.4047508531934407</v>
      </c>
      <c r="P217" s="11">
        <f t="shared" si="35"/>
        <v>115.13</v>
      </c>
      <c r="Q217" s="11">
        <f t="shared" si="36"/>
        <v>36.17</v>
      </c>
      <c r="R217" s="23">
        <f t="shared" si="37"/>
        <v>2.0093975678210714</v>
      </c>
      <c r="S217" s="23">
        <f t="shared" si="38"/>
        <v>0.63128559044634902</v>
      </c>
      <c r="T217">
        <f t="shared" si="39"/>
        <v>0.75145236927111891</v>
      </c>
      <c r="U217">
        <f t="shared" si="40"/>
        <v>80.387999210669236</v>
      </c>
      <c r="V217" s="24">
        <f t="shared" si="41"/>
        <v>0.74090279346800314</v>
      </c>
      <c r="W217" s="24">
        <f t="shared" si="42"/>
        <v>1.376821457273393</v>
      </c>
      <c r="X217" s="24">
        <v>1.6063116064675156</v>
      </c>
      <c r="Y217" s="24">
        <v>0.54638209234673984</v>
      </c>
      <c r="Z217" s="24"/>
      <c r="AA217" s="24"/>
      <c r="AB217" s="24"/>
      <c r="AC217" s="24"/>
      <c r="AD217" s="4"/>
    </row>
    <row r="218" spans="1:30">
      <c r="A218" s="1" t="s">
        <v>0</v>
      </c>
      <c r="B218" s="5" t="s">
        <v>229</v>
      </c>
      <c r="C218" s="1" t="s">
        <v>2</v>
      </c>
      <c r="D218" s="1" t="s">
        <v>227</v>
      </c>
      <c r="E218" s="3" t="s">
        <v>230</v>
      </c>
      <c r="F218" s="1">
        <v>39.31</v>
      </c>
      <c r="G218" s="1">
        <v>119.49</v>
      </c>
      <c r="H218" s="1">
        <f t="shared" si="45"/>
        <v>119.82</v>
      </c>
      <c r="I218" s="1">
        <f t="shared" si="44"/>
        <v>39.520000000000003</v>
      </c>
      <c r="J218" s="23">
        <f t="shared" si="30"/>
        <v>2.0912535097396057</v>
      </c>
      <c r="K218" s="23">
        <f t="shared" si="30"/>
        <v>0.68975412038815909</v>
      </c>
      <c r="L218">
        <f t="shared" si="31"/>
        <v>0.91639776679635376</v>
      </c>
      <c r="M218">
        <f t="shared" si="32"/>
        <v>81.696470239999996</v>
      </c>
      <c r="N218" s="24">
        <f t="shared" si="33"/>
        <v>0.90679107186212204</v>
      </c>
      <c r="O218" s="24">
        <f t="shared" si="34"/>
        <v>1.4238827358176485</v>
      </c>
      <c r="P218" s="11">
        <f t="shared" si="35"/>
        <v>119.82</v>
      </c>
      <c r="Q218" s="11">
        <f t="shared" si="36"/>
        <v>39.520000000000003</v>
      </c>
      <c r="R218" s="23">
        <f t="shared" si="37"/>
        <v>2.0912535097396057</v>
      </c>
      <c r="S218" s="23">
        <f t="shared" si="38"/>
        <v>0.68975412038815909</v>
      </c>
      <c r="T218">
        <f t="shared" si="39"/>
        <v>0.82995741767544384</v>
      </c>
      <c r="U218">
        <f t="shared" si="40"/>
        <v>82.425525104258853</v>
      </c>
      <c r="V218" s="24">
        <f t="shared" si="41"/>
        <v>0.82271550946704175</v>
      </c>
      <c r="W218" s="24">
        <f t="shared" si="42"/>
        <v>1.3928947487755348</v>
      </c>
      <c r="X218" s="24">
        <v>1.6055136443960751</v>
      </c>
      <c r="Y218" s="24">
        <v>0.5472984464608478</v>
      </c>
      <c r="Z218" s="24"/>
      <c r="AA218" s="24"/>
      <c r="AB218" s="24"/>
      <c r="AC218" s="24"/>
      <c r="AD218" s="4"/>
    </row>
    <row r="219" spans="1:30">
      <c r="A219" s="1" t="s">
        <v>0</v>
      </c>
      <c r="B219" s="2" t="s">
        <v>231</v>
      </c>
      <c r="C219" s="1" t="s">
        <v>2</v>
      </c>
      <c r="D219" s="1" t="s">
        <v>232</v>
      </c>
      <c r="E219" s="3" t="s">
        <v>233</v>
      </c>
      <c r="F219" s="1">
        <v>42.39</v>
      </c>
      <c r="G219" s="1">
        <v>73.45</v>
      </c>
      <c r="H219" s="1">
        <f t="shared" si="45"/>
        <v>73.75</v>
      </c>
      <c r="I219" s="1">
        <f t="shared" si="44"/>
        <v>42.65</v>
      </c>
      <c r="J219" s="23">
        <f t="shared" si="30"/>
        <v>1.2871803233458181</v>
      </c>
      <c r="K219" s="23">
        <f t="shared" si="30"/>
        <v>0.74438292597558153</v>
      </c>
      <c r="L219">
        <f t="shared" si="31"/>
        <v>0.73009735452628088</v>
      </c>
      <c r="M219">
        <f t="shared" si="32"/>
        <v>83.583350049999993</v>
      </c>
      <c r="N219" s="24">
        <f t="shared" si="33"/>
        <v>0.72552364849683626</v>
      </c>
      <c r="O219" s="24">
        <f t="shared" si="34"/>
        <v>1.4746322894470612</v>
      </c>
      <c r="P219" s="11">
        <f t="shared" si="35"/>
        <v>73.75</v>
      </c>
      <c r="Q219" s="11">
        <f t="shared" si="36"/>
        <v>42.65</v>
      </c>
      <c r="R219" s="23">
        <f t="shared" si="37"/>
        <v>1.2871803233458181</v>
      </c>
      <c r="S219" s="23">
        <f t="shared" si="38"/>
        <v>0.74438292597558153</v>
      </c>
      <c r="T219">
        <f t="shared" si="39"/>
        <v>0.62032228614074569</v>
      </c>
      <c r="U219">
        <f t="shared" si="40"/>
        <v>84.329243327224688</v>
      </c>
      <c r="V219" s="24">
        <f t="shared" si="41"/>
        <v>0.61728651099856258</v>
      </c>
      <c r="W219" s="24">
        <f t="shared" si="42"/>
        <v>1.4410002104821185</v>
      </c>
      <c r="X219" s="24">
        <v>1.6084197605019817</v>
      </c>
      <c r="Y219" s="24">
        <v>0.54674252229274012</v>
      </c>
      <c r="Z219" s="24"/>
      <c r="AA219" s="24"/>
      <c r="AB219" s="24"/>
      <c r="AC219" s="24"/>
      <c r="AD219" s="4"/>
    </row>
    <row r="220" spans="1:30">
      <c r="A220" s="1" t="s">
        <v>0</v>
      </c>
      <c r="B220" s="2" t="s">
        <v>142</v>
      </c>
      <c r="C220" s="1" t="s">
        <v>2</v>
      </c>
      <c r="D220" s="1" t="s">
        <v>232</v>
      </c>
      <c r="E220" s="3" t="s">
        <v>234</v>
      </c>
      <c r="F220" s="1">
        <v>42.53</v>
      </c>
      <c r="G220" s="1">
        <v>78.52</v>
      </c>
      <c r="H220" s="1">
        <f t="shared" si="45"/>
        <v>78.87</v>
      </c>
      <c r="I220" s="1">
        <f t="shared" si="44"/>
        <v>42.88</v>
      </c>
      <c r="J220" s="23">
        <f t="shared" si="30"/>
        <v>1.3765411810479278</v>
      </c>
      <c r="K220" s="23">
        <f t="shared" si="30"/>
        <v>0.74839718325516857</v>
      </c>
      <c r="L220">
        <f t="shared" si="31"/>
        <v>0.68036820585060731</v>
      </c>
      <c r="M220">
        <f t="shared" si="32"/>
        <v>83.722002559999993</v>
      </c>
      <c r="N220" s="24">
        <f t="shared" si="33"/>
        <v>0.67628805270081915</v>
      </c>
      <c r="O220" s="24">
        <f t="shared" si="34"/>
        <v>1.4818262643379891</v>
      </c>
      <c r="P220" s="11">
        <f t="shared" si="35"/>
        <v>78.87</v>
      </c>
      <c r="Q220" s="11">
        <f t="shared" si="36"/>
        <v>42.88</v>
      </c>
      <c r="R220" s="23">
        <f t="shared" si="37"/>
        <v>1.3765411810479278</v>
      </c>
      <c r="S220" s="23">
        <f t="shared" si="38"/>
        <v>0.74839718325516857</v>
      </c>
      <c r="T220">
        <f t="shared" si="39"/>
        <v>0.56149700571822969</v>
      </c>
      <c r="U220">
        <f t="shared" si="40"/>
        <v>84.469133164695023</v>
      </c>
      <c r="V220" s="24">
        <f t="shared" si="41"/>
        <v>0.55888291100677878</v>
      </c>
      <c r="W220" s="24">
        <f t="shared" si="42"/>
        <v>1.4481772176800944</v>
      </c>
      <c r="X220" s="24">
        <v>1.6091418368642529</v>
      </c>
      <c r="Y220" s="24">
        <v>0.54647979038771166</v>
      </c>
      <c r="Z220" s="24"/>
      <c r="AA220" s="24"/>
      <c r="AB220" s="24"/>
      <c r="AC220" s="24"/>
      <c r="AD220" s="4"/>
    </row>
    <row r="221" spans="1:30">
      <c r="A221" s="1" t="s">
        <v>0</v>
      </c>
      <c r="B221" s="5" t="s">
        <v>236</v>
      </c>
      <c r="C221" s="1" t="s">
        <v>2</v>
      </c>
      <c r="D221" s="1" t="s">
        <v>232</v>
      </c>
      <c r="E221" s="3" t="s">
        <v>237</v>
      </c>
      <c r="F221" s="1">
        <v>43.09</v>
      </c>
      <c r="G221" s="1">
        <v>77.36</v>
      </c>
      <c r="H221" s="1">
        <f t="shared" si="45"/>
        <v>77.599999999999994</v>
      </c>
      <c r="I221" s="1">
        <f t="shared" si="44"/>
        <v>43.15</v>
      </c>
      <c r="J221" s="23">
        <f t="shared" si="30"/>
        <v>1.3543754995475996</v>
      </c>
      <c r="K221" s="23">
        <f t="shared" si="30"/>
        <v>0.75310957223555319</v>
      </c>
      <c r="L221">
        <f t="shared" si="31"/>
        <v>0.69129937233686645</v>
      </c>
      <c r="M221">
        <f t="shared" si="32"/>
        <v>83.884768550000004</v>
      </c>
      <c r="N221" s="24">
        <f t="shared" si="33"/>
        <v>0.68736564377594789</v>
      </c>
      <c r="O221" s="24">
        <f t="shared" si="34"/>
        <v>1.4825832830206407</v>
      </c>
      <c r="P221" s="11">
        <f t="shared" si="35"/>
        <v>77.599999999999994</v>
      </c>
      <c r="Q221" s="11">
        <f t="shared" si="36"/>
        <v>43.15</v>
      </c>
      <c r="R221" s="23">
        <f t="shared" si="37"/>
        <v>1.3543754995475996</v>
      </c>
      <c r="S221" s="23">
        <f t="shared" si="38"/>
        <v>0.75310957223555319</v>
      </c>
      <c r="T221">
        <f t="shared" si="39"/>
        <v>0.57457827370259518</v>
      </c>
      <c r="U221">
        <f t="shared" si="40"/>
        <v>84.633351669551502</v>
      </c>
      <c r="V221" s="24">
        <f t="shared" si="41"/>
        <v>0.57205965353554367</v>
      </c>
      <c r="W221" s="24">
        <f t="shared" si="42"/>
        <v>1.4485558069495519</v>
      </c>
      <c r="X221" s="24">
        <v>1.6090034954221186</v>
      </c>
      <c r="Y221" s="24">
        <v>0.54657945592368451</v>
      </c>
      <c r="Z221" s="24"/>
      <c r="AA221" s="24"/>
      <c r="AB221" s="24"/>
      <c r="AC221" s="24"/>
      <c r="AD221" s="4"/>
    </row>
    <row r="222" spans="1:30">
      <c r="A222" s="1" t="s">
        <v>0</v>
      </c>
      <c r="B222" s="5" t="s">
        <v>238</v>
      </c>
      <c r="C222" s="1" t="s">
        <v>2</v>
      </c>
      <c r="D222" s="1" t="s">
        <v>232</v>
      </c>
      <c r="E222" s="3" t="s">
        <v>239</v>
      </c>
      <c r="F222" s="1">
        <v>43.02</v>
      </c>
      <c r="G222" s="1">
        <v>76.08</v>
      </c>
      <c r="H222" s="1">
        <f t="shared" si="45"/>
        <v>76.13</v>
      </c>
      <c r="I222" s="1">
        <f t="shared" si="44"/>
        <v>43.03</v>
      </c>
      <c r="J222" s="23">
        <f t="shared" si="30"/>
        <v>1.328719159543283</v>
      </c>
      <c r="K222" s="23">
        <f t="shared" si="30"/>
        <v>0.75101517713316002</v>
      </c>
      <c r="L222">
        <f t="shared" si="31"/>
        <v>0.7051504714821436</v>
      </c>
      <c r="M222">
        <f t="shared" si="32"/>
        <v>83.812428109999999</v>
      </c>
      <c r="N222" s="24">
        <f t="shared" si="33"/>
        <v>0.70104252354098917</v>
      </c>
      <c r="O222" s="24">
        <f t="shared" si="34"/>
        <v>1.4802225657577202</v>
      </c>
      <c r="P222" s="11">
        <f t="shared" si="35"/>
        <v>76.13</v>
      </c>
      <c r="Q222" s="11">
        <f t="shared" si="36"/>
        <v>43.03</v>
      </c>
      <c r="R222" s="23">
        <f t="shared" si="37"/>
        <v>1.328719159543283</v>
      </c>
      <c r="S222" s="23">
        <f t="shared" si="38"/>
        <v>0.75101517713316002</v>
      </c>
      <c r="T222">
        <f t="shared" si="39"/>
        <v>0.5910257814780816</v>
      </c>
      <c r="U222">
        <f t="shared" si="40"/>
        <v>84.560365667393071</v>
      </c>
      <c r="V222" s="24">
        <f t="shared" si="41"/>
        <v>0.58836417194517698</v>
      </c>
      <c r="W222" s="24">
        <f t="shared" si="42"/>
        <v>1.4462679609136115</v>
      </c>
      <c r="X222" s="24">
        <v>1.6087992440029384</v>
      </c>
      <c r="Y222" s="24">
        <v>0.54664623588391448</v>
      </c>
      <c r="Z222" s="24"/>
      <c r="AA222" s="24"/>
      <c r="AB222" s="24"/>
      <c r="AC222" s="24"/>
      <c r="AD222" s="4"/>
    </row>
    <row r="223" spans="1:30">
      <c r="A223" s="1" t="s">
        <v>0</v>
      </c>
      <c r="B223" s="2" t="s">
        <v>142</v>
      </c>
      <c r="C223" s="1" t="s">
        <v>2</v>
      </c>
      <c r="D223" s="1" t="s">
        <v>232</v>
      </c>
      <c r="E223" s="3" t="s">
        <v>240</v>
      </c>
      <c r="F223" s="1">
        <v>42.06</v>
      </c>
      <c r="G223" s="1">
        <v>75.540000000000006</v>
      </c>
      <c r="H223" s="1">
        <v>80.38</v>
      </c>
      <c r="I223" s="1">
        <f t="shared" si="44"/>
        <v>42.1</v>
      </c>
      <c r="J223" s="23">
        <f t="shared" si="30"/>
        <v>1.4028956527530421</v>
      </c>
      <c r="K223" s="23">
        <f t="shared" si="30"/>
        <v>0.73478361508961276</v>
      </c>
      <c r="L223">
        <f t="shared" si="31"/>
        <v>0.66869665617470031</v>
      </c>
      <c r="M223">
        <f t="shared" si="32"/>
        <v>83.251789699999989</v>
      </c>
      <c r="N223" s="24">
        <f t="shared" si="33"/>
        <v>0.66406401125841952</v>
      </c>
      <c r="O223" s="24">
        <f t="shared" si="34"/>
        <v>1.4776501781142579</v>
      </c>
      <c r="P223" s="11">
        <f t="shared" si="35"/>
        <v>80.38</v>
      </c>
      <c r="Q223" s="11">
        <f t="shared" si="36"/>
        <v>42.1</v>
      </c>
      <c r="R223" s="23">
        <f t="shared" si="37"/>
        <v>1.4028956527530421</v>
      </c>
      <c r="S223" s="23">
        <f t="shared" si="38"/>
        <v>0.73478361508961276</v>
      </c>
      <c r="T223">
        <f t="shared" si="39"/>
        <v>0.54742349292341119</v>
      </c>
      <c r="U223">
        <f t="shared" si="40"/>
        <v>83.994724150665192</v>
      </c>
      <c r="V223" s="24">
        <f t="shared" si="41"/>
        <v>0.54441937844870836</v>
      </c>
      <c r="W223" s="24">
        <f t="shared" si="42"/>
        <v>1.4450239470262616</v>
      </c>
      <c r="X223" s="24">
        <v>1.6092605778723896</v>
      </c>
      <c r="Y223" s="24">
        <v>0.54631274656769246</v>
      </c>
      <c r="Z223" s="24"/>
      <c r="AA223" s="24"/>
      <c r="AB223" s="24"/>
      <c r="AC223" s="24"/>
      <c r="AD223" s="4"/>
    </row>
    <row r="224" spans="1:30">
      <c r="A224" s="1" t="s">
        <v>0</v>
      </c>
      <c r="B224" s="2" t="s">
        <v>241</v>
      </c>
      <c r="C224" s="1" t="s">
        <v>2</v>
      </c>
      <c r="D224" s="1" t="s">
        <v>242</v>
      </c>
      <c r="E224" s="3" t="s">
        <v>243</v>
      </c>
      <c r="F224" s="1">
        <v>41.04</v>
      </c>
      <c r="G224" s="1">
        <v>81.31</v>
      </c>
      <c r="H224" s="1">
        <f t="shared" ref="H224:H231" si="46">ROUND((ROUNDDOWN(G224,0)+(G224-ROUNDDOWN(G224,0))*(5/3)),2)</f>
        <v>81.52</v>
      </c>
      <c r="I224" s="1">
        <f t="shared" si="44"/>
        <v>41.07</v>
      </c>
      <c r="J224" s="23">
        <f t="shared" si="30"/>
        <v>1.4227924062257773</v>
      </c>
      <c r="K224" s="23">
        <f t="shared" si="30"/>
        <v>0.71680672379407118</v>
      </c>
      <c r="L224">
        <f t="shared" si="31"/>
        <v>0.66088743144245876</v>
      </c>
      <c r="M224">
        <f t="shared" si="32"/>
        <v>82.630867589999994</v>
      </c>
      <c r="N224" s="24">
        <f t="shared" si="33"/>
        <v>0.65542876954331986</v>
      </c>
      <c r="O224" s="24">
        <f t="shared" si="34"/>
        <v>1.4714600030799374</v>
      </c>
      <c r="P224" s="11">
        <f t="shared" si="35"/>
        <v>81.52</v>
      </c>
      <c r="Q224" s="11">
        <f t="shared" si="36"/>
        <v>41.07</v>
      </c>
      <c r="R224" s="23">
        <f t="shared" si="37"/>
        <v>1.4227924062257773</v>
      </c>
      <c r="S224" s="23">
        <f t="shared" si="38"/>
        <v>0.71680672379407118</v>
      </c>
      <c r="T224">
        <f t="shared" si="39"/>
        <v>0.53794172325817224</v>
      </c>
      <c r="U224">
        <f t="shared" si="40"/>
        <v>83.368260965471961</v>
      </c>
      <c r="V224" s="24">
        <f t="shared" si="41"/>
        <v>0.53434232489104871</v>
      </c>
      <c r="W224" s="24">
        <f t="shared" si="42"/>
        <v>1.4401699167903261</v>
      </c>
      <c r="X224" s="24">
        <v>1.6093115555426956</v>
      </c>
      <c r="Y224" s="24">
        <v>0.54613938938622408</v>
      </c>
      <c r="Z224" s="24"/>
      <c r="AA224" s="24"/>
      <c r="AB224" s="24"/>
      <c r="AC224" s="24"/>
      <c r="AD224" s="4"/>
    </row>
    <row r="225" spans="1:30">
      <c r="A225" s="1" t="s">
        <v>0</v>
      </c>
      <c r="B225" s="2" t="s">
        <v>244</v>
      </c>
      <c r="C225" s="1" t="s">
        <v>2</v>
      </c>
      <c r="D225" s="1" t="s">
        <v>242</v>
      </c>
      <c r="E225" s="3" t="s">
        <v>245</v>
      </c>
      <c r="F225" s="1">
        <v>40.479999999999997</v>
      </c>
      <c r="G225" s="1">
        <v>81.22</v>
      </c>
      <c r="H225" s="1">
        <f t="shared" si="46"/>
        <v>81.37</v>
      </c>
      <c r="I225" s="1">
        <f t="shared" si="44"/>
        <v>40.799999999999997</v>
      </c>
      <c r="J225" s="23">
        <f t="shared" si="30"/>
        <v>1.420174412347786</v>
      </c>
      <c r="K225" s="23">
        <f t="shared" si="30"/>
        <v>0.71209433481368645</v>
      </c>
      <c r="L225">
        <f t="shared" si="31"/>
        <v>0.66186422490926688</v>
      </c>
      <c r="M225">
        <f t="shared" si="32"/>
        <v>82.468101599999997</v>
      </c>
      <c r="N225" s="24">
        <f t="shared" si="33"/>
        <v>0.65615368659066753</v>
      </c>
      <c r="O225" s="24">
        <f t="shared" si="34"/>
        <v>1.4694703677058878</v>
      </c>
      <c r="P225" s="11">
        <f t="shared" si="35"/>
        <v>81.37</v>
      </c>
      <c r="Q225" s="11">
        <f t="shared" si="36"/>
        <v>40.799999999999997</v>
      </c>
      <c r="R225" s="23">
        <f t="shared" si="37"/>
        <v>1.420174412347786</v>
      </c>
      <c r="S225" s="23">
        <f t="shared" si="38"/>
        <v>0.71209433481368645</v>
      </c>
      <c r="T225">
        <f t="shared" si="39"/>
        <v>0.53913071193627338</v>
      </c>
      <c r="U225">
        <f t="shared" si="40"/>
        <v>83.204042460615497</v>
      </c>
      <c r="V225" s="24">
        <f t="shared" si="41"/>
        <v>0.53534270382682403</v>
      </c>
      <c r="W225" s="24">
        <f t="shared" si="42"/>
        <v>1.438497969203655</v>
      </c>
      <c r="X225" s="24">
        <v>1.6092818075380193</v>
      </c>
      <c r="Y225" s="24">
        <v>0.54611107578672302</v>
      </c>
      <c r="Z225" s="24"/>
      <c r="AA225" s="24"/>
      <c r="AB225" s="24"/>
      <c r="AC225" s="24"/>
      <c r="AD225" s="4"/>
    </row>
    <row r="226" spans="1:30">
      <c r="A226" s="1" t="s">
        <v>0</v>
      </c>
      <c r="B226" s="2" t="s">
        <v>246</v>
      </c>
      <c r="C226" s="1" t="s">
        <v>2</v>
      </c>
      <c r="D226" s="1" t="s">
        <v>242</v>
      </c>
      <c r="E226" s="3" t="s">
        <v>247</v>
      </c>
      <c r="F226" s="1">
        <v>39.06</v>
      </c>
      <c r="G226" s="1">
        <v>84.3</v>
      </c>
      <c r="H226" s="1">
        <f t="shared" si="46"/>
        <v>84.5</v>
      </c>
      <c r="I226" s="1">
        <f t="shared" si="44"/>
        <v>39.1</v>
      </c>
      <c r="J226" s="23">
        <f t="shared" si="30"/>
        <v>1.4748032179352084</v>
      </c>
      <c r="K226" s="23">
        <f t="shared" si="30"/>
        <v>0.68242373752978291</v>
      </c>
      <c r="L226">
        <f t="shared" si="31"/>
        <v>0.64480654183254749</v>
      </c>
      <c r="M226">
        <f t="shared" si="32"/>
        <v>81.443278699999993</v>
      </c>
      <c r="N226" s="24">
        <f t="shared" si="33"/>
        <v>0.63762923332834553</v>
      </c>
      <c r="O226" s="24">
        <f t="shared" si="34"/>
        <v>1.4602865418433577</v>
      </c>
      <c r="P226" s="11">
        <f t="shared" si="35"/>
        <v>84.5</v>
      </c>
      <c r="Q226" s="11">
        <f t="shared" si="36"/>
        <v>39.1</v>
      </c>
      <c r="R226" s="23">
        <f t="shared" si="37"/>
        <v>1.4748032179352084</v>
      </c>
      <c r="S226" s="23">
        <f t="shared" si="38"/>
        <v>0.68242373752978291</v>
      </c>
      <c r="T226">
        <f t="shared" si="39"/>
        <v>0.51823768026496209</v>
      </c>
      <c r="U226">
        <f t="shared" si="40"/>
        <v>82.170074096704326</v>
      </c>
      <c r="V226" s="24">
        <f t="shared" si="41"/>
        <v>0.51340605726487054</v>
      </c>
      <c r="W226" s="24">
        <f t="shared" si="42"/>
        <v>1.431694326507754</v>
      </c>
      <c r="X226" s="24">
        <v>1.6094326644447219</v>
      </c>
      <c r="Y226" s="24">
        <v>0.5458091332314231</v>
      </c>
      <c r="Z226" s="24"/>
      <c r="AA226" s="24"/>
      <c r="AB226" s="24"/>
      <c r="AC226" s="24"/>
      <c r="AD226" s="4"/>
    </row>
    <row r="227" spans="1:30">
      <c r="A227" s="1" t="s">
        <v>0</v>
      </c>
      <c r="B227" s="2" t="s">
        <v>248</v>
      </c>
      <c r="C227" s="1" t="s">
        <v>2</v>
      </c>
      <c r="D227" s="1" t="s">
        <v>242</v>
      </c>
      <c r="E227" s="3" t="s">
        <v>249</v>
      </c>
      <c r="F227" s="1">
        <v>41.28</v>
      </c>
      <c r="G227" s="1">
        <v>81.400000000000006</v>
      </c>
      <c r="H227" s="1">
        <f t="shared" si="46"/>
        <v>81.67</v>
      </c>
      <c r="I227" s="1">
        <f t="shared" si="44"/>
        <v>41.47</v>
      </c>
      <c r="J227" s="23">
        <f t="shared" si="30"/>
        <v>1.4254104001037691</v>
      </c>
      <c r="K227" s="23">
        <f t="shared" si="30"/>
        <v>0.72378804080204839</v>
      </c>
      <c r="L227">
        <f t="shared" si="31"/>
        <v>0.65992623227555014</v>
      </c>
      <c r="M227">
        <f t="shared" si="32"/>
        <v>82.872002389999992</v>
      </c>
      <c r="N227" s="24">
        <f t="shared" si="33"/>
        <v>0.65482594058067678</v>
      </c>
      <c r="O227" s="24">
        <f t="shared" si="34"/>
        <v>1.4743384523787852</v>
      </c>
      <c r="P227" s="11">
        <f t="shared" si="35"/>
        <v>81.67</v>
      </c>
      <c r="Q227" s="11">
        <f t="shared" si="36"/>
        <v>41.47</v>
      </c>
      <c r="R227" s="23">
        <f t="shared" si="37"/>
        <v>1.4254104001037691</v>
      </c>
      <c r="S227" s="23">
        <f t="shared" si="38"/>
        <v>0.72378804080204839</v>
      </c>
      <c r="T227">
        <f t="shared" si="39"/>
        <v>0.53677086540533414</v>
      </c>
      <c r="U227">
        <f t="shared" si="40"/>
        <v>83.611547639333409</v>
      </c>
      <c r="V227" s="24">
        <f t="shared" si="41"/>
        <v>0.53343771420309927</v>
      </c>
      <c r="W227" s="24">
        <f t="shared" si="42"/>
        <v>1.4425696493152032</v>
      </c>
      <c r="X227" s="24">
        <v>1.6093487151968646</v>
      </c>
      <c r="Y227" s="24">
        <v>0.54618384403775644</v>
      </c>
      <c r="Z227" s="24"/>
      <c r="AA227" s="24"/>
      <c r="AB227" s="24"/>
      <c r="AC227" s="24"/>
      <c r="AD227" s="4"/>
    </row>
    <row r="228" spans="1:30">
      <c r="A228" s="1" t="s">
        <v>0</v>
      </c>
      <c r="B228" s="5" t="s">
        <v>250</v>
      </c>
      <c r="C228" s="1" t="s">
        <v>2</v>
      </c>
      <c r="D228" s="1" t="s">
        <v>242</v>
      </c>
      <c r="E228" s="3" t="s">
        <v>251</v>
      </c>
      <c r="F228" s="1">
        <v>39.57</v>
      </c>
      <c r="G228" s="1">
        <v>83</v>
      </c>
      <c r="H228" s="1">
        <f t="shared" si="46"/>
        <v>83</v>
      </c>
      <c r="I228" s="1">
        <f t="shared" si="44"/>
        <v>39.950000000000003</v>
      </c>
      <c r="J228" s="23">
        <f t="shared" si="30"/>
        <v>1.4486232791552935</v>
      </c>
      <c r="K228" s="23">
        <f t="shared" si="30"/>
        <v>0.69725903617173468</v>
      </c>
      <c r="L228">
        <f t="shared" si="31"/>
        <v>0.65209732681288324</v>
      </c>
      <c r="M228">
        <f t="shared" si="32"/>
        <v>81.955690149999981</v>
      </c>
      <c r="N228" s="24">
        <f t="shared" si="33"/>
        <v>0.64568078218544067</v>
      </c>
      <c r="O228" s="24">
        <f t="shared" si="34"/>
        <v>1.464972526637438</v>
      </c>
      <c r="P228" s="11">
        <f t="shared" si="35"/>
        <v>83</v>
      </c>
      <c r="Q228" s="11">
        <f t="shared" si="36"/>
        <v>39.950000000000003</v>
      </c>
      <c r="R228" s="23">
        <f t="shared" si="37"/>
        <v>1.4486232791552935</v>
      </c>
      <c r="S228" s="23">
        <f t="shared" si="38"/>
        <v>0.69725903617173468</v>
      </c>
      <c r="T228">
        <f t="shared" si="39"/>
        <v>0.52720214997322745</v>
      </c>
      <c r="U228">
        <f t="shared" si="40"/>
        <v>82.687058278659904</v>
      </c>
      <c r="V228" s="24">
        <f t="shared" si="41"/>
        <v>0.52291373821631448</v>
      </c>
      <c r="W228" s="24">
        <f t="shared" si="42"/>
        <v>1.4351885643593225</v>
      </c>
      <c r="X228" s="24">
        <v>1.609374153545069</v>
      </c>
      <c r="Y228" s="24">
        <v>0.54595223420462347</v>
      </c>
      <c r="Z228" s="24"/>
      <c r="AA228" s="24"/>
      <c r="AB228" s="24"/>
      <c r="AC228" s="24"/>
      <c r="AD228" s="4"/>
    </row>
    <row r="229" spans="1:30">
      <c r="A229" s="1" t="s">
        <v>0</v>
      </c>
      <c r="B229" s="5" t="s">
        <v>252</v>
      </c>
      <c r="C229" s="1" t="s">
        <v>2</v>
      </c>
      <c r="D229" s="1" t="s">
        <v>242</v>
      </c>
      <c r="E229" s="3" t="s">
        <v>253</v>
      </c>
      <c r="F229" s="1">
        <v>39.450000000000003</v>
      </c>
      <c r="G229" s="1">
        <v>84.11</v>
      </c>
      <c r="H229" s="1">
        <f t="shared" si="46"/>
        <v>84.18</v>
      </c>
      <c r="I229" s="1">
        <f t="shared" si="44"/>
        <v>39.75</v>
      </c>
      <c r="J229" s="23">
        <f t="shared" si="30"/>
        <v>1.4692181643288267</v>
      </c>
      <c r="K229" s="23">
        <f t="shared" si="30"/>
        <v>0.69376837766774602</v>
      </c>
      <c r="L229">
        <f t="shared" si="31"/>
        <v>0.64622203650443732</v>
      </c>
      <c r="M229">
        <f t="shared" si="32"/>
        <v>81.835122749999996</v>
      </c>
      <c r="N229" s="24">
        <f t="shared" si="33"/>
        <v>0.63967159232933257</v>
      </c>
      <c r="O229" s="24">
        <f t="shared" si="34"/>
        <v>1.4644484462944436</v>
      </c>
      <c r="P229" s="11">
        <f t="shared" si="35"/>
        <v>84.18</v>
      </c>
      <c r="Q229" s="11">
        <f t="shared" si="36"/>
        <v>39.75</v>
      </c>
      <c r="R229" s="23">
        <f t="shared" si="37"/>
        <v>1.4692181643288267</v>
      </c>
      <c r="S229" s="23">
        <f t="shared" si="38"/>
        <v>0.69376837766774602</v>
      </c>
      <c r="T229">
        <f t="shared" si="39"/>
        <v>0.51998228196083573</v>
      </c>
      <c r="U229">
        <f t="shared" si="40"/>
        <v>82.565414941729188</v>
      </c>
      <c r="V229" s="24">
        <f t="shared" si="41"/>
        <v>0.51561091452785257</v>
      </c>
      <c r="W229" s="24">
        <f t="shared" si="42"/>
        <v>1.4350127392577177</v>
      </c>
      <c r="X229" s="24">
        <v>1.6094480110763192</v>
      </c>
      <c r="Y229" s="24">
        <v>0.54589622999563547</v>
      </c>
      <c r="Z229" s="24"/>
      <c r="AA229" s="24"/>
      <c r="AB229" s="24"/>
      <c r="AC229" s="24"/>
      <c r="AD229" s="4"/>
    </row>
    <row r="230" spans="1:30">
      <c r="A230" s="1" t="s">
        <v>0</v>
      </c>
      <c r="B230" s="5" t="s">
        <v>73</v>
      </c>
      <c r="C230" s="1" t="s">
        <v>2</v>
      </c>
      <c r="D230" s="1" t="s">
        <v>242</v>
      </c>
      <c r="E230" s="3" t="s">
        <v>254</v>
      </c>
      <c r="F230" s="1">
        <v>41.39</v>
      </c>
      <c r="G230" s="1">
        <v>83.34</v>
      </c>
      <c r="H230" s="1">
        <f t="shared" si="46"/>
        <v>83.57</v>
      </c>
      <c r="I230" s="1">
        <f t="shared" si="44"/>
        <v>41.65</v>
      </c>
      <c r="J230" s="23">
        <f t="shared" si="30"/>
        <v>1.458571655891661</v>
      </c>
      <c r="K230" s="23">
        <f t="shared" si="30"/>
        <v>0.72692963345563821</v>
      </c>
      <c r="L230">
        <f t="shared" si="31"/>
        <v>0.6491314330573017</v>
      </c>
      <c r="M230">
        <f t="shared" si="32"/>
        <v>82.980513049999999</v>
      </c>
      <c r="N230" s="24">
        <f t="shared" si="33"/>
        <v>0.6442659625752678</v>
      </c>
      <c r="O230" s="24">
        <f t="shared" si="34"/>
        <v>1.4768979516622855</v>
      </c>
      <c r="P230" s="11">
        <f t="shared" si="35"/>
        <v>83.57</v>
      </c>
      <c r="Q230" s="11">
        <f t="shared" si="36"/>
        <v>41.65</v>
      </c>
      <c r="R230" s="23">
        <f t="shared" si="37"/>
        <v>1.458571655891661</v>
      </c>
      <c r="S230" s="23">
        <f t="shared" si="38"/>
        <v>0.72692963345563821</v>
      </c>
      <c r="T230">
        <f t="shared" si="39"/>
        <v>0.52356177887426036</v>
      </c>
      <c r="U230">
        <f t="shared" si="40"/>
        <v>83.721026642571076</v>
      </c>
      <c r="V230" s="24">
        <f t="shared" si="41"/>
        <v>0.52042101515279537</v>
      </c>
      <c r="W230" s="24">
        <f t="shared" si="42"/>
        <v>1.4450337056718741</v>
      </c>
      <c r="X230" s="24">
        <v>1.6095138506484532</v>
      </c>
      <c r="Y230" s="24">
        <v>0.54614490181136244</v>
      </c>
      <c r="Z230" s="24"/>
      <c r="AA230" s="24"/>
      <c r="AB230" s="24"/>
      <c r="AC230" s="24"/>
      <c r="AD230" s="4"/>
    </row>
    <row r="231" spans="1:30">
      <c r="A231" s="1" t="s">
        <v>0</v>
      </c>
      <c r="B231" s="5" t="s">
        <v>255</v>
      </c>
      <c r="C231" s="1" t="s">
        <v>2</v>
      </c>
      <c r="D231" s="1" t="s">
        <v>242</v>
      </c>
      <c r="E231" s="3" t="s">
        <v>256</v>
      </c>
      <c r="F231" s="1">
        <v>41.06</v>
      </c>
      <c r="G231" s="1">
        <v>80.39</v>
      </c>
      <c r="H231" s="1">
        <f t="shared" si="46"/>
        <v>80.650000000000006</v>
      </c>
      <c r="I231" s="1">
        <f t="shared" si="44"/>
        <v>41.1</v>
      </c>
      <c r="J231" s="23">
        <f t="shared" si="30"/>
        <v>1.4076080417334269</v>
      </c>
      <c r="K231" s="23">
        <f t="shared" si="30"/>
        <v>0.71733032256966944</v>
      </c>
      <c r="L231">
        <f t="shared" si="31"/>
        <v>0.66676749799090784</v>
      </c>
      <c r="M231">
        <f t="shared" si="32"/>
        <v>82.648952699999995</v>
      </c>
      <c r="N231" s="24">
        <f t="shared" si="33"/>
        <v>0.66128723027560288</v>
      </c>
      <c r="O231" s="24">
        <f t="shared" si="34"/>
        <v>1.4709145455257364</v>
      </c>
      <c r="P231" s="11">
        <f t="shared" si="35"/>
        <v>80.650000000000006</v>
      </c>
      <c r="Q231" s="11">
        <f t="shared" si="36"/>
        <v>41.1</v>
      </c>
      <c r="R231" s="23">
        <f t="shared" si="37"/>
        <v>1.4076080417334269</v>
      </c>
      <c r="S231" s="23">
        <f t="shared" si="38"/>
        <v>0.71733032256966944</v>
      </c>
      <c r="T231">
        <f t="shared" si="39"/>
        <v>0.54508618272809473</v>
      </c>
      <c r="U231">
        <f t="shared" si="40"/>
        <v>83.386507466011565</v>
      </c>
      <c r="V231" s="24">
        <f t="shared" si="41"/>
        <v>0.54145900026509231</v>
      </c>
      <c r="W231" s="24">
        <f t="shared" si="42"/>
        <v>1.4395172523189512</v>
      </c>
      <c r="X231" s="24">
        <v>1.6092288143567404</v>
      </c>
      <c r="Y231" s="24">
        <v>0.54617594213944509</v>
      </c>
      <c r="Z231" s="24"/>
      <c r="AA231" s="24"/>
      <c r="AB231" s="24"/>
      <c r="AC231" s="24"/>
      <c r="AD231" s="4"/>
    </row>
    <row r="232" spans="1:30">
      <c r="A232" s="1" t="s">
        <v>0</v>
      </c>
      <c r="B232" s="5" t="s">
        <v>257</v>
      </c>
      <c r="C232" s="1" t="s">
        <v>2</v>
      </c>
      <c r="D232" s="1" t="s">
        <v>242</v>
      </c>
      <c r="E232" s="3" t="s">
        <v>258</v>
      </c>
      <c r="F232" s="1">
        <v>41.26</v>
      </c>
      <c r="G232" s="1">
        <v>82.1</v>
      </c>
      <c r="H232" s="1">
        <v>81.38</v>
      </c>
      <c r="I232" s="1">
        <f t="shared" si="44"/>
        <v>41.43</v>
      </c>
      <c r="J232" s="23">
        <f t="shared" si="30"/>
        <v>1.4203489452729854</v>
      </c>
      <c r="K232" s="23">
        <f t="shared" si="30"/>
        <v>0.72308990910125071</v>
      </c>
      <c r="L232">
        <f t="shared" si="31"/>
        <v>0.66179862170085213</v>
      </c>
      <c r="M232">
        <f t="shared" si="32"/>
        <v>82.847888909999995</v>
      </c>
      <c r="N232" s="24">
        <f t="shared" si="33"/>
        <v>0.65664923987135904</v>
      </c>
      <c r="O232" s="24">
        <f t="shared" si="34"/>
        <v>1.4738297499416757</v>
      </c>
      <c r="P232" s="11">
        <f t="shared" si="35"/>
        <v>81.38</v>
      </c>
      <c r="Q232" s="11">
        <f t="shared" si="36"/>
        <v>41.43</v>
      </c>
      <c r="R232" s="23">
        <f t="shared" si="37"/>
        <v>1.4203489452729854</v>
      </c>
      <c r="S232" s="23">
        <f t="shared" si="38"/>
        <v>0.72308990910125071</v>
      </c>
      <c r="T232">
        <f t="shared" si="39"/>
        <v>0.53905088451237471</v>
      </c>
      <c r="U232">
        <f t="shared" si="40"/>
        <v>83.58721897194728</v>
      </c>
      <c r="V232" s="24">
        <f t="shared" si="41"/>
        <v>0.53567805873186902</v>
      </c>
      <c r="W232" s="24">
        <f t="shared" si="42"/>
        <v>1.442088492139848</v>
      </c>
      <c r="X232" s="24">
        <v>1.6093195241065066</v>
      </c>
      <c r="Y232" s="24">
        <v>0.54618942862408237</v>
      </c>
      <c r="Z232" s="24"/>
      <c r="AA232" s="24"/>
      <c r="AB232" s="24"/>
      <c r="AC232" s="24"/>
      <c r="AD232" s="4"/>
    </row>
    <row r="233" spans="1:30">
      <c r="A233" s="1" t="s">
        <v>0</v>
      </c>
      <c r="B233" s="5" t="s">
        <v>21</v>
      </c>
      <c r="C233" s="1" t="s">
        <v>2</v>
      </c>
      <c r="D233" s="1" t="s">
        <v>259</v>
      </c>
      <c r="E233" s="3" t="s">
        <v>260</v>
      </c>
      <c r="F233" s="1">
        <v>36.07</v>
      </c>
      <c r="G233" s="1">
        <v>95.56</v>
      </c>
      <c r="H233" s="1">
        <f t="shared" ref="H233:H241" si="47">ROUND((ROUNDDOWN(G233,0)+(G233-ROUNDDOWN(G233,0))*(5/3)),2)</f>
        <v>95.93</v>
      </c>
      <c r="I233" s="1">
        <f t="shared" si="44"/>
        <v>36.119999999999997</v>
      </c>
      <c r="J233" s="23">
        <f t="shared" si="30"/>
        <v>1.6742943514381605</v>
      </c>
      <c r="K233" s="23">
        <f t="shared" si="30"/>
        <v>0.6304129258203518</v>
      </c>
      <c r="L233">
        <f t="shared" si="31"/>
        <v>0.64672628296020562</v>
      </c>
      <c r="M233">
        <f t="shared" si="32"/>
        <v>79.646824440000003</v>
      </c>
      <c r="N233" s="24">
        <f t="shared" si="33"/>
        <v>0.63619671887935891</v>
      </c>
      <c r="O233" s="24">
        <f t="shared" si="34"/>
        <v>1.4399997111372884</v>
      </c>
      <c r="P233" s="11">
        <f t="shared" si="35"/>
        <v>95.93</v>
      </c>
      <c r="Q233" s="11">
        <f t="shared" si="36"/>
        <v>36.119999999999997</v>
      </c>
      <c r="R233" s="23">
        <f t="shared" si="37"/>
        <v>1.6742943514381605</v>
      </c>
      <c r="S233" s="23">
        <f t="shared" si="38"/>
        <v>0.6304129258203518</v>
      </c>
      <c r="T233">
        <f t="shared" si="39"/>
        <v>0.5206032765217361</v>
      </c>
      <c r="U233">
        <f t="shared" si="40"/>
        <v>80.357588376436539</v>
      </c>
      <c r="V233" s="24">
        <f t="shared" si="41"/>
        <v>0.51324836053413658</v>
      </c>
      <c r="W233" s="24">
        <f t="shared" si="42"/>
        <v>1.4150951166026822</v>
      </c>
      <c r="X233" s="24">
        <v>1.6092455166677773</v>
      </c>
      <c r="Y233" s="24">
        <v>0.54545133939122215</v>
      </c>
      <c r="Z233" s="24"/>
      <c r="AA233" s="24"/>
      <c r="AB233" s="24"/>
      <c r="AC233" s="24"/>
      <c r="AD233" s="4"/>
    </row>
    <row r="234" spans="1:30">
      <c r="A234" s="1" t="s">
        <v>0</v>
      </c>
      <c r="B234" s="5" t="s">
        <v>261</v>
      </c>
      <c r="C234" s="1" t="s">
        <v>2</v>
      </c>
      <c r="D234" s="1" t="s">
        <v>259</v>
      </c>
      <c r="E234" s="3" t="s">
        <v>262</v>
      </c>
      <c r="F234" s="1">
        <v>35.28</v>
      </c>
      <c r="G234" s="1">
        <v>97.31</v>
      </c>
      <c r="H234" s="1">
        <f t="shared" si="47"/>
        <v>97.52</v>
      </c>
      <c r="I234" s="1">
        <f t="shared" si="44"/>
        <v>35.47</v>
      </c>
      <c r="J234" s="23">
        <f t="shared" si="30"/>
        <v>1.7020450865448702</v>
      </c>
      <c r="K234" s="23">
        <f t="shared" si="30"/>
        <v>0.6190682856823887</v>
      </c>
      <c r="L234">
        <f t="shared" si="31"/>
        <v>0.65500837788686872</v>
      </c>
      <c r="M234">
        <f t="shared" si="32"/>
        <v>79.25498039</v>
      </c>
      <c r="N234" s="24">
        <f t="shared" si="33"/>
        <v>0.6435238588850738</v>
      </c>
      <c r="O234" s="24">
        <f t="shared" si="34"/>
        <v>1.4341074310744708</v>
      </c>
      <c r="P234" s="11">
        <f t="shared" si="35"/>
        <v>97.52</v>
      </c>
      <c r="Q234" s="11">
        <f t="shared" si="36"/>
        <v>35.47</v>
      </c>
      <c r="R234" s="23">
        <f t="shared" si="37"/>
        <v>1.7020450865448702</v>
      </c>
      <c r="S234" s="23">
        <f t="shared" si="38"/>
        <v>0.6190682856823887</v>
      </c>
      <c r="T234">
        <f t="shared" si="39"/>
        <v>0.53076690050447239</v>
      </c>
      <c r="U234">
        <f t="shared" si="40"/>
        <v>79.962247531411677</v>
      </c>
      <c r="V234" s="24">
        <f t="shared" si="41"/>
        <v>0.52264251610465284</v>
      </c>
      <c r="W234" s="24">
        <f t="shared" si="42"/>
        <v>1.4097843175911215</v>
      </c>
      <c r="X234" s="24">
        <v>1.6090891412090802</v>
      </c>
      <c r="Y234" s="24">
        <v>0.54540808472464775</v>
      </c>
      <c r="Z234" s="24"/>
      <c r="AA234" s="24"/>
      <c r="AB234" s="24"/>
      <c r="AC234" s="24"/>
      <c r="AD234" s="4"/>
    </row>
    <row r="235" spans="1:30">
      <c r="A235" s="1" t="s">
        <v>0</v>
      </c>
      <c r="B235" s="5" t="s">
        <v>263</v>
      </c>
      <c r="C235" s="1" t="s">
        <v>2</v>
      </c>
      <c r="D235" s="1" t="s">
        <v>264</v>
      </c>
      <c r="E235" s="3" t="s">
        <v>265</v>
      </c>
      <c r="F235" s="1">
        <v>45.31</v>
      </c>
      <c r="G235" s="1">
        <v>122.4</v>
      </c>
      <c r="H235" s="1">
        <f t="shared" si="47"/>
        <v>122.67</v>
      </c>
      <c r="I235" s="1">
        <f t="shared" si="44"/>
        <v>45.52</v>
      </c>
      <c r="J235" s="23">
        <f t="shared" si="30"/>
        <v>2.1409953934214441</v>
      </c>
      <c r="K235" s="23">
        <f t="shared" si="30"/>
        <v>0.79447387550781889</v>
      </c>
      <c r="L235">
        <f t="shared" si="31"/>
        <v>0.96196403068345038</v>
      </c>
      <c r="M235">
        <f t="shared" si="32"/>
        <v>85.313492240000002</v>
      </c>
      <c r="N235" s="24">
        <f t="shared" si="33"/>
        <v>0.95874785246779382</v>
      </c>
      <c r="O235" s="24">
        <f t="shared" si="34"/>
        <v>1.4776301695790708</v>
      </c>
      <c r="P235" s="11">
        <f t="shared" si="35"/>
        <v>122.67</v>
      </c>
      <c r="Q235" s="11">
        <f t="shared" si="36"/>
        <v>45.52</v>
      </c>
      <c r="R235" s="23">
        <f t="shared" si="37"/>
        <v>2.1409953934214441</v>
      </c>
      <c r="S235" s="23">
        <f t="shared" si="38"/>
        <v>0.79447387550781889</v>
      </c>
      <c r="T235">
        <f t="shared" si="39"/>
        <v>0.87958069580462672</v>
      </c>
      <c r="U235">
        <f t="shared" si="40"/>
        <v>86.074825212180585</v>
      </c>
      <c r="V235" s="24">
        <f t="shared" si="41"/>
        <v>0.87751746140793174</v>
      </c>
      <c r="W235" s="24">
        <f t="shared" si="42"/>
        <v>1.4420849057030904</v>
      </c>
      <c r="X235" s="24">
        <v>1.6053720249025782</v>
      </c>
      <c r="Y235" s="24">
        <v>0.54862228358602572</v>
      </c>
      <c r="Z235" s="24"/>
      <c r="AA235" s="24"/>
      <c r="AB235" s="24"/>
      <c r="AC235" s="24"/>
      <c r="AD235" s="4"/>
    </row>
    <row r="236" spans="1:30">
      <c r="A236" s="1" t="s">
        <v>219</v>
      </c>
      <c r="B236" s="5" t="s">
        <v>266</v>
      </c>
      <c r="C236" s="1" t="s">
        <v>2</v>
      </c>
      <c r="D236" s="1" t="s">
        <v>264</v>
      </c>
      <c r="E236" s="3" t="s">
        <v>267</v>
      </c>
      <c r="F236" s="1">
        <v>44.03</v>
      </c>
      <c r="G236" s="1">
        <v>123.05</v>
      </c>
      <c r="H236" s="1">
        <f t="shared" si="47"/>
        <v>123.08</v>
      </c>
      <c r="I236" s="1">
        <f t="shared" si="44"/>
        <v>44.05</v>
      </c>
      <c r="J236" s="23">
        <f t="shared" si="30"/>
        <v>2.1481512433546208</v>
      </c>
      <c r="K236" s="23">
        <f t="shared" si="30"/>
        <v>0.76881753550350207</v>
      </c>
      <c r="L236">
        <f t="shared" si="31"/>
        <v>0.96863891440890881</v>
      </c>
      <c r="M236">
        <f t="shared" si="32"/>
        <v>84.427321849999998</v>
      </c>
      <c r="N236" s="24">
        <f t="shared" si="33"/>
        <v>0.96406095239082867</v>
      </c>
      <c r="O236" s="24">
        <f t="shared" si="34"/>
        <v>1.4621634136815491</v>
      </c>
      <c r="P236" s="11">
        <f t="shared" si="35"/>
        <v>123.08</v>
      </c>
      <c r="Q236" s="11">
        <f t="shared" si="36"/>
        <v>44.05</v>
      </c>
      <c r="R236" s="23">
        <f t="shared" si="37"/>
        <v>2.1481512433546208</v>
      </c>
      <c r="S236" s="23">
        <f t="shared" si="38"/>
        <v>0.76881753550350207</v>
      </c>
      <c r="T236">
        <f t="shared" si="39"/>
        <v>0.88681157463307403</v>
      </c>
      <c r="U236">
        <f t="shared" si="40"/>
        <v>85.180746685739763</v>
      </c>
      <c r="V236" s="24">
        <f t="shared" si="41"/>
        <v>0.88367641584899315</v>
      </c>
      <c r="W236" s="24">
        <f t="shared" si="42"/>
        <v>1.4277919851033083</v>
      </c>
      <c r="X236" s="24">
        <v>1.6051452408027465</v>
      </c>
      <c r="Y236" s="24">
        <v>0.54840042550804369</v>
      </c>
      <c r="Z236" s="24"/>
      <c r="AA236" s="24"/>
      <c r="AB236" s="24"/>
      <c r="AC236" s="24"/>
      <c r="AD236" s="4"/>
    </row>
    <row r="237" spans="1:30">
      <c r="A237" s="1" t="s">
        <v>0</v>
      </c>
      <c r="B237" s="2" t="s">
        <v>268</v>
      </c>
      <c r="C237" s="1" t="s">
        <v>2</v>
      </c>
      <c r="D237" s="1" t="s">
        <v>269</v>
      </c>
      <c r="E237" s="3" t="s">
        <v>270</v>
      </c>
      <c r="F237" s="1">
        <v>40.36</v>
      </c>
      <c r="G237" s="1">
        <v>75.28</v>
      </c>
      <c r="H237" s="1">
        <f t="shared" si="47"/>
        <v>75.47</v>
      </c>
      <c r="I237" s="1">
        <f t="shared" si="44"/>
        <v>40.6</v>
      </c>
      <c r="J237" s="23">
        <f t="shared" si="30"/>
        <v>1.3171999864801205</v>
      </c>
      <c r="K237" s="23">
        <f t="shared" si="30"/>
        <v>0.70860367630969778</v>
      </c>
      <c r="L237">
        <f t="shared" si="31"/>
        <v>0.71176677068985694</v>
      </c>
      <c r="M237">
        <f t="shared" si="32"/>
        <v>82.347534199999984</v>
      </c>
      <c r="N237" s="24">
        <f t="shared" si="33"/>
        <v>0.70542778821090213</v>
      </c>
      <c r="O237" s="24">
        <f t="shared" si="34"/>
        <v>1.4614445956571154</v>
      </c>
      <c r="P237" s="11">
        <f t="shared" si="35"/>
        <v>75.47</v>
      </c>
      <c r="Q237" s="11">
        <f t="shared" si="36"/>
        <v>40.6</v>
      </c>
      <c r="R237" s="23">
        <f t="shared" si="37"/>
        <v>1.3171999864801205</v>
      </c>
      <c r="S237" s="23">
        <f t="shared" si="38"/>
        <v>0.70860367630969778</v>
      </c>
      <c r="T237">
        <f t="shared" si="39"/>
        <v>0.59883495474480464</v>
      </c>
      <c r="U237">
        <f t="shared" si="40"/>
        <v>83.082399123684766</v>
      </c>
      <c r="V237" s="24">
        <f t="shared" si="41"/>
        <v>0.59447566973773514</v>
      </c>
      <c r="W237" s="24">
        <f t="shared" si="42"/>
        <v>1.430170653634135</v>
      </c>
      <c r="X237" s="24">
        <v>1.6085509096053163</v>
      </c>
      <c r="Y237" s="24">
        <v>0.5463599185084157</v>
      </c>
      <c r="Z237" s="24"/>
      <c r="AA237" s="24"/>
      <c r="AB237" s="24"/>
      <c r="AC237" s="24"/>
      <c r="AD237" s="4"/>
    </row>
    <row r="238" spans="1:30">
      <c r="A238" s="1" t="s">
        <v>0</v>
      </c>
      <c r="B238" s="5" t="s">
        <v>271</v>
      </c>
      <c r="C238" s="1" t="s">
        <v>2</v>
      </c>
      <c r="D238" s="1" t="s">
        <v>269</v>
      </c>
      <c r="E238" s="3" t="s">
        <v>272</v>
      </c>
      <c r="F238" s="1">
        <v>42.07</v>
      </c>
      <c r="G238" s="1">
        <v>80.05</v>
      </c>
      <c r="H238" s="1">
        <f t="shared" si="47"/>
        <v>80.08</v>
      </c>
      <c r="I238" s="1">
        <f t="shared" si="44"/>
        <v>42.12</v>
      </c>
      <c r="J238" s="23">
        <f t="shared" si="30"/>
        <v>1.3976596649970592</v>
      </c>
      <c r="K238" s="23">
        <f t="shared" si="30"/>
        <v>0.73513268094001161</v>
      </c>
      <c r="L238">
        <f t="shared" si="31"/>
        <v>0.67089715095550051</v>
      </c>
      <c r="M238">
        <f t="shared" si="32"/>
        <v>83.263846439999995</v>
      </c>
      <c r="N238" s="24">
        <f t="shared" si="33"/>
        <v>0.66626583571137377</v>
      </c>
      <c r="O238" s="24">
        <f t="shared" si="34"/>
        <v>1.4775318063931893</v>
      </c>
      <c r="P238" s="11">
        <f t="shared" si="35"/>
        <v>80.08</v>
      </c>
      <c r="Q238" s="11">
        <f t="shared" si="36"/>
        <v>42.12</v>
      </c>
      <c r="R238" s="23">
        <f t="shared" si="37"/>
        <v>1.3976596649970592</v>
      </c>
      <c r="S238" s="23">
        <f t="shared" si="38"/>
        <v>0.73513268094001161</v>
      </c>
      <c r="T238">
        <f t="shared" si="39"/>
        <v>0.55008560854461053</v>
      </c>
      <c r="U238">
        <f t="shared" si="40"/>
        <v>84.006888484358271</v>
      </c>
      <c r="V238" s="24">
        <f t="shared" si="41"/>
        <v>0.54707909106019037</v>
      </c>
      <c r="W238" s="24">
        <f t="shared" si="42"/>
        <v>1.4448615841794341</v>
      </c>
      <c r="X238" s="24">
        <v>1.6092303574412528</v>
      </c>
      <c r="Y238" s="24">
        <v>0.54632796335229106</v>
      </c>
      <c r="Z238" s="24"/>
      <c r="AA238" s="24"/>
      <c r="AB238" s="24"/>
      <c r="AC238" s="24"/>
      <c r="AD238" s="4"/>
    </row>
    <row r="239" spans="1:30">
      <c r="A239" s="1" t="s">
        <v>0</v>
      </c>
      <c r="B239" s="5" t="s">
        <v>47</v>
      </c>
      <c r="C239" s="1" t="s">
        <v>2</v>
      </c>
      <c r="D239" s="1" t="s">
        <v>269</v>
      </c>
      <c r="E239" s="3" t="s">
        <v>273</v>
      </c>
      <c r="F239" s="1">
        <v>40.26</v>
      </c>
      <c r="G239" s="1">
        <v>79.58</v>
      </c>
      <c r="H239" s="1">
        <f t="shared" si="47"/>
        <v>79.97</v>
      </c>
      <c r="I239" s="1">
        <f t="shared" si="44"/>
        <v>40.43</v>
      </c>
      <c r="J239" s="23">
        <f t="shared" si="30"/>
        <v>1.3957398028198653</v>
      </c>
      <c r="K239" s="23">
        <f t="shared" si="30"/>
        <v>0.70563661658130739</v>
      </c>
      <c r="L239">
        <f t="shared" si="31"/>
        <v>0.67171890606365525</v>
      </c>
      <c r="M239">
        <f t="shared" si="32"/>
        <v>82.245051910000001</v>
      </c>
      <c r="N239" s="24">
        <f t="shared" si="33"/>
        <v>0.66557553147008297</v>
      </c>
      <c r="O239" s="24">
        <f t="shared" si="34"/>
        <v>1.4655869008864231</v>
      </c>
      <c r="P239" s="11">
        <f t="shared" si="35"/>
        <v>79.97</v>
      </c>
      <c r="Q239" s="11">
        <f t="shared" si="36"/>
        <v>40.43</v>
      </c>
      <c r="R239" s="23">
        <f t="shared" si="37"/>
        <v>1.3957398028198653</v>
      </c>
      <c r="S239" s="23">
        <f t="shared" si="38"/>
        <v>0.70563661658130739</v>
      </c>
      <c r="T239">
        <f t="shared" si="39"/>
        <v>0.5510786873158019</v>
      </c>
      <c r="U239">
        <f t="shared" si="40"/>
        <v>82.979002287293653</v>
      </c>
      <c r="V239" s="24">
        <f t="shared" si="41"/>
        <v>0.54694638101922255</v>
      </c>
      <c r="W239" s="24">
        <f t="shared" si="42"/>
        <v>1.4349353675989722</v>
      </c>
      <c r="X239" s="24">
        <v>1.6091182253734579</v>
      </c>
      <c r="Y239" s="24">
        <v>0.54611851518250198</v>
      </c>
      <c r="Z239" s="24"/>
      <c r="AA239" s="24"/>
      <c r="AB239" s="24"/>
      <c r="AC239" s="24"/>
      <c r="AD239" s="4"/>
    </row>
    <row r="240" spans="1:30">
      <c r="A240" s="1" t="s">
        <v>0</v>
      </c>
      <c r="B240" s="5" t="s">
        <v>274</v>
      </c>
      <c r="C240" s="1" t="s">
        <v>2</v>
      </c>
      <c r="D240" s="1" t="s">
        <v>269</v>
      </c>
      <c r="E240" s="3" t="s">
        <v>275</v>
      </c>
      <c r="F240" s="1">
        <v>41.24</v>
      </c>
      <c r="G240" s="1">
        <v>75.400000000000006</v>
      </c>
      <c r="H240" s="1">
        <f t="shared" si="47"/>
        <v>75.67</v>
      </c>
      <c r="I240" s="1">
        <f t="shared" si="44"/>
        <v>41.4</v>
      </c>
      <c r="J240" s="23">
        <f t="shared" si="30"/>
        <v>1.3206906449841092</v>
      </c>
      <c r="K240" s="23">
        <f t="shared" si="30"/>
        <v>0.72256631032565244</v>
      </c>
      <c r="L240">
        <f t="shared" si="31"/>
        <v>0.70973660185184961</v>
      </c>
      <c r="M240">
        <f t="shared" si="32"/>
        <v>82.829803799999993</v>
      </c>
      <c r="N240" s="24">
        <f t="shared" si="33"/>
        <v>0.70418629287282797</v>
      </c>
      <c r="O240" s="24">
        <f t="shared" si="34"/>
        <v>1.4676390044196816</v>
      </c>
      <c r="P240" s="11">
        <f t="shared" si="35"/>
        <v>75.67</v>
      </c>
      <c r="Q240" s="11">
        <f t="shared" si="36"/>
        <v>41.4</v>
      </c>
      <c r="R240" s="23">
        <f t="shared" si="37"/>
        <v>1.3206906449841092</v>
      </c>
      <c r="S240" s="23">
        <f t="shared" si="38"/>
        <v>0.72256631032565244</v>
      </c>
      <c r="T240">
        <f t="shared" si="39"/>
        <v>0.59644189735958131</v>
      </c>
      <c r="U240">
        <f t="shared" si="40"/>
        <v>83.568972471407662</v>
      </c>
      <c r="V240" s="24">
        <f t="shared" si="41"/>
        <v>0.59268873268008826</v>
      </c>
      <c r="W240" s="24">
        <f t="shared" si="42"/>
        <v>1.4354897029577061</v>
      </c>
      <c r="X240" s="24">
        <v>1.6086301312248232</v>
      </c>
      <c r="Y240" s="24">
        <v>0.54645596755693049</v>
      </c>
      <c r="Z240" s="24"/>
      <c r="AA240" s="24"/>
      <c r="AB240" s="24"/>
      <c r="AC240" s="24"/>
      <c r="AD240" s="4"/>
    </row>
    <row r="241" spans="1:30">
      <c r="A241" s="1" t="s">
        <v>0</v>
      </c>
      <c r="B241" s="5" t="s">
        <v>47</v>
      </c>
      <c r="C241" s="1" t="s">
        <v>2</v>
      </c>
      <c r="D241" s="1" t="s">
        <v>269</v>
      </c>
      <c r="E241" s="3" t="s">
        <v>276</v>
      </c>
      <c r="F241" s="1">
        <v>40.159999999999997</v>
      </c>
      <c r="G241" s="1">
        <v>76.52</v>
      </c>
      <c r="H241" s="1">
        <f t="shared" si="47"/>
        <v>76.87</v>
      </c>
      <c r="I241" s="1">
        <f t="shared" si="44"/>
        <v>40.270000000000003</v>
      </c>
      <c r="J241" s="23">
        <f t="shared" si="30"/>
        <v>1.3416345960080411</v>
      </c>
      <c r="K241" s="23">
        <f t="shared" si="30"/>
        <v>0.70284408977811652</v>
      </c>
      <c r="L241">
        <f t="shared" si="31"/>
        <v>0.69802176992439502</v>
      </c>
      <c r="M241">
        <f t="shared" si="32"/>
        <v>82.148597989999999</v>
      </c>
      <c r="N241" s="24">
        <f t="shared" si="33"/>
        <v>0.6914782951550702</v>
      </c>
      <c r="O241" s="24">
        <f t="shared" si="34"/>
        <v>1.4608734887261701</v>
      </c>
      <c r="P241" s="11">
        <f t="shared" si="35"/>
        <v>76.87</v>
      </c>
      <c r="Q241" s="11">
        <f t="shared" si="36"/>
        <v>40.270000000000003</v>
      </c>
      <c r="R241" s="23">
        <f t="shared" si="37"/>
        <v>1.3416345960080411</v>
      </c>
      <c r="S241" s="23">
        <f t="shared" si="38"/>
        <v>0.70284408977811652</v>
      </c>
      <c r="T241">
        <f t="shared" si="39"/>
        <v>0.5825780231809361</v>
      </c>
      <c r="U241">
        <f t="shared" si="40"/>
        <v>82.88168761774908</v>
      </c>
      <c r="V241" s="24">
        <f t="shared" si="41"/>
        <v>0.57808773476903041</v>
      </c>
      <c r="W241" s="24">
        <f t="shared" si="42"/>
        <v>1.4301031433145883</v>
      </c>
      <c r="X241" s="24">
        <v>1.6087289925727131</v>
      </c>
      <c r="Y241" s="24">
        <v>0.54624088923642677</v>
      </c>
      <c r="Z241" s="24"/>
      <c r="AA241" s="24"/>
      <c r="AB241" s="24"/>
      <c r="AC241" s="24"/>
      <c r="AD241" s="4"/>
    </row>
    <row r="242" spans="1:30">
      <c r="A242" s="1" t="s">
        <v>0</v>
      </c>
      <c r="B242" s="5" t="s">
        <v>277</v>
      </c>
      <c r="C242" s="1" t="s">
        <v>2</v>
      </c>
      <c r="D242" s="1" t="s">
        <v>269</v>
      </c>
      <c r="E242" s="3" t="s">
        <v>278</v>
      </c>
      <c r="F242" s="1">
        <v>40.47</v>
      </c>
      <c r="G242" s="1">
        <v>77.510000000000005</v>
      </c>
      <c r="H242" s="1">
        <v>82.38</v>
      </c>
      <c r="I242" s="1">
        <f t="shared" si="44"/>
        <v>40.78</v>
      </c>
      <c r="J242" s="23">
        <f t="shared" si="30"/>
        <v>1.4378022377929287</v>
      </c>
      <c r="K242" s="23">
        <f t="shared" si="30"/>
        <v>0.7117452689632876</v>
      </c>
      <c r="L242">
        <f t="shared" si="31"/>
        <v>0.65559040959497794</v>
      </c>
      <c r="M242">
        <f t="shared" si="32"/>
        <v>82.456044859999992</v>
      </c>
      <c r="N242" s="24">
        <f t="shared" si="33"/>
        <v>0.64991590413150901</v>
      </c>
      <c r="O242" s="24">
        <f t="shared" si="34"/>
        <v>1.470155964170319</v>
      </c>
      <c r="P242" s="11">
        <f t="shared" si="35"/>
        <v>82.38</v>
      </c>
      <c r="Q242" s="11">
        <f t="shared" si="36"/>
        <v>40.78</v>
      </c>
      <c r="R242" s="23">
        <f t="shared" si="37"/>
        <v>1.4378022377929287</v>
      </c>
      <c r="S242" s="23">
        <f t="shared" si="38"/>
        <v>0.7117452689632876</v>
      </c>
      <c r="T242">
        <f t="shared" si="39"/>
        <v>0.5314786596440324</v>
      </c>
      <c r="U242">
        <f t="shared" si="40"/>
        <v>83.191878126922418</v>
      </c>
      <c r="V242" s="24">
        <f t="shared" si="41"/>
        <v>0.52773105159179878</v>
      </c>
      <c r="W242" s="24">
        <f t="shared" si="42"/>
        <v>1.4392914237002212</v>
      </c>
      <c r="X242" s="24">
        <v>1.6093709662066702</v>
      </c>
      <c r="Y242" s="24">
        <v>0.54607394828758948</v>
      </c>
      <c r="Z242" s="24"/>
      <c r="AA242" s="24"/>
      <c r="AB242" s="24"/>
      <c r="AC242" s="24"/>
      <c r="AD242" s="4"/>
    </row>
    <row r="243" spans="1:30">
      <c r="A243" s="1" t="s">
        <v>0</v>
      </c>
      <c r="B243" s="5" t="s">
        <v>279</v>
      </c>
      <c r="C243" s="1" t="s">
        <v>2</v>
      </c>
      <c r="D243" s="1" t="s">
        <v>280</v>
      </c>
      <c r="E243" s="3" t="s">
        <v>281</v>
      </c>
      <c r="F243" s="1">
        <v>41.49</v>
      </c>
      <c r="G243" s="1">
        <v>71.25</v>
      </c>
      <c r="H243" s="1">
        <f t="shared" ref="H243:H252" si="48">ROUND((ROUNDDOWN(G243,0)+(G243-ROUNDDOWN(G243,0))*(5/3)),2)</f>
        <v>71.42</v>
      </c>
      <c r="I243" s="1">
        <f t="shared" si="44"/>
        <v>41.82</v>
      </c>
      <c r="J243" s="23">
        <f t="shared" si="30"/>
        <v>1.2465141517743501</v>
      </c>
      <c r="K243" s="23">
        <f t="shared" si="30"/>
        <v>0.72989669318402861</v>
      </c>
      <c r="L243">
        <f t="shared" si="31"/>
        <v>0.75724398238882162</v>
      </c>
      <c r="M243">
        <f t="shared" si="32"/>
        <v>83.082995339999997</v>
      </c>
      <c r="N243" s="24">
        <f t="shared" si="33"/>
        <v>0.75173249043896262</v>
      </c>
      <c r="O243" s="24">
        <f t="shared" si="34"/>
        <v>1.4650302930560724</v>
      </c>
      <c r="P243" s="11">
        <f t="shared" si="35"/>
        <v>71.42</v>
      </c>
      <c r="Q243" s="11">
        <f t="shared" si="36"/>
        <v>41.82</v>
      </c>
      <c r="R243" s="23">
        <f t="shared" si="37"/>
        <v>1.2465141517743501</v>
      </c>
      <c r="S243" s="23">
        <f t="shared" si="38"/>
        <v>0.72989669318402861</v>
      </c>
      <c r="T243">
        <f t="shared" si="39"/>
        <v>0.65178133720997122</v>
      </c>
      <c r="U243">
        <f t="shared" si="40"/>
        <v>83.824423478962174</v>
      </c>
      <c r="V243" s="24">
        <f t="shared" si="41"/>
        <v>0.64799899180688236</v>
      </c>
      <c r="W243" s="24">
        <f t="shared" si="42"/>
        <v>1.4321796661411992</v>
      </c>
      <c r="X243" s="24">
        <v>1.6079767561685903</v>
      </c>
      <c r="Y243" s="24">
        <v>0.54678394800712604</v>
      </c>
      <c r="Z243" s="24"/>
      <c r="AA243" s="24"/>
      <c r="AB243" s="24"/>
      <c r="AC243" s="24"/>
      <c r="AD243" s="4"/>
    </row>
    <row r="244" spans="1:30">
      <c r="A244" s="1" t="s">
        <v>0</v>
      </c>
      <c r="B244" s="2" t="s">
        <v>282</v>
      </c>
      <c r="C244" s="1" t="s">
        <v>2</v>
      </c>
      <c r="D244" s="1" t="s">
        <v>283</v>
      </c>
      <c r="E244" s="3" t="s">
        <v>284</v>
      </c>
      <c r="F244" s="1">
        <v>32.47</v>
      </c>
      <c r="G244" s="1">
        <v>79.55</v>
      </c>
      <c r="H244" s="1">
        <f t="shared" si="48"/>
        <v>79.92</v>
      </c>
      <c r="I244" s="1">
        <f t="shared" si="44"/>
        <v>32.78</v>
      </c>
      <c r="J244" s="23">
        <f t="shared" si="30"/>
        <v>1.3948671381938682</v>
      </c>
      <c r="K244" s="23">
        <f t="shared" si="30"/>
        <v>0.57211892880374127</v>
      </c>
      <c r="L244">
        <f t="shared" si="31"/>
        <v>0.67209506054308987</v>
      </c>
      <c r="M244">
        <f t="shared" si="32"/>
        <v>77.633348859999998</v>
      </c>
      <c r="N244" s="24">
        <f t="shared" si="33"/>
        <v>0.65650050541071314</v>
      </c>
      <c r="O244" s="24">
        <f t="shared" si="34"/>
        <v>1.4122858373013627</v>
      </c>
      <c r="P244" s="11">
        <f t="shared" si="35"/>
        <v>79.92</v>
      </c>
      <c r="Q244" s="11">
        <f t="shared" si="36"/>
        <v>32.78</v>
      </c>
      <c r="R244" s="23">
        <f t="shared" si="37"/>
        <v>1.3948671381938682</v>
      </c>
      <c r="S244" s="23">
        <f t="shared" si="38"/>
        <v>0.57211892880374127</v>
      </c>
      <c r="T244">
        <f t="shared" si="39"/>
        <v>0.55153307268461016</v>
      </c>
      <c r="U244">
        <f t="shared" si="40"/>
        <v>78.326144649693447</v>
      </c>
      <c r="V244" s="24">
        <f t="shared" si="41"/>
        <v>0.54012474487104356</v>
      </c>
      <c r="W244" s="24">
        <f t="shared" si="42"/>
        <v>1.3906979670942452</v>
      </c>
      <c r="X244" s="24">
        <v>1.6086965042779673</v>
      </c>
      <c r="Y244" s="24">
        <v>0.54513707880823925</v>
      </c>
      <c r="Z244" s="24"/>
      <c r="AA244" s="24"/>
      <c r="AB244" s="24"/>
      <c r="AC244" s="24"/>
      <c r="AD244" s="4"/>
    </row>
    <row r="245" spans="1:30">
      <c r="A245" s="1" t="s">
        <v>0</v>
      </c>
      <c r="B245" s="5" t="s">
        <v>285</v>
      </c>
      <c r="C245" s="1" t="s">
        <v>2</v>
      </c>
      <c r="D245" s="1" t="s">
        <v>283</v>
      </c>
      <c r="E245" s="3" t="s">
        <v>286</v>
      </c>
      <c r="F245" s="1">
        <v>34.5</v>
      </c>
      <c r="G245" s="1">
        <v>82.23</v>
      </c>
      <c r="H245" s="1">
        <f t="shared" si="48"/>
        <v>82.38</v>
      </c>
      <c r="I245" s="1">
        <f t="shared" si="44"/>
        <v>34.83</v>
      </c>
      <c r="J245" s="23">
        <f t="shared" si="30"/>
        <v>1.4378022377929287</v>
      </c>
      <c r="K245" s="23">
        <f t="shared" si="30"/>
        <v>0.60789817846962491</v>
      </c>
      <c r="L245">
        <f t="shared" si="31"/>
        <v>0.65559040959497794</v>
      </c>
      <c r="M245">
        <f t="shared" si="32"/>
        <v>78.869164709999978</v>
      </c>
      <c r="N245" s="24">
        <f t="shared" si="33"/>
        <v>0.64325804000655074</v>
      </c>
      <c r="O245" s="24">
        <f t="shared" si="34"/>
        <v>1.4296645398990844</v>
      </c>
      <c r="P245" s="11">
        <f t="shared" si="35"/>
        <v>82.38</v>
      </c>
      <c r="Q245" s="11">
        <f t="shared" si="36"/>
        <v>34.83</v>
      </c>
      <c r="R245" s="23">
        <f t="shared" si="37"/>
        <v>1.4378022377929287</v>
      </c>
      <c r="S245" s="23">
        <f t="shared" si="38"/>
        <v>0.60789817846962491</v>
      </c>
      <c r="T245">
        <f t="shared" si="39"/>
        <v>0.5314786596440324</v>
      </c>
      <c r="U245">
        <f t="shared" si="40"/>
        <v>79.572988853233355</v>
      </c>
      <c r="V245" s="24">
        <f t="shared" si="41"/>
        <v>0.52270195858128687</v>
      </c>
      <c r="W245" s="24">
        <f t="shared" si="42"/>
        <v>1.4061069111668314</v>
      </c>
      <c r="X245" s="24">
        <v>1.6090475114684859</v>
      </c>
      <c r="Y245" s="24">
        <v>0.54533011371203233</v>
      </c>
      <c r="Z245" s="24"/>
      <c r="AA245" s="24"/>
      <c r="AB245" s="24"/>
      <c r="AC245" s="24"/>
      <c r="AD245" s="4"/>
    </row>
    <row r="246" spans="1:30">
      <c r="A246" s="1" t="s">
        <v>0</v>
      </c>
      <c r="B246" s="2" t="s">
        <v>248</v>
      </c>
      <c r="C246" s="1" t="s">
        <v>2</v>
      </c>
      <c r="D246" s="1" t="s">
        <v>283</v>
      </c>
      <c r="E246" s="3" t="s">
        <v>287</v>
      </c>
      <c r="F246" s="1">
        <v>34</v>
      </c>
      <c r="G246" s="1">
        <v>81.2</v>
      </c>
      <c r="H246" s="1">
        <f t="shared" si="48"/>
        <v>81.33</v>
      </c>
      <c r="I246" s="1">
        <f t="shared" si="44"/>
        <v>34</v>
      </c>
      <c r="J246" s="23">
        <f t="shared" si="30"/>
        <v>1.4194762806469883</v>
      </c>
      <c r="K246" s="23">
        <f t="shared" si="30"/>
        <v>0.59341194567807209</v>
      </c>
      <c r="L246">
        <f t="shared" si="31"/>
        <v>0.66212732723948653</v>
      </c>
      <c r="M246">
        <f t="shared" si="32"/>
        <v>78.368809999999996</v>
      </c>
      <c r="N246" s="24">
        <f t="shared" si="33"/>
        <v>0.64853096900975937</v>
      </c>
      <c r="O246" s="24">
        <f t="shared" si="34"/>
        <v>1.422734054110703</v>
      </c>
      <c r="P246" s="11">
        <f t="shared" si="35"/>
        <v>81.33</v>
      </c>
      <c r="Q246" s="11">
        <f t="shared" si="36"/>
        <v>34</v>
      </c>
      <c r="R246" s="23">
        <f t="shared" si="37"/>
        <v>1.4194762806469883</v>
      </c>
      <c r="S246" s="23">
        <f t="shared" si="38"/>
        <v>0.59341194567807209</v>
      </c>
      <c r="T246">
        <f t="shared" si="39"/>
        <v>0.53945082138875344</v>
      </c>
      <c r="U246">
        <f t="shared" si="40"/>
        <v>79.068169004970855</v>
      </c>
      <c r="V246" s="24">
        <f t="shared" si="41"/>
        <v>0.52966168143871517</v>
      </c>
      <c r="W246" s="24">
        <f t="shared" si="42"/>
        <v>1.3999934500270221</v>
      </c>
      <c r="X246" s="24">
        <v>1.6089076429941263</v>
      </c>
      <c r="Y246" s="24">
        <v>0.54525305686999903</v>
      </c>
      <c r="Z246" s="24"/>
      <c r="AA246" s="24"/>
      <c r="AB246" s="24"/>
      <c r="AC246" s="24"/>
      <c r="AD246" s="4"/>
    </row>
    <row r="247" spans="1:30">
      <c r="A247" s="1" t="s">
        <v>0</v>
      </c>
      <c r="B247" s="2" t="s">
        <v>288</v>
      </c>
      <c r="C247" s="1" t="s">
        <v>2</v>
      </c>
      <c r="D247" s="1" t="s">
        <v>36</v>
      </c>
      <c r="E247" s="3" t="s">
        <v>289</v>
      </c>
      <c r="F247" s="1">
        <v>45.27</v>
      </c>
      <c r="G247" s="1">
        <v>98.29</v>
      </c>
      <c r="H247" s="1">
        <f t="shared" si="48"/>
        <v>98.48</v>
      </c>
      <c r="I247" s="1">
        <f t="shared" si="44"/>
        <v>45.45</v>
      </c>
      <c r="J247" s="23">
        <f t="shared" si="30"/>
        <v>1.7188002473640158</v>
      </c>
      <c r="K247" s="23">
        <f t="shared" si="30"/>
        <v>0.79325214503142283</v>
      </c>
      <c r="L247">
        <f t="shared" si="31"/>
        <v>0.66088743144245821</v>
      </c>
      <c r="M247">
        <f t="shared" si="32"/>
        <v>85.27129364999999</v>
      </c>
      <c r="N247" s="24">
        <f t="shared" si="33"/>
        <v>0.65863790866736749</v>
      </c>
      <c r="O247" s="24">
        <f t="shared" si="34"/>
        <v>1.501744171692762</v>
      </c>
      <c r="P247" s="11">
        <f t="shared" si="35"/>
        <v>98.48</v>
      </c>
      <c r="Q247" s="11">
        <f t="shared" si="36"/>
        <v>45.45</v>
      </c>
      <c r="R247" s="23">
        <f t="shared" si="37"/>
        <v>1.7188002473640158</v>
      </c>
      <c r="S247" s="23">
        <f t="shared" si="38"/>
        <v>0.79325214503142283</v>
      </c>
      <c r="T247">
        <f t="shared" si="39"/>
        <v>0.53794172325817169</v>
      </c>
      <c r="U247">
        <f t="shared" si="40"/>
        <v>86.032250044254823</v>
      </c>
      <c r="V247" s="24">
        <f t="shared" si="41"/>
        <v>0.53665236087776191</v>
      </c>
      <c r="W247" s="24">
        <f t="shared" si="42"/>
        <v>1.4650725560056757</v>
      </c>
      <c r="X247" s="24">
        <v>1.6095765566729106</v>
      </c>
      <c r="Y247" s="24">
        <v>0.54668191022285251</v>
      </c>
      <c r="Z247" s="24"/>
      <c r="AA247" s="24"/>
      <c r="AB247" s="24"/>
      <c r="AC247" s="24"/>
      <c r="AD247" s="4"/>
    </row>
    <row r="248" spans="1:30">
      <c r="A248" s="1" t="s">
        <v>0</v>
      </c>
      <c r="B248" s="5" t="s">
        <v>38</v>
      </c>
      <c r="C248" s="1" t="s">
        <v>2</v>
      </c>
      <c r="D248" s="1" t="s">
        <v>36</v>
      </c>
      <c r="E248" s="3" t="s">
        <v>290</v>
      </c>
      <c r="F248" s="1">
        <v>43.42</v>
      </c>
      <c r="G248" s="1">
        <v>96.43</v>
      </c>
      <c r="H248" s="1">
        <f t="shared" si="48"/>
        <v>96.72</v>
      </c>
      <c r="I248" s="1">
        <f t="shared" si="44"/>
        <v>43.7</v>
      </c>
      <c r="J248" s="23">
        <f t="shared" si="30"/>
        <v>1.6880824525289155</v>
      </c>
      <c r="K248" s="23">
        <f t="shared" si="30"/>
        <v>0.76270888312152207</v>
      </c>
      <c r="L248">
        <f t="shared" si="31"/>
        <v>0.6506107706477201</v>
      </c>
      <c r="M248">
        <f t="shared" si="32"/>
        <v>84.216328899999993</v>
      </c>
      <c r="N248" s="24">
        <f t="shared" si="33"/>
        <v>0.64729881620114349</v>
      </c>
      <c r="O248" s="24">
        <f t="shared" si="34"/>
        <v>1.490662457621609</v>
      </c>
      <c r="P248" s="11">
        <f t="shared" si="35"/>
        <v>96.72</v>
      </c>
      <c r="Q248" s="11">
        <f t="shared" si="36"/>
        <v>43.7</v>
      </c>
      <c r="R248" s="23">
        <f t="shared" si="37"/>
        <v>1.6880824525289155</v>
      </c>
      <c r="S248" s="23">
        <f t="shared" si="38"/>
        <v>0.76270888312152207</v>
      </c>
      <c r="T248">
        <f t="shared" si="39"/>
        <v>0.52537861298510391</v>
      </c>
      <c r="U248">
        <f t="shared" si="40"/>
        <v>84.967870846110984</v>
      </c>
      <c r="V248" s="24">
        <f t="shared" si="41"/>
        <v>0.52335362941354291</v>
      </c>
      <c r="W248" s="24">
        <f t="shared" si="42"/>
        <v>1.4562121683907419</v>
      </c>
      <c r="X248" s="24">
        <v>1.6096135729524832</v>
      </c>
      <c r="Y248" s="24">
        <v>0.54640382307148716</v>
      </c>
      <c r="Z248" s="24"/>
      <c r="AA248" s="24"/>
      <c r="AB248" s="24"/>
      <c r="AC248" s="24"/>
      <c r="AD248" s="4"/>
    </row>
    <row r="249" spans="1:30">
      <c r="A249" s="1" t="s">
        <v>0</v>
      </c>
      <c r="B249" s="5" t="s">
        <v>291</v>
      </c>
      <c r="C249" s="1" t="s">
        <v>2</v>
      </c>
      <c r="D249" s="1" t="s">
        <v>36</v>
      </c>
      <c r="E249" s="3" t="s">
        <v>292</v>
      </c>
      <c r="F249" s="1">
        <v>44.08</v>
      </c>
      <c r="G249" s="1">
        <v>103.23</v>
      </c>
      <c r="H249" s="1">
        <f t="shared" si="48"/>
        <v>103.38</v>
      </c>
      <c r="I249" s="1">
        <f t="shared" si="44"/>
        <v>44.13</v>
      </c>
      <c r="J249" s="23">
        <f t="shared" si="30"/>
        <v>1.8043213807117378</v>
      </c>
      <c r="K249" s="23">
        <f t="shared" si="30"/>
        <v>0.77021379890509767</v>
      </c>
      <c r="L249">
        <f t="shared" si="31"/>
        <v>0.70039525606369146</v>
      </c>
      <c r="M249">
        <f t="shared" si="32"/>
        <v>84.475548809999992</v>
      </c>
      <c r="N249" s="24">
        <f t="shared" si="33"/>
        <v>0.6971420638146929</v>
      </c>
      <c r="O249" s="24">
        <f t="shared" si="34"/>
        <v>1.4887988754850849</v>
      </c>
      <c r="P249" s="11">
        <f t="shared" si="35"/>
        <v>103.38</v>
      </c>
      <c r="Q249" s="11">
        <f t="shared" si="36"/>
        <v>44.13</v>
      </c>
      <c r="R249" s="23">
        <f t="shared" si="37"/>
        <v>1.8043213807117378</v>
      </c>
      <c r="S249" s="23">
        <f t="shared" si="38"/>
        <v>0.77021379890509767</v>
      </c>
      <c r="T249">
        <f t="shared" si="39"/>
        <v>0.58539466928794515</v>
      </c>
      <c r="U249">
        <f t="shared" si="40"/>
        <v>85.22940402051205</v>
      </c>
      <c r="V249" s="24">
        <f t="shared" si="41"/>
        <v>0.58336666969897888</v>
      </c>
      <c r="W249" s="24">
        <f t="shared" si="42"/>
        <v>1.4536102265494459</v>
      </c>
      <c r="X249" s="24">
        <v>1.608937664522571</v>
      </c>
      <c r="Y249" s="24">
        <v>0.54676216594321791</v>
      </c>
      <c r="Z249" s="24"/>
      <c r="AA249" s="24"/>
      <c r="AB249" s="24"/>
      <c r="AC249" s="24"/>
      <c r="AD249" s="4"/>
    </row>
    <row r="250" spans="1:30">
      <c r="A250" s="1" t="s">
        <v>0</v>
      </c>
      <c r="B250" s="5" t="s">
        <v>293</v>
      </c>
      <c r="C250" s="1" t="s">
        <v>2</v>
      </c>
      <c r="D250" s="1" t="s">
        <v>36</v>
      </c>
      <c r="E250" s="3" t="s">
        <v>294</v>
      </c>
      <c r="F250" s="1">
        <v>45.56</v>
      </c>
      <c r="G250" s="1">
        <v>102.9</v>
      </c>
      <c r="H250" s="1">
        <f t="shared" si="48"/>
        <v>103.5</v>
      </c>
      <c r="I250" s="1">
        <f t="shared" si="44"/>
        <v>45.93</v>
      </c>
      <c r="J250" s="23">
        <f t="shared" si="30"/>
        <v>1.806415775814131</v>
      </c>
      <c r="K250" s="23">
        <f t="shared" si="30"/>
        <v>0.80162972544099553</v>
      </c>
      <c r="L250">
        <f t="shared" si="31"/>
        <v>0.70154723610930925</v>
      </c>
      <c r="M250">
        <f t="shared" si="32"/>
        <v>85.560655409999995</v>
      </c>
      <c r="N250" s="24">
        <f t="shared" si="33"/>
        <v>0.69944247847782592</v>
      </c>
      <c r="O250" s="24">
        <f t="shared" si="34"/>
        <v>1.5019239630944219</v>
      </c>
      <c r="P250" s="11">
        <f t="shared" si="35"/>
        <v>103.5</v>
      </c>
      <c r="Q250" s="11">
        <f t="shared" si="36"/>
        <v>45.93</v>
      </c>
      <c r="R250" s="23">
        <f t="shared" si="37"/>
        <v>1.806415775814131</v>
      </c>
      <c r="S250" s="23">
        <f t="shared" si="38"/>
        <v>0.80162972544099553</v>
      </c>
      <c r="T250">
        <f t="shared" si="39"/>
        <v>0.58676029503018634</v>
      </c>
      <c r="U250">
        <f t="shared" si="40"/>
        <v>86.324194052888572</v>
      </c>
      <c r="V250" s="24">
        <f t="shared" si="41"/>
        <v>0.58555319948505324</v>
      </c>
      <c r="W250" s="24">
        <f t="shared" si="42"/>
        <v>1.4646776739377549</v>
      </c>
      <c r="X250" s="24">
        <v>1.6090404500468611</v>
      </c>
      <c r="Y250" s="24">
        <v>0.54700435275836845</v>
      </c>
      <c r="Z250" s="24"/>
      <c r="AA250" s="24"/>
      <c r="AB250" s="24"/>
      <c r="AC250" s="24"/>
      <c r="AD250" s="4"/>
    </row>
    <row r="251" spans="1:30">
      <c r="A251" s="1" t="s">
        <v>0</v>
      </c>
      <c r="B251" s="5" t="s">
        <v>295</v>
      </c>
      <c r="C251" s="1" t="s">
        <v>2</v>
      </c>
      <c r="D251" s="1" t="s">
        <v>36</v>
      </c>
      <c r="E251" s="3" t="s">
        <v>296</v>
      </c>
      <c r="F251" s="1">
        <v>44.52</v>
      </c>
      <c r="G251" s="1">
        <v>98.31</v>
      </c>
      <c r="H251" s="1">
        <f t="shared" si="48"/>
        <v>98.52</v>
      </c>
      <c r="I251" s="1">
        <f t="shared" si="44"/>
        <v>44.87</v>
      </c>
      <c r="J251" s="23">
        <f t="shared" si="30"/>
        <v>1.7194983790648135</v>
      </c>
      <c r="K251" s="23">
        <f t="shared" si="30"/>
        <v>0.78312923536985557</v>
      </c>
      <c r="L251">
        <f t="shared" si="31"/>
        <v>0.66114638803241432</v>
      </c>
      <c r="M251">
        <f t="shared" si="32"/>
        <v>84.921648189999999</v>
      </c>
      <c r="N251" s="24">
        <f t="shared" si="33"/>
        <v>0.65855111173065972</v>
      </c>
      <c r="O251" s="24">
        <f t="shared" si="34"/>
        <v>1.4977029743373216</v>
      </c>
      <c r="P251" s="11">
        <f t="shared" si="35"/>
        <v>98.52</v>
      </c>
      <c r="Q251" s="11">
        <f t="shared" si="36"/>
        <v>44.87</v>
      </c>
      <c r="R251" s="23">
        <f t="shared" si="37"/>
        <v>1.7194983790648135</v>
      </c>
      <c r="S251" s="23">
        <f t="shared" si="38"/>
        <v>0.78312923536985557</v>
      </c>
      <c r="T251">
        <f t="shared" si="39"/>
        <v>0.53825701937545367</v>
      </c>
      <c r="U251">
        <f t="shared" si="40"/>
        <v>85.679484367155737</v>
      </c>
      <c r="V251" s="24">
        <f t="shared" si="41"/>
        <v>0.53672741259025492</v>
      </c>
      <c r="W251" s="24">
        <f t="shared" si="42"/>
        <v>1.4617454022923224</v>
      </c>
      <c r="X251" s="24">
        <v>1.609536704496253</v>
      </c>
      <c r="Y251" s="24">
        <v>0.54661218281637347</v>
      </c>
      <c r="Z251" s="24"/>
      <c r="AA251" s="24"/>
      <c r="AB251" s="24"/>
      <c r="AC251" s="24"/>
      <c r="AD251" s="4"/>
    </row>
    <row r="252" spans="1:30">
      <c r="A252" s="1" t="s">
        <v>0</v>
      </c>
      <c r="B252" s="2" t="s">
        <v>297</v>
      </c>
      <c r="C252" s="1" t="s">
        <v>2</v>
      </c>
      <c r="D252" s="1" t="s">
        <v>298</v>
      </c>
      <c r="E252" s="3" t="s">
        <v>299</v>
      </c>
      <c r="F252" s="1">
        <v>35.200000000000003</v>
      </c>
      <c r="G252" s="1">
        <v>85.16</v>
      </c>
      <c r="H252" s="1">
        <f t="shared" si="48"/>
        <v>85.27</v>
      </c>
      <c r="I252" s="1">
        <f t="shared" si="44"/>
        <v>35.33</v>
      </c>
      <c r="J252" s="23">
        <f t="shared" si="30"/>
        <v>1.4882422531755648</v>
      </c>
      <c r="K252" s="23">
        <f t="shared" si="30"/>
        <v>0.61662482472959657</v>
      </c>
      <c r="L252">
        <f t="shared" si="31"/>
        <v>0.64171679259703618</v>
      </c>
      <c r="M252">
        <f t="shared" si="32"/>
        <v>79.17058320999999</v>
      </c>
      <c r="N252" s="24">
        <f t="shared" si="33"/>
        <v>0.63028840432241151</v>
      </c>
      <c r="O252" s="24">
        <f t="shared" si="34"/>
        <v>1.4356569453623649</v>
      </c>
      <c r="P252" s="11">
        <f t="shared" si="35"/>
        <v>85.27</v>
      </c>
      <c r="Q252" s="11">
        <f t="shared" si="36"/>
        <v>35.33</v>
      </c>
      <c r="R252" s="23">
        <f t="shared" si="37"/>
        <v>1.4882422531755648</v>
      </c>
      <c r="S252" s="23">
        <f t="shared" si="38"/>
        <v>0.61662482472959657</v>
      </c>
      <c r="T252">
        <f t="shared" si="39"/>
        <v>0.5144224120217129</v>
      </c>
      <c r="U252">
        <f t="shared" si="40"/>
        <v>79.877097195560168</v>
      </c>
      <c r="V252" s="24">
        <f t="shared" si="41"/>
        <v>0.50641439941198474</v>
      </c>
      <c r="W252" s="24">
        <f t="shared" si="42"/>
        <v>1.4118804042509483</v>
      </c>
      <c r="X252" s="24">
        <v>1.6092792331610724</v>
      </c>
      <c r="Y252" s="24">
        <v>0.54533087275038183</v>
      </c>
      <c r="Z252" s="24"/>
      <c r="AA252" s="24"/>
      <c r="AB252" s="24"/>
      <c r="AC252" s="24"/>
      <c r="AD252" s="4"/>
    </row>
    <row r="253" spans="1:30">
      <c r="A253" s="1" t="s">
        <v>0</v>
      </c>
      <c r="B253" s="5" t="s">
        <v>300</v>
      </c>
      <c r="C253" s="1" t="s">
        <v>2</v>
      </c>
      <c r="D253" s="1" t="s">
        <v>298</v>
      </c>
      <c r="E253" s="3" t="s">
        <v>301</v>
      </c>
      <c r="F253" s="1">
        <v>35.96</v>
      </c>
      <c r="G253" s="1">
        <v>83.92</v>
      </c>
      <c r="H253" s="1">
        <v>83.38</v>
      </c>
      <c r="I253" s="1">
        <f t="shared" si="44"/>
        <v>36.6</v>
      </c>
      <c r="J253" s="23">
        <f t="shared" si="30"/>
        <v>1.4552555303128718</v>
      </c>
      <c r="K253" s="23">
        <f t="shared" si="30"/>
        <v>0.63879050622992462</v>
      </c>
      <c r="L253">
        <f t="shared" si="31"/>
        <v>0.65009369914851867</v>
      </c>
      <c r="M253">
        <f t="shared" si="32"/>
        <v>79.936186199999995</v>
      </c>
      <c r="N253" s="24">
        <f t="shared" si="33"/>
        <v>0.64009118826718669</v>
      </c>
      <c r="O253" s="24">
        <f t="shared" si="34"/>
        <v>1.4426257349692502</v>
      </c>
      <c r="P253" s="11">
        <f t="shared" si="35"/>
        <v>83.38</v>
      </c>
      <c r="Q253" s="11">
        <f t="shared" si="36"/>
        <v>36.6</v>
      </c>
      <c r="R253" s="23">
        <f t="shared" si="37"/>
        <v>1.4552555303128718</v>
      </c>
      <c r="S253" s="23">
        <f t="shared" si="38"/>
        <v>0.63879050622992462</v>
      </c>
      <c r="T253">
        <f t="shared" si="39"/>
        <v>0.5247438218306083</v>
      </c>
      <c r="U253">
        <f t="shared" si="40"/>
        <v>80.649532385070273</v>
      </c>
      <c r="V253" s="24">
        <f t="shared" si="41"/>
        <v>0.51777154476249299</v>
      </c>
      <c r="W253" s="24">
        <f t="shared" si="42"/>
        <v>1.4170387080047342</v>
      </c>
      <c r="X253" s="24">
        <v>1.6092208840742053</v>
      </c>
      <c r="Y253" s="24">
        <v>0.54552670320228236</v>
      </c>
      <c r="Z253" s="24"/>
      <c r="AA253" s="24"/>
      <c r="AB253" s="24"/>
      <c r="AC253" s="24"/>
      <c r="AD253" s="4"/>
    </row>
    <row r="254" spans="1:30">
      <c r="A254" s="1" t="s">
        <v>0</v>
      </c>
      <c r="B254" s="5" t="s">
        <v>302</v>
      </c>
      <c r="C254" s="1" t="s">
        <v>2</v>
      </c>
      <c r="D254" s="1" t="s">
        <v>298</v>
      </c>
      <c r="E254" s="3" t="s">
        <v>303</v>
      </c>
      <c r="F254" s="1">
        <v>35.07</v>
      </c>
      <c r="G254" s="1">
        <v>89.58</v>
      </c>
      <c r="H254" s="1">
        <f t="shared" ref="H254:H260" si="49">ROUND((ROUNDDOWN(G254,0)+(G254-ROUNDDOWN(G254,0))*(5/3)),2)</f>
        <v>89.97</v>
      </c>
      <c r="I254" s="1">
        <f t="shared" si="44"/>
        <v>35.119999999999997</v>
      </c>
      <c r="J254" s="23">
        <f t="shared" si="30"/>
        <v>1.5702727280192983</v>
      </c>
      <c r="K254" s="23">
        <f t="shared" si="30"/>
        <v>0.61295963330040848</v>
      </c>
      <c r="L254">
        <f t="shared" si="31"/>
        <v>0.63285238821865675</v>
      </c>
      <c r="M254">
        <f t="shared" si="32"/>
        <v>79.043987439999995</v>
      </c>
      <c r="N254" s="24">
        <f t="shared" si="33"/>
        <v>0.62131763018932951</v>
      </c>
      <c r="O254" s="24">
        <f t="shared" si="34"/>
        <v>1.4359493375758807</v>
      </c>
      <c r="P254" s="11">
        <f t="shared" si="35"/>
        <v>89.97</v>
      </c>
      <c r="Q254" s="11">
        <f t="shared" si="36"/>
        <v>35.119999999999997</v>
      </c>
      <c r="R254" s="23">
        <f t="shared" si="37"/>
        <v>1.5702727280192983</v>
      </c>
      <c r="S254" s="23">
        <f t="shared" si="38"/>
        <v>0.61295963330040848</v>
      </c>
      <c r="T254">
        <f t="shared" si="39"/>
        <v>0.50342035611106084</v>
      </c>
      <c r="U254">
        <f t="shared" si="40"/>
        <v>79.749371691782926</v>
      </c>
      <c r="V254" s="24">
        <f t="shared" si="41"/>
        <v>0.49538513606416706</v>
      </c>
      <c r="W254" s="24">
        <f t="shared" si="42"/>
        <v>1.4127095789377202</v>
      </c>
      <c r="X254" s="24">
        <v>1.6094003665168821</v>
      </c>
      <c r="Y254" s="24">
        <v>0.54526560205592378</v>
      </c>
      <c r="Z254" s="24"/>
      <c r="AA254" s="24"/>
      <c r="AB254" s="24"/>
      <c r="AC254" s="24"/>
      <c r="AD254" s="4"/>
    </row>
    <row r="255" spans="1:30">
      <c r="A255" s="1" t="s">
        <v>0</v>
      </c>
      <c r="B255" s="5" t="s">
        <v>304</v>
      </c>
      <c r="C255" s="1" t="s">
        <v>2</v>
      </c>
      <c r="D255" s="1" t="s">
        <v>298</v>
      </c>
      <c r="E255" s="3" t="s">
        <v>522</v>
      </c>
      <c r="F255" s="1">
        <v>36.090000000000003</v>
      </c>
      <c r="G255" s="1">
        <v>86.46</v>
      </c>
      <c r="H255" s="1">
        <f t="shared" si="49"/>
        <v>86.77</v>
      </c>
      <c r="I255" s="1">
        <f t="shared" si="44"/>
        <v>36.15</v>
      </c>
      <c r="J255" s="23">
        <f t="shared" si="30"/>
        <v>1.5144221919554797</v>
      </c>
      <c r="K255" s="23">
        <f t="shared" si="30"/>
        <v>0.63093652459595007</v>
      </c>
      <c r="L255">
        <f t="shared" si="31"/>
        <v>0.63700243803159362</v>
      </c>
      <c r="M255">
        <f t="shared" si="32"/>
        <v>79.664909550000004</v>
      </c>
      <c r="N255" s="24">
        <f t="shared" si="33"/>
        <v>0.62666729457488968</v>
      </c>
      <c r="O255" s="24">
        <f t="shared" si="34"/>
        <v>1.4419450330820021</v>
      </c>
      <c r="P255" s="11">
        <f t="shared" si="35"/>
        <v>86.77</v>
      </c>
      <c r="Q255" s="11">
        <f t="shared" si="36"/>
        <v>36.15</v>
      </c>
      <c r="R255" s="23">
        <f t="shared" si="37"/>
        <v>1.5144221919554797</v>
      </c>
      <c r="S255" s="23">
        <f t="shared" si="38"/>
        <v>0.63093652459595007</v>
      </c>
      <c r="T255">
        <f t="shared" si="39"/>
        <v>0.50858175631652069</v>
      </c>
      <c r="U255">
        <f t="shared" si="40"/>
        <v>80.375834876976157</v>
      </c>
      <c r="V255" s="24">
        <f t="shared" si="41"/>
        <v>0.5014237797705744</v>
      </c>
      <c r="W255" s="24">
        <f t="shared" si="42"/>
        <v>1.4172683837550555</v>
      </c>
      <c r="X255" s="24">
        <v>1.6093908075046253</v>
      </c>
      <c r="Y255" s="24">
        <v>0.54540993426502937</v>
      </c>
      <c r="Z255" s="24"/>
      <c r="AA255" s="24"/>
      <c r="AB255" s="24"/>
      <c r="AC255" s="24"/>
      <c r="AD255" s="4"/>
    </row>
    <row r="256" spans="1:30">
      <c r="A256" s="1" t="s">
        <v>0</v>
      </c>
      <c r="B256" s="5" t="s">
        <v>305</v>
      </c>
      <c r="C256" s="1" t="s">
        <v>2</v>
      </c>
      <c r="D256" s="1" t="s">
        <v>306</v>
      </c>
      <c r="E256" s="3" t="s">
        <v>307</v>
      </c>
      <c r="F256" s="1">
        <v>29.25</v>
      </c>
      <c r="G256" s="1">
        <v>98.29</v>
      </c>
      <c r="H256" s="1">
        <f t="shared" si="49"/>
        <v>98.48</v>
      </c>
      <c r="I256" s="1">
        <f t="shared" si="44"/>
        <v>29.42</v>
      </c>
      <c r="J256" s="23">
        <f t="shared" si="30"/>
        <v>1.7188002473640158</v>
      </c>
      <c r="K256" s="23">
        <f t="shared" si="30"/>
        <v>0.51347586593673178</v>
      </c>
      <c r="L256">
        <f t="shared" si="31"/>
        <v>0.66088743144245821</v>
      </c>
      <c r="M256">
        <f t="shared" si="32"/>
        <v>75.607816540000002</v>
      </c>
      <c r="N256" s="24">
        <f t="shared" si="33"/>
        <v>0.64014685370457414</v>
      </c>
      <c r="O256" s="24">
        <f t="shared" si="34"/>
        <v>1.3919576093412369</v>
      </c>
      <c r="P256" s="11">
        <f t="shared" si="35"/>
        <v>98.48</v>
      </c>
      <c r="Q256" s="11">
        <f t="shared" si="36"/>
        <v>29.42</v>
      </c>
      <c r="R256" s="23">
        <f t="shared" si="37"/>
        <v>1.7188002473640158</v>
      </c>
      <c r="S256" s="23">
        <f t="shared" si="38"/>
        <v>0.51347586593673178</v>
      </c>
      <c r="T256">
        <f t="shared" si="39"/>
        <v>0.53794172325817169</v>
      </c>
      <c r="U256">
        <f t="shared" si="40"/>
        <v>76.282536589257276</v>
      </c>
      <c r="V256" s="24">
        <f t="shared" si="41"/>
        <v>0.52259795124744912</v>
      </c>
      <c r="W256" s="24">
        <f t="shared" si="42"/>
        <v>1.3747310033109184</v>
      </c>
      <c r="X256" s="24">
        <v>1.6087053090779766</v>
      </c>
      <c r="Y256" s="24">
        <v>0.5446617399307071</v>
      </c>
      <c r="Z256" s="24"/>
      <c r="AA256" s="24"/>
      <c r="AB256" s="24"/>
      <c r="AC256" s="24"/>
      <c r="AD256" s="4"/>
    </row>
    <row r="257" spans="1:30">
      <c r="A257" s="1" t="s">
        <v>0</v>
      </c>
      <c r="B257" s="5" t="s">
        <v>308</v>
      </c>
      <c r="C257" s="1" t="s">
        <v>2</v>
      </c>
      <c r="D257" s="1" t="s">
        <v>306</v>
      </c>
      <c r="E257" s="3" t="s">
        <v>309</v>
      </c>
      <c r="F257" s="1">
        <v>31.45</v>
      </c>
      <c r="G257" s="1">
        <v>106.29</v>
      </c>
      <c r="H257" s="1">
        <f t="shared" si="49"/>
        <v>106.48</v>
      </c>
      <c r="I257" s="1">
        <f t="shared" si="44"/>
        <v>31.75</v>
      </c>
      <c r="J257" s="23">
        <f t="shared" ref="J257:K308" si="50">RADIANS(H257)</f>
        <v>1.8584265875235622</v>
      </c>
      <c r="K257" s="23">
        <f t="shared" si="50"/>
        <v>0.55414203750819968</v>
      </c>
      <c r="L257">
        <f t="shared" ref="L257:L320" si="51">((1.3512213-(2*0.602837*SIN(J257)))^0.5)/0.602837</f>
        <v>0.73266263097034678</v>
      </c>
      <c r="M257">
        <f t="shared" ref="M257:M320" si="52">0.602837*(I257-(-96))</f>
        <v>77.012426749999989</v>
      </c>
      <c r="N257" s="24">
        <f t="shared" ref="N257:N320" si="53">L257*SIN(RADIANS(M257))</f>
        <v>0.71392026437648948</v>
      </c>
      <c r="O257" s="24">
        <f t="shared" ref="O257:O320" si="54">1.5562263-L257*COS(RADIANS(M257))</f>
        <v>1.3915679053370071</v>
      </c>
      <c r="P257" s="11">
        <f t="shared" ref="P257:P320" si="55">H257</f>
        <v>106.48</v>
      </c>
      <c r="Q257" s="11">
        <f t="shared" ref="Q257:Q320" si="56">I257</f>
        <v>31.75</v>
      </c>
      <c r="R257" s="23">
        <f t="shared" ref="R257:R320" si="57">RADIANS(P257)</f>
        <v>1.8584265875235622</v>
      </c>
      <c r="S257" s="23">
        <f t="shared" ref="S257:S320" si="58">RADIANS(Q257)</f>
        <v>0.55414203750819968</v>
      </c>
      <c r="T257">
        <f t="shared" ref="T257:T320" si="59">((1.31018469806216-(2*0.608216684653622*SIN(R257)))^0.5)/0.608216684653622</f>
        <v>0.62331286889734039</v>
      </c>
      <c r="U257">
        <f t="shared" ref="U257:U320" si="60">0.608216684653622*(Q257-(-96))</f>
        <v>77.699681464500216</v>
      </c>
      <c r="V257" s="24">
        <f t="shared" ref="V257:V320" si="61">T257*SIN(RADIANS(U257))</f>
        <v>0.60900434182029872</v>
      </c>
      <c r="W257" s="24">
        <f t="shared" ref="W257:W320" si="62">1.50229541438995-T257*COS(RADIANS(U257))</f>
        <v>1.3695074474010027</v>
      </c>
      <c r="X257" s="24">
        <v>1.6077294783693097</v>
      </c>
      <c r="Y257" s="24">
        <v>0.54523362679937315</v>
      </c>
      <c r="Z257" s="24"/>
      <c r="AA257" s="24"/>
      <c r="AB257" s="24"/>
      <c r="AC257" s="24"/>
      <c r="AD257" s="4"/>
    </row>
    <row r="258" spans="1:30">
      <c r="A258" s="1" t="s">
        <v>0</v>
      </c>
      <c r="B258" s="2" t="s">
        <v>310</v>
      </c>
      <c r="C258" s="1" t="s">
        <v>2</v>
      </c>
      <c r="D258" s="1" t="s">
        <v>306</v>
      </c>
      <c r="E258" s="3" t="s">
        <v>311</v>
      </c>
      <c r="F258" s="1">
        <v>30.16</v>
      </c>
      <c r="G258" s="1">
        <v>97.44</v>
      </c>
      <c r="H258" s="1">
        <f t="shared" si="49"/>
        <v>97.73</v>
      </c>
      <c r="I258" s="1">
        <f t="shared" si="44"/>
        <v>30.27</v>
      </c>
      <c r="J258" s="23">
        <f t="shared" si="50"/>
        <v>1.7057102779740583</v>
      </c>
      <c r="K258" s="23">
        <f t="shared" si="50"/>
        <v>0.52831116457868355</v>
      </c>
      <c r="L258">
        <f t="shared" si="51"/>
        <v>0.65623886323316438</v>
      </c>
      <c r="M258">
        <f t="shared" si="52"/>
        <v>76.120227989999989</v>
      </c>
      <c r="N258" s="24">
        <f t="shared" si="53"/>
        <v>0.63707749717332052</v>
      </c>
      <c r="O258" s="24">
        <f t="shared" si="54"/>
        <v>1.3988042297146248</v>
      </c>
      <c r="P258" s="11">
        <f t="shared" si="55"/>
        <v>97.73</v>
      </c>
      <c r="Q258" s="11">
        <f t="shared" si="56"/>
        <v>30.27</v>
      </c>
      <c r="R258" s="23">
        <f t="shared" si="57"/>
        <v>1.7057102779740583</v>
      </c>
      <c r="S258" s="23">
        <f t="shared" si="58"/>
        <v>0.52831116457868355</v>
      </c>
      <c r="T258">
        <f t="shared" si="59"/>
        <v>0.53227126732386643</v>
      </c>
      <c r="U258">
        <f t="shared" si="60"/>
        <v>76.79952077121284</v>
      </c>
      <c r="V258" s="24">
        <f t="shared" si="61"/>
        <v>0.51820705984024629</v>
      </c>
      <c r="W258" s="24">
        <f t="shared" si="62"/>
        <v>1.3807464730112518</v>
      </c>
      <c r="X258" s="24">
        <v>1.608815329403974</v>
      </c>
      <c r="Y258" s="24">
        <v>0.5447546025110992</v>
      </c>
      <c r="Z258" s="24"/>
      <c r="AA258" s="24"/>
      <c r="AB258" s="24"/>
      <c r="AC258" s="24"/>
      <c r="AD258" s="4"/>
    </row>
    <row r="259" spans="1:30">
      <c r="A259" s="1" t="s">
        <v>0</v>
      </c>
      <c r="B259" s="5" t="s">
        <v>312</v>
      </c>
      <c r="C259" s="1" t="s">
        <v>2</v>
      </c>
      <c r="D259" s="1" t="s">
        <v>306</v>
      </c>
      <c r="E259" s="3" t="s">
        <v>313</v>
      </c>
      <c r="F259" s="1">
        <v>27.44</v>
      </c>
      <c r="G259" s="1">
        <v>97.24</v>
      </c>
      <c r="H259" s="1">
        <f t="shared" si="49"/>
        <v>97.4</v>
      </c>
      <c r="I259" s="1">
        <f t="shared" si="44"/>
        <v>27.73</v>
      </c>
      <c r="J259" s="23">
        <f t="shared" si="50"/>
        <v>1.6999506914424771</v>
      </c>
      <c r="K259" s="23">
        <f t="shared" si="50"/>
        <v>0.48397980157802761</v>
      </c>
      <c r="L259">
        <f t="shared" si="51"/>
        <v>0.65431936284585168</v>
      </c>
      <c r="M259">
        <f t="shared" si="52"/>
        <v>74.589022009999994</v>
      </c>
      <c r="N259" s="24">
        <f t="shared" si="53"/>
        <v>0.63079298655178817</v>
      </c>
      <c r="O259" s="24">
        <f t="shared" si="54"/>
        <v>1.3823469259728405</v>
      </c>
      <c r="P259" s="11">
        <f t="shared" si="55"/>
        <v>97.4</v>
      </c>
      <c r="Q259" s="11">
        <f t="shared" si="56"/>
        <v>27.73</v>
      </c>
      <c r="R259" s="23">
        <f t="shared" si="57"/>
        <v>1.6999506914424771</v>
      </c>
      <c r="S259" s="23">
        <f t="shared" si="58"/>
        <v>0.48397980157802761</v>
      </c>
      <c r="T259">
        <f t="shared" si="59"/>
        <v>0.5299238961039352</v>
      </c>
      <c r="U259">
        <f t="shared" si="60"/>
        <v>75.254650392192659</v>
      </c>
      <c r="V259" s="24">
        <f t="shared" si="61"/>
        <v>0.51247170068018044</v>
      </c>
      <c r="W259" s="24">
        <f t="shared" si="62"/>
        <v>1.3674173521858326</v>
      </c>
      <c r="X259" s="24">
        <v>1.6087307788686898</v>
      </c>
      <c r="Y259" s="24">
        <v>0.54442428094620132</v>
      </c>
      <c r="Z259" s="24"/>
      <c r="AA259" s="24"/>
      <c r="AB259" s="24"/>
      <c r="AC259" s="24"/>
      <c r="AD259" s="4"/>
    </row>
    <row r="260" spans="1:30">
      <c r="A260" s="1" t="s">
        <v>0</v>
      </c>
      <c r="B260" s="5" t="s">
        <v>314</v>
      </c>
      <c r="C260" s="1" t="s">
        <v>2</v>
      </c>
      <c r="D260" s="1" t="s">
        <v>306</v>
      </c>
      <c r="E260" s="3" t="s">
        <v>315</v>
      </c>
      <c r="F260" s="1">
        <v>32.46</v>
      </c>
      <c r="G260" s="1">
        <v>96.48</v>
      </c>
      <c r="H260" s="1">
        <f t="shared" si="49"/>
        <v>96.8</v>
      </c>
      <c r="I260" s="1">
        <f t="shared" si="44"/>
        <v>32.770000000000003</v>
      </c>
      <c r="J260" s="23">
        <f t="shared" si="50"/>
        <v>1.6894787159305109</v>
      </c>
      <c r="K260" s="23">
        <f t="shared" si="50"/>
        <v>0.57194439587854184</v>
      </c>
      <c r="L260">
        <f t="shared" si="51"/>
        <v>0.65102968225062063</v>
      </c>
      <c r="M260">
        <f t="shared" si="52"/>
        <v>77.627320490000002</v>
      </c>
      <c r="N260" s="24">
        <f t="shared" si="53"/>
        <v>0.63590923148026612</v>
      </c>
      <c r="O260" s="24">
        <f t="shared" si="54"/>
        <v>1.416730434507429</v>
      </c>
      <c r="P260" s="11">
        <f t="shared" si="55"/>
        <v>96.8</v>
      </c>
      <c r="Q260" s="11">
        <f t="shared" si="56"/>
        <v>32.770000000000003</v>
      </c>
      <c r="R260" s="23">
        <f t="shared" si="57"/>
        <v>1.6894787159305109</v>
      </c>
      <c r="S260" s="23">
        <f t="shared" si="58"/>
        <v>0.57194439587854184</v>
      </c>
      <c r="T260">
        <f t="shared" si="59"/>
        <v>0.52589270419928991</v>
      </c>
      <c r="U260">
        <f t="shared" si="60"/>
        <v>78.320062482846907</v>
      </c>
      <c r="V260" s="24">
        <f t="shared" si="61"/>
        <v>0.51500344252381247</v>
      </c>
      <c r="W260" s="24">
        <f t="shared" si="62"/>
        <v>1.3958313804692686</v>
      </c>
      <c r="X260" s="24">
        <v>1.6090129019564861</v>
      </c>
      <c r="Y260" s="24">
        <v>0.54505161238083033</v>
      </c>
      <c r="Z260" s="24"/>
      <c r="AA260" s="24"/>
      <c r="AB260" s="24"/>
      <c r="AC260" s="24"/>
      <c r="AD260" s="4"/>
    </row>
    <row r="261" spans="1:30">
      <c r="A261" s="1" t="s">
        <v>0</v>
      </c>
      <c r="B261" s="5" t="s">
        <v>316</v>
      </c>
      <c r="C261" s="1" t="s">
        <v>2</v>
      </c>
      <c r="D261" s="1" t="s">
        <v>306</v>
      </c>
      <c r="E261" s="3" t="s">
        <v>317</v>
      </c>
      <c r="F261" s="1">
        <v>29.45</v>
      </c>
      <c r="G261" s="1">
        <v>95.22</v>
      </c>
      <c r="H261" s="1">
        <v>84.38</v>
      </c>
      <c r="I261" s="1">
        <f t="shared" si="44"/>
        <v>29.75</v>
      </c>
      <c r="J261" s="23">
        <f t="shared" si="50"/>
        <v>1.4727088228328151</v>
      </c>
      <c r="K261" s="23">
        <f t="shared" si="50"/>
        <v>0.51923545246831304</v>
      </c>
      <c r="L261">
        <f t="shared" si="51"/>
        <v>0.64532836557681772</v>
      </c>
      <c r="M261">
        <f t="shared" si="52"/>
        <v>75.806752750000001</v>
      </c>
      <c r="N261" s="24">
        <f t="shared" si="53"/>
        <v>0.62562923614562926</v>
      </c>
      <c r="O261" s="24">
        <f t="shared" si="54"/>
        <v>1.3979962197438003</v>
      </c>
      <c r="P261" s="11">
        <f t="shared" si="55"/>
        <v>84.38</v>
      </c>
      <c r="Q261" s="11">
        <f t="shared" si="56"/>
        <v>29.75</v>
      </c>
      <c r="R261" s="23">
        <f t="shared" si="57"/>
        <v>1.4727088228328151</v>
      </c>
      <c r="S261" s="23">
        <f t="shared" si="58"/>
        <v>0.51923545246831304</v>
      </c>
      <c r="T261">
        <f t="shared" si="59"/>
        <v>0.51888106691975511</v>
      </c>
      <c r="U261">
        <f t="shared" si="60"/>
        <v>76.483248095192963</v>
      </c>
      <c r="V261" s="24">
        <f t="shared" si="61"/>
        <v>0.50450890456888775</v>
      </c>
      <c r="W261" s="24">
        <f t="shared" si="62"/>
        <v>1.3810175235009499</v>
      </c>
      <c r="X261" s="24">
        <v>1.608957883299216</v>
      </c>
      <c r="Y261" s="24">
        <v>0.54465106730882684</v>
      </c>
      <c r="Z261" s="24"/>
      <c r="AA261" s="24"/>
      <c r="AB261" s="24"/>
      <c r="AC261" s="24"/>
      <c r="AD261" s="4"/>
    </row>
    <row r="262" spans="1:30">
      <c r="A262" s="1" t="s">
        <v>0</v>
      </c>
      <c r="B262" s="5" t="s">
        <v>318</v>
      </c>
      <c r="C262" s="1" t="s">
        <v>2</v>
      </c>
      <c r="D262" s="1" t="s">
        <v>306</v>
      </c>
      <c r="E262" s="3" t="s">
        <v>319</v>
      </c>
      <c r="F262" s="1">
        <v>35.11</v>
      </c>
      <c r="G262" s="1">
        <v>101.5</v>
      </c>
      <c r="H262" s="1">
        <f>ROUND((ROUNDDOWN(G262,0)+(G262-ROUNDDOWN(G262,0))*(5/3)),2)</f>
        <v>101.83</v>
      </c>
      <c r="I262" s="1">
        <f>ROUND((ROUNDDOWN(F262,0)+(F262-ROUNDDOWN(F262,0))*(5/3)),2)</f>
        <v>35.18</v>
      </c>
      <c r="J262" s="23">
        <f t="shared" si="50"/>
        <v>1.7772687773058258</v>
      </c>
      <c r="K262" s="23">
        <f t="shared" si="50"/>
        <v>0.61400683085160512</v>
      </c>
      <c r="L262">
        <f t="shared" si="51"/>
        <v>0.68627101091698139</v>
      </c>
      <c r="M262">
        <f t="shared" si="52"/>
        <v>79.080157659999998</v>
      </c>
      <c r="N262" s="24">
        <f t="shared" si="53"/>
        <v>0.67384481659211204</v>
      </c>
      <c r="O262" s="24">
        <f t="shared" si="54"/>
        <v>1.4262222093837487</v>
      </c>
      <c r="P262" s="11">
        <f t="shared" si="55"/>
        <v>101.83</v>
      </c>
      <c r="Q262" s="11">
        <f t="shared" si="56"/>
        <v>35.18</v>
      </c>
      <c r="R262" s="23">
        <f t="shared" si="57"/>
        <v>1.7772687773058258</v>
      </c>
      <c r="S262" s="23">
        <f t="shared" si="58"/>
        <v>0.61400683085160512</v>
      </c>
      <c r="T262">
        <f t="shared" si="59"/>
        <v>0.56857236967492863</v>
      </c>
      <c r="U262">
        <f t="shared" si="60"/>
        <v>79.785864692862134</v>
      </c>
      <c r="V262" s="24">
        <f t="shared" si="61"/>
        <v>0.55956157213669222</v>
      </c>
      <c r="W262" s="24">
        <f t="shared" si="62"/>
        <v>1.4014718727655997</v>
      </c>
      <c r="X262" s="24">
        <v>1.6086095714108684</v>
      </c>
      <c r="Y262" s="24">
        <v>0.54551099942371495</v>
      </c>
      <c r="Z262" s="24"/>
      <c r="AA262" s="24"/>
      <c r="AB262" s="24"/>
      <c r="AC262" s="24"/>
      <c r="AD262" s="4"/>
    </row>
    <row r="263" spans="1:30">
      <c r="A263" s="1" t="s">
        <v>0</v>
      </c>
      <c r="B263" s="5" t="s">
        <v>320</v>
      </c>
      <c r="C263" s="1" t="s">
        <v>2</v>
      </c>
      <c r="D263" s="1" t="s">
        <v>306</v>
      </c>
      <c r="E263" s="3" t="s">
        <v>321</v>
      </c>
      <c r="F263" s="1">
        <v>33.340000000000003</v>
      </c>
      <c r="G263" s="1">
        <v>101.53</v>
      </c>
      <c r="H263" s="1">
        <f>ROUND((ROUNDDOWN(G263,0)+(G263-ROUNDDOWN(G263,0))*(5/3)),2)</f>
        <v>101.88</v>
      </c>
      <c r="I263" s="1">
        <f>ROUND((ROUNDDOWN(F263,0)+(F263-ROUNDDOWN(F263,0))*(5/3)),2)</f>
        <v>33.57</v>
      </c>
      <c r="J263" s="23">
        <f t="shared" si="50"/>
        <v>1.7781414419318229</v>
      </c>
      <c r="K263" s="23">
        <f t="shared" si="50"/>
        <v>0.58590702989449639</v>
      </c>
      <c r="L263">
        <f t="shared" si="51"/>
        <v>0.68670421292819406</v>
      </c>
      <c r="M263">
        <f t="shared" si="52"/>
        <v>78.109590089999983</v>
      </c>
      <c r="N263" s="24">
        <f t="shared" si="53"/>
        <v>0.67196993407588135</v>
      </c>
      <c r="O263" s="24">
        <f t="shared" si="54"/>
        <v>1.4147374885999953</v>
      </c>
      <c r="P263" s="11">
        <f t="shared" si="55"/>
        <v>101.88</v>
      </c>
      <c r="Q263" s="11">
        <f t="shared" si="56"/>
        <v>33.57</v>
      </c>
      <c r="R263" s="23">
        <f t="shared" si="57"/>
        <v>1.7781414419318229</v>
      </c>
      <c r="S263" s="23">
        <f t="shared" si="58"/>
        <v>0.58590702989449639</v>
      </c>
      <c r="T263">
        <f t="shared" si="59"/>
        <v>0.56909055025342559</v>
      </c>
      <c r="U263">
        <f t="shared" si="60"/>
        <v>78.806635830569803</v>
      </c>
      <c r="V263" s="24">
        <f t="shared" si="61"/>
        <v>0.55826510745372937</v>
      </c>
      <c r="W263" s="24">
        <f t="shared" si="62"/>
        <v>1.391823136476336</v>
      </c>
      <c r="X263" s="24">
        <v>1.6085176153046772</v>
      </c>
      <c r="Y263" s="24">
        <v>0.54530019680952813</v>
      </c>
      <c r="Z263" s="24"/>
      <c r="AA263" s="24"/>
      <c r="AB263" s="24"/>
      <c r="AC263" s="24"/>
      <c r="AD263" s="4"/>
    </row>
    <row r="264" spans="1:30">
      <c r="A264" s="1" t="s">
        <v>0</v>
      </c>
      <c r="B264" s="5" t="s">
        <v>322</v>
      </c>
      <c r="C264" s="1" t="s">
        <v>2</v>
      </c>
      <c r="D264" s="1" t="s">
        <v>306</v>
      </c>
      <c r="E264" s="3" t="s">
        <v>323</v>
      </c>
      <c r="F264" s="1">
        <v>31.51</v>
      </c>
      <c r="G264" s="1">
        <v>102.21</v>
      </c>
      <c r="H264" s="1">
        <f>ROUND((ROUNDDOWN(G264,0)+(G264-ROUNDDOWN(G264,0))*(5/3)),2)</f>
        <v>102.35</v>
      </c>
      <c r="I264" s="1">
        <f>ROUND((ROUNDDOWN(F264,0)+(F264-ROUNDDOWN(F264,0))*(5/3)),2)</f>
        <v>31.85</v>
      </c>
      <c r="J264" s="23">
        <f t="shared" si="50"/>
        <v>1.7863444894161962</v>
      </c>
      <c r="K264" s="23">
        <f t="shared" si="50"/>
        <v>0.55588736676019401</v>
      </c>
      <c r="L264">
        <f t="shared" si="51"/>
        <v>0.69085045844096615</v>
      </c>
      <c r="M264">
        <f t="shared" si="52"/>
        <v>77.072710449999988</v>
      </c>
      <c r="N264" s="24">
        <f t="shared" si="53"/>
        <v>0.67334068174007489</v>
      </c>
      <c r="O264" s="24">
        <f t="shared" si="54"/>
        <v>1.4016731303725081</v>
      </c>
      <c r="P264" s="11">
        <f t="shared" si="55"/>
        <v>102.35</v>
      </c>
      <c r="Q264" s="11">
        <f t="shared" si="56"/>
        <v>31.85</v>
      </c>
      <c r="R264" s="23">
        <f t="shared" si="57"/>
        <v>1.7863444894161962</v>
      </c>
      <c r="S264" s="23">
        <f t="shared" si="58"/>
        <v>0.55588736676019401</v>
      </c>
      <c r="T264">
        <f t="shared" si="59"/>
        <v>0.5740428680666273</v>
      </c>
      <c r="U264">
        <f t="shared" si="60"/>
        <v>77.760503132965567</v>
      </c>
      <c r="V264" s="24">
        <f t="shared" si="61"/>
        <v>0.56099486519929098</v>
      </c>
      <c r="W264" s="24">
        <f t="shared" si="62"/>
        <v>1.3805991712343431</v>
      </c>
      <c r="X264" s="24">
        <v>1.6083668223544847</v>
      </c>
      <c r="Y264" s="24">
        <v>0.54508787897282995</v>
      </c>
      <c r="Z264" s="24"/>
      <c r="AA264" s="24"/>
      <c r="AB264" s="24"/>
      <c r="AC264" s="24"/>
      <c r="AD264" s="4"/>
    </row>
    <row r="265" spans="1:30">
      <c r="A265" s="1" t="s">
        <v>0</v>
      </c>
      <c r="B265" s="5" t="s">
        <v>172</v>
      </c>
      <c r="C265" s="1" t="s">
        <v>2</v>
      </c>
      <c r="D265" s="1" t="s">
        <v>324</v>
      </c>
      <c r="E265" s="3" t="s">
        <v>325</v>
      </c>
      <c r="F265" s="1">
        <v>40.450000000000003</v>
      </c>
      <c r="G265" s="1">
        <v>111.53</v>
      </c>
      <c r="H265" s="1">
        <f t="shared" ref="H265:H272" si="63">ROUND((ROUNDDOWN(G265,0)+(G265-ROUNDDOWN(G265,0))*(5/3)),2)</f>
        <v>111.88</v>
      </c>
      <c r="I265" s="1">
        <f t="shared" si="44"/>
        <v>40.75</v>
      </c>
      <c r="J265" s="23">
        <f t="shared" si="50"/>
        <v>1.9526743671312559</v>
      </c>
      <c r="K265" s="23">
        <f t="shared" si="50"/>
        <v>0.71122167018768934</v>
      </c>
      <c r="L265">
        <f t="shared" si="51"/>
        <v>0.79967726088222646</v>
      </c>
      <c r="M265">
        <f t="shared" si="52"/>
        <v>82.43795974999999</v>
      </c>
      <c r="N265" s="24">
        <f t="shared" si="53"/>
        <v>0.79272242420608019</v>
      </c>
      <c r="O265" s="24">
        <f t="shared" si="54"/>
        <v>1.4509890455083712</v>
      </c>
      <c r="P265" s="11">
        <f t="shared" si="55"/>
        <v>111.88</v>
      </c>
      <c r="Q265" s="11">
        <f t="shared" si="56"/>
        <v>40.75</v>
      </c>
      <c r="R265" s="23">
        <f t="shared" si="57"/>
        <v>1.9526743671312559</v>
      </c>
      <c r="S265" s="23">
        <f t="shared" si="58"/>
        <v>0.71122167018768934</v>
      </c>
      <c r="T265">
        <f t="shared" si="59"/>
        <v>0.70021413583896353</v>
      </c>
      <c r="U265">
        <f t="shared" si="60"/>
        <v>83.173631626382814</v>
      </c>
      <c r="V265" s="24">
        <f t="shared" si="61"/>
        <v>0.69525025598679291</v>
      </c>
      <c r="W265" s="24">
        <f t="shared" si="62"/>
        <v>1.4190673086863754</v>
      </c>
      <c r="X265" s="24">
        <v>1.6072937139423917</v>
      </c>
      <c r="Y265" s="24">
        <v>0.54686563679060296</v>
      </c>
      <c r="Z265" s="24"/>
      <c r="AA265" s="24"/>
      <c r="AB265" s="24"/>
      <c r="AC265" s="24"/>
      <c r="AD265" s="4"/>
    </row>
    <row r="266" spans="1:30">
      <c r="A266" s="1" t="s">
        <v>0</v>
      </c>
      <c r="B266" s="5" t="s">
        <v>326</v>
      </c>
      <c r="C266" s="1" t="s">
        <v>2</v>
      </c>
      <c r="D266" s="1" t="s">
        <v>324</v>
      </c>
      <c r="E266" s="3" t="s">
        <v>327</v>
      </c>
      <c r="F266" s="1">
        <v>41.13</v>
      </c>
      <c r="G266" s="1">
        <v>111.57</v>
      </c>
      <c r="H266" s="1">
        <f t="shared" si="63"/>
        <v>111.95</v>
      </c>
      <c r="I266" s="1">
        <f t="shared" si="44"/>
        <v>41.22</v>
      </c>
      <c r="J266" s="23">
        <f t="shared" si="50"/>
        <v>1.953896097607652</v>
      </c>
      <c r="K266" s="23">
        <f t="shared" si="50"/>
        <v>0.71942471767206262</v>
      </c>
      <c r="L266">
        <f t="shared" si="51"/>
        <v>0.80062258653833418</v>
      </c>
      <c r="M266">
        <f t="shared" si="52"/>
        <v>82.72129314</v>
      </c>
      <c r="N266" s="24">
        <f t="shared" si="53"/>
        <v>0.79417084612358257</v>
      </c>
      <c r="O266" s="24">
        <f t="shared" si="54"/>
        <v>1.4547906393934587</v>
      </c>
      <c r="P266" s="11">
        <f t="shared" si="55"/>
        <v>111.95</v>
      </c>
      <c r="Q266" s="11">
        <f t="shared" si="56"/>
        <v>41.22</v>
      </c>
      <c r="R266" s="23">
        <f t="shared" si="57"/>
        <v>1.953896097607652</v>
      </c>
      <c r="S266" s="23">
        <f t="shared" si="58"/>
        <v>0.71942471767206262</v>
      </c>
      <c r="T266">
        <f t="shared" si="59"/>
        <v>0.70128400791406609</v>
      </c>
      <c r="U266">
        <f t="shared" si="60"/>
        <v>83.45949346817001</v>
      </c>
      <c r="V266" s="24">
        <f t="shared" si="61"/>
        <v>0.69671975413589105</v>
      </c>
      <c r="W266" s="24">
        <f t="shared" si="62"/>
        <v>1.4224152294074437</v>
      </c>
      <c r="X266" s="24">
        <v>1.6073131629311235</v>
      </c>
      <c r="Y266" s="24">
        <v>0.54694185698002873</v>
      </c>
      <c r="Z266" s="24"/>
      <c r="AA266" s="24"/>
      <c r="AB266" s="24"/>
      <c r="AC266" s="24"/>
      <c r="AD266" s="4" t="s">
        <v>574</v>
      </c>
    </row>
    <row r="267" spans="1:30">
      <c r="A267" s="1" t="s">
        <v>0</v>
      </c>
      <c r="B267" s="5" t="s">
        <v>328</v>
      </c>
      <c r="C267" s="1" t="s">
        <v>2</v>
      </c>
      <c r="D267" s="1" t="s">
        <v>324</v>
      </c>
      <c r="E267" s="3" t="s">
        <v>329</v>
      </c>
      <c r="F267" s="1">
        <v>40.14</v>
      </c>
      <c r="G267" s="1">
        <v>111.39</v>
      </c>
      <c r="H267" s="1">
        <f t="shared" si="63"/>
        <v>111.65</v>
      </c>
      <c r="I267" s="1">
        <f t="shared" si="44"/>
        <v>40.229999999999997</v>
      </c>
      <c r="J267" s="23">
        <f t="shared" si="50"/>
        <v>1.9486601098516689</v>
      </c>
      <c r="K267" s="23">
        <f t="shared" si="50"/>
        <v>0.70214595807731872</v>
      </c>
      <c r="L267">
        <f t="shared" si="51"/>
        <v>0.79658360821402097</v>
      </c>
      <c r="M267">
        <f t="shared" si="52"/>
        <v>82.124484509999988</v>
      </c>
      <c r="N267" s="24">
        <f t="shared" si="53"/>
        <v>0.78907031741639178</v>
      </c>
      <c r="O267" s="24">
        <f t="shared" si="54"/>
        <v>1.4470774152248287</v>
      </c>
      <c r="P267" s="11">
        <f t="shared" si="55"/>
        <v>111.65</v>
      </c>
      <c r="Q267" s="11">
        <f t="shared" si="56"/>
        <v>40.229999999999997</v>
      </c>
      <c r="R267" s="23">
        <f t="shared" si="57"/>
        <v>1.9486601098516689</v>
      </c>
      <c r="S267" s="23">
        <f t="shared" si="58"/>
        <v>0.70214595807731872</v>
      </c>
      <c r="T267">
        <f t="shared" si="59"/>
        <v>0.69671029736530021</v>
      </c>
      <c r="U267">
        <f t="shared" si="60"/>
        <v>82.857358950362922</v>
      </c>
      <c r="V267" s="24">
        <f t="shared" si="61"/>
        <v>0.69130359941715747</v>
      </c>
      <c r="W267" s="24">
        <f t="shared" si="62"/>
        <v>1.4156664822268017</v>
      </c>
      <c r="X267" s="24">
        <v>1.6073022121803042</v>
      </c>
      <c r="Y267" s="24">
        <v>0.54677025922955391</v>
      </c>
      <c r="Z267" s="24"/>
      <c r="AA267" s="24"/>
      <c r="AB267" s="24"/>
      <c r="AC267" s="24"/>
      <c r="AD267" s="4" t="s">
        <v>574</v>
      </c>
    </row>
    <row r="268" spans="1:30">
      <c r="A268" s="1" t="s">
        <v>0</v>
      </c>
      <c r="B268" s="5" t="s">
        <v>330</v>
      </c>
      <c r="C268" s="1" t="s">
        <v>2</v>
      </c>
      <c r="D268" s="1" t="s">
        <v>331</v>
      </c>
      <c r="E268" s="3" t="s">
        <v>207</v>
      </c>
      <c r="F268" s="1">
        <v>36.5</v>
      </c>
      <c r="G268" s="1">
        <v>76.17</v>
      </c>
      <c r="H268" s="1">
        <f t="shared" si="63"/>
        <v>76.28</v>
      </c>
      <c r="I268" s="1">
        <f t="shared" si="44"/>
        <v>36.83</v>
      </c>
      <c r="J268" s="23">
        <f t="shared" si="50"/>
        <v>1.3313371534212746</v>
      </c>
      <c r="K268" s="23">
        <f t="shared" si="50"/>
        <v>0.64280476350951155</v>
      </c>
      <c r="L268">
        <f t="shared" si="51"/>
        <v>0.70368041266716386</v>
      </c>
      <c r="M268">
        <f t="shared" si="52"/>
        <v>80.07483870999998</v>
      </c>
      <c r="N268" s="24">
        <f t="shared" si="53"/>
        <v>0.69314894088443846</v>
      </c>
      <c r="O268" s="24">
        <f t="shared" si="54"/>
        <v>1.4349387535568008</v>
      </c>
      <c r="P268" s="11">
        <f t="shared" si="55"/>
        <v>76.28</v>
      </c>
      <c r="Q268" s="11">
        <f t="shared" si="56"/>
        <v>36.83</v>
      </c>
      <c r="R268" s="23">
        <f t="shared" si="57"/>
        <v>1.3313371534212746</v>
      </c>
      <c r="S268" s="23">
        <f t="shared" si="58"/>
        <v>0.64280476350951155</v>
      </c>
      <c r="T268">
        <f t="shared" si="59"/>
        <v>0.58928662695042067</v>
      </c>
      <c r="U268">
        <f t="shared" si="60"/>
        <v>80.789422222540594</v>
      </c>
      <c r="V268" s="24">
        <f t="shared" si="61"/>
        <v>0.58168879622114744</v>
      </c>
      <c r="W268" s="24">
        <f t="shared" si="62"/>
        <v>1.4079721773091725</v>
      </c>
      <c r="X268" s="24">
        <v>1.6084437056399659</v>
      </c>
      <c r="Y268" s="24">
        <v>0.5458111237657739</v>
      </c>
      <c r="Z268" s="24"/>
      <c r="AA268" s="24"/>
      <c r="AB268" s="24"/>
      <c r="AC268" s="24"/>
      <c r="AD268" s="4"/>
    </row>
    <row r="269" spans="1:30">
      <c r="A269" s="1" t="s">
        <v>0</v>
      </c>
      <c r="B269" s="5" t="s">
        <v>236</v>
      </c>
      <c r="C269" s="1" t="s">
        <v>2</v>
      </c>
      <c r="D269" s="1" t="s">
        <v>331</v>
      </c>
      <c r="E269" s="3" t="s">
        <v>332</v>
      </c>
      <c r="F269" s="1">
        <v>37.322000000000003</v>
      </c>
      <c r="G269" s="1">
        <v>77.260000000000005</v>
      </c>
      <c r="H269" s="1">
        <f t="shared" si="63"/>
        <v>77.430000000000007</v>
      </c>
      <c r="I269" s="1">
        <f t="shared" si="44"/>
        <v>37.54</v>
      </c>
      <c r="J269" s="23">
        <f t="shared" si="50"/>
        <v>1.3514084398192094</v>
      </c>
      <c r="K269" s="23">
        <f t="shared" si="50"/>
        <v>0.65519660119867129</v>
      </c>
      <c r="L269">
        <f t="shared" si="51"/>
        <v>0.69283682224189458</v>
      </c>
      <c r="M269">
        <f t="shared" si="52"/>
        <v>80.502852979999986</v>
      </c>
      <c r="N269" s="24">
        <f t="shared" si="53"/>
        <v>0.68334067512940244</v>
      </c>
      <c r="O269" s="24">
        <f t="shared" si="54"/>
        <v>1.4419092672886011</v>
      </c>
      <c r="P269" s="11">
        <f t="shared" si="55"/>
        <v>77.430000000000007</v>
      </c>
      <c r="Q269" s="11">
        <f t="shared" si="56"/>
        <v>37.54</v>
      </c>
      <c r="R269" s="23">
        <f t="shared" si="57"/>
        <v>1.3514084398192094</v>
      </c>
      <c r="S269" s="23">
        <f t="shared" si="58"/>
        <v>0.65519660119867129</v>
      </c>
      <c r="T269">
        <f t="shared" si="59"/>
        <v>0.57641079980284415</v>
      </c>
      <c r="U269">
        <f t="shared" si="60"/>
        <v>81.221256068644678</v>
      </c>
      <c r="V269" s="24">
        <f t="shared" si="61"/>
        <v>0.5696581872902704</v>
      </c>
      <c r="W269" s="24">
        <f t="shared" si="62"/>
        <v>1.4143240566505257</v>
      </c>
      <c r="X269" s="24">
        <v>1.6086437398362758</v>
      </c>
      <c r="Y269" s="24">
        <v>0.54585328698701552</v>
      </c>
      <c r="Z269" s="24"/>
      <c r="AA269" s="24"/>
      <c r="AB269" s="24"/>
      <c r="AC269" s="24"/>
      <c r="AD269" s="4"/>
    </row>
    <row r="270" spans="1:30">
      <c r="A270" s="1" t="s">
        <v>0</v>
      </c>
      <c r="B270" s="5" t="s">
        <v>229</v>
      </c>
      <c r="C270" s="1" t="s">
        <v>2</v>
      </c>
      <c r="D270" s="1" t="s">
        <v>331</v>
      </c>
      <c r="E270" s="3" t="s">
        <v>333</v>
      </c>
      <c r="F270" s="1">
        <v>37.159999999999997</v>
      </c>
      <c r="G270" s="1">
        <v>79.56</v>
      </c>
      <c r="H270" s="1">
        <f t="shared" si="63"/>
        <v>79.930000000000007</v>
      </c>
      <c r="I270" s="1">
        <f t="shared" si="44"/>
        <v>37.270000000000003</v>
      </c>
      <c r="J270" s="23">
        <f t="shared" si="50"/>
        <v>1.3950416711190676</v>
      </c>
      <c r="K270" s="23">
        <f t="shared" si="50"/>
        <v>0.65048421221828667</v>
      </c>
      <c r="L270">
        <f t="shared" si="51"/>
        <v>0.672019698418724</v>
      </c>
      <c r="M270">
        <f t="shared" si="52"/>
        <v>80.340086990000003</v>
      </c>
      <c r="N270" s="24">
        <f t="shared" si="53"/>
        <v>0.66249120598556011</v>
      </c>
      <c r="O270" s="24">
        <f t="shared" si="54"/>
        <v>1.4434616022679934</v>
      </c>
      <c r="P270" s="11">
        <f t="shared" si="55"/>
        <v>79.930000000000007</v>
      </c>
      <c r="Q270" s="11">
        <f t="shared" si="56"/>
        <v>37.270000000000003</v>
      </c>
      <c r="R270" s="23">
        <f t="shared" si="57"/>
        <v>1.3950416711190676</v>
      </c>
      <c r="S270" s="23">
        <f t="shared" si="58"/>
        <v>0.65048421221828667</v>
      </c>
      <c r="T270">
        <f t="shared" si="59"/>
        <v>0.55144204671022379</v>
      </c>
      <c r="U270">
        <f t="shared" si="60"/>
        <v>81.057037563788214</v>
      </c>
      <c r="V270" s="24">
        <f t="shared" si="61"/>
        <v>0.54473848592998031</v>
      </c>
      <c r="W270" s="24">
        <f t="shared" si="62"/>
        <v>1.4165731137519404</v>
      </c>
      <c r="X270" s="24">
        <v>1.6089342462177616</v>
      </c>
      <c r="Y270" s="24">
        <v>0.54571644748395287</v>
      </c>
      <c r="Z270" s="24"/>
      <c r="AA270" s="24"/>
      <c r="AB270" s="24"/>
      <c r="AC270" s="24"/>
      <c r="AD270" s="4"/>
    </row>
    <row r="271" spans="1:30">
      <c r="A271" s="1" t="s">
        <v>0</v>
      </c>
      <c r="B271" s="2" t="s">
        <v>176</v>
      </c>
      <c r="C271" s="1" t="s">
        <v>2</v>
      </c>
      <c r="D271" s="1" t="s">
        <v>334</v>
      </c>
      <c r="E271" s="3" t="s">
        <v>335</v>
      </c>
      <c r="F271" s="1">
        <v>44.28</v>
      </c>
      <c r="G271" s="1">
        <v>73.12</v>
      </c>
      <c r="H271" s="1">
        <f t="shared" si="63"/>
        <v>73.2</v>
      </c>
      <c r="I271" s="1">
        <f t="shared" si="44"/>
        <v>44.47</v>
      </c>
      <c r="J271" s="23">
        <f t="shared" si="50"/>
        <v>1.2775810124598492</v>
      </c>
      <c r="K271" s="23">
        <f t="shared" si="50"/>
        <v>0.77614791836187835</v>
      </c>
      <c r="L271">
        <f t="shared" si="51"/>
        <v>0.73627474875915333</v>
      </c>
      <c r="M271">
        <f t="shared" si="52"/>
        <v>84.680513389999987</v>
      </c>
      <c r="N271" s="24">
        <f t="shared" si="53"/>
        <v>0.73310377896860246</v>
      </c>
      <c r="O271" s="24">
        <f t="shared" si="54"/>
        <v>1.4879668323613728</v>
      </c>
      <c r="P271" s="11">
        <f t="shared" si="55"/>
        <v>73.2</v>
      </c>
      <c r="Q271" s="11">
        <f t="shared" si="56"/>
        <v>44.47</v>
      </c>
      <c r="R271" s="23">
        <f t="shared" si="57"/>
        <v>1.2775810124598492</v>
      </c>
      <c r="S271" s="23">
        <f t="shared" si="58"/>
        <v>0.77614791836187835</v>
      </c>
      <c r="T271">
        <f t="shared" si="59"/>
        <v>0.62751731127919319</v>
      </c>
      <c r="U271">
        <f t="shared" si="60"/>
        <v>85.436197693294275</v>
      </c>
      <c r="V271" s="24">
        <f t="shared" si="61"/>
        <v>0.62552767145686139</v>
      </c>
      <c r="W271" s="24">
        <f t="shared" si="62"/>
        <v>1.4523643799842354</v>
      </c>
      <c r="X271" s="24">
        <v>1.6084550432553639</v>
      </c>
      <c r="Y271" s="24">
        <v>0.54702957279404452</v>
      </c>
      <c r="Z271" s="24"/>
      <c r="AA271" s="24"/>
      <c r="AB271" s="24"/>
      <c r="AC271" s="24"/>
      <c r="AD271" s="4"/>
    </row>
    <row r="272" spans="1:30">
      <c r="A272" s="1" t="s">
        <v>0</v>
      </c>
      <c r="B272" s="5" t="s">
        <v>336</v>
      </c>
      <c r="C272" s="1" t="s">
        <v>2</v>
      </c>
      <c r="D272" s="1" t="s">
        <v>334</v>
      </c>
      <c r="E272" s="3" t="s">
        <v>337</v>
      </c>
      <c r="F272" s="1">
        <v>43.36</v>
      </c>
      <c r="G272" s="1">
        <v>72.58</v>
      </c>
      <c r="H272" s="1">
        <f t="shared" si="63"/>
        <v>72.97</v>
      </c>
      <c r="I272" s="1">
        <f t="shared" si="44"/>
        <v>43.6</v>
      </c>
      <c r="J272" s="23">
        <f t="shared" si="50"/>
        <v>1.2735667551802623</v>
      </c>
      <c r="K272" s="23">
        <f t="shared" si="50"/>
        <v>0.76096355386952774</v>
      </c>
      <c r="L272">
        <f t="shared" si="51"/>
        <v>0.73890146683879876</v>
      </c>
      <c r="M272">
        <f t="shared" si="52"/>
        <v>84.156045199999994</v>
      </c>
      <c r="N272" s="24">
        <f t="shared" si="53"/>
        <v>0.73506131473679837</v>
      </c>
      <c r="O272" s="24">
        <f t="shared" si="54"/>
        <v>1.4809917250099207</v>
      </c>
      <c r="P272" s="11">
        <f t="shared" si="55"/>
        <v>72.97</v>
      </c>
      <c r="Q272" s="11">
        <f t="shared" si="56"/>
        <v>43.6</v>
      </c>
      <c r="R272" s="23">
        <f t="shared" si="57"/>
        <v>1.2735667551802623</v>
      </c>
      <c r="S272" s="23">
        <f t="shared" si="58"/>
        <v>0.76096355386952774</v>
      </c>
      <c r="T272">
        <f t="shared" si="59"/>
        <v>0.63057003948540047</v>
      </c>
      <c r="U272">
        <f t="shared" si="60"/>
        <v>84.907049177645632</v>
      </c>
      <c r="V272" s="24">
        <f t="shared" si="61"/>
        <v>0.62808054560134741</v>
      </c>
      <c r="W272" s="24">
        <f t="shared" si="62"/>
        <v>1.4463186072843883</v>
      </c>
      <c r="X272" s="24">
        <v>1.6083584933675703</v>
      </c>
      <c r="Y272" s="24">
        <v>0.54692581364082904</v>
      </c>
      <c r="Z272" s="24"/>
      <c r="AA272" s="24"/>
      <c r="AB272" s="24"/>
      <c r="AC272" s="24"/>
      <c r="AD272" s="4"/>
    </row>
    <row r="273" spans="1:30">
      <c r="A273" s="1" t="s">
        <v>0</v>
      </c>
      <c r="B273" s="5" t="s">
        <v>338</v>
      </c>
      <c r="C273" s="1" t="s">
        <v>2</v>
      </c>
      <c r="D273" s="1" t="s">
        <v>339</v>
      </c>
      <c r="E273" s="3" t="s">
        <v>340</v>
      </c>
      <c r="F273" s="1">
        <v>47.36</v>
      </c>
      <c r="G273" s="1">
        <v>122.19</v>
      </c>
      <c r="H273" s="1">
        <v>85.38</v>
      </c>
      <c r="I273" s="1">
        <f t="shared" si="44"/>
        <v>47.6</v>
      </c>
      <c r="J273" s="23">
        <f t="shared" si="50"/>
        <v>1.4901621153527584</v>
      </c>
      <c r="K273" s="23">
        <f t="shared" si="50"/>
        <v>0.83077672394930091</v>
      </c>
      <c r="L273">
        <f t="shared" si="51"/>
        <v>0.6413121788808156</v>
      </c>
      <c r="M273">
        <f t="shared" si="52"/>
        <v>86.567393199999984</v>
      </c>
      <c r="N273" s="24">
        <f t="shared" si="53"/>
        <v>0.64016161048352438</v>
      </c>
      <c r="O273" s="24">
        <f t="shared" si="54"/>
        <v>1.5178280807183766</v>
      </c>
      <c r="P273" s="11">
        <f t="shared" si="55"/>
        <v>85.38</v>
      </c>
      <c r="Q273" s="11">
        <f t="shared" si="56"/>
        <v>47.6</v>
      </c>
      <c r="R273" s="23">
        <f t="shared" si="57"/>
        <v>1.4901621153527584</v>
      </c>
      <c r="S273" s="23">
        <f t="shared" si="58"/>
        <v>0.83077672394930091</v>
      </c>
      <c r="T273">
        <f t="shared" si="59"/>
        <v>0.51392205497693999</v>
      </c>
      <c r="U273">
        <f t="shared" si="60"/>
        <v>87.339915916260111</v>
      </c>
      <c r="V273" s="24">
        <f t="shared" si="61"/>
        <v>0.51336827823282605</v>
      </c>
      <c r="W273" s="24">
        <f t="shared" si="62"/>
        <v>1.4784440099033254</v>
      </c>
      <c r="X273" s="24">
        <v>1.609983233181683</v>
      </c>
      <c r="Y273" s="24">
        <v>0.54681220264618891</v>
      </c>
      <c r="Z273" s="24"/>
      <c r="AA273" s="24"/>
      <c r="AB273" s="24"/>
      <c r="AC273" s="24"/>
      <c r="AD273" s="4" t="s">
        <v>574</v>
      </c>
    </row>
    <row r="274" spans="1:30">
      <c r="A274" s="1" t="s">
        <v>0</v>
      </c>
      <c r="B274" s="5" t="s">
        <v>341</v>
      </c>
      <c r="C274" s="1" t="s">
        <v>2</v>
      </c>
      <c r="D274" s="1" t="s">
        <v>339</v>
      </c>
      <c r="E274" s="3" t="s">
        <v>342</v>
      </c>
      <c r="F274" s="1">
        <v>47.39</v>
      </c>
      <c r="G274" s="1">
        <v>117.25</v>
      </c>
      <c r="H274" s="1">
        <f t="shared" ref="H274:H337" si="64">ROUND((ROUNDDOWN(G274,0)+(G274-ROUNDDOWN(G274,0))*(5/3)),2)</f>
        <v>117.42</v>
      </c>
      <c r="I274" s="1">
        <f t="shared" si="44"/>
        <v>47.65</v>
      </c>
      <c r="J274" s="23">
        <f t="shared" si="50"/>
        <v>2.0493656076917417</v>
      </c>
      <c r="K274" s="23">
        <f t="shared" si="50"/>
        <v>0.83164938857529802</v>
      </c>
      <c r="L274">
        <f t="shared" si="51"/>
        <v>0.87933139365007429</v>
      </c>
      <c r="M274">
        <f t="shared" si="52"/>
        <v>86.597535049999991</v>
      </c>
      <c r="N274" s="24">
        <f t="shared" si="53"/>
        <v>0.87778137470389994</v>
      </c>
      <c r="O274" s="24">
        <f t="shared" si="54"/>
        <v>1.5040385803572176</v>
      </c>
      <c r="P274" s="11">
        <f t="shared" si="55"/>
        <v>117.42</v>
      </c>
      <c r="Q274" s="11">
        <f t="shared" si="56"/>
        <v>47.65</v>
      </c>
      <c r="R274" s="23">
        <f t="shared" si="57"/>
        <v>2.0493656076917417</v>
      </c>
      <c r="S274" s="23">
        <f t="shared" si="58"/>
        <v>0.83164938857529802</v>
      </c>
      <c r="T274">
        <f t="shared" si="59"/>
        <v>0.78921282454798813</v>
      </c>
      <c r="U274">
        <f t="shared" si="60"/>
        <v>87.370326750492808</v>
      </c>
      <c r="V274" s="24">
        <f t="shared" si="61"/>
        <v>0.78838173807663625</v>
      </c>
      <c r="W274" s="24">
        <f t="shared" si="62"/>
        <v>1.4660860578881343</v>
      </c>
      <c r="X274" s="24">
        <v>1.6067087486498819</v>
      </c>
      <c r="Y274" s="24">
        <v>0.54843746803592885</v>
      </c>
      <c r="Z274" s="24"/>
      <c r="AA274" s="24"/>
      <c r="AB274" s="24"/>
      <c r="AC274" s="24"/>
      <c r="AD274" s="4" t="s">
        <v>574</v>
      </c>
    </row>
    <row r="275" spans="1:30">
      <c r="A275" s="1" t="s">
        <v>0</v>
      </c>
      <c r="B275" s="5" t="s">
        <v>343</v>
      </c>
      <c r="C275" s="1" t="s">
        <v>2</v>
      </c>
      <c r="D275" s="1" t="s">
        <v>339</v>
      </c>
      <c r="E275" s="3" t="s">
        <v>344</v>
      </c>
      <c r="F275" s="1">
        <v>46.3</v>
      </c>
      <c r="G275" s="1">
        <v>118.19</v>
      </c>
      <c r="H275" s="1">
        <f t="shared" si="64"/>
        <v>118.32</v>
      </c>
      <c r="I275" s="1">
        <f t="shared" si="44"/>
        <v>46.5</v>
      </c>
      <c r="J275" s="23">
        <f t="shared" si="50"/>
        <v>2.0650735709596906</v>
      </c>
      <c r="K275" s="23">
        <f t="shared" si="50"/>
        <v>0.81157810217736326</v>
      </c>
      <c r="L275">
        <f t="shared" si="51"/>
        <v>0.89307601939436354</v>
      </c>
      <c r="M275">
        <f t="shared" si="52"/>
        <v>85.90427249999999</v>
      </c>
      <c r="N275" s="24">
        <f t="shared" si="53"/>
        <v>0.89079520296567016</v>
      </c>
      <c r="O275" s="24">
        <f t="shared" si="54"/>
        <v>1.4924400727198714</v>
      </c>
      <c r="P275" s="11">
        <f t="shared" si="55"/>
        <v>118.32</v>
      </c>
      <c r="Q275" s="11">
        <f t="shared" si="56"/>
        <v>46.5</v>
      </c>
      <c r="R275" s="23">
        <f t="shared" si="57"/>
        <v>2.0650735709596906</v>
      </c>
      <c r="S275" s="23">
        <f t="shared" si="58"/>
        <v>0.81157810217736326</v>
      </c>
      <c r="T275">
        <f t="shared" si="59"/>
        <v>0.8043646467517126</v>
      </c>
      <c r="U275">
        <f t="shared" si="60"/>
        <v>86.670877563141133</v>
      </c>
      <c r="V275" s="24">
        <f t="shared" si="61"/>
        <v>0.80300722419720227</v>
      </c>
      <c r="W275" s="24">
        <f t="shared" si="62"/>
        <v>1.4555847857160438</v>
      </c>
      <c r="X275" s="24">
        <v>1.606419461967993</v>
      </c>
      <c r="Y275" s="24">
        <v>0.54834169415856249</v>
      </c>
      <c r="Z275" s="24"/>
      <c r="AA275" s="24"/>
      <c r="AB275" s="24"/>
      <c r="AC275" s="24"/>
      <c r="AD275" s="4"/>
    </row>
    <row r="276" spans="1:30">
      <c r="A276" s="1" t="s">
        <v>0</v>
      </c>
      <c r="B276" s="5" t="s">
        <v>345</v>
      </c>
      <c r="C276" s="1" t="s">
        <v>2</v>
      </c>
      <c r="D276" s="1" t="s">
        <v>346</v>
      </c>
      <c r="E276" s="3" t="s">
        <v>347</v>
      </c>
      <c r="F276" s="1">
        <v>43.02</v>
      </c>
      <c r="G276" s="1">
        <v>89.24</v>
      </c>
      <c r="H276" s="1">
        <f t="shared" si="64"/>
        <v>89.4</v>
      </c>
      <c r="I276" s="1">
        <f t="shared" ref="I276:I339" si="65">ROUND((ROUNDDOWN(F276,0)+(F276-ROUNDDOWN(F276,0))*(5/3)),2)</f>
        <v>43.03</v>
      </c>
      <c r="J276" s="23">
        <f t="shared" si="50"/>
        <v>1.5603243512829308</v>
      </c>
      <c r="K276" s="23">
        <f t="shared" si="50"/>
        <v>0.75101517713316002</v>
      </c>
      <c r="L276">
        <f t="shared" si="51"/>
        <v>0.63299573391542729</v>
      </c>
      <c r="M276">
        <f t="shared" si="52"/>
        <v>83.812428109999999</v>
      </c>
      <c r="N276" s="24">
        <f t="shared" si="53"/>
        <v>0.62930813300319666</v>
      </c>
      <c r="O276" s="24">
        <f t="shared" si="54"/>
        <v>1.4879996710992445</v>
      </c>
      <c r="P276" s="11">
        <f t="shared" si="55"/>
        <v>89.4</v>
      </c>
      <c r="Q276" s="11">
        <f t="shared" si="56"/>
        <v>43.03</v>
      </c>
      <c r="R276" s="23">
        <f t="shared" si="57"/>
        <v>1.5603243512829308</v>
      </c>
      <c r="S276" s="23">
        <f t="shared" si="58"/>
        <v>0.75101517713316002</v>
      </c>
      <c r="T276">
        <f t="shared" si="59"/>
        <v>0.50359895141478606</v>
      </c>
      <c r="U276">
        <f t="shared" si="60"/>
        <v>84.560365667393071</v>
      </c>
      <c r="V276" s="24">
        <f t="shared" si="61"/>
        <v>0.5013310575058364</v>
      </c>
      <c r="W276" s="24">
        <f t="shared" si="62"/>
        <v>1.4545557595299512</v>
      </c>
      <c r="X276" s="24">
        <v>1.6098236274834756</v>
      </c>
      <c r="Y276" s="24">
        <v>0.54621752600093554</v>
      </c>
      <c r="Z276" s="24"/>
      <c r="AA276" s="24"/>
      <c r="AB276" s="24"/>
      <c r="AC276" s="24"/>
      <c r="AD276" s="4"/>
    </row>
    <row r="277" spans="1:30">
      <c r="A277" s="1" t="s">
        <v>0</v>
      </c>
      <c r="B277" s="5" t="s">
        <v>348</v>
      </c>
      <c r="C277" s="1" t="s">
        <v>2</v>
      </c>
      <c r="D277" s="1" t="s">
        <v>346</v>
      </c>
      <c r="E277" s="6" t="s">
        <v>349</v>
      </c>
      <c r="F277" s="1">
        <v>43.05</v>
      </c>
      <c r="G277" s="1">
        <v>87.95</v>
      </c>
      <c r="H277" s="1">
        <f t="shared" si="64"/>
        <v>88.58</v>
      </c>
      <c r="I277" s="1">
        <f t="shared" si="65"/>
        <v>43.08</v>
      </c>
      <c r="J277" s="23">
        <f t="shared" si="50"/>
        <v>1.5460126514165771</v>
      </c>
      <c r="K277" s="23">
        <f t="shared" si="50"/>
        <v>0.75188784175915713</v>
      </c>
      <c r="L277">
        <f t="shared" si="51"/>
        <v>0.63365648284887166</v>
      </c>
      <c r="M277">
        <f t="shared" si="52"/>
        <v>83.842569959999977</v>
      </c>
      <c r="N277" s="24">
        <f t="shared" si="53"/>
        <v>0.63000087523867754</v>
      </c>
      <c r="O277" s="24">
        <f t="shared" si="54"/>
        <v>1.4882598711185102</v>
      </c>
      <c r="P277" s="11">
        <f t="shared" si="55"/>
        <v>88.58</v>
      </c>
      <c r="Q277" s="11">
        <f t="shared" si="56"/>
        <v>43.08</v>
      </c>
      <c r="R277" s="23">
        <f t="shared" si="57"/>
        <v>1.5460126514165771</v>
      </c>
      <c r="S277" s="23">
        <f t="shared" si="58"/>
        <v>0.75188784175915713</v>
      </c>
      <c r="T277">
        <f t="shared" si="59"/>
        <v>0.50442188714396363</v>
      </c>
      <c r="U277">
        <f t="shared" si="60"/>
        <v>84.59077650162574</v>
      </c>
      <c r="V277" s="24">
        <f t="shared" si="61"/>
        <v>0.50217559665943201</v>
      </c>
      <c r="W277" s="24">
        <f t="shared" si="62"/>
        <v>1.4547442803380572</v>
      </c>
      <c r="X277" s="24">
        <v>1.6098171401850505</v>
      </c>
      <c r="Y277" s="24">
        <v>0.54622739369887663</v>
      </c>
      <c r="Z277" s="24"/>
      <c r="AA277" s="24"/>
      <c r="AB277" s="24"/>
      <c r="AC277" s="24"/>
      <c r="AD277" s="4"/>
    </row>
    <row r="278" spans="1:30">
      <c r="A278" s="1" t="s">
        <v>0</v>
      </c>
      <c r="B278" s="2" t="s">
        <v>350</v>
      </c>
      <c r="C278" s="1" t="s">
        <v>2</v>
      </c>
      <c r="D278" s="1" t="s">
        <v>351</v>
      </c>
      <c r="E278" s="3" t="s">
        <v>352</v>
      </c>
      <c r="F278" s="1">
        <v>38.200000000000003</v>
      </c>
      <c r="G278" s="1">
        <v>81.38</v>
      </c>
      <c r="H278" s="1">
        <f t="shared" si="64"/>
        <v>81.63</v>
      </c>
      <c r="I278" s="1">
        <f t="shared" si="65"/>
        <v>38.33</v>
      </c>
      <c r="J278" s="23">
        <f t="shared" si="50"/>
        <v>1.4247122684029712</v>
      </c>
      <c r="K278" s="23">
        <f t="shared" si="50"/>
        <v>0.66898470228942652</v>
      </c>
      <c r="L278">
        <f t="shared" si="51"/>
        <v>0.6601810230352072</v>
      </c>
      <c r="M278">
        <f t="shared" si="52"/>
        <v>80.979094209999985</v>
      </c>
      <c r="N278" s="24">
        <f t="shared" si="53"/>
        <v>0.65201537325397518</v>
      </c>
      <c r="O278" s="24">
        <f t="shared" si="54"/>
        <v>1.4527133239231222</v>
      </c>
      <c r="P278" s="11">
        <f t="shared" si="55"/>
        <v>81.63</v>
      </c>
      <c r="Q278" s="11">
        <f t="shared" si="56"/>
        <v>38.33</v>
      </c>
      <c r="R278" s="23">
        <f t="shared" si="57"/>
        <v>1.4247122684029712</v>
      </c>
      <c r="S278" s="23">
        <f t="shared" si="58"/>
        <v>0.66898470228942652</v>
      </c>
      <c r="T278">
        <f t="shared" si="59"/>
        <v>0.53708131418639504</v>
      </c>
      <c r="U278">
        <f t="shared" si="60"/>
        <v>81.701747249521034</v>
      </c>
      <c r="V278" s="24">
        <f t="shared" si="61"/>
        <v>0.53145817529569828</v>
      </c>
      <c r="W278" s="24">
        <f t="shared" si="62"/>
        <v>1.4247806031629848</v>
      </c>
      <c r="X278" s="24">
        <v>1.609166221641086</v>
      </c>
      <c r="Y278" s="24">
        <v>0.54579241600293604</v>
      </c>
      <c r="Z278" s="24"/>
      <c r="AA278" s="24"/>
      <c r="AB278" s="24"/>
      <c r="AC278" s="24"/>
      <c r="AD278" s="4"/>
    </row>
    <row r="279" spans="1:30">
      <c r="A279" s="1" t="s">
        <v>0</v>
      </c>
      <c r="B279" s="5" t="s">
        <v>353</v>
      </c>
      <c r="C279" s="1" t="s">
        <v>2</v>
      </c>
      <c r="D279" s="1" t="s">
        <v>351</v>
      </c>
      <c r="E279" s="3" t="s">
        <v>354</v>
      </c>
      <c r="F279" s="1">
        <v>38.25</v>
      </c>
      <c r="G279" s="1">
        <v>82.224999999999994</v>
      </c>
      <c r="H279" s="1">
        <f t="shared" si="64"/>
        <v>82.38</v>
      </c>
      <c r="I279" s="1">
        <f t="shared" si="65"/>
        <v>38.42</v>
      </c>
      <c r="J279" s="23">
        <f t="shared" si="50"/>
        <v>1.4378022377929287</v>
      </c>
      <c r="K279" s="23">
        <f t="shared" si="50"/>
        <v>0.67055549861622143</v>
      </c>
      <c r="L279">
        <f t="shared" si="51"/>
        <v>0.65559040959497794</v>
      </c>
      <c r="M279">
        <f t="shared" si="52"/>
        <v>81.033349540000003</v>
      </c>
      <c r="N279" s="24">
        <f>L279*SIN(RADIANS(M279))</f>
        <v>0.64757858828757542</v>
      </c>
      <c r="O279" s="24">
        <f t="shared" si="54"/>
        <v>1.4540462767841984</v>
      </c>
      <c r="P279" s="11">
        <f t="shared" si="55"/>
        <v>82.38</v>
      </c>
      <c r="Q279" s="11">
        <f t="shared" si="56"/>
        <v>38.42</v>
      </c>
      <c r="R279" s="23">
        <f t="shared" si="57"/>
        <v>1.4378022377929287</v>
      </c>
      <c r="S279" s="23">
        <f t="shared" si="58"/>
        <v>0.67055549861622143</v>
      </c>
      <c r="T279">
        <f t="shared" si="59"/>
        <v>0.5314786596440324</v>
      </c>
      <c r="U279">
        <f t="shared" si="60"/>
        <v>81.756486751139875</v>
      </c>
      <c r="V279" s="24">
        <f t="shared" si="61"/>
        <v>0.52598722336914749</v>
      </c>
      <c r="W279" s="24">
        <f t="shared" si="62"/>
        <v>1.4260916972271254</v>
      </c>
      <c r="X279" s="24">
        <v>1.6092382150508693</v>
      </c>
      <c r="Y279" s="24">
        <v>0.54578043790625475</v>
      </c>
      <c r="Z279" s="24"/>
      <c r="AA279" s="24"/>
      <c r="AB279" s="24"/>
      <c r="AC279" s="24"/>
      <c r="AD279" s="4"/>
    </row>
    <row r="280" spans="1:30">
      <c r="B280" s="7"/>
      <c r="E280" s="3" t="s">
        <v>846</v>
      </c>
      <c r="F280" s="1">
        <v>43.04</v>
      </c>
      <c r="G280" s="1">
        <v>218.79</v>
      </c>
      <c r="H280" s="1">
        <f t="shared" si="64"/>
        <v>219.32</v>
      </c>
      <c r="I280" s="1">
        <f t="shared" si="65"/>
        <v>43.07</v>
      </c>
      <c r="J280" s="23">
        <f t="shared" si="50"/>
        <v>3.8278561154739634</v>
      </c>
      <c r="K280" s="23">
        <f t="shared" si="50"/>
        <v>0.75171330883395771</v>
      </c>
      <c r="L280">
        <f t="shared" si="51"/>
        <v>2.4125459359917039</v>
      </c>
      <c r="M280">
        <f t="shared" si="52"/>
        <v>83.836541589999996</v>
      </c>
      <c r="N280" s="24">
        <f t="shared" si="53"/>
        <v>2.3986005535206205</v>
      </c>
      <c r="O280" s="24">
        <f t="shared" si="54"/>
        <v>1.2972025985349431</v>
      </c>
      <c r="P280" s="11">
        <f t="shared" si="55"/>
        <v>219.32</v>
      </c>
      <c r="Q280" s="11">
        <f t="shared" si="56"/>
        <v>43.07</v>
      </c>
      <c r="R280" s="23">
        <f t="shared" si="57"/>
        <v>3.8278561154739634</v>
      </c>
      <c r="S280" s="23">
        <f t="shared" si="58"/>
        <v>0.75171330883395771</v>
      </c>
      <c r="T280">
        <f t="shared" si="59"/>
        <v>2.3717860211177184</v>
      </c>
      <c r="U280">
        <f t="shared" si="60"/>
        <v>84.584694334779201</v>
      </c>
      <c r="V280" s="24">
        <f t="shared" si="61"/>
        <v>2.361200240909644</v>
      </c>
      <c r="W280" s="24">
        <f t="shared" si="62"/>
        <v>1.2784598669501896</v>
      </c>
      <c r="X280" s="24">
        <v>1.5844352236405381</v>
      </c>
      <c r="Y280" s="24">
        <v>0.55694952260842212</v>
      </c>
      <c r="Z280" s="24"/>
      <c r="AA280" s="24"/>
      <c r="AB280" s="24"/>
      <c r="AC280" s="24"/>
      <c r="AD280" s="4"/>
    </row>
    <row r="281" spans="1:30">
      <c r="E281" s="3" t="s">
        <v>847</v>
      </c>
      <c r="F281" s="1">
        <v>34.31</v>
      </c>
      <c r="G281" s="1">
        <v>224.7</v>
      </c>
      <c r="H281" s="1">
        <f t="shared" si="64"/>
        <v>225.17</v>
      </c>
      <c r="I281" s="1">
        <f t="shared" si="65"/>
        <v>34.520000000000003</v>
      </c>
      <c r="J281" s="23">
        <f t="shared" si="50"/>
        <v>3.9299578767156316</v>
      </c>
      <c r="K281" s="23">
        <f t="shared" si="50"/>
        <v>0.6024876577884426</v>
      </c>
      <c r="L281">
        <f t="shared" si="51"/>
        <v>2.4639457235007929</v>
      </c>
      <c r="M281">
        <f t="shared" si="52"/>
        <v>78.682285239999999</v>
      </c>
      <c r="N281" s="24">
        <f t="shared" si="53"/>
        <v>2.416031906107539</v>
      </c>
      <c r="O281" s="24">
        <f t="shared" si="54"/>
        <v>1.0726786218665858</v>
      </c>
      <c r="P281" s="11">
        <f t="shared" si="55"/>
        <v>225.17</v>
      </c>
      <c r="Q281" s="11">
        <f t="shared" si="56"/>
        <v>34.520000000000003</v>
      </c>
      <c r="R281" s="23">
        <f t="shared" si="57"/>
        <v>3.9299578767156316</v>
      </c>
      <c r="S281" s="23">
        <f t="shared" si="58"/>
        <v>0.6024876577884426</v>
      </c>
      <c r="T281">
        <f t="shared" si="59"/>
        <v>2.4235929024613188</v>
      </c>
      <c r="U281">
        <f t="shared" si="60"/>
        <v>79.384441680990747</v>
      </c>
      <c r="V281" s="24">
        <f t="shared" si="61"/>
        <v>2.3821139873864445</v>
      </c>
      <c r="W281" s="24">
        <f t="shared" si="62"/>
        <v>1.0558253616890629</v>
      </c>
      <c r="X281" s="24">
        <v>1.5819452800902236</v>
      </c>
      <c r="Y281" s="24">
        <v>0.55331520812319235</v>
      </c>
      <c r="Z281" s="24"/>
      <c r="AA281" s="24"/>
      <c r="AB281" s="24"/>
      <c r="AC281" s="24"/>
      <c r="AD281" s="4"/>
    </row>
    <row r="282" spans="1:30">
      <c r="B282" s="7"/>
      <c r="E282" s="3" t="s">
        <v>848</v>
      </c>
      <c r="F282" s="1">
        <v>37.33</v>
      </c>
      <c r="G282" s="1">
        <v>233.41</v>
      </c>
      <c r="H282" s="1">
        <f t="shared" si="64"/>
        <v>233.68</v>
      </c>
      <c r="I282" s="1">
        <f t="shared" si="65"/>
        <v>37.549999999999997</v>
      </c>
      <c r="J282" s="23">
        <f t="shared" si="50"/>
        <v>4.0784853960603495</v>
      </c>
      <c r="K282" s="23">
        <f t="shared" si="50"/>
        <v>0.65537113412387071</v>
      </c>
      <c r="L282">
        <f t="shared" si="51"/>
        <v>2.5280916491487919</v>
      </c>
      <c r="M282">
        <f t="shared" si="52"/>
        <v>80.508881349999996</v>
      </c>
      <c r="N282" s="24">
        <f t="shared" si="53"/>
        <v>2.4934850412362275</v>
      </c>
      <c r="O282" s="24">
        <f t="shared" si="54"/>
        <v>1.1393573330247329</v>
      </c>
      <c r="P282" s="11">
        <f t="shared" si="55"/>
        <v>233.68</v>
      </c>
      <c r="Q282" s="11">
        <f t="shared" si="56"/>
        <v>37.549999999999997</v>
      </c>
      <c r="R282" s="23">
        <f t="shared" si="57"/>
        <v>4.0784853960603495</v>
      </c>
      <c r="S282" s="23">
        <f t="shared" si="58"/>
        <v>0.65537113412387071</v>
      </c>
      <c r="T282">
        <f t="shared" si="59"/>
        <v>2.4882100142362917</v>
      </c>
      <c r="U282">
        <f t="shared" si="60"/>
        <v>81.227338235491231</v>
      </c>
      <c r="V282" s="24">
        <f t="shared" si="61"/>
        <v>2.4591011045387825</v>
      </c>
      <c r="W282" s="24">
        <f t="shared" si="62"/>
        <v>1.1228078222319093</v>
      </c>
      <c r="X282" s="24">
        <v>1.5815835912326528</v>
      </c>
      <c r="Y282" s="24">
        <v>0.55505386233691467</v>
      </c>
      <c r="Z282" s="24"/>
      <c r="AA282" s="24"/>
      <c r="AB282" s="24"/>
      <c r="AC282" s="24"/>
      <c r="AD282" s="4"/>
    </row>
    <row r="283" spans="1:30">
      <c r="A283" s="7"/>
      <c r="B283" s="7"/>
      <c r="E283" s="3" t="s">
        <v>849</v>
      </c>
      <c r="F283" s="1">
        <v>31.13</v>
      </c>
      <c r="G283" s="1">
        <v>238.72</v>
      </c>
      <c r="H283" s="1">
        <f t="shared" si="64"/>
        <v>239.2</v>
      </c>
      <c r="I283" s="1">
        <f t="shared" si="65"/>
        <v>31.22</v>
      </c>
      <c r="J283" s="23">
        <f t="shared" si="50"/>
        <v>4.1748275707704359</v>
      </c>
      <c r="K283" s="23">
        <f t="shared" si="50"/>
        <v>0.54489179247262964</v>
      </c>
      <c r="L283">
        <f t="shared" si="51"/>
        <v>2.5627862360225948</v>
      </c>
      <c r="M283">
        <f t="shared" si="52"/>
        <v>76.692923139999991</v>
      </c>
      <c r="N283" s="24">
        <f t="shared" si="53"/>
        <v>2.4939765810785492</v>
      </c>
      <c r="O283" s="24">
        <f t="shared" si="54"/>
        <v>0.96634995314533201</v>
      </c>
      <c r="P283" s="11">
        <f t="shared" si="55"/>
        <v>239.2</v>
      </c>
      <c r="Q283" s="11">
        <f t="shared" si="56"/>
        <v>31.22</v>
      </c>
      <c r="R283" s="23">
        <f t="shared" si="57"/>
        <v>4.1748275707704359</v>
      </c>
      <c r="S283" s="23">
        <f t="shared" si="58"/>
        <v>0.54489179247262964</v>
      </c>
      <c r="T283">
        <f t="shared" si="59"/>
        <v>2.5231434207196353</v>
      </c>
      <c r="U283">
        <f t="shared" si="60"/>
        <v>77.377326621633784</v>
      </c>
      <c r="V283" s="24">
        <f t="shared" si="61"/>
        <v>2.4621599545163133</v>
      </c>
      <c r="W283" s="24">
        <f t="shared" si="62"/>
        <v>0.95091434843192546</v>
      </c>
      <c r="X283" s="24">
        <v>1.5798347277782596</v>
      </c>
      <c r="Y283" s="24">
        <v>0.55215475990245155</v>
      </c>
      <c r="Z283" s="24"/>
      <c r="AA283" s="24"/>
      <c r="AB283" s="24"/>
      <c r="AC283" s="24"/>
      <c r="AD283" s="4"/>
    </row>
    <row r="284" spans="1:30">
      <c r="A284" s="7"/>
      <c r="B284" s="7"/>
      <c r="E284" s="3" t="s">
        <v>850</v>
      </c>
      <c r="F284" s="1">
        <v>14.35</v>
      </c>
      <c r="G284" s="1">
        <v>239.42000000000002</v>
      </c>
      <c r="H284" s="1">
        <f t="shared" si="64"/>
        <v>239.7</v>
      </c>
      <c r="I284" s="1">
        <f t="shared" si="65"/>
        <v>14.58</v>
      </c>
      <c r="J284" s="23">
        <f t="shared" si="50"/>
        <v>4.1835542170304079</v>
      </c>
      <c r="K284" s="23">
        <f t="shared" si="50"/>
        <v>0.25446900494077324</v>
      </c>
      <c r="L284">
        <f t="shared" si="51"/>
        <v>2.5656557099455433</v>
      </c>
      <c r="M284">
        <f t="shared" si="52"/>
        <v>66.661715459999996</v>
      </c>
      <c r="N284" s="24">
        <f t="shared" si="53"/>
        <v>2.3557385736336318</v>
      </c>
      <c r="O284" s="24">
        <f t="shared" si="54"/>
        <v>0.5398184120579832</v>
      </c>
      <c r="P284" s="11">
        <f t="shared" si="55"/>
        <v>239.7</v>
      </c>
      <c r="Q284" s="11">
        <f t="shared" si="56"/>
        <v>14.58</v>
      </c>
      <c r="R284" s="23">
        <f t="shared" si="57"/>
        <v>4.1835542170304079</v>
      </c>
      <c r="S284" s="23">
        <f t="shared" si="58"/>
        <v>0.25446900494077324</v>
      </c>
      <c r="T284">
        <f t="shared" si="59"/>
        <v>2.5260321631661777</v>
      </c>
      <c r="U284">
        <f t="shared" si="60"/>
        <v>67.256600988997519</v>
      </c>
      <c r="V284" s="24">
        <f t="shared" si="61"/>
        <v>2.3296218411326395</v>
      </c>
      <c r="W284" s="24">
        <f t="shared" si="62"/>
        <v>0.52571947434853716</v>
      </c>
      <c r="X284" s="24">
        <v>1.5773527117979604</v>
      </c>
      <c r="Y284" s="24">
        <v>0.54389567513385839</v>
      </c>
      <c r="Z284" s="24"/>
      <c r="AA284" s="24"/>
      <c r="AB284" s="24"/>
      <c r="AC284" s="24"/>
      <c r="AD284" s="4"/>
    </row>
    <row r="285" spans="1:30">
      <c r="B285" s="7"/>
      <c r="E285" s="3" t="s">
        <v>851</v>
      </c>
      <c r="F285" s="1">
        <v>47.55</v>
      </c>
      <c r="G285" s="1">
        <v>253.45</v>
      </c>
      <c r="H285" s="1">
        <f t="shared" si="64"/>
        <v>253.75</v>
      </c>
      <c r="I285" s="1">
        <f t="shared" si="65"/>
        <v>47.92</v>
      </c>
      <c r="J285" s="23">
        <f t="shared" si="50"/>
        <v>4.428772976935611</v>
      </c>
      <c r="K285" s="23">
        <f t="shared" si="50"/>
        <v>0.83636177755568275</v>
      </c>
      <c r="L285">
        <f t="shared" si="51"/>
        <v>2.6274044272815646</v>
      </c>
      <c r="M285">
        <f t="shared" si="52"/>
        <v>86.760301040000002</v>
      </c>
      <c r="N285" s="24">
        <f t="shared" si="53"/>
        <v>2.6232054331490464</v>
      </c>
      <c r="O285" s="24">
        <f t="shared" si="54"/>
        <v>1.4077430349628577</v>
      </c>
      <c r="P285" s="11">
        <f t="shared" si="55"/>
        <v>253.75</v>
      </c>
      <c r="Q285" s="11">
        <f t="shared" si="56"/>
        <v>47.92</v>
      </c>
      <c r="R285" s="23">
        <f t="shared" si="57"/>
        <v>4.428772976935611</v>
      </c>
      <c r="S285" s="23">
        <f t="shared" si="58"/>
        <v>0.83636177755568275</v>
      </c>
      <c r="T285">
        <f t="shared" si="59"/>
        <v>2.5881783183226506</v>
      </c>
      <c r="U285">
        <f t="shared" si="60"/>
        <v>87.534545255349286</v>
      </c>
      <c r="V285" s="24">
        <f t="shared" si="61"/>
        <v>2.5857825435276611</v>
      </c>
      <c r="W285" s="24">
        <f t="shared" si="62"/>
        <v>1.3909596832741784</v>
      </c>
      <c r="X285" s="24">
        <v>1.5825414601551693</v>
      </c>
      <c r="Y285" s="24">
        <v>0.56059573295215892</v>
      </c>
      <c r="Z285" s="24"/>
      <c r="AA285" s="24"/>
      <c r="AB285" s="24"/>
      <c r="AC285" s="24"/>
      <c r="AD285" s="4"/>
    </row>
    <row r="286" spans="1:30">
      <c r="A286" s="4"/>
      <c r="B286" s="7"/>
      <c r="E286" s="3" t="s">
        <v>852</v>
      </c>
      <c r="F286" s="1">
        <v>19.04</v>
      </c>
      <c r="G286" s="1">
        <v>287.48</v>
      </c>
      <c r="H286" s="1">
        <f t="shared" si="64"/>
        <v>287.8</v>
      </c>
      <c r="I286" s="1">
        <f t="shared" si="65"/>
        <v>19.07</v>
      </c>
      <c r="J286" s="23">
        <f t="shared" si="50"/>
        <v>5.0230575872396805</v>
      </c>
      <c r="K286" s="23">
        <f t="shared" si="50"/>
        <v>0.33283428835531864</v>
      </c>
      <c r="L286">
        <f t="shared" si="51"/>
        <v>2.6223990416176521</v>
      </c>
      <c r="M286">
        <f t="shared" si="52"/>
        <v>69.368453589999987</v>
      </c>
      <c r="N286" s="24">
        <f t="shared" si="53"/>
        <v>2.4542132461164869</v>
      </c>
      <c r="O286" s="24">
        <f t="shared" si="54"/>
        <v>0.63220569629921952</v>
      </c>
      <c r="P286" s="11">
        <f t="shared" si="55"/>
        <v>287.8</v>
      </c>
      <c r="Q286" s="11">
        <f t="shared" si="56"/>
        <v>19.07</v>
      </c>
      <c r="R286" s="23">
        <f t="shared" si="57"/>
        <v>5.0230575872396805</v>
      </c>
      <c r="S286" s="23">
        <f t="shared" si="58"/>
        <v>0.33283428835531864</v>
      </c>
      <c r="T286">
        <f t="shared" si="59"/>
        <v>2.5831419123621444</v>
      </c>
      <c r="U286">
        <f t="shared" si="60"/>
        <v>69.987493903092286</v>
      </c>
      <c r="V286" s="24">
        <f t="shared" si="61"/>
        <v>2.4271664947863494</v>
      </c>
      <c r="W286" s="24">
        <f t="shared" si="62"/>
        <v>0.61827904237611497</v>
      </c>
      <c r="X286" s="24">
        <v>1.5769832696512478</v>
      </c>
      <c r="Y286" s="24">
        <v>0.5462364437025079</v>
      </c>
      <c r="Z286" s="24"/>
      <c r="AA286" s="24"/>
      <c r="AB286" s="24"/>
      <c r="AC286" s="24"/>
      <c r="AD286" s="4"/>
    </row>
    <row r="287" spans="1:30">
      <c r="B287" s="7"/>
      <c r="E287" s="3" t="s">
        <v>853</v>
      </c>
      <c r="F287" s="1">
        <v>24.38</v>
      </c>
      <c r="G287" s="1">
        <v>313.57</v>
      </c>
      <c r="H287" s="1">
        <f t="shared" si="64"/>
        <v>313.95</v>
      </c>
      <c r="I287" s="1">
        <f t="shared" si="65"/>
        <v>24.63</v>
      </c>
      <c r="J287" s="23">
        <f t="shared" si="50"/>
        <v>5.4794611866361977</v>
      </c>
      <c r="K287" s="23">
        <f t="shared" si="50"/>
        <v>0.42987459476620338</v>
      </c>
      <c r="L287">
        <f t="shared" si="51"/>
        <v>2.4711684366335418</v>
      </c>
      <c r="M287">
        <f t="shared" si="52"/>
        <v>72.720227309999999</v>
      </c>
      <c r="N287" s="24">
        <f t="shared" si="53"/>
        <v>2.3596340363816282</v>
      </c>
      <c r="O287" s="24">
        <f t="shared" si="54"/>
        <v>0.82219588062815452</v>
      </c>
      <c r="P287" s="11">
        <f t="shared" si="55"/>
        <v>313.95</v>
      </c>
      <c r="Q287" s="11">
        <f t="shared" si="56"/>
        <v>24.63</v>
      </c>
      <c r="R287" s="23">
        <f t="shared" si="57"/>
        <v>5.4794611866361977</v>
      </c>
      <c r="S287" s="23">
        <f t="shared" si="58"/>
        <v>0.42987459476620338</v>
      </c>
      <c r="T287">
        <f t="shared" si="59"/>
        <v>2.4308706652103962</v>
      </c>
      <c r="U287">
        <f t="shared" si="60"/>
        <v>73.369178669766413</v>
      </c>
      <c r="V287" s="24">
        <f t="shared" si="61"/>
        <v>2.3291843174359337</v>
      </c>
      <c r="W287" s="24">
        <f t="shared" si="62"/>
        <v>0.80657089535174775</v>
      </c>
      <c r="X287" s="24">
        <v>1.5801666571353326</v>
      </c>
      <c r="Y287" s="24">
        <v>0.54865942757273323</v>
      </c>
      <c r="Z287" s="24"/>
      <c r="AA287" s="24"/>
      <c r="AB287" s="24"/>
      <c r="AC287" s="24"/>
      <c r="AD287" s="4"/>
    </row>
    <row r="288" spans="1:30">
      <c r="A288" s="4"/>
      <c r="B288" s="7"/>
      <c r="E288" s="3" t="s">
        <v>854</v>
      </c>
      <c r="F288" s="1">
        <v>41</v>
      </c>
      <c r="G288" s="1">
        <v>331.43</v>
      </c>
      <c r="H288" s="1">
        <f t="shared" si="64"/>
        <v>331.72</v>
      </c>
      <c r="I288" s="1">
        <f t="shared" si="65"/>
        <v>41</v>
      </c>
      <c r="J288" s="23">
        <f t="shared" si="50"/>
        <v>5.7896061947155903</v>
      </c>
      <c r="K288" s="23">
        <f t="shared" si="50"/>
        <v>0.71558499331767511</v>
      </c>
      <c r="L288">
        <f t="shared" si="51"/>
        <v>2.2999968189457918</v>
      </c>
      <c r="M288">
        <f t="shared" si="52"/>
        <v>82.588668999999996</v>
      </c>
      <c r="N288" s="24">
        <f t="shared" si="53"/>
        <v>2.2807818910161113</v>
      </c>
      <c r="O288" s="24">
        <f t="shared" si="54"/>
        <v>1.2595457769221734</v>
      </c>
      <c r="P288" s="11">
        <f t="shared" si="55"/>
        <v>331.72</v>
      </c>
      <c r="Q288" s="11">
        <f t="shared" si="56"/>
        <v>41</v>
      </c>
      <c r="R288" s="23">
        <f t="shared" si="57"/>
        <v>5.7896061947155903</v>
      </c>
      <c r="S288" s="23">
        <f t="shared" si="58"/>
        <v>0.71558499331767511</v>
      </c>
      <c r="T288">
        <f t="shared" si="59"/>
        <v>2.2582443917339394</v>
      </c>
      <c r="U288">
        <f t="shared" si="60"/>
        <v>83.325685797546214</v>
      </c>
      <c r="V288" s="24">
        <f t="shared" si="61"/>
        <v>2.2429399385003022</v>
      </c>
      <c r="W288" s="24">
        <f t="shared" si="62"/>
        <v>1.2398298641208694</v>
      </c>
      <c r="X288" s="24">
        <v>1.5856283698312299</v>
      </c>
      <c r="Y288" s="24">
        <v>0.55537795223689679</v>
      </c>
      <c r="Z288" s="24"/>
      <c r="AA288" s="24"/>
      <c r="AB288" s="24"/>
      <c r="AC288" s="24"/>
      <c r="AD288" s="4"/>
    </row>
    <row r="289" spans="1:30">
      <c r="B289" s="7"/>
      <c r="F289" s="1">
        <v>-180</v>
      </c>
      <c r="G289" s="1">
        <v>0</v>
      </c>
      <c r="H289" s="1">
        <f t="shared" si="64"/>
        <v>0</v>
      </c>
      <c r="I289" s="1">
        <f t="shared" si="65"/>
        <v>-180</v>
      </c>
      <c r="J289" s="23">
        <f t="shared" si="50"/>
        <v>0</v>
      </c>
      <c r="K289" s="23">
        <f t="shared" si="50"/>
        <v>-3.1415926535897931</v>
      </c>
      <c r="L289">
        <f t="shared" si="51"/>
        <v>1.928250006039808</v>
      </c>
      <c r="M289">
        <f t="shared" si="52"/>
        <v>-50.638307999999995</v>
      </c>
      <c r="N289" s="24">
        <f t="shared" si="53"/>
        <v>-1.4908414978763336</v>
      </c>
      <c r="O289" s="24">
        <f t="shared" si="54"/>
        <v>0.33330368838372526</v>
      </c>
      <c r="P289" s="11">
        <f t="shared" si="55"/>
        <v>0</v>
      </c>
      <c r="Q289" s="11">
        <f t="shared" si="56"/>
        <v>-180</v>
      </c>
      <c r="R289" s="23">
        <f t="shared" si="57"/>
        <v>0</v>
      </c>
      <c r="S289" s="23">
        <f t="shared" si="58"/>
        <v>-3.1415926535897931</v>
      </c>
      <c r="T289">
        <f t="shared" si="59"/>
        <v>1.8819493545415009</v>
      </c>
      <c r="U289">
        <f t="shared" si="60"/>
        <v>-51.090201510904251</v>
      </c>
      <c r="V289" s="24">
        <f t="shared" si="61"/>
        <v>-1.4644120639534284</v>
      </c>
      <c r="W289" s="24">
        <f t="shared" si="62"/>
        <v>0.32025028834491098</v>
      </c>
      <c r="X289" s="24">
        <v>1.5868286992093017</v>
      </c>
      <c r="Y289" s="24">
        <v>0.5379293375201214</v>
      </c>
      <c r="Z289" s="24"/>
      <c r="AA289" s="24"/>
      <c r="AB289" s="24"/>
      <c r="AC289" s="24"/>
      <c r="AD289" s="4"/>
    </row>
    <row r="290" spans="1:30">
      <c r="B290" s="7"/>
      <c r="F290" s="1">
        <v>-170</v>
      </c>
      <c r="G290" s="1">
        <v>0</v>
      </c>
      <c r="H290" s="1">
        <f t="shared" si="64"/>
        <v>0</v>
      </c>
      <c r="I290" s="1">
        <f t="shared" si="65"/>
        <v>-170</v>
      </c>
      <c r="J290" s="23">
        <f t="shared" si="50"/>
        <v>0</v>
      </c>
      <c r="K290" s="23">
        <f t="shared" si="50"/>
        <v>-2.9670597283903604</v>
      </c>
      <c r="L290">
        <f t="shared" si="51"/>
        <v>1.928250006039808</v>
      </c>
      <c r="M290">
        <f t="shared" si="52"/>
        <v>-44.609938</v>
      </c>
      <c r="N290" s="24">
        <f t="shared" si="53"/>
        <v>-1.3541647500835767</v>
      </c>
      <c r="O290" s="24">
        <f t="shared" si="54"/>
        <v>0.18349693285452973</v>
      </c>
      <c r="P290" s="11">
        <f t="shared" si="55"/>
        <v>0</v>
      </c>
      <c r="Q290" s="11">
        <f t="shared" si="56"/>
        <v>-170</v>
      </c>
      <c r="R290" s="23">
        <f t="shared" si="57"/>
        <v>0</v>
      </c>
      <c r="S290" s="23">
        <f t="shared" si="58"/>
        <v>-2.9670597283903604</v>
      </c>
      <c r="T290">
        <f t="shared" si="59"/>
        <v>1.8819493545415009</v>
      </c>
      <c r="U290">
        <f t="shared" si="60"/>
        <v>-45.008034664368026</v>
      </c>
      <c r="V290" s="24">
        <f t="shared" si="61"/>
        <v>-1.3309257487052073</v>
      </c>
      <c r="W290" s="24">
        <f t="shared" si="62"/>
        <v>0.17174288837203466</v>
      </c>
      <c r="X290" s="24">
        <v>1.5873351259000823</v>
      </c>
      <c r="Y290" s="24">
        <v>0.54170476947389323</v>
      </c>
      <c r="Z290" s="24"/>
      <c r="AA290" s="24"/>
      <c r="AB290" s="24"/>
      <c r="AC290" s="24"/>
      <c r="AD290" s="4"/>
    </row>
    <row r="291" spans="1:30">
      <c r="B291" s="7"/>
      <c r="F291" s="1">
        <v>-160</v>
      </c>
      <c r="G291" s="1">
        <v>0</v>
      </c>
      <c r="H291" s="1">
        <f t="shared" si="64"/>
        <v>0</v>
      </c>
      <c r="I291" s="1">
        <f t="shared" si="65"/>
        <v>-160</v>
      </c>
      <c r="J291" s="23">
        <f t="shared" si="50"/>
        <v>0</v>
      </c>
      <c r="K291" s="23">
        <f t="shared" si="50"/>
        <v>-2.7925268031909272</v>
      </c>
      <c r="L291">
        <f t="shared" si="51"/>
        <v>1.928250006039808</v>
      </c>
      <c r="M291">
        <f t="shared" si="52"/>
        <v>-38.581567999999997</v>
      </c>
      <c r="N291" s="24">
        <f t="shared" si="53"/>
        <v>-1.202510984019445</v>
      </c>
      <c r="O291" s="24">
        <f t="shared" si="54"/>
        <v>4.8872519660061009E-2</v>
      </c>
      <c r="P291" s="11">
        <f t="shared" si="55"/>
        <v>0</v>
      </c>
      <c r="Q291" s="11">
        <f t="shared" si="56"/>
        <v>-160</v>
      </c>
      <c r="R291" s="23">
        <f t="shared" si="57"/>
        <v>0</v>
      </c>
      <c r="S291" s="23">
        <f t="shared" si="58"/>
        <v>-2.7925268031909272</v>
      </c>
      <c r="T291">
        <f t="shared" si="59"/>
        <v>1.8819493545415009</v>
      </c>
      <c r="U291">
        <f t="shared" si="60"/>
        <v>-38.925867817831808</v>
      </c>
      <c r="V291" s="24">
        <f t="shared" si="61"/>
        <v>-1.1824557925043102</v>
      </c>
      <c r="W291" s="24">
        <f t="shared" si="62"/>
        <v>3.8214927588703373E-2</v>
      </c>
      <c r="X291" s="24">
        <v>1.5881810315601654</v>
      </c>
      <c r="Y291" s="24">
        <v>0.54548454906820909</v>
      </c>
      <c r="Z291" s="24"/>
      <c r="AA291" s="24"/>
      <c r="AB291" s="24"/>
      <c r="AC291" s="24"/>
      <c r="AD291" s="4"/>
    </row>
    <row r="292" spans="1:30">
      <c r="A292" s="4"/>
      <c r="B292" s="7"/>
      <c r="F292" s="1">
        <v>-150</v>
      </c>
      <c r="G292" s="1">
        <v>0</v>
      </c>
      <c r="H292" s="1">
        <f t="shared" si="64"/>
        <v>0</v>
      </c>
      <c r="I292" s="1">
        <f t="shared" si="65"/>
        <v>-150</v>
      </c>
      <c r="J292" s="23">
        <f t="shared" si="50"/>
        <v>0</v>
      </c>
      <c r="K292" s="23">
        <f t="shared" si="50"/>
        <v>-2.6179938779914944</v>
      </c>
      <c r="L292">
        <f t="shared" si="51"/>
        <v>1.928250006039808</v>
      </c>
      <c r="M292">
        <f t="shared" si="52"/>
        <v>-32.553197999999995</v>
      </c>
      <c r="N292" s="24">
        <f t="shared" si="53"/>
        <v>-1.0375574854241902</v>
      </c>
      <c r="O292" s="24">
        <f t="shared" si="54"/>
        <v>-6.9080609550547178E-2</v>
      </c>
      <c r="P292" s="11">
        <f t="shared" si="55"/>
        <v>0</v>
      </c>
      <c r="Q292" s="11">
        <f t="shared" si="56"/>
        <v>-150</v>
      </c>
      <c r="R292" s="23">
        <f t="shared" si="57"/>
        <v>0</v>
      </c>
      <c r="S292" s="23">
        <f t="shared" si="58"/>
        <v>-2.6179938779914944</v>
      </c>
      <c r="T292">
        <f t="shared" si="59"/>
        <v>1.8819493545415009</v>
      </c>
      <c r="U292">
        <f t="shared" si="60"/>
        <v>-32.84370097129559</v>
      </c>
      <c r="V292" s="24">
        <f t="shared" si="61"/>
        <v>-1.0206736789163211</v>
      </c>
      <c r="W292" s="24">
        <f t="shared" si="62"/>
        <v>-7.8830328309407394E-2</v>
      </c>
      <c r="X292" s="24">
        <v>1.5893574697605564</v>
      </c>
      <c r="Y292" s="24">
        <v>0.54922831716468379</v>
      </c>
      <c r="Z292" s="24"/>
      <c r="AA292" s="24"/>
      <c r="AB292" s="24"/>
      <c r="AC292" s="24"/>
      <c r="AD292" s="4"/>
    </row>
    <row r="293" spans="1:30">
      <c r="A293" s="4"/>
      <c r="B293" s="7"/>
      <c r="F293" s="1">
        <v>-140</v>
      </c>
      <c r="G293" s="1">
        <v>0</v>
      </c>
      <c r="H293" s="1">
        <f t="shared" si="64"/>
        <v>0</v>
      </c>
      <c r="I293" s="1">
        <f t="shared" si="65"/>
        <v>-140</v>
      </c>
      <c r="J293" s="23">
        <f t="shared" si="50"/>
        <v>0</v>
      </c>
      <c r="K293" s="23">
        <f t="shared" si="50"/>
        <v>-2.4434609527920612</v>
      </c>
      <c r="L293">
        <f t="shared" si="51"/>
        <v>1.928250006039808</v>
      </c>
      <c r="M293">
        <f t="shared" si="52"/>
        <v>-26.524827999999999</v>
      </c>
      <c r="N293" s="24">
        <f t="shared" si="53"/>
        <v>-0.86112863464904721</v>
      </c>
      <c r="O293" s="24">
        <f t="shared" si="54"/>
        <v>-0.16905789698900242</v>
      </c>
      <c r="P293" s="11">
        <f t="shared" si="55"/>
        <v>0</v>
      </c>
      <c r="Q293" s="11">
        <f t="shared" si="56"/>
        <v>-140</v>
      </c>
      <c r="R293" s="23">
        <f t="shared" si="57"/>
        <v>0</v>
      </c>
      <c r="S293" s="23">
        <f t="shared" si="58"/>
        <v>-2.4434609527920612</v>
      </c>
      <c r="T293">
        <f t="shared" si="59"/>
        <v>1.8819493545415009</v>
      </c>
      <c r="U293">
        <f t="shared" si="60"/>
        <v>-26.761534124759368</v>
      </c>
      <c r="V293" s="24">
        <f t="shared" si="61"/>
        <v>-0.84740076056359748</v>
      </c>
      <c r="W293" s="24">
        <f t="shared" si="62"/>
        <v>-0.17807517689502239</v>
      </c>
      <c r="X293" s="24">
        <v>1.5908520596312388</v>
      </c>
      <c r="Y293" s="24">
        <v>0.55289631503500414</v>
      </c>
      <c r="Z293" s="24"/>
      <c r="AA293" s="24"/>
      <c r="AB293" s="24"/>
      <c r="AC293" s="24"/>
      <c r="AD293" s="4"/>
    </row>
    <row r="294" spans="1:30">
      <c r="A294" s="7"/>
      <c r="B294" s="7"/>
      <c r="F294" s="1">
        <v>-130</v>
      </c>
      <c r="G294" s="1">
        <v>0</v>
      </c>
      <c r="H294" s="1">
        <f t="shared" si="64"/>
        <v>0</v>
      </c>
      <c r="I294" s="1">
        <f t="shared" si="65"/>
        <v>-130</v>
      </c>
      <c r="J294" s="23">
        <f t="shared" si="50"/>
        <v>0</v>
      </c>
      <c r="K294" s="23">
        <f t="shared" si="50"/>
        <v>-2.2689280275926285</v>
      </c>
      <c r="L294">
        <f t="shared" si="51"/>
        <v>1.928250006039808</v>
      </c>
      <c r="M294">
        <f t="shared" si="52"/>
        <v>-20.496457999999997</v>
      </c>
      <c r="N294" s="24">
        <f t="shared" si="53"/>
        <v>-0.67517572906864742</v>
      </c>
      <c r="O294" s="24">
        <f t="shared" si="54"/>
        <v>-0.24995359709473286</v>
      </c>
      <c r="P294" s="11">
        <f t="shared" si="55"/>
        <v>0</v>
      </c>
      <c r="Q294" s="11">
        <f t="shared" si="56"/>
        <v>-130</v>
      </c>
      <c r="R294" s="23">
        <f t="shared" si="57"/>
        <v>0</v>
      </c>
      <c r="S294" s="23">
        <f t="shared" si="58"/>
        <v>-2.2689280275926285</v>
      </c>
      <c r="T294">
        <f t="shared" si="59"/>
        <v>1.8819493545415009</v>
      </c>
      <c r="U294">
        <f t="shared" si="60"/>
        <v>-20.679367278223147</v>
      </c>
      <c r="V294" s="24">
        <f t="shared" si="61"/>
        <v>-0.66458775422951044</v>
      </c>
      <c r="W294" s="24">
        <f t="shared" si="62"/>
        <v>-0.25840231378128475</v>
      </c>
      <c r="X294" s="24">
        <v>1.5926490936585775</v>
      </c>
      <c r="Y294" s="24">
        <v>0.55644975164775878</v>
      </c>
      <c r="Z294" s="24"/>
      <c r="AA294" s="24"/>
      <c r="AB294" s="24"/>
      <c r="AC294" s="24"/>
      <c r="AD294" s="4"/>
    </row>
    <row r="295" spans="1:30">
      <c r="A295" s="7"/>
      <c r="B295" s="7"/>
      <c r="F295" s="1">
        <v>-120</v>
      </c>
      <c r="G295" s="1">
        <v>0</v>
      </c>
      <c r="H295" s="1">
        <f t="shared" si="64"/>
        <v>0</v>
      </c>
      <c r="I295" s="1">
        <f t="shared" si="65"/>
        <v>-120</v>
      </c>
      <c r="J295" s="23">
        <f t="shared" si="50"/>
        <v>0</v>
      </c>
      <c r="K295" s="23">
        <f t="shared" si="50"/>
        <v>-2.0943951023931953</v>
      </c>
      <c r="L295">
        <f t="shared" si="51"/>
        <v>1.928250006039808</v>
      </c>
      <c r="M295">
        <f t="shared" si="52"/>
        <v>-14.468087999999998</v>
      </c>
      <c r="N295" s="24">
        <f t="shared" si="53"/>
        <v>-0.48175540179526305</v>
      </c>
      <c r="O295" s="24">
        <f t="shared" si="54"/>
        <v>-0.3108730060449687</v>
      </c>
      <c r="P295" s="11">
        <f t="shared" si="55"/>
        <v>0</v>
      </c>
      <c r="Q295" s="11">
        <f t="shared" si="56"/>
        <v>-120</v>
      </c>
      <c r="R295" s="23">
        <f t="shared" si="57"/>
        <v>0</v>
      </c>
      <c r="S295" s="23">
        <f t="shared" si="58"/>
        <v>-2.0943951023931953</v>
      </c>
      <c r="T295">
        <f t="shared" si="59"/>
        <v>1.8819493545415009</v>
      </c>
      <c r="U295">
        <f t="shared" si="60"/>
        <v>-14.597200431686929</v>
      </c>
      <c r="V295" s="24">
        <f t="shared" si="61"/>
        <v>-0.47429277957329263</v>
      </c>
      <c r="W295" s="24">
        <f t="shared" si="62"/>
        <v>-0.31890741130075573</v>
      </c>
      <c r="X295" s="24">
        <v>1.5947296740395014</v>
      </c>
      <c r="Y295" s="24">
        <v>0.5598511542028265</v>
      </c>
      <c r="Z295" s="24"/>
      <c r="AA295" s="24"/>
      <c r="AB295" s="24"/>
      <c r="AC295" s="24"/>
      <c r="AD295" s="4"/>
    </row>
    <row r="296" spans="1:30">
      <c r="B296" s="7"/>
      <c r="F296" s="1">
        <v>-110</v>
      </c>
      <c r="G296" s="1">
        <v>0</v>
      </c>
      <c r="H296" s="1">
        <f t="shared" si="64"/>
        <v>0</v>
      </c>
      <c r="I296" s="1">
        <f t="shared" si="65"/>
        <v>-110</v>
      </c>
      <c r="J296" s="23">
        <f t="shared" si="50"/>
        <v>0</v>
      </c>
      <c r="K296" s="23">
        <f t="shared" si="50"/>
        <v>-1.9198621771937625</v>
      </c>
      <c r="L296">
        <f t="shared" si="51"/>
        <v>1.928250006039808</v>
      </c>
      <c r="M296">
        <f t="shared" si="52"/>
        <v>-8.4397179999999992</v>
      </c>
      <c r="N296" s="24">
        <f t="shared" si="53"/>
        <v>-0.28300687538320257</v>
      </c>
      <c r="O296" s="24">
        <f t="shared" si="54"/>
        <v>-0.35114235715004227</v>
      </c>
      <c r="P296" s="11">
        <f t="shared" si="55"/>
        <v>0</v>
      </c>
      <c r="Q296" s="11">
        <f t="shared" si="56"/>
        <v>-110</v>
      </c>
      <c r="R296" s="23">
        <f t="shared" si="57"/>
        <v>0</v>
      </c>
      <c r="S296" s="23">
        <f t="shared" si="58"/>
        <v>-1.9198621771937625</v>
      </c>
      <c r="T296">
        <f t="shared" si="59"/>
        <v>1.8819493545415009</v>
      </c>
      <c r="U296">
        <f t="shared" si="60"/>
        <v>-8.5150335851507073</v>
      </c>
      <c r="V296" s="24">
        <f t="shared" si="61"/>
        <v>-0.27865818869694636</v>
      </c>
      <c r="W296" s="24">
        <f t="shared" si="62"/>
        <v>-0.35890929947988881</v>
      </c>
      <c r="X296" s="24">
        <v>1.5970718778405575</v>
      </c>
      <c r="Y296" s="24">
        <v>0.56306470150887666</v>
      </c>
      <c r="Z296" s="24"/>
      <c r="AA296" s="24"/>
      <c r="AB296" s="24"/>
      <c r="AC296" s="24"/>
      <c r="AD296" s="4"/>
    </row>
    <row r="297" spans="1:30">
      <c r="A297" s="7"/>
      <c r="B297" s="7"/>
      <c r="F297" s="1">
        <v>-100</v>
      </c>
      <c r="G297" s="1">
        <v>0</v>
      </c>
      <c r="H297" s="1">
        <f t="shared" si="64"/>
        <v>0</v>
      </c>
      <c r="I297" s="1">
        <f t="shared" si="65"/>
        <v>-100</v>
      </c>
      <c r="J297" s="23">
        <f t="shared" si="50"/>
        <v>0</v>
      </c>
      <c r="K297" s="23">
        <f t="shared" si="50"/>
        <v>-1.7453292519943295</v>
      </c>
      <c r="L297">
        <f t="shared" si="51"/>
        <v>1.928250006039808</v>
      </c>
      <c r="M297">
        <f t="shared" si="52"/>
        <v>-2.4113479999999998</v>
      </c>
      <c r="N297" s="24">
        <f t="shared" si="53"/>
        <v>-8.1128302096655558E-2</v>
      </c>
      <c r="O297" s="24">
        <f t="shared" si="54"/>
        <v>-0.37031627269114953</v>
      </c>
      <c r="P297" s="11">
        <f t="shared" si="55"/>
        <v>0</v>
      </c>
      <c r="Q297" s="11">
        <f t="shared" si="56"/>
        <v>-100</v>
      </c>
      <c r="R297" s="23">
        <f t="shared" si="57"/>
        <v>0</v>
      </c>
      <c r="S297" s="23">
        <f t="shared" si="58"/>
        <v>-1.7453292519943295</v>
      </c>
      <c r="T297">
        <f t="shared" si="59"/>
        <v>1.8819493545415009</v>
      </c>
      <c r="U297">
        <f t="shared" si="60"/>
        <v>-2.432866738614488</v>
      </c>
      <c r="V297" s="24">
        <f t="shared" si="61"/>
        <v>-7.9886447418317991E-2</v>
      </c>
      <c r="W297" s="24">
        <f t="shared" si="62"/>
        <v>-0.37795763469095811</v>
      </c>
      <c r="X297" s="24">
        <v>1.5996509511425705</v>
      </c>
      <c r="Y297" s="24">
        <v>0.56605654013478734</v>
      </c>
      <c r="Z297" s="24"/>
      <c r="AA297" s="24"/>
      <c r="AB297" s="24"/>
      <c r="AC297" s="24"/>
      <c r="AD297" s="4"/>
    </row>
    <row r="298" spans="1:30">
      <c r="B298" s="7"/>
      <c r="F298" s="1">
        <v>-90</v>
      </c>
      <c r="G298" s="1">
        <v>0</v>
      </c>
      <c r="H298" s="1">
        <f t="shared" si="64"/>
        <v>0</v>
      </c>
      <c r="I298" s="1">
        <f t="shared" si="65"/>
        <v>-90</v>
      </c>
      <c r="J298" s="23">
        <f t="shared" si="50"/>
        <v>0</v>
      </c>
      <c r="K298" s="23">
        <f t="shared" si="50"/>
        <v>-1.5707963267948966</v>
      </c>
      <c r="L298">
        <f t="shared" si="51"/>
        <v>1.928250006039808</v>
      </c>
      <c r="M298">
        <f t="shared" si="52"/>
        <v>3.6170219999999995</v>
      </c>
      <c r="N298" s="24">
        <f t="shared" si="53"/>
        <v>0.12164754758314576</v>
      </c>
      <c r="O298" s="24">
        <f t="shared" si="54"/>
        <v>-0.36818268978349344</v>
      </c>
      <c r="P298" s="11">
        <f t="shared" si="55"/>
        <v>0</v>
      </c>
      <c r="Q298" s="11">
        <f t="shared" si="56"/>
        <v>-90</v>
      </c>
      <c r="R298" s="23">
        <f t="shared" si="57"/>
        <v>0</v>
      </c>
      <c r="S298" s="23">
        <f t="shared" si="58"/>
        <v>-1.5707963267948966</v>
      </c>
      <c r="T298">
        <f t="shared" si="59"/>
        <v>1.8819493545415009</v>
      </c>
      <c r="U298">
        <f t="shared" si="60"/>
        <v>3.6493001079217322</v>
      </c>
      <c r="V298" s="24">
        <f t="shared" si="61"/>
        <v>0.11978466021960238</v>
      </c>
      <c r="W298" s="24">
        <f t="shared" si="62"/>
        <v>-0.37583796964730887</v>
      </c>
      <c r="X298" s="24">
        <v>1.60243953218642</v>
      </c>
      <c r="Y298" s="24">
        <v>0.56879508343812057</v>
      </c>
      <c r="Z298" s="24"/>
      <c r="AA298" s="24"/>
      <c r="AB298" s="24"/>
      <c r="AC298" s="24"/>
      <c r="AD298" s="4"/>
    </row>
    <row r="299" spans="1:30">
      <c r="A299" s="7"/>
      <c r="B299" s="7"/>
      <c r="F299" s="1">
        <v>-80</v>
      </c>
      <c r="G299" s="1">
        <v>0</v>
      </c>
      <c r="H299" s="1">
        <f t="shared" si="64"/>
        <v>0</v>
      </c>
      <c r="I299" s="1">
        <f t="shared" si="65"/>
        <v>-80</v>
      </c>
      <c r="J299" s="23">
        <f t="shared" si="50"/>
        <v>0</v>
      </c>
      <c r="K299" s="23">
        <f t="shared" si="50"/>
        <v>-1.3962634015954636</v>
      </c>
      <c r="L299">
        <f t="shared" si="51"/>
        <v>1.928250006039808</v>
      </c>
      <c r="M299">
        <f t="shared" si="52"/>
        <v>9.6453919999999993</v>
      </c>
      <c r="N299" s="24">
        <f t="shared" si="53"/>
        <v>0.32307797932712495</v>
      </c>
      <c r="O299" s="24">
        <f t="shared" si="54"/>
        <v>-0.34476520578492109</v>
      </c>
      <c r="P299" s="11">
        <f t="shared" si="55"/>
        <v>0</v>
      </c>
      <c r="Q299" s="11">
        <f t="shared" si="56"/>
        <v>-80</v>
      </c>
      <c r="R299" s="23">
        <f t="shared" si="57"/>
        <v>0</v>
      </c>
      <c r="S299" s="23">
        <f t="shared" si="58"/>
        <v>-1.3962634015954636</v>
      </c>
      <c r="T299">
        <f t="shared" si="59"/>
        <v>1.8819493545415009</v>
      </c>
      <c r="U299">
        <f t="shared" si="60"/>
        <v>9.731466954457952</v>
      </c>
      <c r="V299" s="24">
        <f t="shared" si="61"/>
        <v>0.31810722505405314</v>
      </c>
      <c r="W299" s="24">
        <f t="shared" si="62"/>
        <v>-0.35257416766361893</v>
      </c>
      <c r="X299" s="24">
        <v>1.5894158767343585</v>
      </c>
      <c r="Y299" s="24">
        <v>0.53826867337341422</v>
      </c>
      <c r="Z299" s="24"/>
      <c r="AA299" s="24"/>
      <c r="AB299" s="24"/>
      <c r="AC299" s="24"/>
      <c r="AD299" s="4"/>
    </row>
    <row r="300" spans="1:30">
      <c r="B300" s="7"/>
      <c r="F300" s="1">
        <v>-70</v>
      </c>
      <c r="G300" s="1">
        <v>0</v>
      </c>
      <c r="H300" s="1">
        <f t="shared" si="64"/>
        <v>0</v>
      </c>
      <c r="I300" s="1">
        <f t="shared" si="65"/>
        <v>-70</v>
      </c>
      <c r="J300" s="23">
        <f t="shared" si="50"/>
        <v>0</v>
      </c>
      <c r="K300" s="23">
        <f t="shared" si="50"/>
        <v>-1.2217304763960306</v>
      </c>
      <c r="L300">
        <f t="shared" si="51"/>
        <v>1.928250006039808</v>
      </c>
      <c r="M300">
        <f t="shared" si="52"/>
        <v>15.673761999999998</v>
      </c>
      <c r="N300" s="24">
        <f t="shared" si="53"/>
        <v>0.5209351790849942</v>
      </c>
      <c r="O300" s="24">
        <f t="shared" si="54"/>
        <v>-0.30032281730990973</v>
      </c>
      <c r="P300" s="11">
        <f t="shared" si="55"/>
        <v>0</v>
      </c>
      <c r="Q300" s="11">
        <f t="shared" si="56"/>
        <v>-70</v>
      </c>
      <c r="R300" s="23">
        <f t="shared" si="57"/>
        <v>0</v>
      </c>
      <c r="S300" s="23">
        <f t="shared" si="58"/>
        <v>-1.2217304763960306</v>
      </c>
      <c r="T300">
        <f t="shared" si="59"/>
        <v>1.8819493545415009</v>
      </c>
      <c r="U300">
        <f t="shared" si="60"/>
        <v>15.813633800994172</v>
      </c>
      <c r="V300" s="24">
        <f t="shared" si="61"/>
        <v>0.51284851989707181</v>
      </c>
      <c r="W300" s="24">
        <f t="shared" si="62"/>
        <v>-0.30842813400128755</v>
      </c>
      <c r="X300" s="24">
        <v>1.589881784178907</v>
      </c>
      <c r="Y300" s="24">
        <v>0.54174201709190306</v>
      </c>
      <c r="Z300" s="24"/>
      <c r="AA300" s="24"/>
      <c r="AB300" s="24"/>
      <c r="AC300" s="24"/>
      <c r="AD300" s="4"/>
    </row>
    <row r="301" spans="1:30">
      <c r="A301" s="4"/>
      <c r="B301" s="7"/>
      <c r="F301" s="1">
        <v>-60</v>
      </c>
      <c r="G301" s="1">
        <v>0</v>
      </c>
      <c r="H301" s="1">
        <f t="shared" si="64"/>
        <v>0</v>
      </c>
      <c r="I301" s="1">
        <f t="shared" si="65"/>
        <v>-60</v>
      </c>
      <c r="J301" s="23">
        <f t="shared" si="50"/>
        <v>0</v>
      </c>
      <c r="K301" s="23">
        <f t="shared" si="50"/>
        <v>-1.0471975511965976</v>
      </c>
      <c r="L301">
        <f t="shared" si="51"/>
        <v>1.928250006039808</v>
      </c>
      <c r="M301">
        <f t="shared" si="52"/>
        <v>21.702131999999999</v>
      </c>
      <c r="N301" s="24">
        <f t="shared" si="53"/>
        <v>0.71303085263648724</v>
      </c>
      <c r="O301" s="24">
        <f t="shared" si="54"/>
        <v>-0.23534705573540049</v>
      </c>
      <c r="P301" s="11">
        <f t="shared" si="55"/>
        <v>0</v>
      </c>
      <c r="Q301" s="11">
        <f t="shared" si="56"/>
        <v>-60</v>
      </c>
      <c r="R301" s="23">
        <f t="shared" si="57"/>
        <v>0</v>
      </c>
      <c r="S301" s="23">
        <f t="shared" si="58"/>
        <v>-1.0471975511965976</v>
      </c>
      <c r="T301">
        <f t="shared" si="59"/>
        <v>1.8819493545415009</v>
      </c>
      <c r="U301">
        <f t="shared" si="60"/>
        <v>21.895800647530393</v>
      </c>
      <c r="V301" s="24">
        <f t="shared" si="61"/>
        <v>0.70181613571049428</v>
      </c>
      <c r="W301" s="24">
        <f t="shared" si="62"/>
        <v>-0.24389686732348159</v>
      </c>
      <c r="X301" s="24">
        <v>1.5906603090590563</v>
      </c>
      <c r="Y301" s="24">
        <v>0.54521994993420508</v>
      </c>
      <c r="Z301" s="24"/>
      <c r="AA301" s="24"/>
      <c r="AB301" s="24"/>
      <c r="AC301" s="24"/>
      <c r="AD301" s="4"/>
    </row>
    <row r="302" spans="1:30">
      <c r="A302" s="4"/>
      <c r="B302" s="7"/>
      <c r="F302" s="1">
        <v>-50</v>
      </c>
      <c r="G302" s="1">
        <v>0</v>
      </c>
      <c r="H302" s="1">
        <f t="shared" si="64"/>
        <v>0</v>
      </c>
      <c r="I302" s="1">
        <f t="shared" si="65"/>
        <v>-50</v>
      </c>
      <c r="J302" s="23">
        <f t="shared" si="50"/>
        <v>0</v>
      </c>
      <c r="K302" s="23">
        <f t="shared" si="50"/>
        <v>-0.87266462599716477</v>
      </c>
      <c r="L302">
        <f t="shared" si="51"/>
        <v>1.928250006039808</v>
      </c>
      <c r="M302">
        <f t="shared" si="52"/>
        <v>27.730501999999998</v>
      </c>
      <c r="N302" s="24">
        <f t="shared" si="53"/>
        <v>0.89724042805455073</v>
      </c>
      <c r="O302" s="24">
        <f t="shared" si="54"/>
        <v>-0.15055655087969111</v>
      </c>
      <c r="P302" s="11">
        <f t="shared" si="55"/>
        <v>0</v>
      </c>
      <c r="Q302" s="11">
        <f t="shared" si="56"/>
        <v>-50</v>
      </c>
      <c r="R302" s="23">
        <f t="shared" si="57"/>
        <v>0</v>
      </c>
      <c r="S302" s="23">
        <f t="shared" si="58"/>
        <v>-0.87266462599716477</v>
      </c>
      <c r="T302">
        <f t="shared" si="59"/>
        <v>1.8819493545415009</v>
      </c>
      <c r="U302">
        <f t="shared" si="60"/>
        <v>27.977967494066611</v>
      </c>
      <c r="V302" s="24">
        <f t="shared" si="61"/>
        <v>0.88288266387683245</v>
      </c>
      <c r="W302" s="24">
        <f t="shared" si="62"/>
        <v>-0.15970686445473303</v>
      </c>
      <c r="X302" s="24">
        <v>1.5917431849949899</v>
      </c>
      <c r="Y302" s="24">
        <v>0.54866522794180361</v>
      </c>
      <c r="Z302" s="24"/>
      <c r="AA302" s="24"/>
      <c r="AB302" s="24"/>
      <c r="AC302" s="24"/>
      <c r="AD302" s="4"/>
    </row>
    <row r="303" spans="1:30">
      <c r="A303" s="4"/>
      <c r="B303" s="7"/>
      <c r="F303" s="1">
        <v>-40</v>
      </c>
      <c r="G303" s="1">
        <v>0</v>
      </c>
      <c r="H303" s="1">
        <f t="shared" si="64"/>
        <v>0</v>
      </c>
      <c r="I303" s="1">
        <f t="shared" si="65"/>
        <v>-40</v>
      </c>
      <c r="J303" s="23">
        <f t="shared" si="50"/>
        <v>0</v>
      </c>
      <c r="K303" s="23">
        <f t="shared" si="50"/>
        <v>-0.69813170079773179</v>
      </c>
      <c r="L303">
        <f t="shared" si="51"/>
        <v>1.928250006039808</v>
      </c>
      <c r="M303">
        <f t="shared" si="52"/>
        <v>33.758871999999997</v>
      </c>
      <c r="N303" s="24">
        <f t="shared" si="53"/>
        <v>1.0715265534020377</v>
      </c>
      <c r="O303" s="24">
        <f t="shared" si="54"/>
        <v>-4.6889082979924224E-2</v>
      </c>
      <c r="P303" s="11">
        <f t="shared" si="55"/>
        <v>0</v>
      </c>
      <c r="Q303" s="11">
        <f t="shared" si="56"/>
        <v>-40</v>
      </c>
      <c r="R303" s="23">
        <f t="shared" si="57"/>
        <v>0</v>
      </c>
      <c r="S303" s="23">
        <f t="shared" si="58"/>
        <v>-0.69813170079773179</v>
      </c>
      <c r="T303">
        <f t="shared" si="59"/>
        <v>1.8819493545415009</v>
      </c>
      <c r="U303">
        <f t="shared" si="60"/>
        <v>34.060134340602829</v>
      </c>
      <c r="V303" s="24">
        <f t="shared" si="61"/>
        <v>1.0540096466915665</v>
      </c>
      <c r="W303" s="24">
        <f t="shared" si="62"/>
        <v>-5.6805941436633534E-2</v>
      </c>
      <c r="X303" s="24">
        <v>1.5931189665883125</v>
      </c>
      <c r="Y303" s="24">
        <v>0.5520411387455505</v>
      </c>
      <c r="Z303" s="24"/>
      <c r="AA303" s="24"/>
      <c r="AB303" s="24"/>
      <c r="AC303" s="24"/>
      <c r="AD303" s="4"/>
    </row>
    <row r="304" spans="1:30">
      <c r="A304" s="7"/>
      <c r="B304" s="7"/>
      <c r="F304" s="1">
        <v>-30</v>
      </c>
      <c r="G304" s="1">
        <v>0</v>
      </c>
      <c r="H304" s="1">
        <f t="shared" si="64"/>
        <v>0</v>
      </c>
      <c r="I304" s="1">
        <f t="shared" si="65"/>
        <v>-30</v>
      </c>
      <c r="J304" s="23">
        <f t="shared" si="50"/>
        <v>0</v>
      </c>
      <c r="K304" s="23">
        <f t="shared" si="50"/>
        <v>-0.52359877559829882</v>
      </c>
      <c r="L304">
        <f t="shared" si="51"/>
        <v>1.928250006039808</v>
      </c>
      <c r="M304">
        <f t="shared" si="52"/>
        <v>39.787241999999999</v>
      </c>
      <c r="N304" s="24">
        <f t="shared" si="53"/>
        <v>1.2339616297781391</v>
      </c>
      <c r="O304" s="24">
        <f t="shared" si="54"/>
        <v>7.4508789126959796E-2</v>
      </c>
      <c r="P304" s="11">
        <f t="shared" si="55"/>
        <v>0</v>
      </c>
      <c r="Q304" s="11">
        <f t="shared" si="56"/>
        <v>-30</v>
      </c>
      <c r="R304" s="23">
        <f t="shared" si="57"/>
        <v>0</v>
      </c>
      <c r="S304" s="23">
        <f t="shared" si="58"/>
        <v>-0.52359877559829882</v>
      </c>
      <c r="T304">
        <f t="shared" si="59"/>
        <v>1.8819493545415009</v>
      </c>
      <c r="U304">
        <f t="shared" si="60"/>
        <v>40.142301187139054</v>
      </c>
      <c r="V304" s="24">
        <f t="shared" si="61"/>
        <v>1.2132705264407859</v>
      </c>
      <c r="W304" s="24">
        <f t="shared" si="62"/>
        <v>6.36474370413318E-2</v>
      </c>
      <c r="X304" s="24">
        <v>1.5947731315502758</v>
      </c>
      <c r="Y304" s="24">
        <v>0.55531184635541253</v>
      </c>
      <c r="Z304" s="24"/>
      <c r="AA304" s="24"/>
      <c r="AB304" s="24"/>
      <c r="AC304" s="24"/>
      <c r="AD304" s="4"/>
    </row>
    <row r="305" spans="1:30">
      <c r="A305" s="7"/>
      <c r="B305" s="4"/>
      <c r="F305" s="1">
        <v>-20</v>
      </c>
      <c r="G305" s="1">
        <v>0</v>
      </c>
      <c r="H305" s="1">
        <f t="shared" si="64"/>
        <v>0</v>
      </c>
      <c r="I305" s="1">
        <f t="shared" si="65"/>
        <v>-20</v>
      </c>
      <c r="J305" s="23">
        <f t="shared" si="50"/>
        <v>0</v>
      </c>
      <c r="K305" s="23">
        <f t="shared" si="50"/>
        <v>-0.3490658503988659</v>
      </c>
      <c r="L305">
        <f t="shared" si="51"/>
        <v>1.928250006039808</v>
      </c>
      <c r="M305">
        <f t="shared" si="52"/>
        <v>45.815611999999994</v>
      </c>
      <c r="N305" s="24">
        <f t="shared" si="53"/>
        <v>1.3827491304997852</v>
      </c>
      <c r="O305" s="24">
        <f t="shared" si="54"/>
        <v>0.21229440890781848</v>
      </c>
      <c r="P305" s="11">
        <f t="shared" si="55"/>
        <v>0</v>
      </c>
      <c r="Q305" s="11">
        <f t="shared" si="56"/>
        <v>-20</v>
      </c>
      <c r="R305" s="23">
        <f t="shared" si="57"/>
        <v>0</v>
      </c>
      <c r="S305" s="23">
        <f t="shared" si="58"/>
        <v>-0.3490658503988659</v>
      </c>
      <c r="T305">
        <f t="shared" si="59"/>
        <v>1.8819493545415009</v>
      </c>
      <c r="U305">
        <f t="shared" si="60"/>
        <v>46.224468033675272</v>
      </c>
      <c r="V305" s="24">
        <f t="shared" si="61"/>
        <v>1.3588723347021039</v>
      </c>
      <c r="W305" s="24">
        <f t="shared" si="62"/>
        <v>0.20029719970591087</v>
      </c>
      <c r="X305" s="24">
        <v>1.5966882098708925</v>
      </c>
      <c r="Y305" s="24">
        <v>0.55844272118566118</v>
      </c>
      <c r="Z305" s="24"/>
      <c r="AA305" s="24"/>
      <c r="AB305" s="24"/>
      <c r="AC305" s="24"/>
      <c r="AD305" s="4"/>
    </row>
    <row r="306" spans="1:30">
      <c r="B306" s="4"/>
      <c r="F306" s="1">
        <v>-10</v>
      </c>
      <c r="G306" s="1">
        <v>0</v>
      </c>
      <c r="H306" s="1">
        <f t="shared" si="64"/>
        <v>0</v>
      </c>
      <c r="I306" s="1">
        <f t="shared" si="65"/>
        <v>-10</v>
      </c>
      <c r="J306" s="23">
        <f t="shared" si="50"/>
        <v>0</v>
      </c>
      <c r="K306" s="23">
        <f t="shared" si="50"/>
        <v>-0.17453292519943295</v>
      </c>
      <c r="L306">
        <f t="shared" si="51"/>
        <v>1.928250006039808</v>
      </c>
      <c r="M306">
        <f t="shared" si="52"/>
        <v>51.843981999999997</v>
      </c>
      <c r="N306" s="24">
        <f t="shared" si="53"/>
        <v>1.5162434706285686</v>
      </c>
      <c r="O306" s="24">
        <f t="shared" si="54"/>
        <v>0.36494387187107269</v>
      </c>
      <c r="P306" s="11">
        <f t="shared" si="55"/>
        <v>0</v>
      </c>
      <c r="Q306" s="11">
        <f t="shared" si="56"/>
        <v>-10</v>
      </c>
      <c r="R306" s="23">
        <f t="shared" si="57"/>
        <v>0</v>
      </c>
      <c r="S306" s="23">
        <f t="shared" si="58"/>
        <v>-0.17453292519943295</v>
      </c>
      <c r="T306">
        <f t="shared" si="59"/>
        <v>1.8819493545415009</v>
      </c>
      <c r="U306">
        <f t="shared" si="60"/>
        <v>52.30663488021149</v>
      </c>
      <c r="V306" s="24">
        <f t="shared" si="61"/>
        <v>1.4891758776894124</v>
      </c>
      <c r="W306" s="24">
        <f t="shared" si="62"/>
        <v>0.35160493543084281</v>
      </c>
      <c r="X306" s="24">
        <v>1.5988439400710783</v>
      </c>
      <c r="Y306" s="24">
        <v>0.56140065459877109</v>
      </c>
      <c r="Z306" s="24"/>
      <c r="AA306" s="24"/>
      <c r="AB306" s="24"/>
      <c r="AC306" s="24"/>
      <c r="AD306" s="4"/>
    </row>
    <row r="307" spans="1:30">
      <c r="A307" s="4"/>
      <c r="B307" s="4"/>
      <c r="F307" s="1">
        <v>0</v>
      </c>
      <c r="G307" s="1">
        <v>0</v>
      </c>
      <c r="H307" s="1">
        <f t="shared" si="64"/>
        <v>0</v>
      </c>
      <c r="I307" s="1">
        <f t="shared" si="65"/>
        <v>0</v>
      </c>
      <c r="J307" s="23">
        <f t="shared" si="50"/>
        <v>0</v>
      </c>
      <c r="K307" s="23">
        <f t="shared" si="50"/>
        <v>0</v>
      </c>
      <c r="L307">
        <f t="shared" si="51"/>
        <v>1.928250006039808</v>
      </c>
      <c r="M307">
        <f t="shared" si="52"/>
        <v>57.872351999999992</v>
      </c>
      <c r="N307" s="24">
        <f t="shared" si="53"/>
        <v>1.6329682070868572</v>
      </c>
      <c r="O307" s="24">
        <f t="shared" si="54"/>
        <v>0.5307688799010204</v>
      </c>
      <c r="P307" s="11">
        <f t="shared" si="55"/>
        <v>0</v>
      </c>
      <c r="Q307" s="11">
        <f t="shared" si="56"/>
        <v>0</v>
      </c>
      <c r="R307" s="23">
        <f t="shared" si="57"/>
        <v>0</v>
      </c>
      <c r="S307" s="23">
        <f t="shared" si="58"/>
        <v>0</v>
      </c>
      <c r="T307">
        <f t="shared" si="59"/>
        <v>1.8819493545415009</v>
      </c>
      <c r="U307">
        <f t="shared" si="60"/>
        <v>58.388801726747715</v>
      </c>
      <c r="V307" s="24">
        <f t="shared" si="61"/>
        <v>1.6027141903936701</v>
      </c>
      <c r="W307" s="24">
        <f t="shared" si="62"/>
        <v>0.5158672127604883</v>
      </c>
      <c r="X307" s="24">
        <v>1.6012174524970195</v>
      </c>
      <c r="Y307" s="24">
        <v>0.56415435754149401</v>
      </c>
      <c r="Z307" s="24"/>
      <c r="AA307" s="24"/>
      <c r="AB307" s="24"/>
      <c r="AC307" s="24"/>
      <c r="AD307" s="4"/>
    </row>
    <row r="308" spans="1:30">
      <c r="A308" s="4"/>
      <c r="B308" s="4"/>
      <c r="F308" s="1">
        <v>10</v>
      </c>
      <c r="G308" s="1">
        <v>0</v>
      </c>
      <c r="H308" s="1">
        <f t="shared" si="64"/>
        <v>0</v>
      </c>
      <c r="I308" s="1">
        <f t="shared" si="65"/>
        <v>10</v>
      </c>
      <c r="J308" s="23">
        <f t="shared" si="50"/>
        <v>0</v>
      </c>
      <c r="K308" s="23">
        <f t="shared" si="50"/>
        <v>0.17453292519943295</v>
      </c>
      <c r="L308">
        <f t="shared" si="51"/>
        <v>1.928250006039808</v>
      </c>
      <c r="M308">
        <f t="shared" si="52"/>
        <v>63.900721999999995</v>
      </c>
      <c r="N308" s="24">
        <f t="shared" si="53"/>
        <v>1.7316323680704089</v>
      </c>
      <c r="O308" s="24">
        <f t="shared" si="54"/>
        <v>0.70793541378030944</v>
      </c>
      <c r="P308" s="11">
        <f t="shared" si="55"/>
        <v>0</v>
      </c>
      <c r="Q308" s="11">
        <f t="shared" si="56"/>
        <v>10</v>
      </c>
      <c r="R308" s="23">
        <f t="shared" si="57"/>
        <v>0</v>
      </c>
      <c r="S308" s="23">
        <f t="shared" si="58"/>
        <v>0.17453292519943295</v>
      </c>
      <c r="T308">
        <f t="shared" si="59"/>
        <v>1.8819493545415009</v>
      </c>
      <c r="U308">
        <f t="shared" si="60"/>
        <v>64.470968573283926</v>
      </c>
      <c r="V308" s="24">
        <f t="shared" si="61"/>
        <v>1.698209051761908</v>
      </c>
      <c r="W308" s="24">
        <f t="shared" si="62"/>
        <v>0.69123475724210603</v>
      </c>
      <c r="X308" s="24">
        <v>1.6037834794533889</v>
      </c>
      <c r="Y308" s="24">
        <v>0.56667464300372195</v>
      </c>
      <c r="Z308" s="24"/>
      <c r="AA308" s="24"/>
      <c r="AB308" s="24"/>
      <c r="AC308" s="24"/>
      <c r="AD308" s="4"/>
    </row>
    <row r="309" spans="1:30">
      <c r="A309" s="7"/>
      <c r="B309" s="4"/>
      <c r="F309" s="1">
        <v>20</v>
      </c>
      <c r="G309" s="1">
        <v>0</v>
      </c>
      <c r="H309" s="1">
        <f t="shared" si="64"/>
        <v>0</v>
      </c>
      <c r="I309" s="1">
        <f t="shared" si="65"/>
        <v>20</v>
      </c>
      <c r="J309" s="23">
        <f t="shared" ref="J309:K343" si="66">RADIANS(H309)</f>
        <v>0</v>
      </c>
      <c r="K309" s="23">
        <f t="shared" si="66"/>
        <v>0.3490658503988659</v>
      </c>
      <c r="L309">
        <f t="shared" si="51"/>
        <v>1.928250006039808</v>
      </c>
      <c r="M309">
        <f t="shared" si="52"/>
        <v>69.929091999999997</v>
      </c>
      <c r="N309" s="24">
        <f t="shared" si="53"/>
        <v>1.8111447311547069</v>
      </c>
      <c r="O309" s="24">
        <f t="shared" si="54"/>
        <v>0.89448401738307026</v>
      </c>
      <c r="P309" s="11">
        <f t="shared" si="55"/>
        <v>0</v>
      </c>
      <c r="Q309" s="11">
        <f t="shared" si="56"/>
        <v>20</v>
      </c>
      <c r="R309" s="23">
        <f t="shared" si="57"/>
        <v>0</v>
      </c>
      <c r="S309" s="23">
        <f t="shared" si="58"/>
        <v>0.3490658503988659</v>
      </c>
      <c r="T309">
        <f t="shared" si="59"/>
        <v>1.8819493545415009</v>
      </c>
      <c r="U309">
        <f t="shared" si="60"/>
        <v>70.553135419820151</v>
      </c>
      <c r="V309" s="24">
        <f t="shared" si="61"/>
        <v>1.7745853749855955</v>
      </c>
      <c r="W309" s="24">
        <f t="shared" si="62"/>
        <v>0.87573327066723439</v>
      </c>
      <c r="X309" s="24">
        <v>1.59216136400596</v>
      </c>
      <c r="Y309" s="24">
        <v>0.53863429611272928</v>
      </c>
      <c r="Z309" s="24"/>
      <c r="AA309" s="24"/>
      <c r="AB309" s="24"/>
      <c r="AC309" s="24"/>
      <c r="AD309" s="4"/>
    </row>
    <row r="310" spans="1:30">
      <c r="A310" s="7"/>
      <c r="B310" s="4"/>
      <c r="F310" s="1">
        <v>30</v>
      </c>
      <c r="G310" s="1">
        <v>0</v>
      </c>
      <c r="H310" s="1">
        <f t="shared" si="64"/>
        <v>0</v>
      </c>
      <c r="I310" s="1">
        <f t="shared" si="65"/>
        <v>30</v>
      </c>
      <c r="J310" s="23">
        <f t="shared" si="66"/>
        <v>0</v>
      </c>
      <c r="K310" s="23">
        <f t="shared" si="66"/>
        <v>0.52359877559829882</v>
      </c>
      <c r="L310">
        <f t="shared" si="51"/>
        <v>1.928250006039808</v>
      </c>
      <c r="M310">
        <f t="shared" si="52"/>
        <v>75.957461999999992</v>
      </c>
      <c r="N310" s="24">
        <f t="shared" si="53"/>
        <v>1.8706258921796297</v>
      </c>
      <c r="O310" s="24">
        <f t="shared" si="54"/>
        <v>1.0883514691962006</v>
      </c>
      <c r="P310" s="11">
        <f t="shared" si="55"/>
        <v>0</v>
      </c>
      <c r="Q310" s="11">
        <f t="shared" si="56"/>
        <v>30</v>
      </c>
      <c r="R310" s="23">
        <f t="shared" si="57"/>
        <v>0</v>
      </c>
      <c r="S310" s="23">
        <f t="shared" si="58"/>
        <v>0.52359877559829882</v>
      </c>
      <c r="T310">
        <f t="shared" si="59"/>
        <v>1.8819493545415009</v>
      </c>
      <c r="U310">
        <f t="shared" si="60"/>
        <v>76.635302266356376</v>
      </c>
      <c r="V310" s="24">
        <f t="shared" si="61"/>
        <v>1.8309833108916411</v>
      </c>
      <c r="W310" s="24">
        <f t="shared" si="62"/>
        <v>1.0672856578379215</v>
      </c>
      <c r="X310" s="24">
        <v>1.5925841790114668</v>
      </c>
      <c r="Y310" s="24">
        <v>0.54178639521445238</v>
      </c>
      <c r="Z310" s="24"/>
      <c r="AA310" s="24"/>
      <c r="AB310" s="24"/>
      <c r="AC310" s="24"/>
      <c r="AD310" s="4"/>
    </row>
    <row r="311" spans="1:30">
      <c r="B311" s="4"/>
      <c r="F311" s="1">
        <v>40</v>
      </c>
      <c r="G311" s="1">
        <v>0</v>
      </c>
      <c r="H311" s="1">
        <f t="shared" si="64"/>
        <v>0</v>
      </c>
      <c r="I311" s="1">
        <f t="shared" si="65"/>
        <v>40</v>
      </c>
      <c r="J311" s="23">
        <f t="shared" si="66"/>
        <v>0</v>
      </c>
      <c r="K311" s="23">
        <f t="shared" si="66"/>
        <v>0.69813170079773179</v>
      </c>
      <c r="L311">
        <f t="shared" si="51"/>
        <v>1.928250006039808</v>
      </c>
      <c r="M311">
        <f t="shared" si="52"/>
        <v>81.985831999999988</v>
      </c>
      <c r="N311" s="24">
        <f t="shared" si="53"/>
        <v>1.9094179914309752</v>
      </c>
      <c r="O311" s="24">
        <f t="shared" si="54"/>
        <v>1.287393601482465</v>
      </c>
      <c r="P311" s="11">
        <f t="shared" si="55"/>
        <v>0</v>
      </c>
      <c r="Q311" s="11">
        <f t="shared" si="56"/>
        <v>40</v>
      </c>
      <c r="R311" s="23">
        <f t="shared" si="57"/>
        <v>0</v>
      </c>
      <c r="S311" s="23">
        <f t="shared" si="58"/>
        <v>0.69813170079773179</v>
      </c>
      <c r="T311">
        <f t="shared" si="59"/>
        <v>1.8819493545415009</v>
      </c>
      <c r="U311">
        <f t="shared" si="60"/>
        <v>82.717469112892587</v>
      </c>
      <c r="V311" s="24">
        <f t="shared" si="61"/>
        <v>1.8667679281753424</v>
      </c>
      <c r="W311" s="24">
        <f t="shared" si="62"/>
        <v>1.2637354106275605</v>
      </c>
      <c r="X311" s="24">
        <v>1.5932909877465793</v>
      </c>
      <c r="Y311" s="24">
        <v>0.54494322534985262</v>
      </c>
      <c r="Z311" s="24"/>
      <c r="AA311" s="24"/>
      <c r="AB311" s="24"/>
      <c r="AC311" s="24"/>
      <c r="AD311" s="4"/>
    </row>
    <row r="312" spans="1:30">
      <c r="B312" s="4"/>
      <c r="F312" s="1">
        <v>50</v>
      </c>
      <c r="G312" s="1">
        <v>0</v>
      </c>
      <c r="H312" s="1">
        <f t="shared" si="64"/>
        <v>0</v>
      </c>
      <c r="I312" s="1">
        <f t="shared" si="65"/>
        <v>50</v>
      </c>
      <c r="J312" s="23">
        <f t="shared" si="66"/>
        <v>0</v>
      </c>
      <c r="K312" s="23">
        <f t="shared" si="66"/>
        <v>0.87266462599716477</v>
      </c>
      <c r="L312">
        <f t="shared" si="51"/>
        <v>1.928250006039808</v>
      </c>
      <c r="M312">
        <f t="shared" si="52"/>
        <v>88.014201999999997</v>
      </c>
      <c r="N312" s="24">
        <f t="shared" si="53"/>
        <v>1.92709198954759</v>
      </c>
      <c r="O312" s="24">
        <f t="shared" si="54"/>
        <v>1.4894090147062171</v>
      </c>
      <c r="P312" s="11">
        <f t="shared" si="55"/>
        <v>0</v>
      </c>
      <c r="Q312" s="11">
        <f t="shared" si="56"/>
        <v>50</v>
      </c>
      <c r="R312" s="23">
        <f t="shared" si="57"/>
        <v>0</v>
      </c>
      <c r="S312" s="23">
        <f t="shared" si="58"/>
        <v>0.87266462599716477</v>
      </c>
      <c r="T312">
        <f t="shared" si="59"/>
        <v>1.8819493545415009</v>
      </c>
      <c r="U312">
        <f t="shared" si="60"/>
        <v>88.799635959428812</v>
      </c>
      <c r="V312" s="24">
        <f t="shared" si="61"/>
        <v>1.8815363614946397</v>
      </c>
      <c r="W312" s="24">
        <f t="shared" si="62"/>
        <v>1.4628708860771766</v>
      </c>
      <c r="X312" s="24">
        <v>1.5942742542958857</v>
      </c>
      <c r="Y312" s="24">
        <v>0.54807087730698845</v>
      </c>
      <c r="Z312" s="24"/>
      <c r="AA312" s="24"/>
      <c r="AB312" s="24"/>
      <c r="AC312" s="24"/>
      <c r="AD312" s="4"/>
    </row>
    <row r="313" spans="1:30">
      <c r="B313" s="4"/>
      <c r="F313" s="1">
        <v>60</v>
      </c>
      <c r="G313" s="1">
        <v>0</v>
      </c>
      <c r="H313" s="1">
        <f t="shared" si="64"/>
        <v>0</v>
      </c>
      <c r="I313" s="1">
        <f t="shared" si="65"/>
        <v>60</v>
      </c>
      <c r="J313" s="23">
        <f t="shared" si="66"/>
        <v>0</v>
      </c>
      <c r="K313" s="23">
        <f t="shared" si="66"/>
        <v>1.0471975511965976</v>
      </c>
      <c r="L313">
        <f t="shared" si="51"/>
        <v>1.928250006039808</v>
      </c>
      <c r="M313">
        <f t="shared" si="52"/>
        <v>94.042571999999993</v>
      </c>
      <c r="N313" s="24">
        <f t="shared" si="53"/>
        <v>1.9234524126828061</v>
      </c>
      <c r="O313" s="24">
        <f t="shared" si="54"/>
        <v>1.6921634249409505</v>
      </c>
      <c r="P313" s="11">
        <f t="shared" si="55"/>
        <v>0</v>
      </c>
      <c r="Q313" s="11">
        <f t="shared" si="56"/>
        <v>60</v>
      </c>
      <c r="R313" s="23">
        <f t="shared" si="57"/>
        <v>0</v>
      </c>
      <c r="S313" s="23">
        <f t="shared" si="58"/>
        <v>1.0471975511965976</v>
      </c>
      <c r="T313">
        <f t="shared" si="59"/>
        <v>1.8819493545415009</v>
      </c>
      <c r="U313">
        <f t="shared" si="60"/>
        <v>94.881802805965037</v>
      </c>
      <c r="V313" s="24">
        <f t="shared" si="61"/>
        <v>1.8751223469520124</v>
      </c>
      <c r="W313" s="24">
        <f t="shared" si="62"/>
        <v>1.6624502052029275</v>
      </c>
      <c r="X313" s="24">
        <v>1.5955235390799221</v>
      </c>
      <c r="Y313" s="24">
        <v>0.55113590438227211</v>
      </c>
      <c r="Z313" s="24"/>
      <c r="AA313" s="24"/>
      <c r="AB313" s="24"/>
      <c r="AC313" s="24"/>
      <c r="AD313" s="4"/>
    </row>
    <row r="314" spans="1:30">
      <c r="A314" s="7"/>
      <c r="B314" s="4"/>
      <c r="F314" s="1">
        <v>70</v>
      </c>
      <c r="G314" s="1">
        <v>0</v>
      </c>
      <c r="H314" s="1">
        <f t="shared" si="64"/>
        <v>0</v>
      </c>
      <c r="I314" s="1">
        <f t="shared" si="65"/>
        <v>70</v>
      </c>
      <c r="J314" s="23">
        <f t="shared" si="66"/>
        <v>0</v>
      </c>
      <c r="K314" s="23">
        <f t="shared" si="66"/>
        <v>1.2217304763960306</v>
      </c>
      <c r="L314">
        <f t="shared" si="51"/>
        <v>1.928250006039808</v>
      </c>
      <c r="M314">
        <f t="shared" si="52"/>
        <v>100.07094199999999</v>
      </c>
      <c r="N314" s="24">
        <f t="shared" si="53"/>
        <v>1.8985395144388537</v>
      </c>
      <c r="O314" s="24">
        <f t="shared" si="54"/>
        <v>1.893414374977157</v>
      </c>
      <c r="P314" s="11">
        <f t="shared" si="55"/>
        <v>0</v>
      </c>
      <c r="Q314" s="11">
        <f t="shared" si="56"/>
        <v>70</v>
      </c>
      <c r="R314" s="23">
        <f t="shared" si="57"/>
        <v>0</v>
      </c>
      <c r="S314" s="23">
        <f t="shared" si="58"/>
        <v>1.2217304763960306</v>
      </c>
      <c r="T314">
        <f t="shared" si="59"/>
        <v>1.8819493545415009</v>
      </c>
      <c r="U314">
        <f t="shared" si="60"/>
        <v>100.96396965250125</v>
      </c>
      <c r="V314" s="24">
        <f t="shared" si="61"/>
        <v>1.8475980939032912</v>
      </c>
      <c r="W314" s="24">
        <f t="shared" si="62"/>
        <v>1.8602264922025602</v>
      </c>
      <c r="X314" s="24">
        <v>1.597025594349206</v>
      </c>
      <c r="Y314" s="24">
        <v>0.55410564191556333</v>
      </c>
      <c r="Z314" s="24"/>
      <c r="AA314" s="24"/>
      <c r="AB314" s="24"/>
      <c r="AC314" s="24"/>
      <c r="AD314" s="4"/>
    </row>
    <row r="315" spans="1:30">
      <c r="B315" s="4"/>
      <c r="F315" s="1">
        <v>80</v>
      </c>
      <c r="G315" s="1">
        <v>0</v>
      </c>
      <c r="H315" s="1">
        <f t="shared" si="64"/>
        <v>0</v>
      </c>
      <c r="I315" s="1">
        <f t="shared" si="65"/>
        <v>80</v>
      </c>
      <c r="J315" s="23">
        <f t="shared" si="66"/>
        <v>0</v>
      </c>
      <c r="K315" s="23">
        <f t="shared" si="66"/>
        <v>1.3962634015954636</v>
      </c>
      <c r="L315">
        <f t="shared" si="51"/>
        <v>1.928250006039808</v>
      </c>
      <c r="M315">
        <f t="shared" si="52"/>
        <v>106.099312</v>
      </c>
      <c r="N315" s="24">
        <f t="shared" si="53"/>
        <v>1.8526288306633241</v>
      </c>
      <c r="O315" s="24">
        <f t="shared" si="54"/>
        <v>2.0909360358264237</v>
      </c>
      <c r="P315" s="11">
        <f t="shared" si="55"/>
        <v>0</v>
      </c>
      <c r="Q315" s="11">
        <f t="shared" si="56"/>
        <v>80</v>
      </c>
      <c r="R315" s="23">
        <f t="shared" si="57"/>
        <v>0</v>
      </c>
      <c r="S315" s="23">
        <f t="shared" si="58"/>
        <v>1.3962634015954636</v>
      </c>
      <c r="T315">
        <f t="shared" si="59"/>
        <v>1.8819493545415009</v>
      </c>
      <c r="U315">
        <f t="shared" si="60"/>
        <v>107.04613649903747</v>
      </c>
      <c r="V315" s="24">
        <f t="shared" si="61"/>
        <v>1.7992734720204497</v>
      </c>
      <c r="W315" s="24">
        <f t="shared" si="62"/>
        <v>2.0539731699163513</v>
      </c>
      <c r="X315" s="24">
        <v>1.5987644849638278</v>
      </c>
      <c r="Y315" s="24">
        <v>0.55694851404111612</v>
      </c>
      <c r="Z315" s="24"/>
      <c r="AA315" s="24"/>
      <c r="AB315" s="24"/>
      <c r="AC315" s="24"/>
      <c r="AD315" s="4"/>
    </row>
    <row r="316" spans="1:30">
      <c r="A316" s="7"/>
      <c r="B316" s="4"/>
      <c r="F316" s="1">
        <v>90</v>
      </c>
      <c r="G316" s="1">
        <v>0</v>
      </c>
      <c r="H316" s="1">
        <f t="shared" si="64"/>
        <v>0</v>
      </c>
      <c r="I316" s="1">
        <f t="shared" si="65"/>
        <v>90</v>
      </c>
      <c r="J316" s="23">
        <f t="shared" si="66"/>
        <v>0</v>
      </c>
      <c r="K316" s="23">
        <f t="shared" si="66"/>
        <v>1.5707963267948966</v>
      </c>
      <c r="L316">
        <f t="shared" si="51"/>
        <v>1.928250006039808</v>
      </c>
      <c r="M316">
        <f t="shared" si="52"/>
        <v>112.12768199999999</v>
      </c>
      <c r="N316" s="24">
        <f t="shared" si="53"/>
        <v>1.7862281320316209</v>
      </c>
      <c r="O316" s="24">
        <f t="shared" si="54"/>
        <v>2.2825438243179428</v>
      </c>
      <c r="P316" s="11">
        <f t="shared" si="55"/>
        <v>0</v>
      </c>
      <c r="Q316" s="11">
        <f t="shared" si="56"/>
        <v>90</v>
      </c>
      <c r="R316" s="23">
        <f t="shared" si="57"/>
        <v>0</v>
      </c>
      <c r="S316" s="23">
        <f t="shared" si="58"/>
        <v>1.5707963267948966</v>
      </c>
      <c r="T316">
        <f t="shared" si="59"/>
        <v>1.8819493545415009</v>
      </c>
      <c r="U316">
        <f t="shared" si="60"/>
        <v>113.1283033455737</v>
      </c>
      <c r="V316" s="24">
        <f t="shared" si="61"/>
        <v>1.7306925227604741</v>
      </c>
      <c r="W316" s="24">
        <f t="shared" si="62"/>
        <v>2.2415090267647204</v>
      </c>
      <c r="X316" s="24">
        <v>1.6007217343204472</v>
      </c>
      <c r="Y316" s="24">
        <v>0.55963432667256807</v>
      </c>
      <c r="Z316" s="24"/>
      <c r="AA316" s="24"/>
      <c r="AB316" s="24"/>
      <c r="AC316" s="24"/>
    </row>
    <row r="317" spans="1:30">
      <c r="B317" s="4"/>
      <c r="F317" s="1">
        <v>100</v>
      </c>
      <c r="G317" s="1">
        <v>0</v>
      </c>
      <c r="H317" s="1">
        <f t="shared" si="64"/>
        <v>0</v>
      </c>
      <c r="I317" s="1">
        <f t="shared" si="65"/>
        <v>100</v>
      </c>
      <c r="J317" s="23">
        <f t="shared" si="66"/>
        <v>0</v>
      </c>
      <c r="K317" s="23">
        <f t="shared" si="66"/>
        <v>1.7453292519943295</v>
      </c>
      <c r="L317">
        <f t="shared" si="51"/>
        <v>1.928250006039808</v>
      </c>
      <c r="M317">
        <f t="shared" si="52"/>
        <v>118.15605199999999</v>
      </c>
      <c r="N317" s="24">
        <f t="shared" si="53"/>
        <v>1.7000718081197372</v>
      </c>
      <c r="O317" s="24">
        <f t="shared" si="54"/>
        <v>2.4661185645176227</v>
      </c>
      <c r="P317" s="11">
        <f t="shared" si="55"/>
        <v>0</v>
      </c>
      <c r="Q317" s="11">
        <f t="shared" si="56"/>
        <v>100</v>
      </c>
      <c r="R317" s="23">
        <f t="shared" si="57"/>
        <v>0</v>
      </c>
      <c r="S317" s="23">
        <f t="shared" si="58"/>
        <v>1.7453292519943295</v>
      </c>
      <c r="T317">
        <f t="shared" si="59"/>
        <v>1.8819493545415009</v>
      </c>
      <c r="U317">
        <f t="shared" si="60"/>
        <v>119.21047019210991</v>
      </c>
      <c r="V317" s="24">
        <f t="shared" si="61"/>
        <v>1.6426273345144</v>
      </c>
      <c r="W317" s="24">
        <f t="shared" si="62"/>
        <v>2.4207227729574576</v>
      </c>
      <c r="X317" s="24">
        <v>1.6028764951922505</v>
      </c>
      <c r="Y317" s="24">
        <v>0.56213454598685042</v>
      </c>
      <c r="Z317" s="24"/>
      <c r="AA317" s="24"/>
      <c r="AB317" s="24"/>
      <c r="AC317" s="24"/>
    </row>
    <row r="318" spans="1:30">
      <c r="A318" s="4"/>
      <c r="B318" s="4"/>
      <c r="F318" s="1">
        <v>110</v>
      </c>
      <c r="G318" s="1">
        <v>0</v>
      </c>
      <c r="H318" s="1">
        <f t="shared" si="64"/>
        <v>0</v>
      </c>
      <c r="I318" s="1">
        <f t="shared" si="65"/>
        <v>110</v>
      </c>
      <c r="J318" s="23">
        <f t="shared" si="66"/>
        <v>0</v>
      </c>
      <c r="K318" s="23">
        <f t="shared" si="66"/>
        <v>1.9198621771937625</v>
      </c>
      <c r="L318">
        <f t="shared" si="51"/>
        <v>1.928250006039808</v>
      </c>
      <c r="M318">
        <f t="shared" si="52"/>
        <v>124.184422</v>
      </c>
      <c r="N318" s="24">
        <f t="shared" si="53"/>
        <v>1.5951127450793345</v>
      </c>
      <c r="O318" s="24">
        <f t="shared" si="54"/>
        <v>2.6396299257452664</v>
      </c>
      <c r="P318" s="11">
        <f t="shared" si="55"/>
        <v>0</v>
      </c>
      <c r="Q318" s="11">
        <f t="shared" si="56"/>
        <v>110</v>
      </c>
      <c r="R318" s="23">
        <f t="shared" si="57"/>
        <v>0</v>
      </c>
      <c r="S318" s="23">
        <f t="shared" si="58"/>
        <v>1.9198621771937625</v>
      </c>
      <c r="T318">
        <f t="shared" si="59"/>
        <v>1.8819493545415009</v>
      </c>
      <c r="U318">
        <f t="shared" si="60"/>
        <v>125.29263703864613</v>
      </c>
      <c r="V318" s="24">
        <f t="shared" si="61"/>
        <v>1.5360693503904492</v>
      </c>
      <c r="W318" s="24">
        <f t="shared" si="62"/>
        <v>2.589596809519302</v>
      </c>
      <c r="X318" s="24">
        <v>1.6052057450886941</v>
      </c>
      <c r="Y318" s="24">
        <v>0.56442256181376627</v>
      </c>
      <c r="Z318" s="24"/>
      <c r="AA318" s="24"/>
      <c r="AB318" s="24"/>
      <c r="AC318" s="24"/>
    </row>
    <row r="319" spans="1:30">
      <c r="B319" s="4"/>
      <c r="F319" s="1">
        <v>120</v>
      </c>
      <c r="G319" s="1">
        <v>0</v>
      </c>
      <c r="H319" s="1">
        <f t="shared" si="64"/>
        <v>0</v>
      </c>
      <c r="I319" s="1">
        <f t="shared" si="65"/>
        <v>120</v>
      </c>
      <c r="J319" s="23">
        <f t="shared" si="66"/>
        <v>0</v>
      </c>
      <c r="K319" s="23">
        <f t="shared" si="66"/>
        <v>2.0943951023931953</v>
      </c>
      <c r="L319">
        <f t="shared" si="51"/>
        <v>1.928250006039808</v>
      </c>
      <c r="M319">
        <f t="shared" si="52"/>
        <v>130.21279199999998</v>
      </c>
      <c r="N319" s="24">
        <f t="shared" si="53"/>
        <v>1.4725117867477713</v>
      </c>
      <c r="O319" s="24">
        <f t="shared" si="54"/>
        <v>2.8011588779661345</v>
      </c>
      <c r="P319" s="11">
        <f t="shared" si="55"/>
        <v>0</v>
      </c>
      <c r="Q319" s="11">
        <f t="shared" si="56"/>
        <v>120</v>
      </c>
      <c r="R319" s="23">
        <f t="shared" si="57"/>
        <v>0</v>
      </c>
      <c r="S319" s="23">
        <f t="shared" si="58"/>
        <v>2.0943951023931953</v>
      </c>
      <c r="T319">
        <f t="shared" si="59"/>
        <v>1.8819493545415009</v>
      </c>
      <c r="U319">
        <f t="shared" si="60"/>
        <v>131.37480388518236</v>
      </c>
      <c r="V319" s="24">
        <f t="shared" si="61"/>
        <v>1.412218206488763</v>
      </c>
      <c r="W319" s="24">
        <f t="shared" si="62"/>
        <v>2.7462299425387728</v>
      </c>
      <c r="X319" s="24">
        <v>1.5950217860544134</v>
      </c>
      <c r="Y319" s="24">
        <v>0.53902128270884242</v>
      </c>
      <c r="Z319" s="24"/>
      <c r="AA319" s="24"/>
      <c r="AB319" s="24"/>
      <c r="AC319" s="24"/>
    </row>
    <row r="320" spans="1:30">
      <c r="A320" s="4"/>
      <c r="B320" s="4"/>
      <c r="F320" s="1">
        <v>130</v>
      </c>
      <c r="G320" s="1">
        <v>0</v>
      </c>
      <c r="H320" s="1">
        <f t="shared" si="64"/>
        <v>0</v>
      </c>
      <c r="I320" s="1">
        <f t="shared" si="65"/>
        <v>130</v>
      </c>
      <c r="J320" s="23">
        <f t="shared" si="66"/>
        <v>0</v>
      </c>
      <c r="K320" s="23">
        <f t="shared" si="66"/>
        <v>2.2689280275926285</v>
      </c>
      <c r="L320">
        <f t="shared" si="51"/>
        <v>1.928250006039808</v>
      </c>
      <c r="M320">
        <f t="shared" si="52"/>
        <v>136.241162</v>
      </c>
      <c r="N320" s="24">
        <f t="shared" si="53"/>
        <v>1.3336248957528631</v>
      </c>
      <c r="O320" s="24">
        <f t="shared" si="54"/>
        <v>2.9489189162009639</v>
      </c>
      <c r="P320" s="11">
        <f t="shared" si="55"/>
        <v>0</v>
      </c>
      <c r="Q320" s="11">
        <f t="shared" si="56"/>
        <v>130</v>
      </c>
      <c r="R320" s="23">
        <f t="shared" si="57"/>
        <v>0</v>
      </c>
      <c r="S320" s="23">
        <f t="shared" si="58"/>
        <v>2.2689280275926285</v>
      </c>
      <c r="T320">
        <f t="shared" si="59"/>
        <v>1.8819493545415009</v>
      </c>
      <c r="U320">
        <f t="shared" si="60"/>
        <v>137.45697073171857</v>
      </c>
      <c r="V320" s="24">
        <f t="shared" si="61"/>
        <v>1.2724682263270937</v>
      </c>
      <c r="W320" s="24">
        <f t="shared" si="62"/>
        <v>2.888858786921892</v>
      </c>
      <c r="X320" s="24">
        <v>1.5953996027265092</v>
      </c>
      <c r="Y320" s="24">
        <v>0.5418379513254068</v>
      </c>
      <c r="Z320" s="24"/>
      <c r="AA320" s="24"/>
      <c r="AB320" s="24"/>
      <c r="AC320" s="24"/>
    </row>
    <row r="321" spans="1:29">
      <c r="B321" s="4"/>
      <c r="F321" s="1">
        <v>140</v>
      </c>
      <c r="G321" s="1">
        <v>0</v>
      </c>
      <c r="H321" s="1">
        <f t="shared" si="64"/>
        <v>0</v>
      </c>
      <c r="I321" s="1">
        <f t="shared" si="65"/>
        <v>140</v>
      </c>
      <c r="J321" s="23">
        <f t="shared" si="66"/>
        <v>0</v>
      </c>
      <c r="K321" s="23">
        <f t="shared" si="66"/>
        <v>2.4434609527920612</v>
      </c>
      <c r="L321">
        <f t="shared" ref="L321:L384" si="67">((1.3512213-(2*0.602837*SIN(J321)))^0.5)/0.602837</f>
        <v>1.928250006039808</v>
      </c>
      <c r="M321">
        <f t="shared" ref="M321:M384" si="68">0.602837*(I321-(-96))</f>
        <v>142.269532</v>
      </c>
      <c r="N321" s="24">
        <f t="shared" ref="N321:N384" si="69">L321*SIN(RADIANS(M321))</f>
        <v>1.1799881566101453</v>
      </c>
      <c r="O321" s="24">
        <f t="shared" ref="O321:O384" si="70">1.5562263-L321*COS(RADIANS(M321))</f>
        <v>3.0812758192131664</v>
      </c>
      <c r="P321" s="11">
        <f t="shared" ref="P321:P384" si="71">H321</f>
        <v>0</v>
      </c>
      <c r="Q321" s="11">
        <f t="shared" ref="Q321:Q384" si="72">I321</f>
        <v>140</v>
      </c>
      <c r="R321" s="23">
        <f t="shared" ref="R321:R384" si="73">RADIANS(P321)</f>
        <v>0</v>
      </c>
      <c r="S321" s="23">
        <f t="shared" ref="S321:S384" si="74">RADIANS(Q321)</f>
        <v>2.4434609527920612</v>
      </c>
      <c r="T321">
        <f t="shared" ref="T321:T384" si="75">((1.31018469806216-(2*0.608216684653622*SIN(R321)))^0.5)/0.608216684653622</f>
        <v>1.8819493545415009</v>
      </c>
      <c r="U321">
        <f t="shared" ref="U321:U384" si="76">0.608216684653622*(Q321-(-96))</f>
        <v>143.53913757825478</v>
      </c>
      <c r="V321" s="24">
        <f t="shared" ref="V321:V384" si="77">T321*SIN(RADIANS(U321))</f>
        <v>1.1183927234640092</v>
      </c>
      <c r="W321" s="24">
        <f t="shared" ref="W321:W384" si="78">1.50229541438995-T321*COS(RADIANS(U321))</f>
        <v>3.015877618686079</v>
      </c>
      <c r="X321" s="24">
        <v>1.5960314611712232</v>
      </c>
      <c r="Y321" s="24">
        <v>0.54465937359816985</v>
      </c>
      <c r="Z321" s="24"/>
      <c r="AA321" s="24"/>
      <c r="AB321" s="24"/>
      <c r="AC321" s="24"/>
    </row>
    <row r="322" spans="1:29">
      <c r="A322" s="4"/>
      <c r="B322" s="4"/>
      <c r="F322" s="1">
        <v>150</v>
      </c>
      <c r="G322" s="1">
        <v>0</v>
      </c>
      <c r="H322" s="1">
        <f t="shared" si="64"/>
        <v>0</v>
      </c>
      <c r="I322" s="1">
        <f t="shared" si="65"/>
        <v>150</v>
      </c>
      <c r="J322" s="23">
        <f t="shared" si="66"/>
        <v>0</v>
      </c>
      <c r="K322" s="23">
        <f t="shared" si="66"/>
        <v>2.6179938779914944</v>
      </c>
      <c r="L322">
        <f t="shared" si="67"/>
        <v>1.928250006039808</v>
      </c>
      <c r="M322">
        <f t="shared" si="68"/>
        <v>148.29790199999999</v>
      </c>
      <c r="N322" s="24">
        <f t="shared" si="69"/>
        <v>1.0133007866778847</v>
      </c>
      <c r="O322" s="24">
        <f t="shared" si="70"/>
        <v>3.1967657239427769</v>
      </c>
      <c r="P322" s="11">
        <f t="shared" si="71"/>
        <v>0</v>
      </c>
      <c r="Q322" s="11">
        <f t="shared" si="72"/>
        <v>150</v>
      </c>
      <c r="R322" s="23">
        <f t="shared" si="73"/>
        <v>0</v>
      </c>
      <c r="S322" s="23">
        <f t="shared" si="74"/>
        <v>2.6179938779914944</v>
      </c>
      <c r="T322">
        <f t="shared" si="75"/>
        <v>1.8819493545415009</v>
      </c>
      <c r="U322">
        <f t="shared" si="76"/>
        <v>149.62130442479102</v>
      </c>
      <c r="V322" s="24">
        <f t="shared" si="77"/>
        <v>0.9517262890416146</v>
      </c>
      <c r="W322" s="24">
        <f t="shared" si="78"/>
        <v>3.1258564522959009</v>
      </c>
      <c r="X322" s="24">
        <v>1.5969105960569718</v>
      </c>
      <c r="Y322" s="24">
        <v>0.54745514646419369</v>
      </c>
      <c r="Z322" s="24"/>
      <c r="AA322" s="24"/>
      <c r="AB322" s="24"/>
      <c r="AC322" s="24"/>
    </row>
    <row r="323" spans="1:29">
      <c r="B323" s="4"/>
      <c r="F323" s="1">
        <v>160</v>
      </c>
      <c r="G323" s="1">
        <v>0</v>
      </c>
      <c r="H323" s="1">
        <f t="shared" si="64"/>
        <v>0</v>
      </c>
      <c r="I323" s="1">
        <f t="shared" si="65"/>
        <v>160</v>
      </c>
      <c r="J323" s="23">
        <f t="shared" si="66"/>
        <v>0</v>
      </c>
      <c r="K323" s="23">
        <f t="shared" si="66"/>
        <v>2.7925268031909272</v>
      </c>
      <c r="L323">
        <f t="shared" si="67"/>
        <v>1.928250006039808</v>
      </c>
      <c r="M323">
        <f t="shared" si="68"/>
        <v>154.32627199999999</v>
      </c>
      <c r="N323" s="24">
        <f t="shared" si="69"/>
        <v>0.83540634286813853</v>
      </c>
      <c r="O323" s="24">
        <f t="shared" si="70"/>
        <v>3.2941113157844741</v>
      </c>
      <c r="P323" s="11">
        <f t="shared" si="71"/>
        <v>0</v>
      </c>
      <c r="Q323" s="11">
        <f t="shared" si="72"/>
        <v>160</v>
      </c>
      <c r="R323" s="23">
        <f t="shared" si="73"/>
        <v>0</v>
      </c>
      <c r="S323" s="23">
        <f t="shared" si="74"/>
        <v>2.7925268031909272</v>
      </c>
      <c r="T323">
        <f t="shared" si="75"/>
        <v>1.8819493545415009</v>
      </c>
      <c r="U323">
        <f t="shared" si="76"/>
        <v>155.70347127132723</v>
      </c>
      <c r="V323" s="24">
        <f t="shared" si="77"/>
        <v>0.77434526365567768</v>
      </c>
      <c r="W323" s="24">
        <f t="shared" si="78"/>
        <v>3.2175571395249776</v>
      </c>
      <c r="X323" s="24">
        <v>1.5980276299982283</v>
      </c>
      <c r="Y323" s="24">
        <v>0.55019526170436639</v>
      </c>
      <c r="Z323" s="24"/>
      <c r="AA323" s="24"/>
      <c r="AB323" s="24"/>
      <c r="AC323" s="24"/>
    </row>
    <row r="324" spans="1:29">
      <c r="A324" s="4"/>
      <c r="B324" s="4"/>
      <c r="F324" s="1">
        <v>170</v>
      </c>
      <c r="G324" s="1">
        <v>0</v>
      </c>
      <c r="H324" s="1">
        <f t="shared" si="64"/>
        <v>0</v>
      </c>
      <c r="I324" s="1">
        <f t="shared" si="65"/>
        <v>170</v>
      </c>
      <c r="J324" s="23">
        <f t="shared" si="66"/>
        <v>0</v>
      </c>
      <c r="K324" s="23">
        <f t="shared" si="66"/>
        <v>2.9670597283903604</v>
      </c>
      <c r="L324">
        <f t="shared" si="67"/>
        <v>1.928250006039808</v>
      </c>
      <c r="M324">
        <f t="shared" si="68"/>
        <v>160.35464199999998</v>
      </c>
      <c r="N324" s="24">
        <f t="shared" si="69"/>
        <v>0.6482723319670276</v>
      </c>
      <c r="O324" s="24">
        <f t="shared" si="70"/>
        <v>3.3722359556457375</v>
      </c>
      <c r="P324" s="11">
        <f t="shared" si="71"/>
        <v>0</v>
      </c>
      <c r="Q324" s="11">
        <f t="shared" si="72"/>
        <v>170</v>
      </c>
      <c r="R324" s="23">
        <f t="shared" si="73"/>
        <v>0</v>
      </c>
      <c r="S324" s="23">
        <f t="shared" si="74"/>
        <v>2.9670597283903604</v>
      </c>
      <c r="T324">
        <f t="shared" si="75"/>
        <v>1.8819493545415009</v>
      </c>
      <c r="U324">
        <f t="shared" si="76"/>
        <v>161.78563811786344</v>
      </c>
      <c r="V324" s="24">
        <f t="shared" si="77"/>
        <v>0.58824661340200601</v>
      </c>
      <c r="W324" s="24">
        <f t="shared" si="78"/>
        <v>3.2899473086020876</v>
      </c>
      <c r="X324" s="24">
        <v>1.5993706614705221</v>
      </c>
      <c r="Y324" s="24">
        <v>0.55285039764993216</v>
      </c>
      <c r="Z324" s="24"/>
      <c r="AA324" s="24"/>
      <c r="AB324" s="24"/>
      <c r="AC324" s="24"/>
    </row>
    <row r="325" spans="1:29">
      <c r="B325" s="4"/>
      <c r="F325" s="1">
        <v>180</v>
      </c>
      <c r="G325" s="1">
        <v>0</v>
      </c>
      <c r="H325" s="1">
        <f t="shared" si="64"/>
        <v>0</v>
      </c>
      <c r="I325" s="1">
        <f t="shared" si="65"/>
        <v>180</v>
      </c>
      <c r="J325" s="23">
        <f t="shared" si="66"/>
        <v>0</v>
      </c>
      <c r="K325" s="23">
        <f t="shared" si="66"/>
        <v>3.1415926535897931</v>
      </c>
      <c r="L325">
        <f t="shared" si="67"/>
        <v>1.928250006039808</v>
      </c>
      <c r="M325">
        <f t="shared" si="68"/>
        <v>166.38301199999998</v>
      </c>
      <c r="N325" s="24">
        <f t="shared" si="69"/>
        <v>0.45396845007341213</v>
      </c>
      <c r="O325" s="24">
        <f t="shared" si="70"/>
        <v>3.4302755875403417</v>
      </c>
      <c r="P325" s="11">
        <f t="shared" si="71"/>
        <v>0</v>
      </c>
      <c r="Q325" s="11">
        <f t="shared" si="72"/>
        <v>180</v>
      </c>
      <c r="R325" s="23">
        <f t="shared" si="73"/>
        <v>0</v>
      </c>
      <c r="S325" s="23">
        <f t="shared" si="74"/>
        <v>3.1415926535897931</v>
      </c>
      <c r="T325">
        <f t="shared" si="75"/>
        <v>1.8819493545415009</v>
      </c>
      <c r="U325">
        <f t="shared" si="76"/>
        <v>167.86780496439968</v>
      </c>
      <c r="V325" s="24">
        <f t="shared" si="77"/>
        <v>0.39552544791379152</v>
      </c>
      <c r="W325" s="24">
        <f t="shared" si="78"/>
        <v>3.3422119867137514</v>
      </c>
      <c r="X325" s="24">
        <v>1.6009253760192976</v>
      </c>
      <c r="Y325" s="24">
        <v>0.55539220002923395</v>
      </c>
      <c r="Z325" s="24"/>
      <c r="AA325" s="24"/>
      <c r="AB325" s="24"/>
      <c r="AC325" s="24"/>
    </row>
    <row r="326" spans="1:29">
      <c r="A326" s="4"/>
      <c r="B326" s="4"/>
      <c r="F326" s="1">
        <v>-180</v>
      </c>
      <c r="G326" s="1">
        <f>G289+10</f>
        <v>10</v>
      </c>
      <c r="H326" s="1">
        <f t="shared" si="64"/>
        <v>10</v>
      </c>
      <c r="I326" s="1">
        <f t="shared" si="65"/>
        <v>-180</v>
      </c>
      <c r="J326" s="23">
        <f t="shared" si="66"/>
        <v>0.17453292519943295</v>
      </c>
      <c r="K326" s="23">
        <f t="shared" si="66"/>
        <v>-3.1415926535897931</v>
      </c>
      <c r="L326">
        <f t="shared" si="67"/>
        <v>1.7725814043666412</v>
      </c>
      <c r="M326">
        <f t="shared" si="68"/>
        <v>-50.638307999999995</v>
      </c>
      <c r="N326" s="24">
        <f t="shared" si="69"/>
        <v>-1.3704851070744102</v>
      </c>
      <c r="O326" s="24">
        <f t="shared" si="70"/>
        <v>0.43203085151532639</v>
      </c>
      <c r="P326" s="11">
        <f t="shared" si="71"/>
        <v>10</v>
      </c>
      <c r="Q326" s="11">
        <f t="shared" si="72"/>
        <v>-180</v>
      </c>
      <c r="R326" s="23">
        <f t="shared" si="73"/>
        <v>0.17453292519943295</v>
      </c>
      <c r="S326" s="23">
        <f t="shared" si="74"/>
        <v>-3.1415926535897931</v>
      </c>
      <c r="T326">
        <f t="shared" si="75"/>
        <v>1.7235793463826197</v>
      </c>
      <c r="U326">
        <f t="shared" si="76"/>
        <v>-51.090201510904251</v>
      </c>
      <c r="V326" s="24">
        <f t="shared" si="77"/>
        <v>-1.3411786995929029</v>
      </c>
      <c r="W326" s="24">
        <f t="shared" si="78"/>
        <v>0.41972187922708248</v>
      </c>
      <c r="X326" s="24">
        <v>1.6026751804777364</v>
      </c>
      <c r="Y326" s="24">
        <v>0.55779355076945336</v>
      </c>
      <c r="Z326" s="24"/>
      <c r="AA326" s="24"/>
      <c r="AB326" s="24"/>
      <c r="AC326" s="24"/>
    </row>
    <row r="327" spans="1:29">
      <c r="B327" s="4"/>
      <c r="F327" s="1">
        <v>-170</v>
      </c>
      <c r="G327" s="1">
        <f t="shared" ref="G327:G390" si="79">G290+10</f>
        <v>10</v>
      </c>
      <c r="H327" s="1">
        <f t="shared" si="64"/>
        <v>10</v>
      </c>
      <c r="I327" s="1">
        <f t="shared" si="65"/>
        <v>-170</v>
      </c>
      <c r="J327" s="23">
        <f t="shared" si="66"/>
        <v>0.17453292519943295</v>
      </c>
      <c r="K327" s="23">
        <f t="shared" si="66"/>
        <v>-2.9670597283903604</v>
      </c>
      <c r="L327">
        <f t="shared" si="67"/>
        <v>1.7725814043666412</v>
      </c>
      <c r="M327">
        <f t="shared" si="68"/>
        <v>-44.609938</v>
      </c>
      <c r="N327" s="24">
        <f t="shared" si="69"/>
        <v>-1.2448423425014077</v>
      </c>
      <c r="O327" s="24">
        <f t="shared" si="70"/>
        <v>0.29431807139459876</v>
      </c>
      <c r="P327" s="11">
        <f t="shared" si="71"/>
        <v>10</v>
      </c>
      <c r="Q327" s="11">
        <f t="shared" si="72"/>
        <v>-170</v>
      </c>
      <c r="R327" s="23">
        <f t="shared" si="73"/>
        <v>0.17453292519943295</v>
      </c>
      <c r="S327" s="23">
        <f t="shared" si="74"/>
        <v>-2.9670597283903604</v>
      </c>
      <c r="T327">
        <f t="shared" si="75"/>
        <v>1.7235793463826197</v>
      </c>
      <c r="U327">
        <f t="shared" si="76"/>
        <v>-45.008034664368026</v>
      </c>
      <c r="V327" s="24">
        <f t="shared" si="77"/>
        <v>-1.218925539362347</v>
      </c>
      <c r="W327" s="24">
        <f t="shared" si="78"/>
        <v>0.28371169023844578</v>
      </c>
      <c r="X327" s="24">
        <v>1.6046013598022102</v>
      </c>
      <c r="Y327" s="24">
        <v>0.5600288237737252</v>
      </c>
      <c r="Z327" s="24"/>
      <c r="AA327" s="24"/>
      <c r="AB327" s="24"/>
      <c r="AC327" s="24"/>
    </row>
    <row r="328" spans="1:29">
      <c r="A328" s="4"/>
      <c r="B328" s="4"/>
      <c r="F328" s="1">
        <v>-160</v>
      </c>
      <c r="G328" s="1">
        <f t="shared" si="79"/>
        <v>10</v>
      </c>
      <c r="H328" s="1">
        <f t="shared" si="64"/>
        <v>10</v>
      </c>
      <c r="I328" s="1">
        <f t="shared" si="65"/>
        <v>-160</v>
      </c>
      <c r="J328" s="23">
        <f t="shared" si="66"/>
        <v>0.17453292519943295</v>
      </c>
      <c r="K328" s="23">
        <f t="shared" si="66"/>
        <v>-2.7925268031909272</v>
      </c>
      <c r="L328">
        <f t="shared" si="67"/>
        <v>1.7725814043666412</v>
      </c>
      <c r="M328">
        <f t="shared" si="68"/>
        <v>-38.581567999999997</v>
      </c>
      <c r="N328" s="24">
        <f t="shared" si="69"/>
        <v>-1.1054316619436819</v>
      </c>
      <c r="O328" s="24">
        <f t="shared" si="70"/>
        <v>0.17056195540609975</v>
      </c>
      <c r="P328" s="11">
        <f t="shared" si="71"/>
        <v>10</v>
      </c>
      <c r="Q328" s="11">
        <f t="shared" si="72"/>
        <v>-160</v>
      </c>
      <c r="R328" s="23">
        <f t="shared" si="73"/>
        <v>0.17453292519943295</v>
      </c>
      <c r="S328" s="23">
        <f t="shared" si="74"/>
        <v>-2.7925268031909272</v>
      </c>
      <c r="T328">
        <f t="shared" si="75"/>
        <v>1.7235793463826197</v>
      </c>
      <c r="U328">
        <f t="shared" si="76"/>
        <v>-38.925867817831808</v>
      </c>
      <c r="V328" s="24">
        <f t="shared" si="77"/>
        <v>-1.0829496431732897</v>
      </c>
      <c r="W328" s="24">
        <f t="shared" si="78"/>
        <v>0.16142038903241041</v>
      </c>
      <c r="X328" s="24">
        <v>1.6066832559807704</v>
      </c>
      <c r="Y328" s="24">
        <v>0.56207412682087532</v>
      </c>
      <c r="Z328" s="24"/>
      <c r="AA328" s="24"/>
      <c r="AB328" s="24"/>
      <c r="AC328" s="24"/>
    </row>
    <row r="329" spans="1:29">
      <c r="B329" s="4"/>
      <c r="F329" s="1">
        <v>-150</v>
      </c>
      <c r="G329" s="1">
        <f t="shared" si="79"/>
        <v>10</v>
      </c>
      <c r="H329" s="1">
        <f t="shared" si="64"/>
        <v>10</v>
      </c>
      <c r="I329" s="1">
        <f t="shared" si="65"/>
        <v>-150</v>
      </c>
      <c r="J329" s="23">
        <f t="shared" si="66"/>
        <v>0.17453292519943295</v>
      </c>
      <c r="K329" s="23">
        <f t="shared" si="66"/>
        <v>-2.6179938779914944</v>
      </c>
      <c r="L329">
        <f t="shared" si="67"/>
        <v>1.7725814043666412</v>
      </c>
      <c r="M329">
        <f t="shared" si="68"/>
        <v>-32.553197999999995</v>
      </c>
      <c r="N329" s="24">
        <f t="shared" si="69"/>
        <v>-0.95379494301236556</v>
      </c>
      <c r="O329" s="24">
        <f t="shared" si="70"/>
        <v>6.2131242183914415E-2</v>
      </c>
      <c r="P329" s="11">
        <f t="shared" si="71"/>
        <v>10</v>
      </c>
      <c r="Q329" s="11">
        <f t="shared" si="72"/>
        <v>-150</v>
      </c>
      <c r="R329" s="23">
        <f t="shared" si="73"/>
        <v>0.17453292519943295</v>
      </c>
      <c r="S329" s="23">
        <f t="shared" si="74"/>
        <v>-2.6179938779914944</v>
      </c>
      <c r="T329">
        <f t="shared" si="75"/>
        <v>1.7235793463826197</v>
      </c>
      <c r="U329">
        <f t="shared" si="76"/>
        <v>-32.84370097129559</v>
      </c>
      <c r="V329" s="24">
        <f t="shared" si="77"/>
        <v>-0.93478183572327478</v>
      </c>
      <c r="W329" s="24">
        <f t="shared" si="78"/>
        <v>5.4224738325220567E-2</v>
      </c>
      <c r="X329" s="24">
        <v>1.5979396559316195</v>
      </c>
      <c r="Y329" s="24">
        <v>0.53942242058325929</v>
      </c>
      <c r="Z329" s="24"/>
      <c r="AA329" s="24"/>
      <c r="AB329" s="24"/>
      <c r="AC329" s="24"/>
    </row>
    <row r="330" spans="1:29">
      <c r="A330" s="4"/>
      <c r="B330" s="4"/>
      <c r="F330" s="1">
        <v>-140</v>
      </c>
      <c r="G330" s="1">
        <f t="shared" si="79"/>
        <v>10</v>
      </c>
      <c r="H330" s="1">
        <f t="shared" si="64"/>
        <v>10</v>
      </c>
      <c r="I330" s="1">
        <f t="shared" si="65"/>
        <v>-140</v>
      </c>
      <c r="J330" s="23">
        <f t="shared" si="66"/>
        <v>0.17453292519943295</v>
      </c>
      <c r="K330" s="23">
        <f t="shared" si="66"/>
        <v>-2.4434609527920612</v>
      </c>
      <c r="L330">
        <f t="shared" si="67"/>
        <v>1.7725814043666412</v>
      </c>
      <c r="M330">
        <f t="shared" si="68"/>
        <v>-26.524827999999999</v>
      </c>
      <c r="N330" s="24">
        <f t="shared" si="69"/>
        <v>-0.79160928290697175</v>
      </c>
      <c r="O330" s="24">
        <f t="shared" si="70"/>
        <v>-2.9774828096043926E-2</v>
      </c>
      <c r="P330" s="11">
        <f t="shared" si="71"/>
        <v>10</v>
      </c>
      <c r="Q330" s="11">
        <f t="shared" si="72"/>
        <v>-140</v>
      </c>
      <c r="R330" s="23">
        <f t="shared" si="73"/>
        <v>0.17453292519943295</v>
      </c>
      <c r="S330" s="23">
        <f t="shared" si="74"/>
        <v>-2.4434609527920612</v>
      </c>
      <c r="T330">
        <f t="shared" si="75"/>
        <v>1.7235793463826197</v>
      </c>
      <c r="U330">
        <f t="shared" si="76"/>
        <v>-26.761534124759368</v>
      </c>
      <c r="V330" s="24">
        <f t="shared" si="77"/>
        <v>-0.77609019896934295</v>
      </c>
      <c r="W330" s="24">
        <f t="shared" si="78"/>
        <v>-3.6668446894798867E-2</v>
      </c>
      <c r="X330" s="24">
        <v>1.5982714643085731</v>
      </c>
      <c r="Y330" s="24">
        <v>0.54189614429724775</v>
      </c>
      <c r="Z330" s="24"/>
      <c r="AA330" s="24"/>
      <c r="AB330" s="24"/>
      <c r="AC330" s="24"/>
    </row>
    <row r="331" spans="1:29">
      <c r="B331" s="4"/>
      <c r="F331" s="1">
        <v>-130</v>
      </c>
      <c r="G331" s="1">
        <f t="shared" si="79"/>
        <v>10</v>
      </c>
      <c r="H331" s="1">
        <f t="shared" si="64"/>
        <v>10</v>
      </c>
      <c r="I331" s="1">
        <f t="shared" si="65"/>
        <v>-130</v>
      </c>
      <c r="J331" s="23">
        <f t="shared" si="66"/>
        <v>0.17453292519943295</v>
      </c>
      <c r="K331" s="23">
        <f t="shared" si="66"/>
        <v>-2.2689280275926285</v>
      </c>
      <c r="L331">
        <f t="shared" si="67"/>
        <v>1.7725814043666412</v>
      </c>
      <c r="M331">
        <f t="shared" si="68"/>
        <v>-20.496457999999997</v>
      </c>
      <c r="N331" s="24">
        <f t="shared" si="69"/>
        <v>-0.62066844977469504</v>
      </c>
      <c r="O331" s="24">
        <f t="shared" si="70"/>
        <v>-0.10413977727353041</v>
      </c>
      <c r="P331" s="11">
        <f t="shared" si="71"/>
        <v>10</v>
      </c>
      <c r="Q331" s="11">
        <f t="shared" si="72"/>
        <v>-130</v>
      </c>
      <c r="R331" s="23">
        <f t="shared" si="73"/>
        <v>0.17453292519943295</v>
      </c>
      <c r="S331" s="23">
        <f t="shared" si="74"/>
        <v>-2.2689280275926285</v>
      </c>
      <c r="T331">
        <f t="shared" si="75"/>
        <v>1.7235793463826197</v>
      </c>
      <c r="U331">
        <f t="shared" si="76"/>
        <v>-20.679367278223147</v>
      </c>
      <c r="V331" s="24">
        <f t="shared" si="77"/>
        <v>-0.60866129276250547</v>
      </c>
      <c r="W331" s="24">
        <f t="shared" si="78"/>
        <v>-0.11023588576189924</v>
      </c>
      <c r="X331" s="24">
        <v>1.598826624104202</v>
      </c>
      <c r="Y331" s="24">
        <v>0.54437451308604312</v>
      </c>
      <c r="Z331" s="24"/>
      <c r="AA331" s="24"/>
      <c r="AB331" s="24"/>
      <c r="AC331" s="24"/>
    </row>
    <row r="332" spans="1:29">
      <c r="A332" s="4"/>
      <c r="B332" s="4"/>
      <c r="F332" s="1">
        <v>-120</v>
      </c>
      <c r="G332" s="1">
        <f t="shared" si="79"/>
        <v>10</v>
      </c>
      <c r="H332" s="1">
        <f t="shared" si="64"/>
        <v>10</v>
      </c>
      <c r="I332" s="1">
        <f t="shared" si="65"/>
        <v>-120</v>
      </c>
      <c r="J332" s="23">
        <f t="shared" si="66"/>
        <v>0.17453292519943295</v>
      </c>
      <c r="K332" s="23">
        <f t="shared" si="66"/>
        <v>-2.0943951023931953</v>
      </c>
      <c r="L332">
        <f t="shared" si="67"/>
        <v>1.7725814043666412</v>
      </c>
      <c r="M332">
        <f t="shared" si="68"/>
        <v>-14.468087999999998</v>
      </c>
      <c r="N332" s="24">
        <f t="shared" si="69"/>
        <v>-0.44286304369280705</v>
      </c>
      <c r="O332" s="24">
        <f t="shared" si="70"/>
        <v>-0.1601411314194956</v>
      </c>
      <c r="P332" s="11">
        <f t="shared" si="71"/>
        <v>10</v>
      </c>
      <c r="Q332" s="11">
        <f t="shared" si="72"/>
        <v>-120</v>
      </c>
      <c r="R332" s="23">
        <f t="shared" si="73"/>
        <v>0.17453292519943295</v>
      </c>
      <c r="S332" s="23">
        <f t="shared" si="74"/>
        <v>-2.0943951023931953</v>
      </c>
      <c r="T332">
        <f t="shared" si="75"/>
        <v>1.7235793463826197</v>
      </c>
      <c r="U332">
        <f t="shared" si="76"/>
        <v>-14.597200431686929</v>
      </c>
      <c r="V332" s="24">
        <f t="shared" si="77"/>
        <v>-0.43438004165106475</v>
      </c>
      <c r="W332" s="24">
        <f t="shared" si="78"/>
        <v>-0.16564935168953787</v>
      </c>
      <c r="X332" s="24">
        <v>1.5995991659665025</v>
      </c>
      <c r="Y332" s="24">
        <v>0.54683073399078252</v>
      </c>
      <c r="Z332" s="24"/>
      <c r="AA332" s="24"/>
      <c r="AB332" s="24"/>
      <c r="AC332" s="24"/>
    </row>
    <row r="333" spans="1:29">
      <c r="B333" s="4"/>
      <c r="F333" s="1">
        <v>-110</v>
      </c>
      <c r="G333" s="1">
        <f t="shared" si="79"/>
        <v>10</v>
      </c>
      <c r="H333" s="1">
        <f t="shared" si="64"/>
        <v>10</v>
      </c>
      <c r="I333" s="1">
        <f t="shared" si="65"/>
        <v>-110</v>
      </c>
      <c r="J333" s="23">
        <f t="shared" si="66"/>
        <v>0.17453292519943295</v>
      </c>
      <c r="K333" s="23">
        <f t="shared" si="66"/>
        <v>-1.9198621771937625</v>
      </c>
      <c r="L333">
        <f t="shared" si="67"/>
        <v>1.7725814043666412</v>
      </c>
      <c r="M333">
        <f t="shared" si="68"/>
        <v>-8.4397179999999992</v>
      </c>
      <c r="N333" s="24">
        <f t="shared" si="69"/>
        <v>-0.26015958669304201</v>
      </c>
      <c r="O333" s="24">
        <f t="shared" si="70"/>
        <v>-0.1971595173710996</v>
      </c>
      <c r="P333" s="11">
        <f t="shared" si="71"/>
        <v>10</v>
      </c>
      <c r="Q333" s="11">
        <f t="shared" si="72"/>
        <v>-110</v>
      </c>
      <c r="R333" s="23">
        <f t="shared" si="73"/>
        <v>0.17453292519943295</v>
      </c>
      <c r="S333" s="23">
        <f t="shared" si="74"/>
        <v>-1.9198621771937625</v>
      </c>
      <c r="T333">
        <f t="shared" si="75"/>
        <v>1.7235793463826197</v>
      </c>
      <c r="U333">
        <f t="shared" si="76"/>
        <v>-8.5150335851507073</v>
      </c>
      <c r="V333" s="24">
        <f t="shared" si="77"/>
        <v>-0.25520851428834568</v>
      </c>
      <c r="W333" s="24">
        <f t="shared" si="78"/>
        <v>-0.20228499659437005</v>
      </c>
      <c r="X333" s="24">
        <v>1.6005808109452981</v>
      </c>
      <c r="Y333" s="24">
        <v>0.54923834438260399</v>
      </c>
      <c r="Z333" s="24"/>
      <c r="AA333" s="24"/>
      <c r="AB333" s="24"/>
      <c r="AC333" s="24"/>
    </row>
    <row r="334" spans="1:29">
      <c r="A334" s="4"/>
      <c r="B334" s="4"/>
      <c r="F334" s="1">
        <v>-100</v>
      </c>
      <c r="G334" s="1">
        <f t="shared" si="79"/>
        <v>10</v>
      </c>
      <c r="H334" s="1">
        <f t="shared" si="64"/>
        <v>10</v>
      </c>
      <c r="I334" s="1">
        <f t="shared" si="65"/>
        <v>-100</v>
      </c>
      <c r="J334" s="23">
        <f t="shared" si="66"/>
        <v>0.17453292519943295</v>
      </c>
      <c r="K334" s="23">
        <f t="shared" si="66"/>
        <v>-1.7453292519943295</v>
      </c>
      <c r="L334">
        <f t="shared" si="67"/>
        <v>1.7725814043666412</v>
      </c>
      <c r="M334">
        <f t="shared" si="68"/>
        <v>-2.4113479999999998</v>
      </c>
      <c r="N334" s="24">
        <f t="shared" si="69"/>
        <v>-7.4578773091626804E-2</v>
      </c>
      <c r="O334" s="24">
        <f t="shared" si="70"/>
        <v>-0.21478551297882986</v>
      </c>
      <c r="P334" s="11">
        <f t="shared" si="71"/>
        <v>10</v>
      </c>
      <c r="Q334" s="11">
        <f t="shared" si="72"/>
        <v>-100</v>
      </c>
      <c r="R334" s="23">
        <f t="shared" si="73"/>
        <v>0.17453292519943295</v>
      </c>
      <c r="S334" s="23">
        <f t="shared" si="74"/>
        <v>-1.7453292519943295</v>
      </c>
      <c r="T334">
        <f t="shared" si="75"/>
        <v>1.7235793463826197</v>
      </c>
      <c r="U334">
        <f t="shared" si="76"/>
        <v>-2.432866738614488</v>
      </c>
      <c r="V334" s="24">
        <f t="shared" si="77"/>
        <v>-7.3163834347518664E-2</v>
      </c>
      <c r="W334" s="24">
        <f t="shared" si="78"/>
        <v>-0.2197303742149439</v>
      </c>
      <c r="X334" s="24">
        <v>1.601761049985335</v>
      </c>
      <c r="Y334" s="24">
        <v>0.55157147368240134</v>
      </c>
      <c r="Z334" s="24"/>
      <c r="AA334" s="24"/>
      <c r="AB334" s="24"/>
      <c r="AC334" s="24"/>
    </row>
    <row r="335" spans="1:29">
      <c r="B335" s="4"/>
      <c r="F335" s="1">
        <v>-90</v>
      </c>
      <c r="G335" s="1">
        <f t="shared" si="79"/>
        <v>10</v>
      </c>
      <c r="H335" s="1">
        <f t="shared" si="64"/>
        <v>10</v>
      </c>
      <c r="I335" s="1">
        <f t="shared" si="65"/>
        <v>-90</v>
      </c>
      <c r="J335" s="23">
        <f t="shared" si="66"/>
        <v>0.17453292519943295</v>
      </c>
      <c r="K335" s="23">
        <f t="shared" si="66"/>
        <v>-1.5707963267948966</v>
      </c>
      <c r="L335">
        <f t="shared" si="67"/>
        <v>1.7725814043666412</v>
      </c>
      <c r="M335">
        <f t="shared" si="68"/>
        <v>3.6170219999999995</v>
      </c>
      <c r="N335" s="24">
        <f t="shared" si="69"/>
        <v>0.11182687932440163</v>
      </c>
      <c r="O335" s="24">
        <f t="shared" si="70"/>
        <v>-0.21282417530221132</v>
      </c>
      <c r="P335" s="11">
        <f t="shared" si="71"/>
        <v>10</v>
      </c>
      <c r="Q335" s="11">
        <f t="shared" si="72"/>
        <v>-90</v>
      </c>
      <c r="R335" s="23">
        <f t="shared" si="73"/>
        <v>0.17453292519943295</v>
      </c>
      <c r="S335" s="23">
        <f t="shared" si="74"/>
        <v>-1.5707963267948966</v>
      </c>
      <c r="T335">
        <f t="shared" si="75"/>
        <v>1.7235793463826197</v>
      </c>
      <c r="U335">
        <f t="shared" si="76"/>
        <v>3.6493001079217322</v>
      </c>
      <c r="V335" s="24">
        <f t="shared" si="77"/>
        <v>0.10970452837625159</v>
      </c>
      <c r="W335" s="24">
        <f t="shared" si="78"/>
        <v>-0.21778908345615355</v>
      </c>
      <c r="X335" s="24">
        <v>1.6031272445078661</v>
      </c>
      <c r="Y335" s="24">
        <v>0.55380509604045924</v>
      </c>
      <c r="Z335" s="24"/>
      <c r="AA335" s="24"/>
      <c r="AB335" s="24"/>
      <c r="AC335" s="24"/>
    </row>
    <row r="336" spans="1:29">
      <c r="A336" s="4"/>
      <c r="B336" s="4"/>
      <c r="F336" s="1">
        <v>-80</v>
      </c>
      <c r="G336" s="1">
        <f t="shared" si="79"/>
        <v>10</v>
      </c>
      <c r="H336" s="1">
        <f t="shared" si="64"/>
        <v>10</v>
      </c>
      <c r="I336" s="1">
        <f t="shared" si="65"/>
        <v>-80</v>
      </c>
      <c r="J336" s="23">
        <f t="shared" si="66"/>
        <v>0.17453292519943295</v>
      </c>
      <c r="K336" s="23">
        <f t="shared" si="66"/>
        <v>-1.3962634015954636</v>
      </c>
      <c r="L336">
        <f t="shared" si="67"/>
        <v>1.7725814043666412</v>
      </c>
      <c r="M336">
        <f t="shared" si="68"/>
        <v>9.6453919999999993</v>
      </c>
      <c r="N336" s="24">
        <f t="shared" si="69"/>
        <v>0.29699573007743529</v>
      </c>
      <c r="O336" s="24">
        <f t="shared" si="70"/>
        <v>-0.19129719667241529</v>
      </c>
      <c r="P336" s="11">
        <f t="shared" si="71"/>
        <v>10</v>
      </c>
      <c r="Q336" s="11">
        <f t="shared" si="72"/>
        <v>-80</v>
      </c>
      <c r="R336" s="23">
        <f t="shared" si="73"/>
        <v>0.17453292519943295</v>
      </c>
      <c r="S336" s="23">
        <f t="shared" si="74"/>
        <v>-1.3962634015954636</v>
      </c>
      <c r="T336">
        <f t="shared" si="75"/>
        <v>1.7235793463826197</v>
      </c>
      <c r="U336">
        <f t="shared" si="76"/>
        <v>9.731466954457952</v>
      </c>
      <c r="V336" s="24">
        <f t="shared" si="77"/>
        <v>0.2913378310182167</v>
      </c>
      <c r="W336" s="24">
        <f t="shared" si="78"/>
        <v>-0.19648297948440674</v>
      </c>
      <c r="X336" s="24">
        <v>1.6046647476884004</v>
      </c>
      <c r="Y336" s="24">
        <v>0.55591527265971641</v>
      </c>
      <c r="Z336" s="24"/>
      <c r="AA336" s="24"/>
      <c r="AB336" s="24"/>
      <c r="AC336" s="24"/>
    </row>
    <row r="337" spans="1:29">
      <c r="B337" s="4"/>
      <c r="F337" s="1">
        <v>-70</v>
      </c>
      <c r="G337" s="1">
        <f t="shared" si="79"/>
        <v>10</v>
      </c>
      <c r="H337" s="1">
        <f t="shared" si="64"/>
        <v>10</v>
      </c>
      <c r="I337" s="1">
        <f t="shared" si="65"/>
        <v>-70</v>
      </c>
      <c r="J337" s="23">
        <f t="shared" si="66"/>
        <v>0.17453292519943295</v>
      </c>
      <c r="K337" s="23">
        <f t="shared" si="66"/>
        <v>-1.2217304763960306</v>
      </c>
      <c r="L337">
        <f t="shared" si="67"/>
        <v>1.7725814043666412</v>
      </c>
      <c r="M337">
        <f t="shared" si="68"/>
        <v>15.673761999999998</v>
      </c>
      <c r="N337" s="24">
        <f t="shared" si="69"/>
        <v>0.47887981767619581</v>
      </c>
      <c r="O337" s="24">
        <f t="shared" si="70"/>
        <v>-0.15044266477577861</v>
      </c>
      <c r="P337" s="11">
        <f t="shared" si="71"/>
        <v>10</v>
      </c>
      <c r="Q337" s="11">
        <f t="shared" si="72"/>
        <v>-70</v>
      </c>
      <c r="R337" s="23">
        <f t="shared" si="73"/>
        <v>0.17453292519943295</v>
      </c>
      <c r="S337" s="23">
        <f t="shared" si="74"/>
        <v>-1.2217304763960306</v>
      </c>
      <c r="T337">
        <f t="shared" si="75"/>
        <v>1.7235793463826197</v>
      </c>
      <c r="U337">
        <f t="shared" si="76"/>
        <v>15.813633800994172</v>
      </c>
      <c r="V337" s="24">
        <f t="shared" si="77"/>
        <v>0.46969123509322175</v>
      </c>
      <c r="W337" s="24">
        <f t="shared" si="78"/>
        <v>-0.15605192768086651</v>
      </c>
      <c r="X337" s="24">
        <v>1.6063570459258536</v>
      </c>
      <c r="Y337" s="24">
        <v>0.55787938261449233</v>
      </c>
      <c r="Z337" s="24"/>
      <c r="AA337" s="24"/>
      <c r="AB337" s="24"/>
      <c r="AC337" s="24"/>
    </row>
    <row r="338" spans="1:29">
      <c r="A338" s="4"/>
      <c r="B338" s="4"/>
      <c r="F338" s="1">
        <v>-60</v>
      </c>
      <c r="G338" s="1">
        <f t="shared" si="79"/>
        <v>10</v>
      </c>
      <c r="H338" s="1">
        <f t="shared" ref="H338:H401" si="80">ROUND((ROUNDDOWN(G338,0)+(G338-ROUNDDOWN(G338,0))*(5/3)),2)</f>
        <v>10</v>
      </c>
      <c r="I338" s="1">
        <f t="shared" si="65"/>
        <v>-60</v>
      </c>
      <c r="J338" s="23">
        <f t="shared" si="66"/>
        <v>0.17453292519943295</v>
      </c>
      <c r="K338" s="23">
        <f t="shared" si="66"/>
        <v>-1.0471975511965976</v>
      </c>
      <c r="L338">
        <f t="shared" si="67"/>
        <v>1.7725814043666412</v>
      </c>
      <c r="M338">
        <f t="shared" si="68"/>
        <v>21.702131999999999</v>
      </c>
      <c r="N338" s="24">
        <f t="shared" si="69"/>
        <v>0.65546751000349035</v>
      </c>
      <c r="O338" s="24">
        <f t="shared" si="70"/>
        <v>-9.0712429411704099E-2</v>
      </c>
      <c r="P338" s="11">
        <f t="shared" si="71"/>
        <v>10</v>
      </c>
      <c r="Q338" s="11">
        <f t="shared" si="72"/>
        <v>-60</v>
      </c>
      <c r="R338" s="23">
        <f t="shared" si="73"/>
        <v>0.17453292519943295</v>
      </c>
      <c r="S338" s="23">
        <f t="shared" si="74"/>
        <v>-1.0471975511965976</v>
      </c>
      <c r="T338">
        <f t="shared" si="75"/>
        <v>1.7235793463826197</v>
      </c>
      <c r="U338">
        <f t="shared" si="76"/>
        <v>21.895800647530393</v>
      </c>
      <c r="V338" s="24">
        <f t="shared" si="77"/>
        <v>0.64275682740855322</v>
      </c>
      <c r="W338" s="24">
        <f t="shared" si="78"/>
        <v>-9.6951103222775448E-2</v>
      </c>
      <c r="X338" s="24">
        <v>1.6081859198525388</v>
      </c>
      <c r="Y338" s="24">
        <v>0.55967634112851095</v>
      </c>
      <c r="Z338" s="24"/>
      <c r="AA338" s="24"/>
      <c r="AB338" s="24"/>
      <c r="AC338" s="24"/>
    </row>
    <row r="339" spans="1:29">
      <c r="B339" s="4"/>
      <c r="F339" s="1">
        <v>-50</v>
      </c>
      <c r="G339" s="1">
        <f t="shared" si="79"/>
        <v>10</v>
      </c>
      <c r="H339" s="1">
        <f t="shared" si="80"/>
        <v>10</v>
      </c>
      <c r="I339" s="1">
        <f t="shared" si="65"/>
        <v>-50</v>
      </c>
      <c r="J339" s="23">
        <f t="shared" si="66"/>
        <v>0.17453292519943295</v>
      </c>
      <c r="K339" s="23">
        <f t="shared" si="66"/>
        <v>-0.87266462599716477</v>
      </c>
      <c r="L339">
        <f t="shared" si="67"/>
        <v>1.7725814043666412</v>
      </c>
      <c r="M339">
        <f t="shared" si="68"/>
        <v>27.730501999999998</v>
      </c>
      <c r="N339" s="24">
        <f t="shared" si="69"/>
        <v>0.82480575290226554</v>
      </c>
      <c r="O339" s="24">
        <f t="shared" si="70"/>
        <v>-1.2767105048517413E-2</v>
      </c>
      <c r="P339" s="11">
        <f t="shared" si="71"/>
        <v>10</v>
      </c>
      <c r="Q339" s="11">
        <f t="shared" si="72"/>
        <v>-50</v>
      </c>
      <c r="R339" s="23">
        <f t="shared" si="73"/>
        <v>0.17453292519943295</v>
      </c>
      <c r="S339" s="23">
        <f t="shared" si="74"/>
        <v>-0.87266462599716477</v>
      </c>
      <c r="T339">
        <f t="shared" si="75"/>
        <v>1.7235793463826197</v>
      </c>
      <c r="U339">
        <f t="shared" si="76"/>
        <v>27.977967494066611</v>
      </c>
      <c r="V339" s="24">
        <f t="shared" si="77"/>
        <v>0.80858622526965551</v>
      </c>
      <c r="W339" s="24">
        <f t="shared" si="78"/>
        <v>-1.9845866694334857E-2</v>
      </c>
      <c r="X339" s="24">
        <v>1.6008332975249424</v>
      </c>
      <c r="Y339" s="24">
        <v>0.53982660020949802</v>
      </c>
      <c r="Z339" s="24"/>
      <c r="AA339" s="24"/>
      <c r="AB339" s="24"/>
      <c r="AC339" s="24"/>
    </row>
    <row r="340" spans="1:29">
      <c r="A340" s="4"/>
      <c r="B340" s="4"/>
      <c r="F340" s="1">
        <v>-40</v>
      </c>
      <c r="G340" s="1">
        <f t="shared" si="79"/>
        <v>10</v>
      </c>
      <c r="H340" s="1">
        <f t="shared" si="80"/>
        <v>10</v>
      </c>
      <c r="I340" s="1">
        <f t="shared" ref="I340:I403" si="81">ROUND((ROUNDDOWN(F340,0)+(F340-ROUNDDOWN(F340,0))*(5/3)),2)</f>
        <v>-40</v>
      </c>
      <c r="J340" s="23">
        <f t="shared" si="66"/>
        <v>0.17453292519943295</v>
      </c>
      <c r="K340" s="23">
        <f t="shared" si="66"/>
        <v>-0.69813170079773179</v>
      </c>
      <c r="L340">
        <f t="shared" si="67"/>
        <v>1.7725814043666412</v>
      </c>
      <c r="M340">
        <f t="shared" si="68"/>
        <v>33.758871999999997</v>
      </c>
      <c r="N340" s="24">
        <f t="shared" si="69"/>
        <v>0.98502167089132076</v>
      </c>
      <c r="O340" s="24">
        <f t="shared" si="70"/>
        <v>8.253123555115538E-2</v>
      </c>
      <c r="P340" s="11">
        <f t="shared" si="71"/>
        <v>10</v>
      </c>
      <c r="Q340" s="11">
        <f t="shared" si="72"/>
        <v>-40</v>
      </c>
      <c r="R340" s="23">
        <f t="shared" si="73"/>
        <v>0.17453292519943295</v>
      </c>
      <c r="S340" s="23">
        <f t="shared" si="74"/>
        <v>-0.69813170079773179</v>
      </c>
      <c r="T340">
        <f t="shared" si="75"/>
        <v>1.7235793463826197</v>
      </c>
      <c r="U340">
        <f t="shared" si="76"/>
        <v>34.060134340602829</v>
      </c>
      <c r="V340" s="24">
        <f t="shared" si="77"/>
        <v>0.96531251148797315</v>
      </c>
      <c r="W340" s="24">
        <f t="shared" si="78"/>
        <v>7.4395726582182409E-2</v>
      </c>
      <c r="X340" s="24">
        <v>1.6011193746186911</v>
      </c>
      <c r="Y340" s="24">
        <v>0.54195944863792278</v>
      </c>
      <c r="Z340" s="24"/>
      <c r="AA340" s="24"/>
      <c r="AB340" s="24"/>
      <c r="AC340" s="24"/>
    </row>
    <row r="341" spans="1:29">
      <c r="B341" s="4"/>
      <c r="F341" s="1">
        <v>-30</v>
      </c>
      <c r="G341" s="1">
        <f t="shared" si="79"/>
        <v>10</v>
      </c>
      <c r="H341" s="1">
        <f t="shared" si="80"/>
        <v>10</v>
      </c>
      <c r="I341" s="1">
        <f t="shared" si="81"/>
        <v>-30</v>
      </c>
      <c r="J341" s="23">
        <f t="shared" si="66"/>
        <v>0.17453292519943295</v>
      </c>
      <c r="K341" s="23">
        <f t="shared" si="66"/>
        <v>-0.52359877559829882</v>
      </c>
      <c r="L341">
        <f t="shared" si="67"/>
        <v>1.7725814043666412</v>
      </c>
      <c r="M341">
        <f t="shared" si="68"/>
        <v>39.787241999999999</v>
      </c>
      <c r="N341" s="24">
        <f t="shared" si="69"/>
        <v>1.1343432811074641</v>
      </c>
      <c r="O341" s="24">
        <f t="shared" si="70"/>
        <v>0.19412859582721698</v>
      </c>
      <c r="P341" s="11">
        <f t="shared" si="71"/>
        <v>10</v>
      </c>
      <c r="Q341" s="11">
        <f t="shared" si="72"/>
        <v>-30</v>
      </c>
      <c r="R341" s="23">
        <f t="shared" si="73"/>
        <v>0.17453292519943295</v>
      </c>
      <c r="S341" s="23">
        <f t="shared" si="74"/>
        <v>-0.52359877559829882</v>
      </c>
      <c r="T341">
        <f t="shared" si="75"/>
        <v>1.7235793463826197</v>
      </c>
      <c r="U341">
        <f t="shared" si="76"/>
        <v>40.142301187139054</v>
      </c>
      <c r="V341" s="24">
        <f t="shared" si="77"/>
        <v>1.1111712522452963</v>
      </c>
      <c r="W341" s="24">
        <f t="shared" si="78"/>
        <v>0.18471269916469391</v>
      </c>
      <c r="X341" s="24">
        <v>1.6015982309195054</v>
      </c>
      <c r="Y341" s="24">
        <v>0.54409670315742154</v>
      </c>
      <c r="Z341" s="24"/>
      <c r="AA341" s="24"/>
      <c r="AB341" s="24"/>
      <c r="AC341" s="24"/>
    </row>
    <row r="342" spans="1:29">
      <c r="A342" s="4"/>
      <c r="B342" s="4"/>
      <c r="F342" s="1">
        <v>-20</v>
      </c>
      <c r="G342" s="1">
        <f t="shared" si="79"/>
        <v>10</v>
      </c>
      <c r="H342" s="1">
        <f t="shared" si="80"/>
        <v>10</v>
      </c>
      <c r="I342" s="1">
        <f t="shared" si="81"/>
        <v>-20</v>
      </c>
      <c r="J342" s="23">
        <f t="shared" si="66"/>
        <v>0.17453292519943295</v>
      </c>
      <c r="K342" s="23">
        <f t="shared" si="66"/>
        <v>-0.3490658503988659</v>
      </c>
      <c r="L342">
        <f t="shared" si="67"/>
        <v>1.7725814043666412</v>
      </c>
      <c r="M342">
        <f t="shared" si="68"/>
        <v>45.815611999999994</v>
      </c>
      <c r="N342" s="24">
        <f t="shared" si="69"/>
        <v>1.2711190913785797</v>
      </c>
      <c r="O342" s="24">
        <f t="shared" si="70"/>
        <v>0.32079071258991254</v>
      </c>
      <c r="P342" s="11">
        <f t="shared" si="71"/>
        <v>10</v>
      </c>
      <c r="Q342" s="11">
        <f t="shared" si="72"/>
        <v>-20</v>
      </c>
      <c r="R342" s="23">
        <f t="shared" si="73"/>
        <v>0.17453292519943295</v>
      </c>
      <c r="S342" s="23">
        <f t="shared" si="74"/>
        <v>-0.3490658503988659</v>
      </c>
      <c r="T342">
        <f t="shared" si="75"/>
        <v>1.7235793463826197</v>
      </c>
      <c r="U342">
        <f t="shared" si="76"/>
        <v>46.224468033675272</v>
      </c>
      <c r="V342" s="24">
        <f t="shared" si="77"/>
        <v>1.2445203611942512</v>
      </c>
      <c r="W342" s="24">
        <f t="shared" si="78"/>
        <v>0.30986309603822515</v>
      </c>
      <c r="X342" s="24">
        <v>1.6022646962265337</v>
      </c>
      <c r="Y342" s="24">
        <v>0.54621518449376194</v>
      </c>
      <c r="Z342" s="24"/>
      <c r="AA342" s="24"/>
      <c r="AB342" s="24"/>
      <c r="AC342" s="24"/>
    </row>
    <row r="343" spans="1:29">
      <c r="A343" s="4"/>
      <c r="B343" s="4"/>
      <c r="F343" s="1">
        <v>-10</v>
      </c>
      <c r="G343" s="1">
        <f t="shared" si="79"/>
        <v>10</v>
      </c>
      <c r="H343" s="1">
        <f t="shared" si="80"/>
        <v>10</v>
      </c>
      <c r="I343" s="1">
        <f t="shared" si="81"/>
        <v>-10</v>
      </c>
      <c r="J343" s="23">
        <f t="shared" si="66"/>
        <v>0.17453292519943295</v>
      </c>
      <c r="K343" s="23">
        <f t="shared" si="66"/>
        <v>-0.17453292519943295</v>
      </c>
      <c r="L343">
        <f t="shared" si="67"/>
        <v>1.7725814043666412</v>
      </c>
      <c r="M343">
        <f t="shared" si="68"/>
        <v>51.843981999999997</v>
      </c>
      <c r="N343" s="24">
        <f t="shared" si="69"/>
        <v>1.393836365673556</v>
      </c>
      <c r="O343" s="24">
        <f t="shared" si="70"/>
        <v>0.46111670693072759</v>
      </c>
      <c r="P343" s="11">
        <f t="shared" si="71"/>
        <v>10</v>
      </c>
      <c r="Q343" s="11">
        <f t="shared" si="72"/>
        <v>-10</v>
      </c>
      <c r="R343" s="23">
        <f t="shared" si="73"/>
        <v>0.17453292519943295</v>
      </c>
      <c r="S343" s="23">
        <f t="shared" si="74"/>
        <v>-0.17453292519943295</v>
      </c>
      <c r="T343">
        <f t="shared" si="75"/>
        <v>1.7235793463826197</v>
      </c>
      <c r="U343">
        <f t="shared" si="76"/>
        <v>52.30663488021149</v>
      </c>
      <c r="V343" s="24">
        <f t="shared" si="77"/>
        <v>1.3638585861637118</v>
      </c>
      <c r="W343" s="24">
        <f t="shared" si="78"/>
        <v>0.44843796661807089</v>
      </c>
      <c r="X343" s="24">
        <v>1.6031115956789539</v>
      </c>
      <c r="Y343" s="24">
        <v>0.54829198420172975</v>
      </c>
      <c r="Z343" s="24"/>
      <c r="AA343" s="24"/>
      <c r="AB343" s="24"/>
      <c r="AC343" s="24"/>
    </row>
    <row r="344" spans="1:29">
      <c r="A344" s="4"/>
      <c r="B344" s="4"/>
      <c r="F344" s="1">
        <v>0</v>
      </c>
      <c r="G344" s="1">
        <f t="shared" si="79"/>
        <v>10</v>
      </c>
      <c r="H344" s="1">
        <f t="shared" si="80"/>
        <v>10</v>
      </c>
      <c r="I344" s="1">
        <f t="shared" si="81"/>
        <v>0</v>
      </c>
      <c r="J344" s="23">
        <f t="shared" ref="J344:K388" si="82">RADIANS(H344)</f>
        <v>0.17453292519943295</v>
      </c>
      <c r="K344" s="23">
        <f t="shared" si="82"/>
        <v>0</v>
      </c>
      <c r="L344">
        <f t="shared" si="67"/>
        <v>1.7725814043666412</v>
      </c>
      <c r="M344">
        <f t="shared" si="68"/>
        <v>57.872351999999992</v>
      </c>
      <c r="N344" s="24">
        <f t="shared" si="69"/>
        <v>1.5011378549137888</v>
      </c>
      <c r="O344" s="24">
        <f t="shared" si="70"/>
        <v>0.61355457789773848</v>
      </c>
      <c r="P344" s="11">
        <f t="shared" si="71"/>
        <v>10</v>
      </c>
      <c r="Q344" s="11">
        <f t="shared" si="72"/>
        <v>0</v>
      </c>
      <c r="R344" s="23">
        <f t="shared" si="73"/>
        <v>0.17453292519943295</v>
      </c>
      <c r="S344" s="23">
        <f t="shared" si="74"/>
        <v>0</v>
      </c>
      <c r="T344">
        <f t="shared" si="75"/>
        <v>1.7235793463826197</v>
      </c>
      <c r="U344">
        <f t="shared" si="76"/>
        <v>58.388801726747715</v>
      </c>
      <c r="V344" s="24">
        <f t="shared" si="77"/>
        <v>1.4678424103447119</v>
      </c>
      <c r="W344" s="24">
        <f t="shared" si="78"/>
        <v>0.59887722679897359</v>
      </c>
      <c r="X344" s="24">
        <v>1.6041298202191918</v>
      </c>
      <c r="Y344" s="24">
        <v>0.55030469504728807</v>
      </c>
      <c r="Z344" s="24"/>
      <c r="AA344" s="24"/>
      <c r="AB344" s="24"/>
      <c r="AC344" s="24"/>
    </row>
    <row r="345" spans="1:29">
      <c r="A345" s="4"/>
      <c r="B345" s="4"/>
      <c r="F345" s="1">
        <v>10</v>
      </c>
      <c r="G345" s="1">
        <f t="shared" si="79"/>
        <v>10</v>
      </c>
      <c r="H345" s="1">
        <f t="shared" si="80"/>
        <v>10</v>
      </c>
      <c r="I345" s="1">
        <f t="shared" si="81"/>
        <v>10</v>
      </c>
      <c r="J345" s="23">
        <f t="shared" si="82"/>
        <v>0.17453292519943295</v>
      </c>
      <c r="K345" s="23">
        <f t="shared" si="82"/>
        <v>0.17453292519943295</v>
      </c>
      <c r="L345">
        <f t="shared" si="67"/>
        <v>1.7725814043666412</v>
      </c>
      <c r="M345">
        <f t="shared" si="68"/>
        <v>63.900721999999995</v>
      </c>
      <c r="N345" s="24">
        <f t="shared" si="69"/>
        <v>1.5918368081040266</v>
      </c>
      <c r="O345" s="24">
        <f t="shared" si="70"/>
        <v>0.77641836757586846</v>
      </c>
      <c r="P345" s="11">
        <f t="shared" si="71"/>
        <v>10</v>
      </c>
      <c r="Q345" s="11">
        <f t="shared" si="72"/>
        <v>10</v>
      </c>
      <c r="R345" s="23">
        <f t="shared" si="73"/>
        <v>0.17453292519943295</v>
      </c>
      <c r="S345" s="23">
        <f t="shared" si="74"/>
        <v>0.17453292519943295</v>
      </c>
      <c r="T345">
        <f t="shared" si="75"/>
        <v>1.7235793463826197</v>
      </c>
      <c r="U345">
        <f t="shared" si="76"/>
        <v>64.470968573283926</v>
      </c>
      <c r="V345" s="24">
        <f t="shared" si="77"/>
        <v>1.5553011776822985</v>
      </c>
      <c r="W345" s="24">
        <f t="shared" si="78"/>
        <v>0.75948722247443701</v>
      </c>
      <c r="X345" s="24">
        <v>1.6053084157818673</v>
      </c>
      <c r="Y345" s="24">
        <v>0.55223163401393405</v>
      </c>
      <c r="Z345" s="24"/>
      <c r="AA345" s="24"/>
      <c r="AB345" s="24"/>
      <c r="AC345" s="24"/>
    </row>
    <row r="346" spans="1:29">
      <c r="A346" s="4"/>
      <c r="B346" s="4"/>
      <c r="F346" s="1">
        <v>20</v>
      </c>
      <c r="G346" s="1">
        <f t="shared" si="79"/>
        <v>10</v>
      </c>
      <c r="H346" s="1">
        <f t="shared" si="80"/>
        <v>10</v>
      </c>
      <c r="I346" s="1">
        <f t="shared" si="81"/>
        <v>20</v>
      </c>
      <c r="J346" s="23">
        <f t="shared" si="82"/>
        <v>0.17453292519943295</v>
      </c>
      <c r="K346" s="23">
        <f t="shared" si="82"/>
        <v>0.3490658503988659</v>
      </c>
      <c r="L346">
        <f t="shared" si="67"/>
        <v>1.7725814043666412</v>
      </c>
      <c r="M346">
        <f t="shared" si="68"/>
        <v>69.929091999999997</v>
      </c>
      <c r="N346" s="24">
        <f t="shared" si="69"/>
        <v>1.6649300977599353</v>
      </c>
      <c r="O346" s="24">
        <f t="shared" si="70"/>
        <v>0.94790680772681379</v>
      </c>
      <c r="P346" s="11">
        <f t="shared" si="71"/>
        <v>10</v>
      </c>
      <c r="Q346" s="11">
        <f t="shared" si="72"/>
        <v>20</v>
      </c>
      <c r="R346" s="23">
        <f t="shared" si="73"/>
        <v>0.17453292519943295</v>
      </c>
      <c r="S346" s="23">
        <f t="shared" si="74"/>
        <v>0.3490658503988659</v>
      </c>
      <c r="T346">
        <f t="shared" si="75"/>
        <v>1.7235793463826197</v>
      </c>
      <c r="U346">
        <f t="shared" si="76"/>
        <v>70.553135419820151</v>
      </c>
      <c r="V346" s="24">
        <f t="shared" si="77"/>
        <v>1.6252502721907758</v>
      </c>
      <c r="W346" s="24">
        <f t="shared" si="78"/>
        <v>0.92845979679502577</v>
      </c>
      <c r="X346" s="24">
        <v>1.6066346907508784</v>
      </c>
      <c r="Y346" s="24">
        <v>0.55405205656345191</v>
      </c>
      <c r="Z346" s="24"/>
      <c r="AA346" s="24"/>
      <c r="AB346" s="24"/>
      <c r="AC346" s="24"/>
    </row>
    <row r="347" spans="1:29">
      <c r="A347" s="4"/>
      <c r="B347" s="4"/>
      <c r="F347" s="1">
        <v>30</v>
      </c>
      <c r="G347" s="1">
        <f t="shared" si="79"/>
        <v>10</v>
      </c>
      <c r="H347" s="1">
        <f t="shared" si="80"/>
        <v>10</v>
      </c>
      <c r="I347" s="1">
        <f t="shared" si="81"/>
        <v>30</v>
      </c>
      <c r="J347" s="23">
        <f t="shared" si="82"/>
        <v>0.17453292519943295</v>
      </c>
      <c r="K347" s="23">
        <f t="shared" si="82"/>
        <v>0.52359877559829882</v>
      </c>
      <c r="L347">
        <f t="shared" si="67"/>
        <v>1.7725814043666412</v>
      </c>
      <c r="M347">
        <f t="shared" si="68"/>
        <v>75.957461999999992</v>
      </c>
      <c r="N347" s="24">
        <f t="shared" si="69"/>
        <v>1.7196093144655824</v>
      </c>
      <c r="O347" s="24">
        <f t="shared" si="70"/>
        <v>1.1261232417574156</v>
      </c>
      <c r="P347" s="11">
        <f t="shared" si="71"/>
        <v>10</v>
      </c>
      <c r="Q347" s="11">
        <f t="shared" si="72"/>
        <v>30</v>
      </c>
      <c r="R347" s="23">
        <f t="shared" si="73"/>
        <v>0.17453292519943295</v>
      </c>
      <c r="S347" s="23">
        <f t="shared" si="74"/>
        <v>0.52359877559829882</v>
      </c>
      <c r="T347">
        <f t="shared" si="75"/>
        <v>1.7235793463826197</v>
      </c>
      <c r="U347">
        <f t="shared" si="76"/>
        <v>76.635302266356376</v>
      </c>
      <c r="V347" s="24">
        <f t="shared" si="77"/>
        <v>1.6769022028188203</v>
      </c>
      <c r="W347" s="24">
        <f t="shared" si="78"/>
        <v>1.1038926465053303</v>
      </c>
      <c r="X347" s="24">
        <v>1.6080943411132196</v>
      </c>
      <c r="Y347" s="24">
        <v>0.55574636091604124</v>
      </c>
      <c r="Z347" s="24"/>
      <c r="AA347" s="24"/>
      <c r="AB347" s="24"/>
      <c r="AC347" s="24"/>
    </row>
    <row r="348" spans="1:29">
      <c r="B348" s="4"/>
      <c r="F348" s="1">
        <v>40</v>
      </c>
      <c r="G348" s="1">
        <f t="shared" si="79"/>
        <v>10</v>
      </c>
      <c r="H348" s="1">
        <f t="shared" si="80"/>
        <v>10</v>
      </c>
      <c r="I348" s="1">
        <f t="shared" si="81"/>
        <v>40</v>
      </c>
      <c r="J348" s="23">
        <f t="shared" si="82"/>
        <v>0.17453292519943295</v>
      </c>
      <c r="K348" s="23">
        <f t="shared" si="82"/>
        <v>0.69813170079773179</v>
      </c>
      <c r="L348">
        <f t="shared" si="67"/>
        <v>1.7725814043666412</v>
      </c>
      <c r="M348">
        <f t="shared" si="68"/>
        <v>81.985831999999988</v>
      </c>
      <c r="N348" s="24">
        <f t="shared" si="69"/>
        <v>1.7552697078553907</v>
      </c>
      <c r="O348" s="24">
        <f t="shared" si="70"/>
        <v>1.30909660168014</v>
      </c>
      <c r="P348" s="11">
        <f t="shared" si="71"/>
        <v>10</v>
      </c>
      <c r="Q348" s="11">
        <f t="shared" si="72"/>
        <v>40</v>
      </c>
      <c r="R348" s="23">
        <f t="shared" si="73"/>
        <v>0.17453292519943295</v>
      </c>
      <c r="S348" s="23">
        <f t="shared" si="74"/>
        <v>0.69813170079773179</v>
      </c>
      <c r="T348">
        <f t="shared" si="75"/>
        <v>1.7235793463826197</v>
      </c>
      <c r="U348">
        <f t="shared" si="76"/>
        <v>82.717469112892587</v>
      </c>
      <c r="V348" s="24">
        <f t="shared" si="77"/>
        <v>1.7096754690704088</v>
      </c>
      <c r="W348" s="24">
        <f t="shared" si="78"/>
        <v>1.2838107381867534</v>
      </c>
      <c r="X348" s="24">
        <v>1.6096715926020764</v>
      </c>
      <c r="Y348" s="24">
        <v>0.55729628121247921</v>
      </c>
      <c r="Z348" s="24"/>
      <c r="AA348" s="24"/>
      <c r="AB348" s="24"/>
      <c r="AC348" s="24"/>
    </row>
    <row r="349" spans="1:29">
      <c r="A349" s="4"/>
      <c r="B349" s="4"/>
      <c r="F349" s="1">
        <v>50</v>
      </c>
      <c r="G349" s="1">
        <f t="shared" si="79"/>
        <v>10</v>
      </c>
      <c r="H349" s="1">
        <f t="shared" si="80"/>
        <v>10</v>
      </c>
      <c r="I349" s="1">
        <f t="shared" si="81"/>
        <v>50</v>
      </c>
      <c r="J349" s="23">
        <f t="shared" si="82"/>
        <v>0.17453292519943295</v>
      </c>
      <c r="K349" s="23">
        <f t="shared" si="82"/>
        <v>0.87266462599716477</v>
      </c>
      <c r="L349">
        <f t="shared" si="67"/>
        <v>1.7725814043666412</v>
      </c>
      <c r="M349">
        <f t="shared" si="68"/>
        <v>88.014201999999997</v>
      </c>
      <c r="N349" s="24">
        <f t="shared" si="69"/>
        <v>1.7715168751335926</v>
      </c>
      <c r="O349" s="24">
        <f t="shared" si="70"/>
        <v>1.4948032080611764</v>
      </c>
      <c r="P349" s="11">
        <f t="shared" si="71"/>
        <v>10</v>
      </c>
      <c r="Q349" s="11">
        <f t="shared" si="72"/>
        <v>50</v>
      </c>
      <c r="R349" s="23">
        <f t="shared" si="73"/>
        <v>0.17453292519943295</v>
      </c>
      <c r="S349" s="23">
        <f t="shared" si="74"/>
        <v>0.87266462599716477</v>
      </c>
      <c r="T349">
        <f t="shared" si="75"/>
        <v>1.7235793463826197</v>
      </c>
      <c r="U349">
        <f t="shared" si="76"/>
        <v>88.799635959428812</v>
      </c>
      <c r="V349" s="24">
        <f t="shared" si="77"/>
        <v>1.723201107571861</v>
      </c>
      <c r="W349" s="24">
        <f t="shared" si="78"/>
        <v>1.466188543300782</v>
      </c>
      <c r="X349" s="24">
        <v>1.6035772949491303</v>
      </c>
      <c r="Y349" s="24">
        <v>0.54021574915389892</v>
      </c>
      <c r="Z349" s="24"/>
      <c r="AA349" s="24"/>
      <c r="AB349" s="24"/>
      <c r="AC349" s="24"/>
    </row>
    <row r="350" spans="1:29">
      <c r="A350" s="4"/>
      <c r="B350" s="4"/>
      <c r="F350" s="1">
        <v>60</v>
      </c>
      <c r="G350" s="1">
        <f t="shared" si="79"/>
        <v>10</v>
      </c>
      <c r="H350" s="1">
        <f t="shared" si="80"/>
        <v>10</v>
      </c>
      <c r="I350" s="1">
        <f t="shared" si="81"/>
        <v>60</v>
      </c>
      <c r="J350" s="23">
        <f t="shared" si="82"/>
        <v>0.17453292519943295</v>
      </c>
      <c r="K350" s="23">
        <f t="shared" si="82"/>
        <v>1.0471975511965976</v>
      </c>
      <c r="L350">
        <f t="shared" si="67"/>
        <v>1.7725814043666412</v>
      </c>
      <c r="M350">
        <f t="shared" si="68"/>
        <v>94.042571999999993</v>
      </c>
      <c r="N350" s="24">
        <f t="shared" si="69"/>
        <v>1.7681711231563744</v>
      </c>
      <c r="O350" s="24">
        <f t="shared" si="70"/>
        <v>1.6811891518494189</v>
      </c>
      <c r="P350" s="11">
        <f t="shared" si="71"/>
        <v>10</v>
      </c>
      <c r="Q350" s="11">
        <f t="shared" si="72"/>
        <v>60</v>
      </c>
      <c r="R350" s="23">
        <f t="shared" si="73"/>
        <v>0.17453292519943295</v>
      </c>
      <c r="S350" s="23">
        <f t="shared" si="74"/>
        <v>1.0471975511965976</v>
      </c>
      <c r="T350">
        <f t="shared" si="75"/>
        <v>1.7235793463826197</v>
      </c>
      <c r="U350">
        <f t="shared" si="76"/>
        <v>94.881802805965037</v>
      </c>
      <c r="V350" s="24">
        <f t="shared" si="77"/>
        <v>1.7173268458833666</v>
      </c>
      <c r="W350" s="24">
        <f t="shared" si="78"/>
        <v>1.6489728417093097</v>
      </c>
      <c r="X350" s="24">
        <v>1.6038199099952195</v>
      </c>
      <c r="Y350" s="24">
        <v>0.54202463282282287</v>
      </c>
      <c r="Z350" s="24"/>
      <c r="AA350" s="24"/>
      <c r="AB350" s="24"/>
      <c r="AC350" s="24"/>
    </row>
    <row r="351" spans="1:29">
      <c r="A351" s="4"/>
      <c r="B351" s="4"/>
      <c r="F351" s="1">
        <v>70</v>
      </c>
      <c r="G351" s="1">
        <f t="shared" si="79"/>
        <v>10</v>
      </c>
      <c r="H351" s="1">
        <f t="shared" si="80"/>
        <v>10</v>
      </c>
      <c r="I351" s="1">
        <f t="shared" si="81"/>
        <v>70</v>
      </c>
      <c r="J351" s="23">
        <f t="shared" si="82"/>
        <v>0.17453292519943295</v>
      </c>
      <c r="K351" s="23">
        <f t="shared" si="82"/>
        <v>1.2217304763960306</v>
      </c>
      <c r="L351">
        <f t="shared" si="67"/>
        <v>1.7725814043666412</v>
      </c>
      <c r="M351">
        <f t="shared" si="68"/>
        <v>100.07094199999999</v>
      </c>
      <c r="N351" s="24">
        <f t="shared" si="69"/>
        <v>1.7452694558322273</v>
      </c>
      <c r="O351" s="24">
        <f t="shared" si="70"/>
        <v>1.8661930105440447</v>
      </c>
      <c r="P351" s="11">
        <f t="shared" si="71"/>
        <v>10</v>
      </c>
      <c r="Q351" s="11">
        <f t="shared" si="72"/>
        <v>70</v>
      </c>
      <c r="R351" s="23">
        <f t="shared" si="73"/>
        <v>0.17453292519943295</v>
      </c>
      <c r="S351" s="23">
        <f t="shared" si="74"/>
        <v>1.2217304763960306</v>
      </c>
      <c r="T351">
        <f t="shared" si="75"/>
        <v>1.7235793463826197</v>
      </c>
      <c r="U351">
        <f t="shared" si="76"/>
        <v>100.96396965250125</v>
      </c>
      <c r="V351" s="24">
        <f t="shared" si="77"/>
        <v>1.6921188167911372</v>
      </c>
      <c r="W351" s="24">
        <f t="shared" si="78"/>
        <v>1.8301058369486305</v>
      </c>
      <c r="X351" s="24">
        <v>1.6042261871464238</v>
      </c>
      <c r="Y351" s="24">
        <v>0.5438375751790564</v>
      </c>
      <c r="Z351" s="24"/>
      <c r="AA351" s="24"/>
      <c r="AB351" s="24"/>
      <c r="AC351" s="24"/>
    </row>
    <row r="352" spans="1:29">
      <c r="A352" s="4"/>
      <c r="B352" s="4"/>
      <c r="F352" s="1">
        <v>80</v>
      </c>
      <c r="G352" s="1">
        <f t="shared" si="79"/>
        <v>10</v>
      </c>
      <c r="H352" s="1">
        <f t="shared" si="80"/>
        <v>10</v>
      </c>
      <c r="I352" s="1">
        <f t="shared" si="81"/>
        <v>80</v>
      </c>
      <c r="J352" s="23">
        <f t="shared" si="82"/>
        <v>0.17453292519943295</v>
      </c>
      <c r="K352" s="23">
        <f t="shared" si="82"/>
        <v>1.3962634015954636</v>
      </c>
      <c r="L352">
        <f t="shared" si="67"/>
        <v>1.7725814043666412</v>
      </c>
      <c r="M352">
        <f t="shared" si="68"/>
        <v>106.099312</v>
      </c>
      <c r="N352" s="24">
        <f t="shared" si="69"/>
        <v>1.703065164859918</v>
      </c>
      <c r="O352" s="24">
        <f t="shared" si="70"/>
        <v>2.0477686474605972</v>
      </c>
      <c r="P352" s="11">
        <f t="shared" si="71"/>
        <v>10</v>
      </c>
      <c r="Q352" s="11">
        <f t="shared" si="72"/>
        <v>80</v>
      </c>
      <c r="R352" s="23">
        <f t="shared" si="73"/>
        <v>0.17453292519943295</v>
      </c>
      <c r="S352" s="23">
        <f t="shared" si="74"/>
        <v>1.3962634015954636</v>
      </c>
      <c r="T352">
        <f t="shared" si="75"/>
        <v>1.7235793463826197</v>
      </c>
      <c r="U352">
        <f t="shared" si="76"/>
        <v>107.04613649903747</v>
      </c>
      <c r="V352" s="24">
        <f t="shared" si="77"/>
        <v>1.6478608137805792</v>
      </c>
      <c r="W352" s="24">
        <f t="shared" si="78"/>
        <v>2.0075483230239786</v>
      </c>
      <c r="X352" s="24">
        <v>1.6047917229201878</v>
      </c>
      <c r="Y352" s="24">
        <v>0.54563485471748385</v>
      </c>
      <c r="Z352" s="24"/>
      <c r="AA352" s="24"/>
      <c r="AB352" s="24"/>
      <c r="AC352" s="24"/>
    </row>
    <row r="353" spans="1:29">
      <c r="A353" s="4"/>
      <c r="B353" s="4"/>
      <c r="F353" s="1">
        <v>90</v>
      </c>
      <c r="G353" s="1">
        <f t="shared" si="79"/>
        <v>10</v>
      </c>
      <c r="H353" s="1">
        <f t="shared" si="80"/>
        <v>10</v>
      </c>
      <c r="I353" s="1">
        <f t="shared" si="81"/>
        <v>90</v>
      </c>
      <c r="J353" s="23">
        <f t="shared" si="82"/>
        <v>0.17453292519943295</v>
      </c>
      <c r="K353" s="23">
        <f t="shared" si="82"/>
        <v>1.5707963267948966</v>
      </c>
      <c r="L353">
        <f t="shared" si="67"/>
        <v>1.7725814043666412</v>
      </c>
      <c r="M353">
        <f t="shared" si="68"/>
        <v>112.12768199999999</v>
      </c>
      <c r="N353" s="24">
        <f t="shared" si="69"/>
        <v>1.6420250283305053</v>
      </c>
      <c r="O353" s="24">
        <f t="shared" si="70"/>
        <v>2.2239078419364362</v>
      </c>
      <c r="P353" s="11">
        <f t="shared" si="71"/>
        <v>10</v>
      </c>
      <c r="Q353" s="11">
        <f t="shared" si="72"/>
        <v>90</v>
      </c>
      <c r="R353" s="23">
        <f t="shared" si="73"/>
        <v>0.17453292519943295</v>
      </c>
      <c r="S353" s="23">
        <f t="shared" si="74"/>
        <v>1.5707963267948966</v>
      </c>
      <c r="T353">
        <f t="shared" si="75"/>
        <v>1.7235793463826197</v>
      </c>
      <c r="U353">
        <f t="shared" si="76"/>
        <v>113.1283033455737</v>
      </c>
      <c r="V353" s="24">
        <f t="shared" si="77"/>
        <v>1.5850510960724178</v>
      </c>
      <c r="W353" s="24">
        <f t="shared" si="78"/>
        <v>2.1793026419114629</v>
      </c>
      <c r="X353" s="24">
        <v>1.6055104029525096</v>
      </c>
      <c r="Y353" s="24">
        <v>0.54739696843788221</v>
      </c>
      <c r="Z353" s="24"/>
      <c r="AA353" s="24"/>
      <c r="AB353" s="24"/>
      <c r="AC353" s="24"/>
    </row>
    <row r="354" spans="1:29">
      <c r="A354" s="4"/>
      <c r="B354" s="4"/>
      <c r="F354" s="1">
        <v>100</v>
      </c>
      <c r="G354" s="1">
        <f t="shared" si="79"/>
        <v>10</v>
      </c>
      <c r="H354" s="1">
        <f t="shared" si="80"/>
        <v>10</v>
      </c>
      <c r="I354" s="1">
        <f t="shared" si="81"/>
        <v>100</v>
      </c>
      <c r="J354" s="23">
        <f t="shared" si="82"/>
        <v>0.17453292519943295</v>
      </c>
      <c r="K354" s="23">
        <f t="shared" si="82"/>
        <v>1.7453292519943295</v>
      </c>
      <c r="L354">
        <f t="shared" si="67"/>
        <v>1.7725814043666412</v>
      </c>
      <c r="M354">
        <f t="shared" si="68"/>
        <v>118.15605199999999</v>
      </c>
      <c r="N354" s="24">
        <f t="shared" si="69"/>
        <v>1.5628241481767722</v>
      </c>
      <c r="O354" s="24">
        <f t="shared" si="70"/>
        <v>2.3926625001862187</v>
      </c>
      <c r="P354" s="11">
        <f t="shared" si="71"/>
        <v>10</v>
      </c>
      <c r="Q354" s="11">
        <f t="shared" si="72"/>
        <v>100</v>
      </c>
      <c r="R354" s="23">
        <f t="shared" si="73"/>
        <v>0.17453292519943295</v>
      </c>
      <c r="S354" s="23">
        <f t="shared" si="74"/>
        <v>1.7453292519943295</v>
      </c>
      <c r="T354">
        <f t="shared" si="75"/>
        <v>1.7235793463826197</v>
      </c>
      <c r="U354">
        <f t="shared" si="76"/>
        <v>119.21047019210991</v>
      </c>
      <c r="V354" s="24">
        <f t="shared" si="77"/>
        <v>1.5043967791908612</v>
      </c>
      <c r="W354" s="24">
        <f t="shared" si="78"/>
        <v>2.3434351733104881</v>
      </c>
      <c r="X354" s="24">
        <v>1.6063744632845913</v>
      </c>
      <c r="Y354" s="24">
        <v>0.54910483103411889</v>
      </c>
      <c r="Z354" s="24"/>
      <c r="AA354" s="24"/>
      <c r="AB354" s="24"/>
      <c r="AC354" s="24"/>
    </row>
    <row r="355" spans="1:29">
      <c r="B355" s="4"/>
      <c r="F355" s="1">
        <v>110</v>
      </c>
      <c r="G355" s="1">
        <f t="shared" si="79"/>
        <v>10</v>
      </c>
      <c r="H355" s="1">
        <f t="shared" si="80"/>
        <v>10</v>
      </c>
      <c r="I355" s="1">
        <f t="shared" si="81"/>
        <v>110</v>
      </c>
      <c r="J355" s="23">
        <f t="shared" si="82"/>
        <v>0.17453292519943295</v>
      </c>
      <c r="K355" s="23">
        <f t="shared" si="82"/>
        <v>1.9198621771937625</v>
      </c>
      <c r="L355">
        <f t="shared" si="67"/>
        <v>1.7725814043666412</v>
      </c>
      <c r="M355">
        <f t="shared" si="68"/>
        <v>124.184422</v>
      </c>
      <c r="N355" s="24">
        <f t="shared" si="69"/>
        <v>1.466338483567718</v>
      </c>
      <c r="O355" s="24">
        <f t="shared" si="70"/>
        <v>2.5521662011560586</v>
      </c>
      <c r="P355" s="11">
        <f t="shared" si="71"/>
        <v>10</v>
      </c>
      <c r="Q355" s="11">
        <f t="shared" si="72"/>
        <v>110</v>
      </c>
      <c r="R355" s="23">
        <f t="shared" si="73"/>
        <v>0.17453292519943295</v>
      </c>
      <c r="S355" s="23">
        <f t="shared" si="74"/>
        <v>1.9198621771937625</v>
      </c>
      <c r="T355">
        <f t="shared" si="75"/>
        <v>1.7235793463826197</v>
      </c>
      <c r="U355">
        <f t="shared" si="76"/>
        <v>125.29263703864613</v>
      </c>
      <c r="V355" s="24">
        <f t="shared" si="77"/>
        <v>1.4068058742151246</v>
      </c>
      <c r="W355" s="24">
        <f t="shared" si="78"/>
        <v>2.4980981034556895</v>
      </c>
      <c r="X355" s="24">
        <v>1.6073745679707607</v>
      </c>
      <c r="Y355" s="24">
        <v>0.550739968159354</v>
      </c>
      <c r="Z355" s="24"/>
      <c r="AA355" s="24"/>
      <c r="AB355" s="24"/>
      <c r="AC355" s="24"/>
    </row>
    <row r="356" spans="1:29">
      <c r="A356" s="4"/>
      <c r="B356" s="4"/>
      <c r="F356" s="1">
        <v>120</v>
      </c>
      <c r="G356" s="1">
        <f t="shared" si="79"/>
        <v>10</v>
      </c>
      <c r="H356" s="1">
        <f t="shared" si="80"/>
        <v>10</v>
      </c>
      <c r="I356" s="1">
        <f t="shared" si="81"/>
        <v>120</v>
      </c>
      <c r="J356" s="23">
        <f t="shared" si="82"/>
        <v>0.17453292519943295</v>
      </c>
      <c r="K356" s="23">
        <f t="shared" si="82"/>
        <v>2.0943951023931953</v>
      </c>
      <c r="L356">
        <f t="shared" si="67"/>
        <v>1.7725814043666412</v>
      </c>
      <c r="M356">
        <f t="shared" si="68"/>
        <v>130.21279199999998</v>
      </c>
      <c r="N356" s="24">
        <f t="shared" si="69"/>
        <v>1.3536351628285233</v>
      </c>
      <c r="O356" s="24">
        <f t="shared" si="70"/>
        <v>2.7006548390799252</v>
      </c>
      <c r="P356" s="11">
        <f t="shared" si="71"/>
        <v>10</v>
      </c>
      <c r="Q356" s="11">
        <f t="shared" si="72"/>
        <v>120</v>
      </c>
      <c r="R356" s="23">
        <f t="shared" si="73"/>
        <v>0.17453292519943295</v>
      </c>
      <c r="S356" s="23">
        <f t="shared" si="74"/>
        <v>2.0943951023931953</v>
      </c>
      <c r="T356">
        <f t="shared" si="75"/>
        <v>1.7235793463826197</v>
      </c>
      <c r="U356">
        <f t="shared" si="76"/>
        <v>131.37480388518236</v>
      </c>
      <c r="V356" s="24">
        <f t="shared" si="77"/>
        <v>1.2933770653368881</v>
      </c>
      <c r="W356" s="24">
        <f t="shared" si="78"/>
        <v>2.6415502279138066</v>
      </c>
      <c r="X356" s="24">
        <v>1.6084999025253277</v>
      </c>
      <c r="Y356" s="24">
        <v>0.55228470241688588</v>
      </c>
      <c r="Z356" s="24"/>
      <c r="AA356" s="24"/>
      <c r="AB356" s="24"/>
      <c r="AC356" s="24"/>
    </row>
    <row r="357" spans="1:29">
      <c r="B357" s="4"/>
      <c r="F357" s="1">
        <v>130</v>
      </c>
      <c r="G357" s="1">
        <f t="shared" si="79"/>
        <v>10</v>
      </c>
      <c r="H357" s="1">
        <f t="shared" si="80"/>
        <v>10</v>
      </c>
      <c r="I357" s="1">
        <f t="shared" si="81"/>
        <v>130</v>
      </c>
      <c r="J357" s="23">
        <f t="shared" si="82"/>
        <v>0.17453292519943295</v>
      </c>
      <c r="K357" s="23">
        <f t="shared" si="82"/>
        <v>2.2689280275926285</v>
      </c>
      <c r="L357">
        <f t="shared" si="67"/>
        <v>1.7725814043666412</v>
      </c>
      <c r="M357">
        <f t="shared" si="68"/>
        <v>136.241162</v>
      </c>
      <c r="N357" s="24">
        <f t="shared" si="69"/>
        <v>1.2259606810358401</v>
      </c>
      <c r="O357" s="24">
        <f t="shared" si="70"/>
        <v>2.836486134432274</v>
      </c>
      <c r="P357" s="11">
        <f t="shared" si="71"/>
        <v>10</v>
      </c>
      <c r="Q357" s="11">
        <f t="shared" si="72"/>
        <v>130</v>
      </c>
      <c r="R357" s="23">
        <f t="shared" si="73"/>
        <v>0.17453292519943295</v>
      </c>
      <c r="S357" s="23">
        <f t="shared" si="74"/>
        <v>2.2689280275926285</v>
      </c>
      <c r="T357">
        <f t="shared" si="75"/>
        <v>1.7235793463826197</v>
      </c>
      <c r="U357">
        <f t="shared" si="76"/>
        <v>137.45697073171857</v>
      </c>
      <c r="V357" s="24">
        <f t="shared" si="77"/>
        <v>1.1653873408085589</v>
      </c>
      <c r="W357" s="24">
        <f t="shared" si="78"/>
        <v>2.7721765541663839</v>
      </c>
      <c r="X357" s="24">
        <v>1.6097382826154061</v>
      </c>
      <c r="Y357" s="24">
        <v>0.55372233083296896</v>
      </c>
      <c r="Z357" s="24"/>
      <c r="AA357" s="24"/>
      <c r="AB357" s="24"/>
      <c r="AC357" s="24"/>
    </row>
    <row r="358" spans="1:29">
      <c r="A358" s="4"/>
      <c r="B358" s="4"/>
      <c r="F358" s="1">
        <v>140</v>
      </c>
      <c r="G358" s="1">
        <f t="shared" si="79"/>
        <v>10</v>
      </c>
      <c r="H358" s="1">
        <f t="shared" si="80"/>
        <v>10</v>
      </c>
      <c r="I358" s="1">
        <f t="shared" si="81"/>
        <v>140</v>
      </c>
      <c r="J358" s="23">
        <f t="shared" si="82"/>
        <v>0.17453292519943295</v>
      </c>
      <c r="K358" s="23">
        <f t="shared" si="82"/>
        <v>2.4434609527920612</v>
      </c>
      <c r="L358">
        <f t="shared" si="67"/>
        <v>1.7725814043666412</v>
      </c>
      <c r="M358">
        <f t="shared" si="68"/>
        <v>142.269532</v>
      </c>
      <c r="N358" s="24">
        <f t="shared" si="69"/>
        <v>1.0847271138226227</v>
      </c>
      <c r="O358" s="24">
        <f t="shared" si="70"/>
        <v>2.9581577974863991</v>
      </c>
      <c r="P358" s="11">
        <f t="shared" si="71"/>
        <v>10</v>
      </c>
      <c r="Q358" s="11">
        <f t="shared" si="72"/>
        <v>140</v>
      </c>
      <c r="R358" s="23">
        <f t="shared" si="73"/>
        <v>0.17453292519943295</v>
      </c>
      <c r="S358" s="23">
        <f t="shared" si="74"/>
        <v>2.4434609527920612</v>
      </c>
      <c r="T358">
        <f t="shared" si="75"/>
        <v>1.7235793463826197</v>
      </c>
      <c r="U358">
        <f t="shared" si="76"/>
        <v>143.53913757825478</v>
      </c>
      <c r="V358" s="24">
        <f t="shared" si="77"/>
        <v>1.0242776165338441</v>
      </c>
      <c r="W358" s="24">
        <f t="shared" si="78"/>
        <v>2.8885064832912506</v>
      </c>
      <c r="X358" s="24">
        <v>1.6110762772824589</v>
      </c>
      <c r="Y358" s="24">
        <v>0.5550372926520486</v>
      </c>
      <c r="Z358" s="24"/>
      <c r="AA358" s="24"/>
      <c r="AB358" s="24"/>
      <c r="AC358" s="24"/>
    </row>
    <row r="359" spans="1:29">
      <c r="B359" s="4"/>
      <c r="F359" s="1">
        <v>150</v>
      </c>
      <c r="G359" s="1">
        <f t="shared" si="79"/>
        <v>10</v>
      </c>
      <c r="H359" s="1">
        <f t="shared" si="80"/>
        <v>10</v>
      </c>
      <c r="I359" s="1">
        <f t="shared" si="81"/>
        <v>150</v>
      </c>
      <c r="J359" s="23">
        <f t="shared" si="82"/>
        <v>0.17453292519943295</v>
      </c>
      <c r="K359" s="23">
        <f t="shared" si="82"/>
        <v>2.6179938779914944</v>
      </c>
      <c r="L359">
        <f t="shared" si="67"/>
        <v>1.7725814043666412</v>
      </c>
      <c r="M359">
        <f t="shared" si="68"/>
        <v>148.29790199999999</v>
      </c>
      <c r="N359" s="24">
        <f t="shared" si="69"/>
        <v>0.93149649986736538</v>
      </c>
      <c r="O359" s="24">
        <f t="shared" si="70"/>
        <v>3.0643241435901505</v>
      </c>
      <c r="P359" s="11">
        <f t="shared" si="71"/>
        <v>10</v>
      </c>
      <c r="Q359" s="11">
        <f t="shared" si="72"/>
        <v>150</v>
      </c>
      <c r="R359" s="23">
        <f t="shared" si="73"/>
        <v>0.17453292519943295</v>
      </c>
      <c r="S359" s="23">
        <f t="shared" si="74"/>
        <v>2.6179938779914944</v>
      </c>
      <c r="T359">
        <f t="shared" si="75"/>
        <v>1.7235793463826197</v>
      </c>
      <c r="U359">
        <f t="shared" si="76"/>
        <v>149.62130442479102</v>
      </c>
      <c r="V359" s="24">
        <f t="shared" si="77"/>
        <v>0.87163651415111898</v>
      </c>
      <c r="W359" s="24">
        <f t="shared" si="78"/>
        <v>2.9892303660523369</v>
      </c>
      <c r="X359" s="24">
        <v>1.6059676535394247</v>
      </c>
      <c r="Y359" s="24">
        <v>0.54055941067460767</v>
      </c>
      <c r="Z359" s="24"/>
      <c r="AA359" s="24"/>
      <c r="AB359" s="24"/>
      <c r="AC359" s="24"/>
    </row>
    <row r="360" spans="1:29">
      <c r="A360" s="4"/>
      <c r="B360" s="4"/>
      <c r="F360" s="1">
        <v>160</v>
      </c>
      <c r="G360" s="1">
        <f t="shared" si="79"/>
        <v>10</v>
      </c>
      <c r="H360" s="1">
        <f t="shared" si="80"/>
        <v>10</v>
      </c>
      <c r="I360" s="1">
        <f t="shared" si="81"/>
        <v>160</v>
      </c>
      <c r="J360" s="23">
        <f t="shared" si="82"/>
        <v>0.17453292519943295</v>
      </c>
      <c r="K360" s="23">
        <f t="shared" si="82"/>
        <v>2.7925268031909272</v>
      </c>
      <c r="L360">
        <f t="shared" si="67"/>
        <v>1.7725814043666412</v>
      </c>
      <c r="M360">
        <f t="shared" si="68"/>
        <v>154.32627199999999</v>
      </c>
      <c r="N360" s="24">
        <f t="shared" si="69"/>
        <v>0.76796356479691541</v>
      </c>
      <c r="O360" s="24">
        <f t="shared" si="70"/>
        <v>3.1538109763945967</v>
      </c>
      <c r="P360" s="11">
        <f t="shared" si="71"/>
        <v>10</v>
      </c>
      <c r="Q360" s="11">
        <f t="shared" si="72"/>
        <v>160</v>
      </c>
      <c r="R360" s="23">
        <f t="shared" si="73"/>
        <v>0.17453292519943295</v>
      </c>
      <c r="S360" s="23">
        <f t="shared" si="74"/>
        <v>2.7925268031909272</v>
      </c>
      <c r="T360">
        <f t="shared" si="75"/>
        <v>1.7235793463826197</v>
      </c>
      <c r="U360">
        <f t="shared" si="76"/>
        <v>155.70347127132723</v>
      </c>
      <c r="V360" s="24">
        <f t="shared" si="77"/>
        <v>0.70918247623687503</v>
      </c>
      <c r="W360" s="24">
        <f t="shared" si="78"/>
        <v>3.0732142470083872</v>
      </c>
      <c r="X360" s="24">
        <v>1.6061723324805968</v>
      </c>
      <c r="Y360" s="24">
        <v>0.54208551024823881</v>
      </c>
      <c r="Z360" s="24"/>
      <c r="AA360" s="24"/>
      <c r="AB360" s="24"/>
      <c r="AC360" s="24"/>
    </row>
    <row r="361" spans="1:29">
      <c r="A361" s="4"/>
      <c r="B361" s="4"/>
      <c r="F361" s="1">
        <v>170</v>
      </c>
      <c r="G361" s="1">
        <f t="shared" si="79"/>
        <v>10</v>
      </c>
      <c r="H361" s="1">
        <f t="shared" si="80"/>
        <v>10</v>
      </c>
      <c r="I361" s="1">
        <f t="shared" si="81"/>
        <v>170</v>
      </c>
      <c r="J361" s="23">
        <f t="shared" si="82"/>
        <v>0.17453292519943295</v>
      </c>
      <c r="K361" s="23">
        <f t="shared" si="82"/>
        <v>2.9670597283903604</v>
      </c>
      <c r="L361">
        <f t="shared" si="67"/>
        <v>1.7725814043666412</v>
      </c>
      <c r="M361">
        <f t="shared" si="68"/>
        <v>160.35464199999998</v>
      </c>
      <c r="N361" s="24">
        <f t="shared" si="69"/>
        <v>0.59593697757594</v>
      </c>
      <c r="O361" s="24">
        <f t="shared" si="70"/>
        <v>3.2256285744276072</v>
      </c>
      <c r="P361" s="11">
        <f t="shared" si="71"/>
        <v>10</v>
      </c>
      <c r="Q361" s="11">
        <f t="shared" si="72"/>
        <v>170</v>
      </c>
      <c r="R361" s="23">
        <f t="shared" si="73"/>
        <v>0.17453292519943295</v>
      </c>
      <c r="S361" s="23">
        <f t="shared" si="74"/>
        <v>2.9670597283903604</v>
      </c>
      <c r="T361">
        <f t="shared" si="75"/>
        <v>1.7235793463826197</v>
      </c>
      <c r="U361">
        <f t="shared" si="76"/>
        <v>161.78563811786344</v>
      </c>
      <c r="V361" s="24">
        <f t="shared" si="77"/>
        <v>0.53874441997735523</v>
      </c>
      <c r="W361" s="24">
        <f t="shared" si="78"/>
        <v>3.1395126306505174</v>
      </c>
      <c r="X361" s="24">
        <v>1.6065152089149037</v>
      </c>
      <c r="Y361" s="24">
        <v>0.54361527006300236</v>
      </c>
      <c r="Z361" s="24"/>
      <c r="AA361" s="24"/>
      <c r="AB361" s="24"/>
      <c r="AC361" s="24"/>
    </row>
    <row r="362" spans="1:29">
      <c r="B362" s="4"/>
      <c r="F362" s="1">
        <v>180</v>
      </c>
      <c r="G362" s="1">
        <f t="shared" si="79"/>
        <v>10</v>
      </c>
      <c r="H362" s="1">
        <f t="shared" si="80"/>
        <v>10</v>
      </c>
      <c r="I362" s="1">
        <f t="shared" si="81"/>
        <v>180</v>
      </c>
      <c r="J362" s="23">
        <f t="shared" si="82"/>
        <v>0.17453292519943295</v>
      </c>
      <c r="K362" s="23">
        <f t="shared" si="82"/>
        <v>3.1415926535897931</v>
      </c>
      <c r="L362">
        <f t="shared" si="67"/>
        <v>1.7725814043666412</v>
      </c>
      <c r="M362">
        <f t="shared" si="68"/>
        <v>166.38301199999998</v>
      </c>
      <c r="N362" s="24">
        <f t="shared" si="69"/>
        <v>0.41731934668676141</v>
      </c>
      <c r="O362" s="24">
        <f t="shared" si="70"/>
        <v>3.2789826373812758</v>
      </c>
      <c r="P362" s="11">
        <f t="shared" si="71"/>
        <v>10</v>
      </c>
      <c r="Q362" s="11">
        <f t="shared" si="72"/>
        <v>180</v>
      </c>
      <c r="R362" s="23">
        <f t="shared" si="73"/>
        <v>0.17453292519943295</v>
      </c>
      <c r="S362" s="23">
        <f t="shared" si="74"/>
        <v>3.1415926535897931</v>
      </c>
      <c r="T362">
        <f t="shared" si="75"/>
        <v>1.7235793463826197</v>
      </c>
      <c r="U362">
        <f t="shared" si="76"/>
        <v>167.86780496439968</v>
      </c>
      <c r="V362" s="24">
        <f t="shared" si="77"/>
        <v>0.36224114711048261</v>
      </c>
      <c r="W362" s="24">
        <f t="shared" si="78"/>
        <v>3.1873791258466895</v>
      </c>
      <c r="X362" s="24">
        <v>1.6069925542461563</v>
      </c>
      <c r="Y362" s="24">
        <v>0.5451320053939499</v>
      </c>
      <c r="Z362" s="24"/>
      <c r="AA362" s="24"/>
      <c r="AB362" s="24"/>
      <c r="AC362" s="24"/>
    </row>
    <row r="363" spans="1:29">
      <c r="B363" s="4"/>
      <c r="F363" s="1">
        <v>-180</v>
      </c>
      <c r="G363" s="1">
        <f t="shared" si="79"/>
        <v>20</v>
      </c>
      <c r="H363" s="1">
        <f t="shared" si="80"/>
        <v>20</v>
      </c>
      <c r="I363" s="1">
        <f t="shared" si="81"/>
        <v>-180</v>
      </c>
      <c r="J363" s="23">
        <f t="shared" si="82"/>
        <v>0.3490658503988659</v>
      </c>
      <c r="K363" s="23">
        <f t="shared" si="82"/>
        <v>-3.1415926535897931</v>
      </c>
      <c r="L363">
        <f t="shared" si="67"/>
        <v>1.6073102345751715</v>
      </c>
      <c r="M363">
        <f t="shared" si="68"/>
        <v>-50.638307999999995</v>
      </c>
      <c r="N363" s="24">
        <f t="shared" si="69"/>
        <v>-1.2427044160043115</v>
      </c>
      <c r="O363" s="24">
        <f t="shared" si="70"/>
        <v>0.5368480951057244</v>
      </c>
      <c r="P363" s="11">
        <f t="shared" si="71"/>
        <v>20</v>
      </c>
      <c r="Q363" s="11">
        <f t="shared" si="72"/>
        <v>-180</v>
      </c>
      <c r="R363" s="23">
        <f t="shared" si="73"/>
        <v>0.3490658503988659</v>
      </c>
      <c r="S363" s="23">
        <f t="shared" si="74"/>
        <v>-3.1415926535897931</v>
      </c>
      <c r="T363">
        <f t="shared" si="75"/>
        <v>1.554692230241649</v>
      </c>
      <c r="U363">
        <f t="shared" si="76"/>
        <v>-51.090201510904251</v>
      </c>
      <c r="V363" s="24">
        <f t="shared" si="77"/>
        <v>-1.2097615975724312</v>
      </c>
      <c r="W363" s="24">
        <f t="shared" si="78"/>
        <v>0.52579922504113763</v>
      </c>
      <c r="X363" s="24">
        <v>1.607599188583549</v>
      </c>
      <c r="Y363" s="24">
        <v>0.54661920767883521</v>
      </c>
      <c r="Z363" s="24"/>
      <c r="AA363" s="24"/>
      <c r="AB363" s="24"/>
      <c r="AC363" s="24"/>
    </row>
    <row r="364" spans="1:29">
      <c r="B364" s="4"/>
      <c r="F364" s="1">
        <v>-170</v>
      </c>
      <c r="G364" s="1">
        <f t="shared" si="79"/>
        <v>20</v>
      </c>
      <c r="H364" s="1">
        <f t="shared" si="80"/>
        <v>20</v>
      </c>
      <c r="I364" s="1">
        <f t="shared" si="81"/>
        <v>-170</v>
      </c>
      <c r="J364" s="23">
        <f t="shared" si="82"/>
        <v>0.3490658503988659</v>
      </c>
      <c r="K364" s="23">
        <f t="shared" si="82"/>
        <v>-2.9670597283903604</v>
      </c>
      <c r="L364">
        <f t="shared" si="67"/>
        <v>1.6073102345751715</v>
      </c>
      <c r="M364">
        <f t="shared" si="68"/>
        <v>-44.609938</v>
      </c>
      <c r="N364" s="24">
        <f t="shared" si="69"/>
        <v>-1.1287762765682201</v>
      </c>
      <c r="O364" s="24">
        <f t="shared" si="70"/>
        <v>0.41197531895306283</v>
      </c>
      <c r="P364" s="11">
        <f t="shared" si="71"/>
        <v>20</v>
      </c>
      <c r="Q364" s="11">
        <f t="shared" si="72"/>
        <v>-170</v>
      </c>
      <c r="R364" s="23">
        <f t="shared" si="73"/>
        <v>0.3490658503988659</v>
      </c>
      <c r="S364" s="23">
        <f t="shared" si="74"/>
        <v>-2.9670597283903604</v>
      </c>
      <c r="T364">
        <f t="shared" si="75"/>
        <v>1.554692230241649</v>
      </c>
      <c r="U364">
        <f t="shared" si="76"/>
        <v>-45.008034664368026</v>
      </c>
      <c r="V364" s="24">
        <f t="shared" si="77"/>
        <v>-1.0994875688589663</v>
      </c>
      <c r="W364" s="24">
        <f t="shared" si="78"/>
        <v>0.40311616754330726</v>
      </c>
      <c r="X364" s="24">
        <v>1.6083285335549113</v>
      </c>
      <c r="Y364" s="24">
        <v>0.54806071536026824</v>
      </c>
      <c r="Z364" s="24"/>
      <c r="AA364" s="24"/>
      <c r="AB364" s="24"/>
      <c r="AC364" s="24"/>
    </row>
    <row r="365" spans="1:29">
      <c r="A365" s="4"/>
      <c r="B365" s="4"/>
      <c r="F365" s="1">
        <v>-160</v>
      </c>
      <c r="G365" s="1">
        <f t="shared" si="79"/>
        <v>20</v>
      </c>
      <c r="H365" s="1">
        <f t="shared" si="80"/>
        <v>20</v>
      </c>
      <c r="I365" s="1">
        <f t="shared" si="81"/>
        <v>-160</v>
      </c>
      <c r="J365" s="23">
        <f t="shared" si="82"/>
        <v>0.3490658503988659</v>
      </c>
      <c r="K365" s="23">
        <f t="shared" si="82"/>
        <v>-2.7925268031909272</v>
      </c>
      <c r="L365">
        <f t="shared" si="67"/>
        <v>1.6073102345751715</v>
      </c>
      <c r="M365">
        <f t="shared" si="68"/>
        <v>-38.581567999999997</v>
      </c>
      <c r="N365" s="24">
        <f t="shared" si="69"/>
        <v>-1.0023639080769762</v>
      </c>
      <c r="O365" s="24">
        <f t="shared" si="70"/>
        <v>0.29975792158582593</v>
      </c>
      <c r="P365" s="11">
        <f t="shared" si="71"/>
        <v>20</v>
      </c>
      <c r="Q365" s="11">
        <f t="shared" si="72"/>
        <v>-160</v>
      </c>
      <c r="R365" s="23">
        <f t="shared" si="73"/>
        <v>0.3490658503988659</v>
      </c>
      <c r="S365" s="23">
        <f t="shared" si="74"/>
        <v>-2.7925268031909272</v>
      </c>
      <c r="T365">
        <f t="shared" si="75"/>
        <v>1.554692230241649</v>
      </c>
      <c r="U365">
        <f t="shared" si="76"/>
        <v>-38.925867817831808</v>
      </c>
      <c r="V365" s="24">
        <f t="shared" si="77"/>
        <v>-0.9768354439370982</v>
      </c>
      <c r="W365" s="24">
        <f t="shared" si="78"/>
        <v>0.29280773514639336</v>
      </c>
      <c r="X365" s="24">
        <v>1.6091726792149876</v>
      </c>
      <c r="Y365" s="24">
        <v>0.54944087997009372</v>
      </c>
      <c r="Z365" s="24"/>
      <c r="AA365" s="24"/>
      <c r="AB365" s="24"/>
      <c r="AC365" s="24"/>
    </row>
    <row r="366" spans="1:29">
      <c r="B366" s="4"/>
      <c r="F366" s="1">
        <v>-150</v>
      </c>
      <c r="G366" s="1">
        <f t="shared" si="79"/>
        <v>20</v>
      </c>
      <c r="H366" s="1">
        <f t="shared" si="80"/>
        <v>20</v>
      </c>
      <c r="I366" s="1">
        <f t="shared" si="81"/>
        <v>-150</v>
      </c>
      <c r="J366" s="23">
        <f t="shared" si="82"/>
        <v>0.3490658503988659</v>
      </c>
      <c r="K366" s="23">
        <f t="shared" si="82"/>
        <v>-2.6179938779914944</v>
      </c>
      <c r="L366">
        <f t="shared" si="67"/>
        <v>1.6073102345751715</v>
      </c>
      <c r="M366">
        <f t="shared" si="68"/>
        <v>-32.553197999999995</v>
      </c>
      <c r="N366" s="24">
        <f t="shared" si="69"/>
        <v>-0.86486542723130266</v>
      </c>
      <c r="O366" s="24">
        <f t="shared" si="70"/>
        <v>0.20143702378391293</v>
      </c>
      <c r="P366" s="11">
        <f t="shared" si="71"/>
        <v>20</v>
      </c>
      <c r="Q366" s="11">
        <f t="shared" si="72"/>
        <v>-150</v>
      </c>
      <c r="R366" s="23">
        <f t="shared" si="73"/>
        <v>0.3490658503988659</v>
      </c>
      <c r="S366" s="23">
        <f t="shared" si="74"/>
        <v>-2.6179938779914944</v>
      </c>
      <c r="T366">
        <f t="shared" si="75"/>
        <v>1.554692230241649</v>
      </c>
      <c r="U366">
        <f t="shared" si="76"/>
        <v>-32.84370097129559</v>
      </c>
      <c r="V366" s="24">
        <f t="shared" si="77"/>
        <v>-0.84318604769784777</v>
      </c>
      <c r="W366" s="24">
        <f t="shared" si="78"/>
        <v>0.19611578671945407</v>
      </c>
      <c r="X366" s="24">
        <v>1.6101224645736572</v>
      </c>
      <c r="Y366" s="24">
        <v>0.55074472617837356</v>
      </c>
      <c r="Z366" s="24"/>
      <c r="AA366" s="24"/>
      <c r="AB366" s="24"/>
      <c r="AC366" s="24"/>
    </row>
    <row r="367" spans="1:29">
      <c r="A367" s="4"/>
      <c r="B367" s="4"/>
      <c r="F367" s="1">
        <v>-140</v>
      </c>
      <c r="G367" s="1">
        <f t="shared" si="79"/>
        <v>20</v>
      </c>
      <c r="H367" s="1">
        <f t="shared" si="80"/>
        <v>20</v>
      </c>
      <c r="I367" s="1">
        <f t="shared" si="81"/>
        <v>-140</v>
      </c>
      <c r="J367" s="23">
        <f t="shared" si="82"/>
        <v>0.3490658503988659</v>
      </c>
      <c r="K367" s="23">
        <f t="shared" si="82"/>
        <v>-2.4434609527920612</v>
      </c>
      <c r="L367">
        <f t="shared" si="67"/>
        <v>1.6073102345751715</v>
      </c>
      <c r="M367">
        <f t="shared" si="68"/>
        <v>-26.524827999999999</v>
      </c>
      <c r="N367" s="24">
        <f t="shared" si="69"/>
        <v>-0.71780156277545637</v>
      </c>
      <c r="O367" s="24">
        <f t="shared" si="70"/>
        <v>0.11810005149216973</v>
      </c>
      <c r="P367" s="11">
        <f t="shared" si="71"/>
        <v>20</v>
      </c>
      <c r="Q367" s="11">
        <f t="shared" si="72"/>
        <v>-140</v>
      </c>
      <c r="R367" s="23">
        <f t="shared" si="73"/>
        <v>0.3490658503988659</v>
      </c>
      <c r="S367" s="23">
        <f t="shared" si="74"/>
        <v>-2.4434609527920612</v>
      </c>
      <c r="T367">
        <f t="shared" si="75"/>
        <v>1.554692230241649</v>
      </c>
      <c r="U367">
        <f t="shared" si="76"/>
        <v>-26.761534124759368</v>
      </c>
      <c r="V367" s="24">
        <f t="shared" si="77"/>
        <v>-0.70004401296445007</v>
      </c>
      <c r="W367" s="24">
        <f t="shared" si="78"/>
        <v>0.1141288859480698</v>
      </c>
      <c r="X367" s="24">
        <v>1.6111675711650009</v>
      </c>
      <c r="Y367" s="24">
        <v>0.55195810461405537</v>
      </c>
      <c r="Z367" s="24"/>
      <c r="AA367" s="24"/>
      <c r="AB367" s="24"/>
      <c r="AC367" s="24"/>
    </row>
    <row r="368" spans="1:29">
      <c r="A368" s="4"/>
      <c r="B368" s="4"/>
      <c r="F368" s="1">
        <v>-130</v>
      </c>
      <c r="G368" s="1">
        <f t="shared" si="79"/>
        <v>20</v>
      </c>
      <c r="H368" s="1">
        <f t="shared" si="80"/>
        <v>20</v>
      </c>
      <c r="I368" s="1">
        <f t="shared" si="81"/>
        <v>-130</v>
      </c>
      <c r="J368" s="23">
        <f t="shared" si="82"/>
        <v>0.3490658503988659</v>
      </c>
      <c r="K368" s="23">
        <f t="shared" si="82"/>
        <v>-2.2689280275926285</v>
      </c>
      <c r="L368">
        <f t="shared" si="67"/>
        <v>1.6073102345751715</v>
      </c>
      <c r="M368">
        <f t="shared" si="68"/>
        <v>-20.496457999999997</v>
      </c>
      <c r="N368" s="24">
        <f t="shared" si="69"/>
        <v>-0.56279883628657756</v>
      </c>
      <c r="O368" s="24">
        <f t="shared" si="70"/>
        <v>5.0668708924664685E-2</v>
      </c>
      <c r="P368" s="11">
        <f t="shared" si="71"/>
        <v>20</v>
      </c>
      <c r="Q368" s="11">
        <f t="shared" si="72"/>
        <v>-130</v>
      </c>
      <c r="R368" s="23">
        <f t="shared" si="73"/>
        <v>0.3490658503988659</v>
      </c>
      <c r="S368" s="23">
        <f t="shared" si="74"/>
        <v>-2.2689280275926285</v>
      </c>
      <c r="T368">
        <f t="shared" si="75"/>
        <v>1.554692230241649</v>
      </c>
      <c r="U368">
        <f t="shared" si="76"/>
        <v>-20.679367278223147</v>
      </c>
      <c r="V368" s="24">
        <f t="shared" si="77"/>
        <v>-0.54902084124686346</v>
      </c>
      <c r="W368" s="24">
        <f t="shared" si="78"/>
        <v>4.7770046219859141E-2</v>
      </c>
      <c r="X368" s="24">
        <v>1.6122966289663148</v>
      </c>
      <c r="Y368" s="24">
        <v>0.55306783633657097</v>
      </c>
      <c r="Z368" s="24"/>
      <c r="AA368" s="24"/>
      <c r="AB368" s="24"/>
      <c r="AC368" s="24"/>
    </row>
    <row r="369" spans="1:29">
      <c r="A369" s="4"/>
      <c r="B369" s="4"/>
      <c r="F369" s="1">
        <v>-120</v>
      </c>
      <c r="G369" s="1">
        <f t="shared" si="79"/>
        <v>20</v>
      </c>
      <c r="H369" s="1">
        <f t="shared" si="80"/>
        <v>20</v>
      </c>
      <c r="I369" s="1">
        <f t="shared" si="81"/>
        <v>-120</v>
      </c>
      <c r="J369" s="23">
        <f t="shared" si="82"/>
        <v>0.3490658503988659</v>
      </c>
      <c r="K369" s="23">
        <f t="shared" si="82"/>
        <v>-2.0943951023931953</v>
      </c>
      <c r="L369">
        <f t="shared" si="67"/>
        <v>1.6073102345751715</v>
      </c>
      <c r="M369">
        <f t="shared" si="68"/>
        <v>-14.468087999999998</v>
      </c>
      <c r="N369" s="24">
        <f t="shared" si="69"/>
        <v>-0.40157157289873463</v>
      </c>
      <c r="O369" s="24">
        <f t="shared" si="70"/>
        <v>-1.1121545406389544E-4</v>
      </c>
      <c r="P369" s="11">
        <f t="shared" si="71"/>
        <v>20</v>
      </c>
      <c r="Q369" s="11">
        <f t="shared" si="72"/>
        <v>-120</v>
      </c>
      <c r="R369" s="23">
        <f t="shared" si="73"/>
        <v>0.3490658503988659</v>
      </c>
      <c r="S369" s="23">
        <f t="shared" si="74"/>
        <v>-2.0943951023931953</v>
      </c>
      <c r="T369">
        <f t="shared" si="75"/>
        <v>1.554692230241649</v>
      </c>
      <c r="U369">
        <f t="shared" si="76"/>
        <v>-14.597200431686929</v>
      </c>
      <c r="V369" s="24">
        <f t="shared" si="77"/>
        <v>-0.39181676036226853</v>
      </c>
      <c r="W369" s="24">
        <f t="shared" si="78"/>
        <v>-2.2136607149392251E-3</v>
      </c>
      <c r="X369" s="24">
        <v>1.6076816170259338</v>
      </c>
      <c r="Y369" s="24">
        <v>0.54080850429383598</v>
      </c>
      <c r="Z369" s="24"/>
      <c r="AA369" s="24"/>
      <c r="AB369" s="24"/>
      <c r="AC369" s="24"/>
    </row>
    <row r="370" spans="1:29">
      <c r="A370" s="7"/>
      <c r="B370" s="4"/>
      <c r="F370" s="1">
        <v>-110</v>
      </c>
      <c r="G370" s="1">
        <f t="shared" si="79"/>
        <v>20</v>
      </c>
      <c r="H370" s="1">
        <f t="shared" si="80"/>
        <v>20</v>
      </c>
      <c r="I370" s="1">
        <f t="shared" si="81"/>
        <v>-110</v>
      </c>
      <c r="J370" s="23">
        <f t="shared" si="82"/>
        <v>0.3490658503988659</v>
      </c>
      <c r="K370" s="23">
        <f t="shared" si="82"/>
        <v>-1.9198621771937625</v>
      </c>
      <c r="L370">
        <f t="shared" si="67"/>
        <v>1.6073102345751715</v>
      </c>
      <c r="M370">
        <f t="shared" si="68"/>
        <v>-8.4397179999999992</v>
      </c>
      <c r="N370" s="24">
        <f t="shared" si="69"/>
        <v>-0.23590294092247022</v>
      </c>
      <c r="O370" s="24">
        <f t="shared" si="70"/>
        <v>-3.3678097325267498E-2</v>
      </c>
      <c r="P370" s="11">
        <f t="shared" si="71"/>
        <v>20</v>
      </c>
      <c r="Q370" s="11">
        <f t="shared" si="72"/>
        <v>-110</v>
      </c>
      <c r="R370" s="23">
        <f t="shared" si="73"/>
        <v>0.3490658503988659</v>
      </c>
      <c r="S370" s="23">
        <f t="shared" si="74"/>
        <v>-1.9198621771937625</v>
      </c>
      <c r="T370">
        <f t="shared" si="75"/>
        <v>1.554692230241649</v>
      </c>
      <c r="U370">
        <f t="shared" si="76"/>
        <v>-8.5150335851507073</v>
      </c>
      <c r="V370" s="24">
        <f t="shared" si="77"/>
        <v>-0.23020158316954339</v>
      </c>
      <c r="W370" s="24">
        <f t="shared" si="78"/>
        <v>-3.5259515321502066E-2</v>
      </c>
      <c r="X370" s="24">
        <v>1.6078590517042166</v>
      </c>
      <c r="Y370" s="24">
        <v>0.54213151056344711</v>
      </c>
      <c r="Z370" s="24"/>
      <c r="AA370" s="24"/>
      <c r="AB370" s="24"/>
      <c r="AC370" s="24"/>
    </row>
    <row r="371" spans="1:29">
      <c r="A371" s="7"/>
      <c r="B371" s="4"/>
      <c r="F371" s="1">
        <v>-100</v>
      </c>
      <c r="G371" s="1">
        <f t="shared" si="79"/>
        <v>20</v>
      </c>
      <c r="H371" s="1">
        <f t="shared" si="80"/>
        <v>20</v>
      </c>
      <c r="I371" s="1">
        <f t="shared" si="81"/>
        <v>-100</v>
      </c>
      <c r="J371" s="23">
        <f t="shared" si="82"/>
        <v>0.3490658503988659</v>
      </c>
      <c r="K371" s="23">
        <f t="shared" si="82"/>
        <v>-1.7453292519943295</v>
      </c>
      <c r="L371">
        <f t="shared" si="67"/>
        <v>1.6073102345751715</v>
      </c>
      <c r="M371">
        <f t="shared" si="68"/>
        <v>-2.4113479999999998</v>
      </c>
      <c r="N371" s="24">
        <f t="shared" si="69"/>
        <v>-6.7625230061048841E-2</v>
      </c>
      <c r="O371" s="24">
        <f t="shared" si="70"/>
        <v>-4.9660688062759917E-2</v>
      </c>
      <c r="P371" s="11">
        <f t="shared" si="71"/>
        <v>20</v>
      </c>
      <c r="Q371" s="11">
        <f t="shared" si="72"/>
        <v>-100</v>
      </c>
      <c r="R371" s="23">
        <f t="shared" si="73"/>
        <v>0.3490658503988659</v>
      </c>
      <c r="S371" s="23">
        <f t="shared" si="74"/>
        <v>-1.7453292519943295</v>
      </c>
      <c r="T371">
        <f t="shared" si="75"/>
        <v>1.554692230241649</v>
      </c>
      <c r="U371">
        <f t="shared" si="76"/>
        <v>-2.432866738614488</v>
      </c>
      <c r="V371" s="24">
        <f t="shared" si="77"/>
        <v>-6.5994782911214717E-2</v>
      </c>
      <c r="W371" s="24">
        <f t="shared" si="78"/>
        <v>-5.099548541029475E-2</v>
      </c>
      <c r="X371" s="24">
        <v>1.6081563675249002</v>
      </c>
      <c r="Y371" s="24">
        <v>0.54345783645848289</v>
      </c>
      <c r="Z371" s="24"/>
      <c r="AA371" s="24"/>
      <c r="AB371" s="24"/>
      <c r="AC371" s="24"/>
    </row>
    <row r="372" spans="1:29">
      <c r="B372" s="4"/>
      <c r="F372" s="1">
        <v>-90</v>
      </c>
      <c r="G372" s="1">
        <f t="shared" si="79"/>
        <v>20</v>
      </c>
      <c r="H372" s="1">
        <f t="shared" si="80"/>
        <v>20</v>
      </c>
      <c r="I372" s="1">
        <f t="shared" si="81"/>
        <v>-90</v>
      </c>
      <c r="J372" s="23">
        <f t="shared" si="82"/>
        <v>0.3490658503988659</v>
      </c>
      <c r="K372" s="23">
        <f t="shared" si="82"/>
        <v>-1.5707963267948966</v>
      </c>
      <c r="L372">
        <f t="shared" si="67"/>
        <v>1.6073102345751715</v>
      </c>
      <c r="M372">
        <f t="shared" si="68"/>
        <v>3.6170219999999995</v>
      </c>
      <c r="N372" s="24">
        <f t="shared" si="69"/>
        <v>0.10140041365430899</v>
      </c>
      <c r="O372" s="24">
        <f t="shared" si="70"/>
        <v>-4.7882220730697922E-2</v>
      </c>
      <c r="P372" s="11">
        <f t="shared" si="71"/>
        <v>20</v>
      </c>
      <c r="Q372" s="11">
        <f t="shared" si="72"/>
        <v>-90</v>
      </c>
      <c r="R372" s="23">
        <f t="shared" si="73"/>
        <v>0.3490658503988659</v>
      </c>
      <c r="S372" s="23">
        <f t="shared" si="74"/>
        <v>-1.5707963267948966</v>
      </c>
      <c r="T372">
        <f t="shared" si="75"/>
        <v>1.554692230241649</v>
      </c>
      <c r="U372">
        <f t="shared" si="76"/>
        <v>3.6493001079217322</v>
      </c>
      <c r="V372" s="24">
        <f t="shared" si="77"/>
        <v>9.8954990524132633E-2</v>
      </c>
      <c r="W372" s="24">
        <f t="shared" si="78"/>
        <v>-4.9244414497507494E-2</v>
      </c>
      <c r="X372" s="24">
        <v>1.6085703237706956</v>
      </c>
      <c r="Y372" s="24">
        <v>0.54477298888042713</v>
      </c>
      <c r="Z372" s="24"/>
      <c r="AA372" s="24"/>
      <c r="AB372" s="24"/>
      <c r="AC372" s="24"/>
    </row>
    <row r="373" spans="1:29">
      <c r="A373" s="4"/>
      <c r="B373" s="4"/>
      <c r="F373" s="1">
        <v>-80</v>
      </c>
      <c r="G373" s="1">
        <f t="shared" si="79"/>
        <v>20</v>
      </c>
      <c r="H373" s="1">
        <f t="shared" si="80"/>
        <v>20</v>
      </c>
      <c r="I373" s="1">
        <f t="shared" si="81"/>
        <v>-80</v>
      </c>
      <c r="J373" s="23">
        <f t="shared" si="82"/>
        <v>0.3490658503988659</v>
      </c>
      <c r="K373" s="23">
        <f t="shared" si="82"/>
        <v>-1.3962634015954636</v>
      </c>
      <c r="L373">
        <f t="shared" si="67"/>
        <v>1.6073102345751715</v>
      </c>
      <c r="M373">
        <f t="shared" si="68"/>
        <v>9.6453919999999993</v>
      </c>
      <c r="N373" s="24">
        <f t="shared" si="69"/>
        <v>0.2693045720792458</v>
      </c>
      <c r="O373" s="24">
        <f t="shared" si="70"/>
        <v>-2.8362365120165212E-2</v>
      </c>
      <c r="P373" s="11">
        <f t="shared" si="71"/>
        <v>20</v>
      </c>
      <c r="Q373" s="11">
        <f t="shared" si="72"/>
        <v>-80</v>
      </c>
      <c r="R373" s="23">
        <f t="shared" si="73"/>
        <v>0.3490658503988659</v>
      </c>
      <c r="S373" s="23">
        <f t="shared" si="74"/>
        <v>-1.3962634015954636</v>
      </c>
      <c r="T373">
        <f t="shared" si="75"/>
        <v>1.554692230241649</v>
      </c>
      <c r="U373">
        <f t="shared" si="76"/>
        <v>9.731466954457952</v>
      </c>
      <c r="V373" s="24">
        <f t="shared" si="77"/>
        <v>0.26279072281185661</v>
      </c>
      <c r="W373" s="24">
        <f t="shared" si="78"/>
        <v>-3.0026016243249298E-2</v>
      </c>
      <c r="X373" s="24">
        <v>1.6090964166711306</v>
      </c>
      <c r="Y373" s="24">
        <v>0.54606262238219705</v>
      </c>
      <c r="Z373" s="24"/>
      <c r="AA373" s="24"/>
      <c r="AB373" s="24"/>
      <c r="AC373" s="24"/>
    </row>
    <row r="374" spans="1:29">
      <c r="B374" s="4"/>
      <c r="F374" s="1">
        <v>-70</v>
      </c>
      <c r="G374" s="1">
        <f t="shared" si="79"/>
        <v>20</v>
      </c>
      <c r="H374" s="1">
        <f t="shared" si="80"/>
        <v>20</v>
      </c>
      <c r="I374" s="1">
        <f t="shared" si="81"/>
        <v>-70</v>
      </c>
      <c r="J374" s="23">
        <f t="shared" si="82"/>
        <v>0.3490658503988659</v>
      </c>
      <c r="K374" s="23">
        <f t="shared" si="82"/>
        <v>-1.2217304763960306</v>
      </c>
      <c r="L374">
        <f t="shared" si="67"/>
        <v>1.6073102345751715</v>
      </c>
      <c r="M374">
        <f t="shared" si="68"/>
        <v>15.673761999999998</v>
      </c>
      <c r="N374" s="24">
        <f t="shared" si="69"/>
        <v>0.43423023066038829</v>
      </c>
      <c r="O374" s="24">
        <f t="shared" si="70"/>
        <v>8.6829897980791326E-3</v>
      </c>
      <c r="P374" s="11">
        <f t="shared" si="71"/>
        <v>20</v>
      </c>
      <c r="Q374" s="11">
        <f t="shared" si="72"/>
        <v>-70</v>
      </c>
      <c r="R374" s="23">
        <f t="shared" si="73"/>
        <v>0.3490658503988659</v>
      </c>
      <c r="S374" s="23">
        <f t="shared" si="74"/>
        <v>-1.2217304763960306</v>
      </c>
      <c r="T374">
        <f t="shared" si="75"/>
        <v>1.554692230241649</v>
      </c>
      <c r="U374">
        <f t="shared" si="76"/>
        <v>15.813633800994172</v>
      </c>
      <c r="V374" s="24">
        <f t="shared" si="77"/>
        <v>0.42366794156857568</v>
      </c>
      <c r="W374" s="24">
        <f t="shared" si="78"/>
        <v>6.4433474860070561E-3</v>
      </c>
      <c r="X374" s="24">
        <v>1.6097289258688943</v>
      </c>
      <c r="Y374" s="24">
        <v>0.54731268900998065</v>
      </c>
      <c r="Z374" s="24"/>
      <c r="AA374" s="24"/>
      <c r="AB374" s="24"/>
      <c r="AC374" s="24"/>
    </row>
    <row r="375" spans="1:29">
      <c r="A375" s="4"/>
      <c r="B375" s="4"/>
      <c r="F375" s="1">
        <v>-60</v>
      </c>
      <c r="G375" s="1">
        <f t="shared" si="79"/>
        <v>20</v>
      </c>
      <c r="H375" s="1">
        <f t="shared" si="80"/>
        <v>20</v>
      </c>
      <c r="I375" s="1">
        <f t="shared" si="81"/>
        <v>-60</v>
      </c>
      <c r="J375" s="23">
        <f t="shared" si="82"/>
        <v>0.3490658503988659</v>
      </c>
      <c r="K375" s="23">
        <f t="shared" si="82"/>
        <v>-1.0471975511965976</v>
      </c>
      <c r="L375">
        <f t="shared" si="67"/>
        <v>1.6073102345751715</v>
      </c>
      <c r="M375">
        <f t="shared" si="68"/>
        <v>21.702131999999999</v>
      </c>
      <c r="N375" s="24">
        <f t="shared" si="69"/>
        <v>0.59435331695615556</v>
      </c>
      <c r="O375" s="24">
        <f t="shared" si="70"/>
        <v>6.2844123598624568E-2</v>
      </c>
      <c r="P375" s="11">
        <f t="shared" si="71"/>
        <v>20</v>
      </c>
      <c r="Q375" s="11">
        <f t="shared" si="72"/>
        <v>-60</v>
      </c>
      <c r="R375" s="23">
        <f t="shared" si="73"/>
        <v>0.3490658503988659</v>
      </c>
      <c r="S375" s="23">
        <f t="shared" si="74"/>
        <v>-1.0471975511965976</v>
      </c>
      <c r="T375">
        <f t="shared" si="75"/>
        <v>1.554692230241649</v>
      </c>
      <c r="U375">
        <f t="shared" si="76"/>
        <v>21.895800647530393</v>
      </c>
      <c r="V375" s="24">
        <f t="shared" si="77"/>
        <v>0.57977548153156899</v>
      </c>
      <c r="W375" s="24">
        <f t="shared" si="78"/>
        <v>5.9753102432137828E-2</v>
      </c>
      <c r="X375" s="24">
        <v>1.6104609733086201</v>
      </c>
      <c r="Y375" s="24">
        <v>0.54850958416800766</v>
      </c>
      <c r="Z375" s="24"/>
      <c r="AA375" s="24"/>
      <c r="AB375" s="24"/>
      <c r="AC375" s="24"/>
    </row>
    <row r="376" spans="1:29">
      <c r="B376" s="4"/>
      <c r="F376" s="1">
        <v>-50</v>
      </c>
      <c r="G376" s="1">
        <f t="shared" si="79"/>
        <v>20</v>
      </c>
      <c r="H376" s="1">
        <f t="shared" si="80"/>
        <v>20</v>
      </c>
      <c r="I376" s="1">
        <f t="shared" si="81"/>
        <v>-50</v>
      </c>
      <c r="J376" s="23">
        <f t="shared" si="82"/>
        <v>0.3490658503988659</v>
      </c>
      <c r="K376" s="23">
        <f t="shared" si="82"/>
        <v>-0.87266462599716477</v>
      </c>
      <c r="L376">
        <f t="shared" si="67"/>
        <v>1.6073102345751715</v>
      </c>
      <c r="M376">
        <f t="shared" si="68"/>
        <v>27.730501999999998</v>
      </c>
      <c r="N376" s="24">
        <f t="shared" si="69"/>
        <v>0.74790287481887585</v>
      </c>
      <c r="O376" s="24">
        <f t="shared" si="70"/>
        <v>0.13352201589604284</v>
      </c>
      <c r="P376" s="11">
        <f t="shared" si="71"/>
        <v>20</v>
      </c>
      <c r="Q376" s="11">
        <f t="shared" si="72"/>
        <v>-50</v>
      </c>
      <c r="R376" s="23">
        <f t="shared" si="73"/>
        <v>0.3490658503988659</v>
      </c>
      <c r="S376" s="23">
        <f t="shared" si="74"/>
        <v>-0.87266462599716477</v>
      </c>
      <c r="T376">
        <f t="shared" si="75"/>
        <v>1.554692230241649</v>
      </c>
      <c r="U376">
        <f t="shared" si="76"/>
        <v>27.977967494066611</v>
      </c>
      <c r="V376" s="24">
        <f t="shared" si="77"/>
        <v>0.72935587476463726</v>
      </c>
      <c r="W376" s="24">
        <f t="shared" si="78"/>
        <v>0.12930308421469983</v>
      </c>
      <c r="X376" s="24">
        <v>1.6112845940944531</v>
      </c>
      <c r="Y376" s="24">
        <v>0.54964028731275505</v>
      </c>
      <c r="Z376" s="24"/>
      <c r="AA376" s="24"/>
      <c r="AB376" s="24"/>
      <c r="AC376" s="24"/>
    </row>
    <row r="377" spans="1:29">
      <c r="A377" s="4"/>
      <c r="B377" s="4"/>
      <c r="F377" s="1">
        <v>-40</v>
      </c>
      <c r="G377" s="1">
        <f t="shared" si="79"/>
        <v>20</v>
      </c>
      <c r="H377" s="1">
        <f t="shared" si="80"/>
        <v>20</v>
      </c>
      <c r="I377" s="1">
        <f t="shared" si="81"/>
        <v>-40</v>
      </c>
      <c r="J377" s="23">
        <f t="shared" si="82"/>
        <v>0.3490658503988659</v>
      </c>
      <c r="K377" s="23">
        <f t="shared" si="82"/>
        <v>-0.69813170079773179</v>
      </c>
      <c r="L377">
        <f t="shared" si="67"/>
        <v>1.6073102345751715</v>
      </c>
      <c r="M377">
        <f t="shared" si="68"/>
        <v>33.758871999999997</v>
      </c>
      <c r="N377" s="24">
        <f t="shared" si="69"/>
        <v>0.89318065111241529</v>
      </c>
      <c r="O377" s="24">
        <f t="shared" si="70"/>
        <v>0.21993497149094532</v>
      </c>
      <c r="P377" s="11">
        <f t="shared" si="71"/>
        <v>20</v>
      </c>
      <c r="Q377" s="11">
        <f t="shared" si="72"/>
        <v>-40</v>
      </c>
      <c r="R377" s="23">
        <f t="shared" si="73"/>
        <v>0.3490658503988659</v>
      </c>
      <c r="S377" s="23">
        <f t="shared" si="74"/>
        <v>-0.69813170079773179</v>
      </c>
      <c r="T377">
        <f t="shared" si="75"/>
        <v>1.554692230241649</v>
      </c>
      <c r="U377">
        <f t="shared" si="76"/>
        <v>34.060134340602829</v>
      </c>
      <c r="V377" s="24">
        <f t="shared" si="77"/>
        <v>0.8707251363362809</v>
      </c>
      <c r="W377" s="24">
        <f t="shared" si="78"/>
        <v>0.2143102950170912</v>
      </c>
      <c r="X377" s="24">
        <v>1.6121908187657539</v>
      </c>
      <c r="Y377" s="24">
        <v>0.55069249635340145</v>
      </c>
      <c r="Z377" s="24"/>
      <c r="AA377" s="24"/>
      <c r="AB377" s="24"/>
      <c r="AC377" s="24"/>
    </row>
    <row r="378" spans="1:29">
      <c r="B378" s="4"/>
      <c r="F378" s="1">
        <v>-30</v>
      </c>
      <c r="G378" s="1">
        <f t="shared" si="79"/>
        <v>20</v>
      </c>
      <c r="H378" s="1">
        <f t="shared" si="80"/>
        <v>20</v>
      </c>
      <c r="I378" s="1">
        <f t="shared" si="81"/>
        <v>-30</v>
      </c>
      <c r="J378" s="23">
        <f t="shared" si="82"/>
        <v>0.3490658503988659</v>
      </c>
      <c r="K378" s="23">
        <f t="shared" si="82"/>
        <v>-0.52359877559829882</v>
      </c>
      <c r="L378">
        <f t="shared" si="67"/>
        <v>1.6073102345751715</v>
      </c>
      <c r="M378">
        <f t="shared" si="68"/>
        <v>39.787241999999999</v>
      </c>
      <c r="N378" s="24">
        <f t="shared" si="69"/>
        <v>1.0285798783368529</v>
      </c>
      <c r="O378" s="24">
        <f t="shared" si="70"/>
        <v>0.32112726589356955</v>
      </c>
      <c r="P378" s="11">
        <f t="shared" si="71"/>
        <v>20</v>
      </c>
      <c r="Q378" s="11">
        <f t="shared" si="72"/>
        <v>-30</v>
      </c>
      <c r="R378" s="23">
        <f t="shared" si="73"/>
        <v>0.3490658503988659</v>
      </c>
      <c r="S378" s="23">
        <f t="shared" si="74"/>
        <v>-0.52359877559829882</v>
      </c>
      <c r="T378">
        <f t="shared" si="75"/>
        <v>1.554692230241649</v>
      </c>
      <c r="U378">
        <f t="shared" si="76"/>
        <v>40.142301187139054</v>
      </c>
      <c r="V378" s="24">
        <f t="shared" si="77"/>
        <v>1.0022917227218557</v>
      </c>
      <c r="W378" s="24">
        <f t="shared" si="78"/>
        <v>0.31381771862237362</v>
      </c>
      <c r="X378" s="24">
        <v>1.6131697663388784</v>
      </c>
      <c r="Y378" s="24">
        <v>0.55165475469876857</v>
      </c>
      <c r="Z378" s="24"/>
      <c r="AA378" s="24"/>
      <c r="AB378" s="24"/>
      <c r="AC378" s="24"/>
    </row>
    <row r="379" spans="1:29">
      <c r="A379" s="4"/>
      <c r="B379" s="4"/>
      <c r="F379" s="1">
        <v>-20</v>
      </c>
      <c r="G379" s="1">
        <f t="shared" si="79"/>
        <v>20</v>
      </c>
      <c r="H379" s="1">
        <f t="shared" si="80"/>
        <v>20</v>
      </c>
      <c r="I379" s="1">
        <f t="shared" si="81"/>
        <v>-20</v>
      </c>
      <c r="J379" s="23">
        <f t="shared" si="82"/>
        <v>0.3490658503988659</v>
      </c>
      <c r="K379" s="23">
        <f t="shared" si="82"/>
        <v>-0.3490658503988659</v>
      </c>
      <c r="L379">
        <f t="shared" si="67"/>
        <v>1.6073102345751715</v>
      </c>
      <c r="M379">
        <f t="shared" si="68"/>
        <v>45.815611999999994</v>
      </c>
      <c r="N379" s="24">
        <f t="shared" si="69"/>
        <v>1.1526030454249829</v>
      </c>
      <c r="O379" s="24">
        <f t="shared" si="70"/>
        <v>0.43597971560567683</v>
      </c>
      <c r="P379" s="11">
        <f t="shared" si="71"/>
        <v>20</v>
      </c>
      <c r="Q379" s="11">
        <f t="shared" si="72"/>
        <v>-20</v>
      </c>
      <c r="R379" s="23">
        <f t="shared" si="73"/>
        <v>0.3490658503988659</v>
      </c>
      <c r="S379" s="23">
        <f t="shared" si="74"/>
        <v>-0.3490658503988659</v>
      </c>
      <c r="T379">
        <f t="shared" si="75"/>
        <v>1.554692230241649</v>
      </c>
      <c r="U379">
        <f t="shared" si="76"/>
        <v>46.224468033675272</v>
      </c>
      <c r="V379" s="24">
        <f t="shared" si="77"/>
        <v>1.1225744494948908</v>
      </c>
      <c r="W379" s="24">
        <f t="shared" si="78"/>
        <v>0.42670509455855821</v>
      </c>
      <c r="X379" s="24">
        <v>1.6083215295347566</v>
      </c>
      <c r="Y379" s="24">
        <v>0.54090207779775534</v>
      </c>
      <c r="Z379" s="24"/>
      <c r="AA379" s="24"/>
      <c r="AB379" s="24"/>
      <c r="AC379" s="24"/>
    </row>
    <row r="380" spans="1:29">
      <c r="A380" s="4"/>
      <c r="B380" s="4"/>
      <c r="F380" s="1">
        <v>-10</v>
      </c>
      <c r="G380" s="1">
        <f t="shared" si="79"/>
        <v>20</v>
      </c>
      <c r="H380" s="1">
        <f t="shared" si="80"/>
        <v>20</v>
      </c>
      <c r="I380" s="1">
        <f t="shared" si="81"/>
        <v>-10</v>
      </c>
      <c r="J380" s="23">
        <f t="shared" si="82"/>
        <v>0.3490658503988659</v>
      </c>
      <c r="K380" s="23">
        <f t="shared" si="82"/>
        <v>-0.17453292519943295</v>
      </c>
      <c r="L380">
        <f t="shared" si="67"/>
        <v>1.6073102345751715</v>
      </c>
      <c r="M380">
        <f t="shared" si="68"/>
        <v>51.843981999999997</v>
      </c>
      <c r="N380" s="24">
        <f t="shared" si="69"/>
        <v>1.2638784601662094</v>
      </c>
      <c r="O380" s="24">
        <f t="shared" si="70"/>
        <v>0.56322205625378918</v>
      </c>
      <c r="P380" s="11">
        <f t="shared" si="71"/>
        <v>20</v>
      </c>
      <c r="Q380" s="11">
        <f t="shared" si="72"/>
        <v>-10</v>
      </c>
      <c r="R380" s="23">
        <f t="shared" si="73"/>
        <v>0.3490658503988659</v>
      </c>
      <c r="S380" s="23">
        <f t="shared" si="74"/>
        <v>-0.17453292519943295</v>
      </c>
      <c r="T380">
        <f t="shared" si="75"/>
        <v>1.554692230241649</v>
      </c>
      <c r="U380">
        <f t="shared" si="76"/>
        <v>52.30663488021149</v>
      </c>
      <c r="V380" s="24">
        <f t="shared" si="77"/>
        <v>1.2302191665891413</v>
      </c>
      <c r="W380" s="24">
        <f t="shared" si="78"/>
        <v>0.55170153005738665</v>
      </c>
      <c r="X380" s="24">
        <v>1.6084887833684578</v>
      </c>
      <c r="Y380" s="24">
        <v>0.5421491883173114</v>
      </c>
      <c r="Z380" s="24"/>
      <c r="AA380" s="24"/>
      <c r="AB380" s="24"/>
      <c r="AC380" s="24"/>
    </row>
    <row r="381" spans="1:29">
      <c r="A381" s="4"/>
      <c r="B381" s="4"/>
      <c r="F381" s="1">
        <v>0</v>
      </c>
      <c r="G381" s="1">
        <f t="shared" si="79"/>
        <v>20</v>
      </c>
      <c r="H381" s="1">
        <f t="shared" si="80"/>
        <v>20</v>
      </c>
      <c r="I381" s="1">
        <f t="shared" si="81"/>
        <v>0</v>
      </c>
      <c r="J381" s="23">
        <f t="shared" si="82"/>
        <v>0.3490658503988659</v>
      </c>
      <c r="K381" s="23">
        <f t="shared" si="82"/>
        <v>0</v>
      </c>
      <c r="L381">
        <f t="shared" si="67"/>
        <v>1.6073102345751715</v>
      </c>
      <c r="M381">
        <f t="shared" si="68"/>
        <v>57.872351999999992</v>
      </c>
      <c r="N381" s="24">
        <f t="shared" si="69"/>
        <v>1.3611754200779647</v>
      </c>
      <c r="O381" s="24">
        <f t="shared" si="70"/>
        <v>0.70144699167201452</v>
      </c>
      <c r="P381" s="11">
        <f t="shared" si="71"/>
        <v>20</v>
      </c>
      <c r="Q381" s="11">
        <f t="shared" si="72"/>
        <v>0</v>
      </c>
      <c r="R381" s="23">
        <f t="shared" si="73"/>
        <v>0.3490658503988659</v>
      </c>
      <c r="S381" s="23">
        <f t="shared" si="74"/>
        <v>0</v>
      </c>
      <c r="T381">
        <f t="shared" si="75"/>
        <v>1.554692230241649</v>
      </c>
      <c r="U381">
        <f t="shared" si="76"/>
        <v>58.388801726747715</v>
      </c>
      <c r="V381" s="24">
        <f t="shared" si="77"/>
        <v>1.3240140034002845</v>
      </c>
      <c r="W381" s="24">
        <f t="shared" si="78"/>
        <v>0.68739980784043375</v>
      </c>
      <c r="X381" s="24">
        <v>1.6087690675867294</v>
      </c>
      <c r="Y381" s="24">
        <v>0.5433994795339393</v>
      </c>
      <c r="Z381" s="24"/>
      <c r="AA381" s="24"/>
      <c r="AB381" s="24"/>
      <c r="AC381" s="24"/>
    </row>
    <row r="382" spans="1:29">
      <c r="A382" s="4"/>
      <c r="B382" s="4"/>
      <c r="F382" s="1">
        <v>10</v>
      </c>
      <c r="G382" s="1">
        <f t="shared" si="79"/>
        <v>20</v>
      </c>
      <c r="H382" s="1">
        <f t="shared" si="80"/>
        <v>20</v>
      </c>
      <c r="I382" s="1">
        <f t="shared" si="81"/>
        <v>10</v>
      </c>
      <c r="J382" s="23">
        <f t="shared" si="82"/>
        <v>0.3490658503988659</v>
      </c>
      <c r="K382" s="23">
        <f t="shared" si="82"/>
        <v>0.17453292519943295</v>
      </c>
      <c r="L382">
        <f t="shared" si="67"/>
        <v>1.6073102345751715</v>
      </c>
      <c r="M382">
        <f t="shared" si="68"/>
        <v>63.900721999999995</v>
      </c>
      <c r="N382" s="24">
        <f t="shared" si="69"/>
        <v>1.4434178239352999</v>
      </c>
      <c r="O382" s="24">
        <f t="shared" si="70"/>
        <v>0.8491257585520553</v>
      </c>
      <c r="P382" s="11">
        <f t="shared" si="71"/>
        <v>20</v>
      </c>
      <c r="Q382" s="11">
        <f t="shared" si="72"/>
        <v>10</v>
      </c>
      <c r="R382" s="23">
        <f t="shared" si="73"/>
        <v>0.3490658503988659</v>
      </c>
      <c r="S382" s="23">
        <f t="shared" si="74"/>
        <v>0.17453292519943295</v>
      </c>
      <c r="T382">
        <f t="shared" si="75"/>
        <v>1.554692230241649</v>
      </c>
      <c r="U382">
        <f t="shared" si="76"/>
        <v>64.470968573283926</v>
      </c>
      <c r="V382" s="24">
        <f t="shared" si="77"/>
        <v>1.4029030120970001</v>
      </c>
      <c r="W382" s="24">
        <f t="shared" si="78"/>
        <v>0.83227222865462291</v>
      </c>
      <c r="X382" s="24">
        <v>1.6091593244662701</v>
      </c>
      <c r="Y382" s="24">
        <v>0.54463927963510228</v>
      </c>
      <c r="Z382" s="24"/>
      <c r="AA382" s="24"/>
      <c r="AB382" s="24"/>
      <c r="AC382" s="24"/>
    </row>
    <row r="383" spans="1:29">
      <c r="A383" s="4"/>
      <c r="B383" s="4"/>
      <c r="F383" s="1">
        <v>20</v>
      </c>
      <c r="G383" s="1">
        <f t="shared" si="79"/>
        <v>20</v>
      </c>
      <c r="H383" s="1">
        <f t="shared" si="80"/>
        <v>20</v>
      </c>
      <c r="I383" s="1">
        <f t="shared" si="81"/>
        <v>20</v>
      </c>
      <c r="J383" s="23">
        <f t="shared" si="82"/>
        <v>0.3490658503988659</v>
      </c>
      <c r="K383" s="23">
        <f t="shared" si="82"/>
        <v>0.3490658503988659</v>
      </c>
      <c r="L383">
        <f t="shared" si="67"/>
        <v>1.6073102345751715</v>
      </c>
      <c r="M383">
        <f t="shared" si="68"/>
        <v>69.929091999999997</v>
      </c>
      <c r="N383" s="24">
        <f t="shared" si="69"/>
        <v>1.5096960734155755</v>
      </c>
      <c r="O383" s="24">
        <f t="shared" si="70"/>
        <v>1.0046250345158767</v>
      </c>
      <c r="P383" s="11">
        <f t="shared" si="71"/>
        <v>20</v>
      </c>
      <c r="Q383" s="11">
        <f t="shared" si="72"/>
        <v>20</v>
      </c>
      <c r="R383" s="23">
        <f t="shared" si="73"/>
        <v>0.3490658503988659</v>
      </c>
      <c r="S383" s="23">
        <f t="shared" si="74"/>
        <v>0.3490658503988659</v>
      </c>
      <c r="T383">
        <f t="shared" si="75"/>
        <v>1.554692230241649</v>
      </c>
      <c r="U383">
        <f t="shared" si="76"/>
        <v>70.553135419820151</v>
      </c>
      <c r="V383" s="24">
        <f t="shared" si="77"/>
        <v>1.4659980555442351</v>
      </c>
      <c r="W383" s="24">
        <f t="shared" si="78"/>
        <v>0.98468781020095209</v>
      </c>
      <c r="X383" s="24">
        <v>1.6096553039635579</v>
      </c>
      <c r="Y383" s="24">
        <v>0.5458550542099263</v>
      </c>
      <c r="Z383" s="24"/>
      <c r="AA383" s="24"/>
      <c r="AB383" s="24"/>
      <c r="AC383" s="24"/>
    </row>
    <row r="384" spans="1:29">
      <c r="A384" s="4"/>
      <c r="B384" s="4"/>
      <c r="F384" s="1">
        <v>30</v>
      </c>
      <c r="G384" s="1">
        <f t="shared" si="79"/>
        <v>20</v>
      </c>
      <c r="H384" s="1">
        <f t="shared" si="80"/>
        <v>20</v>
      </c>
      <c r="I384" s="1">
        <f t="shared" si="81"/>
        <v>30</v>
      </c>
      <c r="J384" s="23">
        <f t="shared" si="82"/>
        <v>0.3490658503988659</v>
      </c>
      <c r="K384" s="23">
        <f t="shared" si="82"/>
        <v>0.52359877559829882</v>
      </c>
      <c r="L384">
        <f t="shared" si="67"/>
        <v>1.6073102345751715</v>
      </c>
      <c r="M384">
        <f t="shared" si="68"/>
        <v>75.957461999999992</v>
      </c>
      <c r="N384" s="24">
        <f t="shared" si="69"/>
        <v>1.5592771332264466</v>
      </c>
      <c r="O384" s="24">
        <f t="shared" si="70"/>
        <v>1.1662250026083025</v>
      </c>
      <c r="P384" s="11">
        <f t="shared" si="71"/>
        <v>20</v>
      </c>
      <c r="Q384" s="11">
        <f t="shared" si="72"/>
        <v>30</v>
      </c>
      <c r="R384" s="23">
        <f t="shared" si="73"/>
        <v>0.3490658503988659</v>
      </c>
      <c r="S384" s="23">
        <f t="shared" si="74"/>
        <v>0.52359877559829882</v>
      </c>
      <c r="T384">
        <f t="shared" si="75"/>
        <v>1.554692230241649</v>
      </c>
      <c r="U384">
        <f t="shared" si="76"/>
        <v>76.635302266356376</v>
      </c>
      <c r="V384" s="24">
        <f t="shared" si="77"/>
        <v>1.5125888060037009</v>
      </c>
      <c r="W384" s="24">
        <f t="shared" si="78"/>
        <v>1.1429306488298703</v>
      </c>
      <c r="X384" s="24">
        <v>1.6102516077540259</v>
      </c>
      <c r="Y384" s="24">
        <v>0.54703354810585103</v>
      </c>
      <c r="Z384" s="24"/>
      <c r="AA384" s="24"/>
      <c r="AB384" s="24"/>
      <c r="AC384" s="24"/>
    </row>
    <row r="385" spans="1:29">
      <c r="A385" s="4"/>
      <c r="B385" s="4"/>
      <c r="F385" s="1">
        <v>40</v>
      </c>
      <c r="G385" s="1">
        <f t="shared" si="79"/>
        <v>20</v>
      </c>
      <c r="H385" s="1">
        <f t="shared" si="80"/>
        <v>20</v>
      </c>
      <c r="I385" s="1">
        <f t="shared" si="81"/>
        <v>40</v>
      </c>
      <c r="J385" s="23">
        <f t="shared" si="82"/>
        <v>0.3490658503988659</v>
      </c>
      <c r="K385" s="23">
        <f t="shared" si="82"/>
        <v>0.69813170079773179</v>
      </c>
      <c r="L385">
        <f t="shared" ref="L385:L448" si="83">((1.3512213-(2*0.602837*SIN(J385)))^0.5)/0.602837</f>
        <v>1.6073102345751715</v>
      </c>
      <c r="M385">
        <f t="shared" ref="M385:M448" si="84">0.602837*(I385-(-96))</f>
        <v>81.985831999999988</v>
      </c>
      <c r="N385" s="24">
        <f t="shared" ref="N385:N448" si="85">L385*SIN(RADIANS(M385))</f>
        <v>1.5916126384524512</v>
      </c>
      <c r="O385" s="24">
        <f t="shared" ref="O385:O448" si="86">1.5562263-L385*COS(RADIANS(M385))</f>
        <v>1.3321383724168301</v>
      </c>
      <c r="P385" s="11">
        <f t="shared" ref="P385:P448" si="87">H385</f>
        <v>20</v>
      </c>
      <c r="Q385" s="11">
        <f t="shared" ref="Q385:Q448" si="88">I385</f>
        <v>40</v>
      </c>
      <c r="R385" s="23">
        <f t="shared" ref="R385:R448" si="89">RADIANS(P385)</f>
        <v>0.3490658503988659</v>
      </c>
      <c r="S385" s="23">
        <f t="shared" ref="S385:S448" si="90">RADIANS(Q385)</f>
        <v>0.69813170079773179</v>
      </c>
      <c r="T385">
        <f t="shared" ref="T385:T448" si="91">((1.31018469806216-(2*0.608216684653622*SIN(R385)))^0.5)/0.608216684653622</f>
        <v>1.554692230241649</v>
      </c>
      <c r="U385">
        <f t="shared" ref="U385:U448" si="92">0.608216684653622*(Q385-(-96))</f>
        <v>82.717469112892587</v>
      </c>
      <c r="V385" s="24">
        <f t="shared" ref="V385:V448" si="93">T385*SIN(RADIANS(U385))</f>
        <v>1.5421507420456488</v>
      </c>
      <c r="W385" s="24">
        <f t="shared" ref="W385:W448" si="94">1.50229541438995-T385*COS(RADIANS(U385))</f>
        <v>1.3052192372862548</v>
      </c>
      <c r="X385" s="24">
        <v>1.6109417450527483</v>
      </c>
      <c r="Y385" s="24">
        <v>0.5481619235879297</v>
      </c>
      <c r="Z385" s="24"/>
      <c r="AA385" s="24"/>
      <c r="AB385" s="24"/>
      <c r="AC385" s="24"/>
    </row>
    <row r="386" spans="1:29">
      <c r="A386" s="7"/>
      <c r="B386" s="4"/>
      <c r="F386" s="1">
        <v>50</v>
      </c>
      <c r="G386" s="1">
        <f t="shared" si="79"/>
        <v>20</v>
      </c>
      <c r="H386" s="1">
        <f t="shared" si="80"/>
        <v>20</v>
      </c>
      <c r="I386" s="1">
        <f t="shared" si="81"/>
        <v>50</v>
      </c>
      <c r="J386" s="23">
        <f t="shared" si="82"/>
        <v>0.3490658503988659</v>
      </c>
      <c r="K386" s="23">
        <f t="shared" si="82"/>
        <v>0.87266462599716477</v>
      </c>
      <c r="L386">
        <f t="shared" si="83"/>
        <v>1.6073102345751715</v>
      </c>
      <c r="M386">
        <f t="shared" si="84"/>
        <v>88.014201999999997</v>
      </c>
      <c r="N386" s="24">
        <f t="shared" si="85"/>
        <v>1.6063449594532118</v>
      </c>
      <c r="O386" s="24">
        <f t="shared" si="86"/>
        <v>1.5005301474456982</v>
      </c>
      <c r="P386" s="11">
        <f t="shared" si="87"/>
        <v>20</v>
      </c>
      <c r="Q386" s="11">
        <f t="shared" si="88"/>
        <v>50</v>
      </c>
      <c r="R386" s="23">
        <f t="shared" si="89"/>
        <v>0.3490658503988659</v>
      </c>
      <c r="S386" s="23">
        <f t="shared" si="90"/>
        <v>0.87266462599716477</v>
      </c>
      <c r="T386">
        <f t="shared" si="91"/>
        <v>1.554692230241649</v>
      </c>
      <c r="U386">
        <f t="shared" si="92"/>
        <v>88.799635959428812</v>
      </c>
      <c r="V386" s="24">
        <f t="shared" si="93"/>
        <v>1.5543510536422098</v>
      </c>
      <c r="W386" s="24">
        <f t="shared" si="94"/>
        <v>1.4697265210236652</v>
      </c>
      <c r="X386" s="24">
        <v>1.6117181997744232</v>
      </c>
      <c r="Y386" s="24">
        <v>0.54922789364555713</v>
      </c>
      <c r="Z386" s="24"/>
      <c r="AA386" s="24"/>
      <c r="AB386" s="24"/>
      <c r="AC386" s="24"/>
    </row>
    <row r="387" spans="1:29">
      <c r="A387" s="7"/>
      <c r="B387" s="4"/>
      <c r="F387" s="1">
        <v>60</v>
      </c>
      <c r="G387" s="1">
        <f t="shared" si="79"/>
        <v>20</v>
      </c>
      <c r="H387" s="1">
        <f t="shared" si="80"/>
        <v>20</v>
      </c>
      <c r="I387" s="1">
        <f t="shared" si="81"/>
        <v>60</v>
      </c>
      <c r="J387" s="23">
        <f t="shared" si="82"/>
        <v>0.3490658503988659</v>
      </c>
      <c r="K387" s="23">
        <f t="shared" si="82"/>
        <v>1.0471975511965976</v>
      </c>
      <c r="L387">
        <f t="shared" si="83"/>
        <v>1.6073102345751715</v>
      </c>
      <c r="M387">
        <f t="shared" si="84"/>
        <v>94.042571999999993</v>
      </c>
      <c r="N387" s="24">
        <f t="shared" si="85"/>
        <v>1.6033111572356744</v>
      </c>
      <c r="O387" s="24">
        <f t="shared" si="86"/>
        <v>1.6695379201176888</v>
      </c>
      <c r="P387" s="11">
        <f t="shared" si="87"/>
        <v>20</v>
      </c>
      <c r="Q387" s="11">
        <f t="shared" si="88"/>
        <v>60</v>
      </c>
      <c r="R387" s="23">
        <f t="shared" si="89"/>
        <v>0.3490658503988659</v>
      </c>
      <c r="S387" s="23">
        <f t="shared" si="90"/>
        <v>1.0471975511965976</v>
      </c>
      <c r="T387">
        <f t="shared" si="91"/>
        <v>1.554692230241649</v>
      </c>
      <c r="U387">
        <f t="shared" si="92"/>
        <v>94.881802805965037</v>
      </c>
      <c r="V387" s="24">
        <f t="shared" si="93"/>
        <v>1.549052388962411</v>
      </c>
      <c r="W387" s="24">
        <f t="shared" si="94"/>
        <v>1.6346004672927017</v>
      </c>
      <c r="X387" s="24">
        <v>1.6125725084965563</v>
      </c>
      <c r="Y387" s="24">
        <v>0.55021984935658352</v>
      </c>
      <c r="Z387" s="24"/>
      <c r="AA387" s="24"/>
      <c r="AB387" s="24"/>
      <c r="AC387" s="24"/>
    </row>
    <row r="388" spans="1:29">
      <c r="B388" s="4"/>
      <c r="F388" s="1">
        <v>70</v>
      </c>
      <c r="G388" s="1">
        <f t="shared" si="79"/>
        <v>20</v>
      </c>
      <c r="H388" s="1">
        <f t="shared" si="80"/>
        <v>20</v>
      </c>
      <c r="I388" s="1">
        <f t="shared" si="81"/>
        <v>70</v>
      </c>
      <c r="J388" s="23">
        <f t="shared" si="82"/>
        <v>0.3490658503988659</v>
      </c>
      <c r="K388" s="23">
        <f t="shared" si="82"/>
        <v>1.2217304763960306</v>
      </c>
      <c r="L388">
        <f t="shared" si="83"/>
        <v>1.6073102345751715</v>
      </c>
      <c r="M388">
        <f t="shared" si="84"/>
        <v>100.07094199999999</v>
      </c>
      <c r="N388" s="24">
        <f t="shared" si="85"/>
        <v>1.5825447855540928</v>
      </c>
      <c r="O388" s="24">
        <f t="shared" si="86"/>
        <v>1.8372924699416047</v>
      </c>
      <c r="P388" s="11">
        <f t="shared" si="87"/>
        <v>20</v>
      </c>
      <c r="Q388" s="11">
        <f t="shared" si="88"/>
        <v>70</v>
      </c>
      <c r="R388" s="23">
        <f t="shared" si="89"/>
        <v>0.3490658503988659</v>
      </c>
      <c r="S388" s="23">
        <f t="shared" si="90"/>
        <v>1.2217304763960306</v>
      </c>
      <c r="T388">
        <f t="shared" si="91"/>
        <v>1.554692230241649</v>
      </c>
      <c r="U388">
        <f t="shared" si="92"/>
        <v>100.96396965250125</v>
      </c>
      <c r="V388" s="24">
        <f t="shared" si="93"/>
        <v>1.5263144006872287</v>
      </c>
      <c r="W388" s="24">
        <f t="shared" si="94"/>
        <v>1.7979849154354537</v>
      </c>
      <c r="X388" s="24">
        <v>1.6134953485925307</v>
      </c>
      <c r="Y388" s="24">
        <v>0.55112698027891893</v>
      </c>
      <c r="Z388" s="24"/>
      <c r="AA388" s="24"/>
      <c r="AB388" s="24"/>
      <c r="AC388" s="24"/>
    </row>
    <row r="389" spans="1:29">
      <c r="B389" s="4"/>
      <c r="F389" s="1">
        <v>80</v>
      </c>
      <c r="G389" s="1">
        <f t="shared" si="79"/>
        <v>20</v>
      </c>
      <c r="H389" s="1">
        <f t="shared" si="80"/>
        <v>20</v>
      </c>
      <c r="I389" s="1">
        <f t="shared" si="81"/>
        <v>80</v>
      </c>
      <c r="J389" s="23">
        <f t="shared" ref="J389:K452" si="95">RADIANS(H389)</f>
        <v>0.3490658503988659</v>
      </c>
      <c r="K389" s="23">
        <f t="shared" si="95"/>
        <v>1.3962634015954636</v>
      </c>
      <c r="L389">
        <f t="shared" si="83"/>
        <v>1.6073102345751715</v>
      </c>
      <c r="M389">
        <f t="shared" si="84"/>
        <v>106.099312</v>
      </c>
      <c r="N389" s="24">
        <f t="shared" si="85"/>
        <v>1.5442755198065945</v>
      </c>
      <c r="O389" s="24">
        <f t="shared" si="86"/>
        <v>2.0019384370303546</v>
      </c>
      <c r="P389" s="11">
        <f t="shared" si="87"/>
        <v>20</v>
      </c>
      <c r="Q389" s="11">
        <f t="shared" si="88"/>
        <v>80</v>
      </c>
      <c r="R389" s="23">
        <f t="shared" si="89"/>
        <v>0.3490658503988659</v>
      </c>
      <c r="S389" s="23">
        <f t="shared" si="90"/>
        <v>1.3962634015954636</v>
      </c>
      <c r="T389">
        <f t="shared" si="91"/>
        <v>1.554692230241649</v>
      </c>
      <c r="U389">
        <f t="shared" si="92"/>
        <v>107.04613649903747</v>
      </c>
      <c r="V389" s="24">
        <f t="shared" si="93"/>
        <v>1.4863930744361704</v>
      </c>
      <c r="W389" s="24">
        <f t="shared" si="94"/>
        <v>1.9580404736521888</v>
      </c>
      <c r="X389">
        <v>1.6069699695923159</v>
      </c>
      <c r="Y389">
        <v>0.56001076766864999</v>
      </c>
    </row>
    <row r="390" spans="1:29">
      <c r="B390" s="4"/>
      <c r="F390" s="1">
        <v>90</v>
      </c>
      <c r="G390" s="1">
        <f t="shared" si="79"/>
        <v>20</v>
      </c>
      <c r="H390" s="1">
        <f t="shared" si="80"/>
        <v>20</v>
      </c>
      <c r="I390" s="1">
        <f t="shared" si="81"/>
        <v>90</v>
      </c>
      <c r="J390" s="23">
        <f t="shared" si="95"/>
        <v>0.3490658503988659</v>
      </c>
      <c r="K390" s="23">
        <f t="shared" si="95"/>
        <v>1.5707963267948966</v>
      </c>
      <c r="L390">
        <f t="shared" si="83"/>
        <v>1.6073102345751715</v>
      </c>
      <c r="M390">
        <f t="shared" si="84"/>
        <v>112.12768199999999</v>
      </c>
      <c r="N390" s="24">
        <f t="shared" si="85"/>
        <v>1.4889266168327158</v>
      </c>
      <c r="O390" s="24">
        <f t="shared" si="86"/>
        <v>2.1616548423212025</v>
      </c>
      <c r="P390" s="11">
        <f t="shared" si="87"/>
        <v>20</v>
      </c>
      <c r="Q390" s="11">
        <f t="shared" si="88"/>
        <v>90</v>
      </c>
      <c r="R390" s="23">
        <f t="shared" si="89"/>
        <v>0.3490658503988659</v>
      </c>
      <c r="S390" s="23">
        <f t="shared" si="90"/>
        <v>1.5707963267948966</v>
      </c>
      <c r="T390">
        <f t="shared" si="91"/>
        <v>1.554692230241649</v>
      </c>
      <c r="U390">
        <f t="shared" si="92"/>
        <v>113.1283033455737</v>
      </c>
      <c r="V390" s="24">
        <f t="shared" si="93"/>
        <v>1.4297378468660018</v>
      </c>
      <c r="W390" s="24">
        <f t="shared" si="94"/>
        <v>2.112965226983238</v>
      </c>
      <c r="X390">
        <v>1.6073708247621579</v>
      </c>
      <c r="Y390">
        <v>0.56060214609837244</v>
      </c>
    </row>
    <row r="391" spans="1:29">
      <c r="A391" s="4"/>
      <c r="B391" s="4"/>
      <c r="F391" s="1">
        <v>100</v>
      </c>
      <c r="G391" s="1">
        <f t="shared" ref="G391:G454" si="96">G354+10</f>
        <v>20</v>
      </c>
      <c r="H391" s="1">
        <f t="shared" si="80"/>
        <v>20</v>
      </c>
      <c r="I391" s="1">
        <f t="shared" si="81"/>
        <v>100</v>
      </c>
      <c r="J391" s="23">
        <f t="shared" si="95"/>
        <v>0.3490658503988659</v>
      </c>
      <c r="K391" s="23">
        <f t="shared" si="95"/>
        <v>1.7453292519943295</v>
      </c>
      <c r="L391">
        <f t="shared" si="83"/>
        <v>1.6073102345751715</v>
      </c>
      <c r="M391">
        <f t="shared" si="84"/>
        <v>118.15605199999999</v>
      </c>
      <c r="N391" s="24">
        <f t="shared" si="85"/>
        <v>1.417110233706468</v>
      </c>
      <c r="O391" s="24">
        <f t="shared" si="86"/>
        <v>2.3146752275452185</v>
      </c>
      <c r="P391" s="11">
        <f t="shared" si="87"/>
        <v>20</v>
      </c>
      <c r="Q391" s="11">
        <f t="shared" si="88"/>
        <v>100</v>
      </c>
      <c r="R391" s="23">
        <f t="shared" si="89"/>
        <v>0.3490658503988659</v>
      </c>
      <c r="S391" s="23">
        <f t="shared" si="90"/>
        <v>1.7453292519943295</v>
      </c>
      <c r="T391">
        <f t="shared" si="91"/>
        <v>1.554692230241649</v>
      </c>
      <c r="U391">
        <f t="shared" si="92"/>
        <v>119.21047019210991</v>
      </c>
      <c r="V391" s="24">
        <f t="shared" si="93"/>
        <v>1.356986545886228</v>
      </c>
      <c r="W391" s="24">
        <f t="shared" si="94"/>
        <v>2.2610150233743997</v>
      </c>
      <c r="X391">
        <v>1.6086270650508918</v>
      </c>
      <c r="Y391">
        <v>0.56233028144677388</v>
      </c>
    </row>
    <row r="392" spans="1:29">
      <c r="A392" s="4"/>
      <c r="B392" s="4"/>
      <c r="F392" s="1">
        <v>110</v>
      </c>
      <c r="G392" s="1">
        <f t="shared" si="96"/>
        <v>20</v>
      </c>
      <c r="H392" s="1">
        <f t="shared" si="80"/>
        <v>20</v>
      </c>
      <c r="I392" s="1">
        <f t="shared" si="81"/>
        <v>110</v>
      </c>
      <c r="J392" s="23">
        <f t="shared" si="95"/>
        <v>0.3490658503988659</v>
      </c>
      <c r="K392" s="23">
        <f t="shared" si="95"/>
        <v>1.9198621771937625</v>
      </c>
      <c r="L392">
        <f t="shared" si="83"/>
        <v>1.6073102345751715</v>
      </c>
      <c r="M392">
        <f t="shared" si="84"/>
        <v>124.184422</v>
      </c>
      <c r="N392" s="24">
        <f t="shared" si="85"/>
        <v>1.3296206572989278</v>
      </c>
      <c r="O392" s="24">
        <f t="shared" si="86"/>
        <v>2.4593071921985121</v>
      </c>
      <c r="P392" s="11">
        <f t="shared" si="87"/>
        <v>20</v>
      </c>
      <c r="Q392" s="11">
        <f t="shared" si="88"/>
        <v>110</v>
      </c>
      <c r="R392" s="23">
        <f t="shared" si="89"/>
        <v>0.3490658503988659</v>
      </c>
      <c r="S392" s="23">
        <f t="shared" si="90"/>
        <v>1.9198621771937625</v>
      </c>
      <c r="T392">
        <f t="shared" si="91"/>
        <v>1.554692230241649</v>
      </c>
      <c r="U392">
        <f t="shared" si="92"/>
        <v>125.29263703864613</v>
      </c>
      <c r="V392" s="24">
        <f t="shared" si="93"/>
        <v>1.2689582099546908</v>
      </c>
      <c r="W392" s="24">
        <f t="shared" si="94"/>
        <v>2.4005231094441273</v>
      </c>
      <c r="X392">
        <v>1.6088941842931479</v>
      </c>
      <c r="Y392">
        <v>0.56276547425932222</v>
      </c>
    </row>
    <row r="393" spans="1:29">
      <c r="A393" s="4"/>
      <c r="B393" s="4"/>
      <c r="F393" s="1">
        <v>120</v>
      </c>
      <c r="G393" s="1">
        <f t="shared" si="96"/>
        <v>20</v>
      </c>
      <c r="H393" s="1">
        <f t="shared" si="80"/>
        <v>20</v>
      </c>
      <c r="I393" s="1">
        <f t="shared" si="81"/>
        <v>120</v>
      </c>
      <c r="J393" s="23">
        <f t="shared" si="95"/>
        <v>0.3490658503988659</v>
      </c>
      <c r="K393" s="23">
        <f t="shared" si="95"/>
        <v>2.0943951023931953</v>
      </c>
      <c r="L393">
        <f t="shared" si="83"/>
        <v>1.6073102345751715</v>
      </c>
      <c r="M393">
        <f t="shared" si="84"/>
        <v>130.21279199999998</v>
      </c>
      <c r="N393" s="24">
        <f t="shared" si="85"/>
        <v>1.2274255194911712</v>
      </c>
      <c r="O393" s="24">
        <f t="shared" si="86"/>
        <v>2.5939511114369829</v>
      </c>
      <c r="P393" s="11">
        <f t="shared" si="87"/>
        <v>20</v>
      </c>
      <c r="Q393" s="11">
        <f t="shared" si="88"/>
        <v>120</v>
      </c>
      <c r="R393" s="23">
        <f t="shared" si="89"/>
        <v>0.3490658503988659</v>
      </c>
      <c r="S393" s="23">
        <f t="shared" si="90"/>
        <v>2.0943951023931953</v>
      </c>
      <c r="T393">
        <f t="shared" si="91"/>
        <v>1.554692230241649</v>
      </c>
      <c r="U393">
        <f t="shared" si="92"/>
        <v>131.37480388518236</v>
      </c>
      <c r="V393" s="24">
        <f t="shared" si="93"/>
        <v>1.1666438672940704</v>
      </c>
      <c r="W393" s="24">
        <f t="shared" si="94"/>
        <v>2.5299188948918738</v>
      </c>
      <c r="X393">
        <v>1.6084199842634619</v>
      </c>
      <c r="Y393">
        <v>0.56344197650317096</v>
      </c>
    </row>
    <row r="394" spans="1:29">
      <c r="A394" s="7"/>
      <c r="B394" s="4"/>
      <c r="F394" s="1">
        <v>130</v>
      </c>
      <c r="G394" s="1">
        <f t="shared" si="96"/>
        <v>20</v>
      </c>
      <c r="H394" s="1">
        <f t="shared" si="80"/>
        <v>20</v>
      </c>
      <c r="I394" s="1">
        <f t="shared" si="81"/>
        <v>130</v>
      </c>
      <c r="J394" s="23">
        <f t="shared" si="95"/>
        <v>0.3490658503988659</v>
      </c>
      <c r="K394" s="23">
        <f t="shared" si="95"/>
        <v>2.2689280275926285</v>
      </c>
      <c r="L394">
        <f t="shared" si="83"/>
        <v>1.6073102345751715</v>
      </c>
      <c r="M394">
        <f t="shared" si="84"/>
        <v>136.241162</v>
      </c>
      <c r="N394" s="24">
        <f t="shared" si="85"/>
        <v>1.1116550951970128</v>
      </c>
      <c r="O394" s="24">
        <f t="shared" si="86"/>
        <v>2.7171178278752848</v>
      </c>
      <c r="P394" s="11">
        <f t="shared" si="87"/>
        <v>20</v>
      </c>
      <c r="Q394" s="11">
        <f t="shared" si="88"/>
        <v>130</v>
      </c>
      <c r="R394" s="23">
        <f t="shared" si="89"/>
        <v>0.3490658503988659</v>
      </c>
      <c r="S394" s="23">
        <f t="shared" si="90"/>
        <v>2.2689280275926285</v>
      </c>
      <c r="T394">
        <f t="shared" si="91"/>
        <v>1.554692230241649</v>
      </c>
      <c r="U394">
        <f t="shared" si="92"/>
        <v>137.45697073171857</v>
      </c>
      <c r="V394" s="24">
        <f t="shared" si="93"/>
        <v>1.0511953788374273</v>
      </c>
      <c r="W394" s="24">
        <f t="shared" si="94"/>
        <v>2.6477456342967738</v>
      </c>
      <c r="X394">
        <v>1.6080143201925738</v>
      </c>
      <c r="Y394">
        <v>0.56457004998321902</v>
      </c>
    </row>
    <row r="395" spans="1:29">
      <c r="A395" s="7"/>
      <c r="B395" s="4"/>
      <c r="F395" s="1">
        <v>140</v>
      </c>
      <c r="G395" s="1">
        <f t="shared" si="96"/>
        <v>20</v>
      </c>
      <c r="H395" s="1">
        <f t="shared" si="80"/>
        <v>20</v>
      </c>
      <c r="I395" s="1">
        <f t="shared" si="81"/>
        <v>140</v>
      </c>
      <c r="J395" s="23">
        <f t="shared" si="95"/>
        <v>0.3490658503988659</v>
      </c>
      <c r="K395" s="23">
        <f t="shared" si="95"/>
        <v>2.4434609527920612</v>
      </c>
      <c r="L395">
        <f t="shared" si="83"/>
        <v>1.6073102345751715</v>
      </c>
      <c r="M395">
        <f t="shared" si="84"/>
        <v>142.269532</v>
      </c>
      <c r="N395" s="24">
        <f t="shared" si="85"/>
        <v>0.9835898015590735</v>
      </c>
      <c r="O395" s="24">
        <f t="shared" si="86"/>
        <v>2.8274451216192662</v>
      </c>
      <c r="P395" s="11">
        <f t="shared" si="87"/>
        <v>20</v>
      </c>
      <c r="Q395" s="11">
        <f t="shared" si="88"/>
        <v>140</v>
      </c>
      <c r="R395" s="23">
        <f t="shared" si="89"/>
        <v>0.3490658503988659</v>
      </c>
      <c r="S395" s="23">
        <f t="shared" si="90"/>
        <v>2.4434609527920612</v>
      </c>
      <c r="T395">
        <f t="shared" si="91"/>
        <v>1.554692230241649</v>
      </c>
      <c r="U395">
        <f t="shared" si="92"/>
        <v>143.53913757825478</v>
      </c>
      <c r="V395" s="24">
        <f t="shared" si="93"/>
        <v>0.92391247050955061</v>
      </c>
      <c r="W395" s="24">
        <f t="shared" si="94"/>
        <v>2.7526768272439206</v>
      </c>
      <c r="X395">
        <v>1.6087556021449558</v>
      </c>
      <c r="Y395">
        <v>0.56324753473754474</v>
      </c>
    </row>
    <row r="396" spans="1:29">
      <c r="B396" s="4"/>
      <c r="F396" s="1">
        <v>150</v>
      </c>
      <c r="G396" s="1">
        <f t="shared" si="96"/>
        <v>20</v>
      </c>
      <c r="H396" s="1">
        <f t="shared" si="80"/>
        <v>20</v>
      </c>
      <c r="I396" s="1">
        <f t="shared" si="81"/>
        <v>150</v>
      </c>
      <c r="J396" s="23">
        <f t="shared" si="95"/>
        <v>0.3490658503988659</v>
      </c>
      <c r="K396" s="23">
        <f t="shared" si="95"/>
        <v>2.6179938779914944</v>
      </c>
      <c r="L396">
        <f t="shared" si="83"/>
        <v>1.6073102345751715</v>
      </c>
      <c r="M396">
        <f t="shared" si="84"/>
        <v>148.29790199999999</v>
      </c>
      <c r="N396" s="24">
        <f t="shared" si="85"/>
        <v>0.84464603657665593</v>
      </c>
      <c r="O396" s="24">
        <f t="shared" si="86"/>
        <v>2.9237127763738759</v>
      </c>
      <c r="P396" s="11">
        <f t="shared" si="87"/>
        <v>20</v>
      </c>
      <c r="Q396" s="11">
        <f t="shared" si="88"/>
        <v>150</v>
      </c>
      <c r="R396" s="23">
        <f t="shared" si="89"/>
        <v>0.3490658503988659</v>
      </c>
      <c r="S396" s="23">
        <f t="shared" si="90"/>
        <v>2.6179938779914944</v>
      </c>
      <c r="T396">
        <f t="shared" si="91"/>
        <v>1.554692230241649</v>
      </c>
      <c r="U396">
        <f t="shared" si="92"/>
        <v>149.62130442479102</v>
      </c>
      <c r="V396" s="24">
        <f t="shared" si="93"/>
        <v>0.78622810083547701</v>
      </c>
      <c r="W396" s="24">
        <f t="shared" si="94"/>
        <v>2.8435311521446489</v>
      </c>
      <c r="X396">
        <v>1.6144195537037287</v>
      </c>
      <c r="Y396">
        <v>0.56276190979329554</v>
      </c>
    </row>
    <row r="397" spans="1:29">
      <c r="A397" s="4"/>
      <c r="B397" s="4"/>
      <c r="F397" s="1">
        <v>160</v>
      </c>
      <c r="G397" s="1">
        <f t="shared" si="96"/>
        <v>20</v>
      </c>
      <c r="H397" s="1">
        <f t="shared" si="80"/>
        <v>20</v>
      </c>
      <c r="I397" s="1">
        <f t="shared" si="81"/>
        <v>160</v>
      </c>
      <c r="J397" s="23">
        <f t="shared" si="95"/>
        <v>0.3490658503988659</v>
      </c>
      <c r="K397" s="23">
        <f t="shared" si="95"/>
        <v>2.7925268031909272</v>
      </c>
      <c r="L397">
        <f t="shared" si="83"/>
        <v>1.6073102345751715</v>
      </c>
      <c r="M397">
        <f t="shared" si="84"/>
        <v>154.32627199999999</v>
      </c>
      <c r="N397" s="24">
        <f t="shared" si="85"/>
        <v>0.69636051378975239</v>
      </c>
      <c r="O397" s="24">
        <f t="shared" si="86"/>
        <v>3.004856074995863</v>
      </c>
      <c r="P397" s="11">
        <f t="shared" si="87"/>
        <v>20</v>
      </c>
      <c r="Q397" s="11">
        <f t="shared" si="88"/>
        <v>160</v>
      </c>
      <c r="R397" s="23">
        <f t="shared" si="89"/>
        <v>0.3490658503988659</v>
      </c>
      <c r="S397" s="23">
        <f t="shared" si="90"/>
        <v>2.7925268031909272</v>
      </c>
      <c r="T397">
        <f t="shared" si="91"/>
        <v>1.554692230241649</v>
      </c>
      <c r="U397">
        <f t="shared" si="92"/>
        <v>155.70347127132723</v>
      </c>
      <c r="V397" s="24">
        <f t="shared" si="93"/>
        <v>0.63969232860849312</v>
      </c>
      <c r="W397" s="24">
        <f t="shared" si="94"/>
        <v>2.9192857656249878</v>
      </c>
      <c r="X397">
        <v>1.6139694400249276</v>
      </c>
      <c r="Y397">
        <v>0.56273058424725131</v>
      </c>
    </row>
    <row r="398" spans="1:29">
      <c r="B398" s="4"/>
      <c r="F398" s="1">
        <v>170</v>
      </c>
      <c r="G398" s="1">
        <f t="shared" si="96"/>
        <v>20</v>
      </c>
      <c r="H398" s="1">
        <f t="shared" si="80"/>
        <v>20</v>
      </c>
      <c r="I398" s="1">
        <f t="shared" si="81"/>
        <v>170</v>
      </c>
      <c r="J398" s="23">
        <f t="shared" si="95"/>
        <v>0.3490658503988659</v>
      </c>
      <c r="K398" s="23">
        <f t="shared" si="95"/>
        <v>2.9670597283903604</v>
      </c>
      <c r="L398">
        <f t="shared" si="83"/>
        <v>1.6073102345751715</v>
      </c>
      <c r="M398">
        <f t="shared" si="84"/>
        <v>160.35464199999998</v>
      </c>
      <c r="N398" s="24">
        <f t="shared" si="85"/>
        <v>0.54037326627707294</v>
      </c>
      <c r="O398" s="24">
        <f t="shared" si="86"/>
        <v>3.0699775752308884</v>
      </c>
      <c r="P398" s="11">
        <f t="shared" si="87"/>
        <v>20</v>
      </c>
      <c r="Q398" s="11">
        <f t="shared" si="88"/>
        <v>170</v>
      </c>
      <c r="R398" s="23">
        <f t="shared" si="89"/>
        <v>0.3490658503988659</v>
      </c>
      <c r="S398" s="23">
        <f t="shared" si="90"/>
        <v>2.9670597283903604</v>
      </c>
      <c r="T398">
        <f t="shared" si="91"/>
        <v>1.554692230241649</v>
      </c>
      <c r="U398">
        <f t="shared" si="92"/>
        <v>161.78563811786344</v>
      </c>
      <c r="V398" s="24">
        <f t="shared" si="93"/>
        <v>0.48595486223638135</v>
      </c>
      <c r="W398" s="24">
        <f t="shared" si="94"/>
        <v>2.9790878177569811</v>
      </c>
      <c r="X398">
        <v>1.6150566853226349</v>
      </c>
      <c r="Y398">
        <v>0.56349280688667969</v>
      </c>
    </row>
    <row r="399" spans="1:29">
      <c r="A399" s="4"/>
      <c r="B399" s="4"/>
      <c r="F399" s="1">
        <v>180</v>
      </c>
      <c r="G399" s="1">
        <f t="shared" si="96"/>
        <v>20</v>
      </c>
      <c r="H399" s="1">
        <f t="shared" si="80"/>
        <v>20</v>
      </c>
      <c r="I399" s="1">
        <f t="shared" si="81"/>
        <v>180</v>
      </c>
      <c r="J399" s="23">
        <f t="shared" si="95"/>
        <v>0.3490658503988659</v>
      </c>
      <c r="K399" s="23">
        <f t="shared" si="95"/>
        <v>3.1415926535897931</v>
      </c>
      <c r="L399">
        <f t="shared" si="83"/>
        <v>1.6073102345751715</v>
      </c>
      <c r="M399">
        <f t="shared" si="84"/>
        <v>166.38301199999998</v>
      </c>
      <c r="N399" s="24">
        <f t="shared" si="85"/>
        <v>0.37840950794331768</v>
      </c>
      <c r="O399" s="24">
        <f t="shared" si="86"/>
        <v>3.118357035395789</v>
      </c>
      <c r="P399" s="11">
        <f t="shared" si="87"/>
        <v>20</v>
      </c>
      <c r="Q399" s="11">
        <f t="shared" si="88"/>
        <v>180</v>
      </c>
      <c r="R399" s="23">
        <f t="shared" si="89"/>
        <v>0.3490658503988659</v>
      </c>
      <c r="S399" s="23">
        <f t="shared" si="90"/>
        <v>3.1415926535897931</v>
      </c>
      <c r="T399">
        <f t="shared" si="91"/>
        <v>1.554692230241649</v>
      </c>
      <c r="U399">
        <f t="shared" si="92"/>
        <v>167.86780496439968</v>
      </c>
      <c r="V399" s="24">
        <f t="shared" si="93"/>
        <v>0.32674648722639649</v>
      </c>
      <c r="W399" s="24">
        <f t="shared" si="94"/>
        <v>3.0222640534937186</v>
      </c>
      <c r="X399">
        <v>1.6152110281812984</v>
      </c>
      <c r="Y399">
        <v>0.56293486004235704</v>
      </c>
    </row>
    <row r="400" spans="1:29">
      <c r="B400" s="4"/>
      <c r="F400" s="1">
        <v>-180</v>
      </c>
      <c r="G400" s="1">
        <f t="shared" si="96"/>
        <v>30</v>
      </c>
      <c r="H400" s="1">
        <f t="shared" si="80"/>
        <v>30</v>
      </c>
      <c r="I400" s="1">
        <f t="shared" si="81"/>
        <v>-180</v>
      </c>
      <c r="J400" s="23">
        <f t="shared" si="95"/>
        <v>0.52359877559829882</v>
      </c>
      <c r="K400" s="23">
        <f t="shared" si="95"/>
        <v>-3.1415926535897931</v>
      </c>
      <c r="L400">
        <f t="shared" si="83"/>
        <v>1.4350348038097875</v>
      </c>
      <c r="M400">
        <f t="shared" si="84"/>
        <v>-50.638307999999995</v>
      </c>
      <c r="N400" s="24">
        <f t="shared" si="85"/>
        <v>-1.1095083260548357</v>
      </c>
      <c r="O400" s="24">
        <f t="shared" si="86"/>
        <v>0.64610753711221514</v>
      </c>
      <c r="P400" s="11">
        <f t="shared" si="87"/>
        <v>30</v>
      </c>
      <c r="Q400" s="11">
        <f t="shared" si="88"/>
        <v>-180</v>
      </c>
      <c r="R400" s="23">
        <f t="shared" si="89"/>
        <v>0.52359877559829882</v>
      </c>
      <c r="S400" s="23">
        <f t="shared" si="90"/>
        <v>-3.1415926535897931</v>
      </c>
      <c r="T400">
        <f t="shared" si="91"/>
        <v>1.3775276725447061</v>
      </c>
      <c r="U400">
        <f t="shared" si="92"/>
        <v>-51.090201510904251</v>
      </c>
      <c r="V400" s="24">
        <f t="shared" si="93"/>
        <v>-1.0719035223961286</v>
      </c>
      <c r="W400" s="24">
        <f t="shared" si="94"/>
        <v>0.6370755999490143</v>
      </c>
      <c r="X400">
        <v>1.612723019842569</v>
      </c>
      <c r="Y400">
        <v>0.56268218486765664</v>
      </c>
    </row>
    <row r="401" spans="1:25">
      <c r="A401" s="4"/>
      <c r="B401" s="4"/>
      <c r="F401" s="1">
        <v>-170</v>
      </c>
      <c r="G401" s="1">
        <f t="shared" si="96"/>
        <v>30</v>
      </c>
      <c r="H401" s="1">
        <f t="shared" si="80"/>
        <v>30</v>
      </c>
      <c r="I401" s="1">
        <f t="shared" si="81"/>
        <v>-170</v>
      </c>
      <c r="J401" s="23">
        <f t="shared" si="95"/>
        <v>0.52359877559829882</v>
      </c>
      <c r="K401" s="23">
        <f t="shared" si="95"/>
        <v>-2.9670597283903604</v>
      </c>
      <c r="L401">
        <f t="shared" si="83"/>
        <v>1.4350348038097875</v>
      </c>
      <c r="M401">
        <f t="shared" si="84"/>
        <v>-44.609938</v>
      </c>
      <c r="N401" s="24">
        <f t="shared" si="85"/>
        <v>-1.0077912824454556</v>
      </c>
      <c r="O401" s="24">
        <f t="shared" si="86"/>
        <v>0.53461892964075131</v>
      </c>
      <c r="P401" s="11">
        <f t="shared" si="87"/>
        <v>30</v>
      </c>
      <c r="Q401" s="11">
        <f t="shared" si="88"/>
        <v>-170</v>
      </c>
      <c r="R401" s="23">
        <f t="shared" si="89"/>
        <v>0.52359877559829882</v>
      </c>
      <c r="S401" s="23">
        <f t="shared" si="90"/>
        <v>-2.9670597283903604</v>
      </c>
      <c r="T401">
        <f t="shared" si="91"/>
        <v>1.3775276725447061</v>
      </c>
      <c r="U401">
        <f t="shared" si="92"/>
        <v>-45.008034664368026</v>
      </c>
      <c r="V401" s="24">
        <f t="shared" si="93"/>
        <v>-0.97419574257904118</v>
      </c>
      <c r="W401" s="24">
        <f t="shared" si="94"/>
        <v>0.52837285906673259</v>
      </c>
      <c r="X401">
        <v>1.6079890623499742</v>
      </c>
      <c r="Y401">
        <v>0.56226807682984092</v>
      </c>
    </row>
    <row r="402" spans="1:25">
      <c r="B402" s="4"/>
      <c r="F402" s="1">
        <v>-160</v>
      </c>
      <c r="G402" s="1">
        <f t="shared" si="96"/>
        <v>30</v>
      </c>
      <c r="H402" s="1">
        <f t="shared" ref="H402:H465" si="97">ROUND((ROUNDDOWN(G402,0)+(G402-ROUNDDOWN(G402,0))*(5/3)),2)</f>
        <v>30</v>
      </c>
      <c r="I402" s="1">
        <f t="shared" si="81"/>
        <v>-160</v>
      </c>
      <c r="J402" s="23">
        <f t="shared" si="95"/>
        <v>0.52359877559829882</v>
      </c>
      <c r="K402" s="23">
        <f t="shared" si="95"/>
        <v>-2.7925268031909272</v>
      </c>
      <c r="L402">
        <f t="shared" si="83"/>
        <v>1.4350348038097875</v>
      </c>
      <c r="M402">
        <f t="shared" si="84"/>
        <v>-38.581567999999997</v>
      </c>
      <c r="N402" s="24">
        <f t="shared" si="85"/>
        <v>-0.89492809989693511</v>
      </c>
      <c r="O402" s="24">
        <f t="shared" si="86"/>
        <v>0.43442926659321812</v>
      </c>
      <c r="P402" s="11">
        <f t="shared" si="87"/>
        <v>30</v>
      </c>
      <c r="Q402" s="11">
        <f t="shared" si="88"/>
        <v>-160</v>
      </c>
      <c r="R402" s="23">
        <f t="shared" si="89"/>
        <v>0.52359877559829882</v>
      </c>
      <c r="S402" s="23">
        <f t="shared" si="90"/>
        <v>-2.7925268031909272</v>
      </c>
      <c r="T402">
        <f t="shared" si="91"/>
        <v>1.3775276725447061</v>
      </c>
      <c r="U402">
        <f t="shared" si="92"/>
        <v>-38.925867817831808</v>
      </c>
      <c r="V402" s="24">
        <f t="shared" si="93"/>
        <v>-0.86552040935889507</v>
      </c>
      <c r="W402" s="24">
        <f t="shared" si="94"/>
        <v>0.43063459602919396</v>
      </c>
      <c r="X402">
        <v>1.6083872129306509</v>
      </c>
      <c r="Y402">
        <v>0.56219701677147005</v>
      </c>
    </row>
    <row r="403" spans="1:25">
      <c r="A403" s="4"/>
      <c r="B403" s="4"/>
      <c r="F403" s="1">
        <v>-150</v>
      </c>
      <c r="G403" s="1">
        <f t="shared" si="96"/>
        <v>30</v>
      </c>
      <c r="H403" s="1">
        <f t="shared" si="97"/>
        <v>30</v>
      </c>
      <c r="I403" s="1">
        <f t="shared" si="81"/>
        <v>-150</v>
      </c>
      <c r="J403" s="23">
        <f t="shared" si="95"/>
        <v>0.52359877559829882</v>
      </c>
      <c r="K403" s="23">
        <f t="shared" si="95"/>
        <v>-2.6179938779914944</v>
      </c>
      <c r="L403">
        <f t="shared" si="83"/>
        <v>1.4350348038097875</v>
      </c>
      <c r="M403">
        <f t="shared" si="84"/>
        <v>-32.553197999999995</v>
      </c>
      <c r="N403" s="24">
        <f t="shared" si="85"/>
        <v>-0.77216704155236027</v>
      </c>
      <c r="O403" s="24">
        <f t="shared" si="86"/>
        <v>0.34664664239754561</v>
      </c>
      <c r="P403" s="11">
        <f t="shared" si="87"/>
        <v>30</v>
      </c>
      <c r="Q403" s="11">
        <f t="shared" si="88"/>
        <v>-150</v>
      </c>
      <c r="R403" s="23">
        <f t="shared" si="89"/>
        <v>0.52359877559829882</v>
      </c>
      <c r="S403" s="23">
        <f t="shared" si="90"/>
        <v>-2.6179938779914944</v>
      </c>
      <c r="T403">
        <f t="shared" si="91"/>
        <v>1.3775276725447061</v>
      </c>
      <c r="U403">
        <f t="shared" si="92"/>
        <v>-32.84370097129559</v>
      </c>
      <c r="V403" s="24">
        <f t="shared" si="93"/>
        <v>-0.74710099607743563</v>
      </c>
      <c r="W403" s="24">
        <f t="shared" si="94"/>
        <v>0.34496115399387128</v>
      </c>
      <c r="X403">
        <v>1.6079949370209521</v>
      </c>
      <c r="Y403">
        <v>0.56293841380009557</v>
      </c>
    </row>
    <row r="404" spans="1:25">
      <c r="B404" s="4"/>
      <c r="F404" s="1">
        <v>-140</v>
      </c>
      <c r="G404" s="1">
        <f t="shared" si="96"/>
        <v>30</v>
      </c>
      <c r="H404" s="1">
        <f t="shared" si="97"/>
        <v>30</v>
      </c>
      <c r="I404" s="1">
        <f t="shared" ref="I404:I467" si="98">ROUND((ROUNDDOWN(F404,0)+(F404-ROUNDDOWN(F404,0))*(5/3)),2)</f>
        <v>-140</v>
      </c>
      <c r="J404" s="23">
        <f t="shared" si="95"/>
        <v>0.52359877559829882</v>
      </c>
      <c r="K404" s="23">
        <f t="shared" si="95"/>
        <v>-2.4434609527920612</v>
      </c>
      <c r="L404">
        <f t="shared" si="83"/>
        <v>1.4350348038097875</v>
      </c>
      <c r="M404">
        <f t="shared" si="84"/>
        <v>-26.524827999999999</v>
      </c>
      <c r="N404" s="24">
        <f t="shared" si="85"/>
        <v>-0.64086584074050512</v>
      </c>
      <c r="O404" s="24">
        <f t="shared" si="86"/>
        <v>0.27224193003385411</v>
      </c>
      <c r="P404" s="11">
        <f t="shared" si="87"/>
        <v>30</v>
      </c>
      <c r="Q404" s="11">
        <f t="shared" si="88"/>
        <v>-140</v>
      </c>
      <c r="R404" s="23">
        <f t="shared" si="89"/>
        <v>0.52359877559829882</v>
      </c>
      <c r="S404" s="23">
        <f t="shared" si="90"/>
        <v>-2.4434609527920612</v>
      </c>
      <c r="T404">
        <f t="shared" si="91"/>
        <v>1.3775276725447061</v>
      </c>
      <c r="U404">
        <f t="shared" si="92"/>
        <v>-26.761534124759368</v>
      </c>
      <c r="V404" s="24">
        <f t="shared" si="93"/>
        <v>-0.62027067550719484</v>
      </c>
      <c r="W404" s="24">
        <f t="shared" si="94"/>
        <v>0.27231704964840597</v>
      </c>
      <c r="X404">
        <v>1.6081790563000207</v>
      </c>
      <c r="Y404">
        <v>0.56338306500589053</v>
      </c>
    </row>
    <row r="405" spans="1:25">
      <c r="A405" s="4"/>
      <c r="B405" s="4"/>
      <c r="F405" s="1">
        <v>-130</v>
      </c>
      <c r="G405" s="1">
        <f t="shared" si="96"/>
        <v>30</v>
      </c>
      <c r="H405" s="1">
        <f t="shared" si="97"/>
        <v>30</v>
      </c>
      <c r="I405" s="1">
        <f t="shared" si="98"/>
        <v>-130</v>
      </c>
      <c r="J405" s="23">
        <f t="shared" si="95"/>
        <v>0.52359877559829882</v>
      </c>
      <c r="K405" s="23">
        <f t="shared" si="95"/>
        <v>-2.2689280275926285</v>
      </c>
      <c r="L405">
        <f t="shared" si="83"/>
        <v>1.4350348038097875</v>
      </c>
      <c r="M405">
        <f t="shared" si="84"/>
        <v>-20.496457999999997</v>
      </c>
      <c r="N405" s="24">
        <f t="shared" si="85"/>
        <v>-0.50247668448919702</v>
      </c>
      <c r="O405" s="24">
        <f t="shared" si="86"/>
        <v>0.21203804321074382</v>
      </c>
      <c r="P405" s="11">
        <f t="shared" si="87"/>
        <v>30</v>
      </c>
      <c r="Q405" s="11">
        <f t="shared" si="88"/>
        <v>-130</v>
      </c>
      <c r="R405" s="23">
        <f t="shared" si="89"/>
        <v>0.52359877559829882</v>
      </c>
      <c r="S405" s="23">
        <f t="shared" si="90"/>
        <v>-2.2689280275926285</v>
      </c>
      <c r="T405">
        <f t="shared" si="91"/>
        <v>1.3775276725447061</v>
      </c>
      <c r="U405">
        <f t="shared" si="92"/>
        <v>-20.679367278223147</v>
      </c>
      <c r="V405" s="24">
        <f t="shared" si="93"/>
        <v>-0.48645731091341243</v>
      </c>
      <c r="W405" s="24">
        <f t="shared" si="94"/>
        <v>0.21352011462457732</v>
      </c>
      <c r="X405">
        <v>1.608891925766166</v>
      </c>
      <c r="Y405">
        <v>0.56413895159984029</v>
      </c>
    </row>
    <row r="406" spans="1:25">
      <c r="B406" s="4"/>
      <c r="F406" s="1">
        <v>-120</v>
      </c>
      <c r="G406" s="1">
        <f t="shared" si="96"/>
        <v>30</v>
      </c>
      <c r="H406" s="1">
        <f t="shared" si="97"/>
        <v>30</v>
      </c>
      <c r="I406" s="1">
        <f t="shared" si="98"/>
        <v>-120</v>
      </c>
      <c r="J406" s="23">
        <f t="shared" si="95"/>
        <v>0.52359877559829882</v>
      </c>
      <c r="K406" s="23">
        <f t="shared" si="95"/>
        <v>-2.0943951023931953</v>
      </c>
      <c r="L406">
        <f t="shared" si="83"/>
        <v>1.4350348038097875</v>
      </c>
      <c r="M406">
        <f t="shared" si="84"/>
        <v>-14.468087999999998</v>
      </c>
      <c r="N406" s="24">
        <f t="shared" si="85"/>
        <v>-0.35853015238382857</v>
      </c>
      <c r="O406" s="24">
        <f t="shared" si="86"/>
        <v>0.16670083496633481</v>
      </c>
      <c r="P406" s="11">
        <f t="shared" si="87"/>
        <v>30</v>
      </c>
      <c r="Q406" s="11">
        <f t="shared" si="88"/>
        <v>-120</v>
      </c>
      <c r="R406" s="23">
        <f t="shared" si="89"/>
        <v>0.52359877559829882</v>
      </c>
      <c r="S406" s="23">
        <f t="shared" si="90"/>
        <v>-2.0943951023931953</v>
      </c>
      <c r="T406">
        <f t="shared" si="91"/>
        <v>1.3775276725447061</v>
      </c>
      <c r="U406">
        <f t="shared" si="92"/>
        <v>-14.597200431686929</v>
      </c>
      <c r="V406" s="24">
        <f t="shared" si="93"/>
        <v>-0.34716738108477585</v>
      </c>
      <c r="W406" s="24">
        <f t="shared" si="94"/>
        <v>0.16923228830132664</v>
      </c>
      <c r="X406">
        <v>1.6080166666161642</v>
      </c>
      <c r="Y406">
        <v>0.56402937199363234</v>
      </c>
    </row>
    <row r="407" spans="1:25">
      <c r="A407" s="4"/>
      <c r="B407" s="4"/>
      <c r="F407" s="1">
        <v>-110</v>
      </c>
      <c r="G407" s="1">
        <f t="shared" si="96"/>
        <v>30</v>
      </c>
      <c r="H407" s="1">
        <f t="shared" si="97"/>
        <v>30</v>
      </c>
      <c r="I407" s="1">
        <f t="shared" si="98"/>
        <v>-110</v>
      </c>
      <c r="J407" s="23">
        <f t="shared" si="95"/>
        <v>0.52359877559829882</v>
      </c>
      <c r="K407" s="23">
        <f t="shared" si="95"/>
        <v>-1.9198621771937625</v>
      </c>
      <c r="L407">
        <f t="shared" si="83"/>
        <v>1.4350348038097875</v>
      </c>
      <c r="M407">
        <f t="shared" si="84"/>
        <v>-8.4397179999999992</v>
      </c>
      <c r="N407" s="24">
        <f t="shared" si="85"/>
        <v>-0.21061828840672167</v>
      </c>
      <c r="O407" s="24">
        <f t="shared" si="86"/>
        <v>0.13673173335523181</v>
      </c>
      <c r="P407" s="11">
        <f t="shared" si="87"/>
        <v>30</v>
      </c>
      <c r="Q407" s="11">
        <f t="shared" si="88"/>
        <v>-110</v>
      </c>
      <c r="R407" s="23">
        <f t="shared" si="89"/>
        <v>0.52359877559829882</v>
      </c>
      <c r="S407" s="23">
        <f t="shared" si="90"/>
        <v>-1.9198621771937625</v>
      </c>
      <c r="T407">
        <f t="shared" si="91"/>
        <v>1.3775276725447061</v>
      </c>
      <c r="U407">
        <f t="shared" si="92"/>
        <v>-8.5150335851507073</v>
      </c>
      <c r="V407" s="24">
        <f t="shared" si="93"/>
        <v>-0.20396902030594105</v>
      </c>
      <c r="W407" s="24">
        <f t="shared" si="94"/>
        <v>0.13995216565200086</v>
      </c>
      <c r="X407">
        <v>1.6085430862661207</v>
      </c>
      <c r="Y407">
        <v>0.56422689845783458</v>
      </c>
    </row>
    <row r="408" spans="1:25">
      <c r="B408" s="4"/>
      <c r="F408" s="1">
        <v>-100</v>
      </c>
      <c r="G408" s="1">
        <f t="shared" si="96"/>
        <v>30</v>
      </c>
      <c r="H408" s="1">
        <f t="shared" si="97"/>
        <v>30</v>
      </c>
      <c r="I408" s="1">
        <f t="shared" si="98"/>
        <v>-100</v>
      </c>
      <c r="J408" s="23">
        <f t="shared" si="95"/>
        <v>0.52359877559829882</v>
      </c>
      <c r="K408" s="23">
        <f t="shared" si="95"/>
        <v>-1.7453292519943295</v>
      </c>
      <c r="L408">
        <f t="shared" si="83"/>
        <v>1.4350348038097875</v>
      </c>
      <c r="M408">
        <f t="shared" si="84"/>
        <v>-2.4113479999999998</v>
      </c>
      <c r="N408" s="24">
        <f t="shared" si="85"/>
        <v>-6.0376992982253255E-2</v>
      </c>
      <c r="O408" s="24">
        <f t="shared" si="86"/>
        <v>0.122462195670485</v>
      </c>
      <c r="P408" s="11">
        <f t="shared" si="87"/>
        <v>30</v>
      </c>
      <c r="Q408" s="11">
        <f t="shared" si="88"/>
        <v>-100</v>
      </c>
      <c r="R408" s="23">
        <f t="shared" si="89"/>
        <v>0.52359877559829882</v>
      </c>
      <c r="S408" s="23">
        <f t="shared" si="90"/>
        <v>-1.7453292519943295</v>
      </c>
      <c r="T408">
        <f t="shared" si="91"/>
        <v>1.3775276725447061</v>
      </c>
      <c r="U408">
        <f t="shared" si="92"/>
        <v>-2.432866738614488</v>
      </c>
      <c r="V408" s="24">
        <f t="shared" si="93"/>
        <v>-5.8474364208823813E-2</v>
      </c>
      <c r="W408" s="24">
        <f t="shared" si="94"/>
        <v>0.12600938403259421</v>
      </c>
      <c r="X408">
        <v>1.6084728979343399</v>
      </c>
      <c r="Y408">
        <v>0.5644588655006566</v>
      </c>
    </row>
    <row r="409" spans="1:25">
      <c r="A409" s="4"/>
      <c r="B409" s="4"/>
      <c r="F409" s="1">
        <v>-90</v>
      </c>
      <c r="G409" s="1">
        <f t="shared" si="96"/>
        <v>30</v>
      </c>
      <c r="H409" s="1">
        <f t="shared" si="97"/>
        <v>30</v>
      </c>
      <c r="I409" s="1">
        <f t="shared" si="98"/>
        <v>-90</v>
      </c>
      <c r="J409" s="23">
        <f t="shared" si="95"/>
        <v>0.52359877559829882</v>
      </c>
      <c r="K409" s="23">
        <f t="shared" si="95"/>
        <v>-1.5707963267948966</v>
      </c>
      <c r="L409">
        <f t="shared" si="83"/>
        <v>1.4350348038097875</v>
      </c>
      <c r="M409">
        <f t="shared" si="84"/>
        <v>3.6170219999999995</v>
      </c>
      <c r="N409" s="24">
        <f t="shared" si="85"/>
        <v>9.0532070028847431E-2</v>
      </c>
      <c r="O409" s="24">
        <f t="shared" si="86"/>
        <v>0.12405004253666418</v>
      </c>
      <c r="P409" s="11">
        <f t="shared" si="87"/>
        <v>30</v>
      </c>
      <c r="Q409" s="11">
        <f t="shared" si="88"/>
        <v>-90</v>
      </c>
      <c r="R409" s="23">
        <f t="shared" si="89"/>
        <v>0.52359877559829882</v>
      </c>
      <c r="S409" s="23">
        <f t="shared" si="90"/>
        <v>-1.5707963267948966</v>
      </c>
      <c r="T409">
        <f t="shared" si="91"/>
        <v>1.3775276725447061</v>
      </c>
      <c r="U409">
        <f t="shared" si="92"/>
        <v>3.6493001079217322</v>
      </c>
      <c r="V409" s="24">
        <f t="shared" si="93"/>
        <v>8.7678599745883101E-2</v>
      </c>
      <c r="W409" s="24">
        <f t="shared" si="94"/>
        <v>0.12756091210485931</v>
      </c>
      <c r="X409">
        <v>1.6082211036250809</v>
      </c>
      <c r="Y409">
        <v>0.56466000095485591</v>
      </c>
    </row>
    <row r="410" spans="1:25">
      <c r="B410" s="4"/>
      <c r="F410" s="1">
        <v>-80</v>
      </c>
      <c r="G410" s="1">
        <f t="shared" si="96"/>
        <v>30</v>
      </c>
      <c r="H410" s="1">
        <f t="shared" si="97"/>
        <v>30</v>
      </c>
      <c r="I410" s="1">
        <f t="shared" si="98"/>
        <v>-80</v>
      </c>
      <c r="J410" s="23">
        <f t="shared" si="95"/>
        <v>0.52359877559829882</v>
      </c>
      <c r="K410" s="23">
        <f t="shared" si="95"/>
        <v>-1.3962634015954636</v>
      </c>
      <c r="L410">
        <f t="shared" si="83"/>
        <v>1.4350348038097875</v>
      </c>
      <c r="M410">
        <f t="shared" si="84"/>
        <v>9.6453919999999993</v>
      </c>
      <c r="N410" s="24">
        <f t="shared" si="85"/>
        <v>0.24043985127797371</v>
      </c>
      <c r="O410" s="24">
        <f t="shared" si="86"/>
        <v>0.14147771241886331</v>
      </c>
      <c r="P410" s="11">
        <f t="shared" si="87"/>
        <v>30</v>
      </c>
      <c r="Q410" s="11">
        <f t="shared" si="88"/>
        <v>-80</v>
      </c>
      <c r="R410" s="23">
        <f t="shared" si="89"/>
        <v>0.52359877559829882</v>
      </c>
      <c r="S410" s="23">
        <f t="shared" si="90"/>
        <v>-1.3962634015954636</v>
      </c>
      <c r="T410">
        <f t="shared" si="91"/>
        <v>1.3775276725447061</v>
      </c>
      <c r="U410">
        <f t="shared" si="92"/>
        <v>9.731466954457952</v>
      </c>
      <c r="V410" s="24">
        <f t="shared" si="93"/>
        <v>0.23284447282861329</v>
      </c>
      <c r="W410" s="24">
        <f t="shared" si="94"/>
        <v>0.14458928267381155</v>
      </c>
      <c r="X410">
        <v>1.6078018438453696</v>
      </c>
      <c r="Y410">
        <v>0.56450192158847634</v>
      </c>
    </row>
    <row r="411" spans="1:25">
      <c r="A411" s="4"/>
      <c r="B411" s="4"/>
      <c r="F411" s="1">
        <v>-70</v>
      </c>
      <c r="G411" s="1">
        <f t="shared" si="96"/>
        <v>30</v>
      </c>
      <c r="H411" s="1">
        <f t="shared" si="97"/>
        <v>30</v>
      </c>
      <c r="I411" s="1">
        <f t="shared" si="98"/>
        <v>-70</v>
      </c>
      <c r="J411" s="23">
        <f t="shared" si="95"/>
        <v>0.52359877559829882</v>
      </c>
      <c r="K411" s="23">
        <f t="shared" si="95"/>
        <v>-1.2217304763960306</v>
      </c>
      <c r="L411">
        <f t="shared" si="83"/>
        <v>1.4350348038097875</v>
      </c>
      <c r="M411">
        <f t="shared" si="84"/>
        <v>15.673761999999998</v>
      </c>
      <c r="N411" s="24">
        <f t="shared" si="85"/>
        <v>0.38768837556037228</v>
      </c>
      <c r="O411" s="24">
        <f t="shared" si="86"/>
        <v>0.17455245585270807</v>
      </c>
      <c r="P411" s="11">
        <f t="shared" si="87"/>
        <v>30</v>
      </c>
      <c r="Q411" s="11">
        <f t="shared" si="88"/>
        <v>-70</v>
      </c>
      <c r="R411" s="23">
        <f t="shared" si="89"/>
        <v>0.52359877559829882</v>
      </c>
      <c r="S411" s="23">
        <f t="shared" si="90"/>
        <v>-1.2217304763960306</v>
      </c>
      <c r="T411">
        <f t="shared" si="91"/>
        <v>1.3775276725447061</v>
      </c>
      <c r="U411">
        <f t="shared" si="92"/>
        <v>15.813633800994172</v>
      </c>
      <c r="V411" s="24">
        <f t="shared" si="93"/>
        <v>0.37538896903733432</v>
      </c>
      <c r="W411" s="24">
        <f t="shared" si="94"/>
        <v>0.17690278933444525</v>
      </c>
      <c r="X411">
        <v>1.614415811268499</v>
      </c>
      <c r="Y411">
        <v>0.56207077602708289</v>
      </c>
    </row>
    <row r="412" spans="1:25">
      <c r="B412" s="4"/>
      <c r="F412" s="1">
        <v>-60</v>
      </c>
      <c r="G412" s="1">
        <f t="shared" si="96"/>
        <v>30</v>
      </c>
      <c r="H412" s="1">
        <f t="shared" si="97"/>
        <v>30</v>
      </c>
      <c r="I412" s="1">
        <f t="shared" si="98"/>
        <v>-60</v>
      </c>
      <c r="J412" s="23">
        <f t="shared" si="95"/>
        <v>0.52359877559829882</v>
      </c>
      <c r="K412" s="23">
        <f t="shared" si="95"/>
        <v>-1.0471975511965976</v>
      </c>
      <c r="L412">
        <f t="shared" si="83"/>
        <v>1.4350348038097875</v>
      </c>
      <c r="M412">
        <f t="shared" si="84"/>
        <v>21.702131999999999</v>
      </c>
      <c r="N412" s="24">
        <f t="shared" si="85"/>
        <v>0.53064907896720259</v>
      </c>
      <c r="O412" s="24">
        <f t="shared" si="86"/>
        <v>0.22290846724718816</v>
      </c>
      <c r="P412" s="11">
        <f t="shared" si="87"/>
        <v>30</v>
      </c>
      <c r="Q412" s="11">
        <f t="shared" si="88"/>
        <v>-60</v>
      </c>
      <c r="R412" s="23">
        <f t="shared" si="89"/>
        <v>0.52359877559829882</v>
      </c>
      <c r="S412" s="23">
        <f t="shared" si="90"/>
        <v>-1.0471975511965976</v>
      </c>
      <c r="T412">
        <f t="shared" si="91"/>
        <v>1.3775276725447061</v>
      </c>
      <c r="U412">
        <f t="shared" si="92"/>
        <v>21.895800647530393</v>
      </c>
      <c r="V412" s="24">
        <f t="shared" si="93"/>
        <v>0.51370731398621039</v>
      </c>
      <c r="W412" s="24">
        <f t="shared" si="94"/>
        <v>0.22413764471380082</v>
      </c>
      <c r="X412">
        <v>1.605449876717105</v>
      </c>
      <c r="Y412">
        <v>0.55658026979836317</v>
      </c>
    </row>
    <row r="413" spans="1:25">
      <c r="A413" s="4"/>
      <c r="B413" s="4"/>
      <c r="F413" s="1">
        <v>-50</v>
      </c>
      <c r="G413" s="1">
        <f t="shared" si="96"/>
        <v>30</v>
      </c>
      <c r="H413" s="1">
        <f t="shared" si="97"/>
        <v>30</v>
      </c>
      <c r="I413" s="1">
        <f t="shared" si="98"/>
        <v>-50</v>
      </c>
      <c r="J413" s="23">
        <f t="shared" si="95"/>
        <v>0.52359877559829882</v>
      </c>
      <c r="K413" s="23">
        <f t="shared" si="95"/>
        <v>-0.87266462599716477</v>
      </c>
      <c r="L413">
        <f t="shared" si="83"/>
        <v>1.4350348038097875</v>
      </c>
      <c r="M413">
        <f t="shared" si="84"/>
        <v>27.730501999999998</v>
      </c>
      <c r="N413" s="24">
        <f t="shared" si="85"/>
        <v>0.66774082074961527</v>
      </c>
      <c r="O413" s="24">
        <f t="shared" si="86"/>
        <v>0.2860109306826446</v>
      </c>
      <c r="P413" s="11">
        <f t="shared" si="87"/>
        <v>30</v>
      </c>
      <c r="Q413" s="11">
        <f t="shared" si="88"/>
        <v>-50</v>
      </c>
      <c r="R413" s="23">
        <f t="shared" si="89"/>
        <v>0.52359877559829882</v>
      </c>
      <c r="S413" s="23">
        <f t="shared" si="90"/>
        <v>-0.87266462599716477</v>
      </c>
      <c r="T413">
        <f t="shared" si="91"/>
        <v>1.3775276725447061</v>
      </c>
      <c r="U413">
        <f t="shared" si="92"/>
        <v>27.977967494066611</v>
      </c>
      <c r="V413" s="24">
        <f t="shared" si="93"/>
        <v>0.64624231155074019</v>
      </c>
      <c r="W413" s="24">
        <f t="shared" si="94"/>
        <v>0.28576207601077064</v>
      </c>
      <c r="X413">
        <v>1.6063592069172175</v>
      </c>
      <c r="Y413">
        <v>0.55957719659350824</v>
      </c>
    </row>
    <row r="414" spans="1:25">
      <c r="B414" s="4"/>
      <c r="F414" s="1">
        <v>-40</v>
      </c>
      <c r="G414" s="1">
        <f t="shared" si="96"/>
        <v>30</v>
      </c>
      <c r="H414" s="1">
        <f t="shared" si="97"/>
        <v>30</v>
      </c>
      <c r="I414" s="1">
        <f t="shared" si="98"/>
        <v>-40</v>
      </c>
      <c r="J414" s="23">
        <f t="shared" si="95"/>
        <v>0.52359877559829882</v>
      </c>
      <c r="K414" s="23">
        <f t="shared" si="95"/>
        <v>-0.69813170079773179</v>
      </c>
      <c r="L414">
        <f t="shared" si="83"/>
        <v>1.4350348038097875</v>
      </c>
      <c r="M414">
        <f t="shared" si="84"/>
        <v>33.758871999999997</v>
      </c>
      <c r="N414" s="24">
        <f t="shared" si="85"/>
        <v>0.79744737068421734</v>
      </c>
      <c r="O414" s="24">
        <f t="shared" si="86"/>
        <v>0.36316193495751681</v>
      </c>
      <c r="P414" s="11">
        <f t="shared" si="87"/>
        <v>30</v>
      </c>
      <c r="Q414" s="11">
        <f t="shared" si="88"/>
        <v>-40</v>
      </c>
      <c r="R414" s="23">
        <f t="shared" si="89"/>
        <v>0.52359877559829882</v>
      </c>
      <c r="S414" s="23">
        <f t="shared" si="90"/>
        <v>-0.69813170079773179</v>
      </c>
      <c r="T414">
        <f t="shared" si="91"/>
        <v>1.3775276725447061</v>
      </c>
      <c r="U414">
        <f t="shared" si="92"/>
        <v>34.060134340602829</v>
      </c>
      <c r="V414" s="24">
        <f t="shared" si="93"/>
        <v>0.77150187487401045</v>
      </c>
      <c r="W414" s="24">
        <f t="shared" si="94"/>
        <v>0.36108231172580618</v>
      </c>
      <c r="X414">
        <v>1.6064341699874867</v>
      </c>
      <c r="Y414">
        <v>0.55970260627992585</v>
      </c>
    </row>
    <row r="415" spans="1:25">
      <c r="A415" s="4"/>
      <c r="B415" s="4"/>
      <c r="F415" s="1">
        <v>-30</v>
      </c>
      <c r="G415" s="1">
        <f t="shared" si="96"/>
        <v>30</v>
      </c>
      <c r="H415" s="1">
        <f t="shared" si="97"/>
        <v>30</v>
      </c>
      <c r="I415" s="1">
        <f t="shared" si="98"/>
        <v>-30</v>
      </c>
      <c r="J415" s="23">
        <f t="shared" si="95"/>
        <v>0.52359877559829882</v>
      </c>
      <c r="K415" s="23">
        <f t="shared" si="95"/>
        <v>-0.52359877559829882</v>
      </c>
      <c r="L415">
        <f t="shared" si="83"/>
        <v>1.4350348038097875</v>
      </c>
      <c r="M415">
        <f t="shared" si="84"/>
        <v>39.787241999999999</v>
      </c>
      <c r="N415" s="24">
        <f t="shared" si="85"/>
        <v>0.91833417853022969</v>
      </c>
      <c r="O415" s="24">
        <f t="shared" si="86"/>
        <v>0.4535081924636255</v>
      </c>
      <c r="P415" s="11">
        <f t="shared" si="87"/>
        <v>30</v>
      </c>
      <c r="Q415" s="11">
        <f t="shared" si="88"/>
        <v>-30</v>
      </c>
      <c r="R415" s="23">
        <f t="shared" si="89"/>
        <v>0.52359877559829882</v>
      </c>
      <c r="S415" s="23">
        <f t="shared" si="90"/>
        <v>-0.52359877559829882</v>
      </c>
      <c r="T415">
        <f t="shared" si="91"/>
        <v>1.3775276725447061</v>
      </c>
      <c r="U415">
        <f t="shared" si="92"/>
        <v>40.142301187139054</v>
      </c>
      <c r="V415" s="24">
        <f t="shared" si="93"/>
        <v>0.88807582436895505</v>
      </c>
      <c r="W415" s="24">
        <f t="shared" si="94"/>
        <v>0.44925039218157536</v>
      </c>
      <c r="X415">
        <v>1.607204027766181</v>
      </c>
      <c r="Y415">
        <v>0.56016693314084676</v>
      </c>
    </row>
    <row r="416" spans="1:25">
      <c r="B416" s="4"/>
      <c r="F416" s="1">
        <v>-20</v>
      </c>
      <c r="G416" s="1">
        <f t="shared" si="96"/>
        <v>30</v>
      </c>
      <c r="H416" s="1">
        <f t="shared" si="97"/>
        <v>30</v>
      </c>
      <c r="I416" s="1">
        <f t="shared" si="98"/>
        <v>-20</v>
      </c>
      <c r="J416" s="23">
        <f t="shared" si="95"/>
        <v>0.52359877559829882</v>
      </c>
      <c r="K416" s="23">
        <f t="shared" si="95"/>
        <v>-0.3490658503988659</v>
      </c>
      <c r="L416">
        <f t="shared" si="83"/>
        <v>1.4350348038097875</v>
      </c>
      <c r="M416">
        <f t="shared" si="84"/>
        <v>45.815611999999994</v>
      </c>
      <c r="N416" s="24">
        <f t="shared" si="85"/>
        <v>1.0290642401086805</v>
      </c>
      <c r="O416" s="24">
        <f t="shared" si="86"/>
        <v>0.55605047651947848</v>
      </c>
      <c r="P416" s="11">
        <f t="shared" si="87"/>
        <v>30</v>
      </c>
      <c r="Q416" s="11">
        <f t="shared" si="88"/>
        <v>-20</v>
      </c>
      <c r="R416" s="23">
        <f t="shared" si="89"/>
        <v>0.52359877559829882</v>
      </c>
      <c r="S416" s="23">
        <f t="shared" si="90"/>
        <v>-0.3490658503988659</v>
      </c>
      <c r="T416">
        <f t="shared" si="91"/>
        <v>1.3775276725447061</v>
      </c>
      <c r="U416">
        <f t="shared" si="92"/>
        <v>46.224468033675272</v>
      </c>
      <c r="V416" s="24">
        <f t="shared" si="93"/>
        <v>0.99465176360371665</v>
      </c>
      <c r="W416" s="24">
        <f t="shared" si="94"/>
        <v>0.54927371590326213</v>
      </c>
      <c r="X416">
        <v>1.6074591096455686</v>
      </c>
      <c r="Y416">
        <v>0.56042971828068622</v>
      </c>
    </row>
    <row r="417" spans="1:25">
      <c r="A417" s="4"/>
      <c r="B417" s="4"/>
      <c r="F417" s="1">
        <v>-10</v>
      </c>
      <c r="G417" s="1">
        <f t="shared" si="96"/>
        <v>30</v>
      </c>
      <c r="H417" s="1">
        <f t="shared" si="97"/>
        <v>30</v>
      </c>
      <c r="I417" s="1">
        <f t="shared" si="98"/>
        <v>-10</v>
      </c>
      <c r="J417" s="23">
        <f t="shared" si="95"/>
        <v>0.52359877559829882</v>
      </c>
      <c r="K417" s="23">
        <f t="shared" si="95"/>
        <v>-0.17453292519943295</v>
      </c>
      <c r="L417">
        <f t="shared" si="83"/>
        <v>1.4350348038097875</v>
      </c>
      <c r="M417">
        <f t="shared" si="84"/>
        <v>51.843981999999997</v>
      </c>
      <c r="N417" s="24">
        <f t="shared" si="85"/>
        <v>1.1284128845253167</v>
      </c>
      <c r="O417" s="24">
        <f t="shared" si="86"/>
        <v>0.66965467278500201</v>
      </c>
      <c r="P417" s="11">
        <f t="shared" si="87"/>
        <v>30</v>
      </c>
      <c r="Q417" s="11">
        <f t="shared" si="88"/>
        <v>-10</v>
      </c>
      <c r="R417" s="23">
        <f t="shared" si="89"/>
        <v>0.52359877559829882</v>
      </c>
      <c r="S417" s="23">
        <f t="shared" si="90"/>
        <v>-0.17453292519943295</v>
      </c>
      <c r="T417">
        <f t="shared" si="91"/>
        <v>1.3775276725447061</v>
      </c>
      <c r="U417">
        <f t="shared" si="92"/>
        <v>52.30663488021149</v>
      </c>
      <c r="V417" s="24">
        <f t="shared" si="93"/>
        <v>1.0900298543384521</v>
      </c>
      <c r="W417" s="24">
        <f t="shared" si="94"/>
        <v>0.6600262143847927</v>
      </c>
      <c r="X417">
        <v>1.6065536029660241</v>
      </c>
      <c r="Y417">
        <v>0.55985920479701023</v>
      </c>
    </row>
    <row r="418" spans="1:25">
      <c r="B418" s="4"/>
      <c r="F418" s="1">
        <v>0</v>
      </c>
      <c r="G418" s="1">
        <f t="shared" si="96"/>
        <v>30</v>
      </c>
      <c r="H418" s="1">
        <f t="shared" si="97"/>
        <v>30</v>
      </c>
      <c r="I418" s="1">
        <f t="shared" si="98"/>
        <v>0</v>
      </c>
      <c r="J418" s="23">
        <f t="shared" si="95"/>
        <v>0.52359877559829882</v>
      </c>
      <c r="K418" s="23">
        <f t="shared" si="95"/>
        <v>0</v>
      </c>
      <c r="L418">
        <f t="shared" si="83"/>
        <v>1.4350348038097875</v>
      </c>
      <c r="M418">
        <f t="shared" si="84"/>
        <v>57.872351999999992</v>
      </c>
      <c r="N418" s="24">
        <f t="shared" si="85"/>
        <v>1.2152813189910243</v>
      </c>
      <c r="O418" s="24">
        <f t="shared" si="86"/>
        <v>0.79306432252940329</v>
      </c>
      <c r="P418" s="11">
        <f t="shared" si="87"/>
        <v>30</v>
      </c>
      <c r="Q418" s="11">
        <f t="shared" si="88"/>
        <v>0</v>
      </c>
      <c r="R418" s="23">
        <f t="shared" si="89"/>
        <v>0.52359877559829882</v>
      </c>
      <c r="S418" s="23">
        <f t="shared" si="90"/>
        <v>0</v>
      </c>
      <c r="T418">
        <f t="shared" si="91"/>
        <v>1.3775276725447061</v>
      </c>
      <c r="U418">
        <f t="shared" si="92"/>
        <v>58.388801726747715</v>
      </c>
      <c r="V418" s="24">
        <f t="shared" si="93"/>
        <v>1.1731363243753428</v>
      </c>
      <c r="W418" s="24">
        <f t="shared" si="94"/>
        <v>0.78026102943481157</v>
      </c>
      <c r="X418">
        <v>1.6076538866100003</v>
      </c>
      <c r="Y418">
        <v>0.5608016638050709</v>
      </c>
    </row>
    <row r="419" spans="1:25">
      <c r="A419" s="4"/>
      <c r="B419" s="4"/>
      <c r="F419" s="1">
        <v>10</v>
      </c>
      <c r="G419" s="1">
        <f t="shared" si="96"/>
        <v>30</v>
      </c>
      <c r="H419" s="1">
        <f t="shared" si="97"/>
        <v>30</v>
      </c>
      <c r="I419" s="1">
        <f t="shared" si="98"/>
        <v>10</v>
      </c>
      <c r="J419" s="23">
        <f t="shared" si="95"/>
        <v>0.52359877559829882</v>
      </c>
      <c r="K419" s="23">
        <f t="shared" si="95"/>
        <v>0.17453292519943295</v>
      </c>
      <c r="L419">
        <f t="shared" si="83"/>
        <v>1.4350348038097875</v>
      </c>
      <c r="M419">
        <f t="shared" si="84"/>
        <v>63.900721999999995</v>
      </c>
      <c r="N419" s="24">
        <f t="shared" si="85"/>
        <v>1.2887087814344838</v>
      </c>
      <c r="O419" s="24">
        <f t="shared" si="86"/>
        <v>0.9249145190240361</v>
      </c>
      <c r="P419" s="11">
        <f t="shared" si="87"/>
        <v>30</v>
      </c>
      <c r="Q419" s="11">
        <f t="shared" si="88"/>
        <v>10</v>
      </c>
      <c r="R419" s="23">
        <f t="shared" si="89"/>
        <v>0.52359877559829882</v>
      </c>
      <c r="S419" s="23">
        <f t="shared" si="90"/>
        <v>0.17453292519943295</v>
      </c>
      <c r="T419">
        <f t="shared" si="91"/>
        <v>1.3775276725447061</v>
      </c>
      <c r="U419">
        <f t="shared" si="92"/>
        <v>64.470968573283926</v>
      </c>
      <c r="V419" s="24">
        <f t="shared" si="93"/>
        <v>1.2430355561496309</v>
      </c>
      <c r="W419" s="24">
        <f t="shared" si="94"/>
        <v>0.90862455038009093</v>
      </c>
      <c r="X419">
        <v>1.6077158003699472</v>
      </c>
      <c r="Y419">
        <v>0.56179719789085814</v>
      </c>
    </row>
    <row r="420" spans="1:25">
      <c r="B420" s="4"/>
      <c r="F420" s="1">
        <v>20</v>
      </c>
      <c r="G420" s="1">
        <f t="shared" si="96"/>
        <v>30</v>
      </c>
      <c r="H420" s="1">
        <f t="shared" si="97"/>
        <v>30</v>
      </c>
      <c r="I420" s="1">
        <f t="shared" si="98"/>
        <v>20</v>
      </c>
      <c r="J420" s="23">
        <f t="shared" si="95"/>
        <v>0.52359877559829882</v>
      </c>
      <c r="K420" s="23">
        <f t="shared" si="95"/>
        <v>0.3490658503988659</v>
      </c>
      <c r="L420">
        <f t="shared" si="83"/>
        <v>1.4350348038097875</v>
      </c>
      <c r="M420">
        <f t="shared" si="84"/>
        <v>69.929091999999997</v>
      </c>
      <c r="N420" s="24">
        <f t="shared" si="85"/>
        <v>1.3478831664995563</v>
      </c>
      <c r="O420" s="24">
        <f t="shared" si="86"/>
        <v>1.0637470033666037</v>
      </c>
      <c r="P420" s="11">
        <f t="shared" si="87"/>
        <v>30</v>
      </c>
      <c r="Q420" s="11">
        <f t="shared" si="88"/>
        <v>20</v>
      </c>
      <c r="R420" s="23">
        <f t="shared" si="89"/>
        <v>0.52359877559829882</v>
      </c>
      <c r="S420" s="23">
        <f t="shared" si="90"/>
        <v>0.3490658503988659</v>
      </c>
      <c r="T420">
        <f t="shared" si="91"/>
        <v>1.3775276725447061</v>
      </c>
      <c r="U420">
        <f t="shared" si="92"/>
        <v>70.553135419820151</v>
      </c>
      <c r="V420" s="24">
        <f t="shared" si="93"/>
        <v>1.2989406199676108</v>
      </c>
      <c r="W420" s="24">
        <f t="shared" si="94"/>
        <v>1.0436716530947092</v>
      </c>
      <c r="X420">
        <v>1.6063519792152781</v>
      </c>
      <c r="Y420">
        <v>0.56014653610124998</v>
      </c>
    </row>
    <row r="421" spans="1:25">
      <c r="A421" s="4"/>
      <c r="B421" s="4"/>
      <c r="F421" s="1">
        <v>30</v>
      </c>
      <c r="G421" s="1">
        <f t="shared" si="96"/>
        <v>30</v>
      </c>
      <c r="H421" s="1">
        <f t="shared" si="97"/>
        <v>30</v>
      </c>
      <c r="I421" s="1">
        <f t="shared" si="98"/>
        <v>30</v>
      </c>
      <c r="J421" s="23">
        <f t="shared" si="95"/>
        <v>0.52359877559829882</v>
      </c>
      <c r="K421" s="23">
        <f t="shared" si="95"/>
        <v>0.52359877559829882</v>
      </c>
      <c r="L421">
        <f t="shared" si="83"/>
        <v>1.4350348038097875</v>
      </c>
      <c r="M421">
        <f t="shared" si="84"/>
        <v>75.957461999999992</v>
      </c>
      <c r="N421" s="24">
        <f t="shared" si="85"/>
        <v>1.3921500074042188</v>
      </c>
      <c r="O421" s="24">
        <f t="shared" si="86"/>
        <v>1.2080262927773853</v>
      </c>
      <c r="P421" s="11">
        <f t="shared" si="87"/>
        <v>30</v>
      </c>
      <c r="Q421" s="11">
        <f t="shared" si="88"/>
        <v>30</v>
      </c>
      <c r="R421" s="23">
        <f t="shared" si="89"/>
        <v>0.52359877559829882</v>
      </c>
      <c r="S421" s="23">
        <f t="shared" si="90"/>
        <v>0.52359877559829882</v>
      </c>
      <c r="T421">
        <f t="shared" si="91"/>
        <v>1.3775276725447061</v>
      </c>
      <c r="U421">
        <f t="shared" si="92"/>
        <v>76.635302266356376</v>
      </c>
      <c r="V421" s="24">
        <f t="shared" si="93"/>
        <v>1.3402221333077549</v>
      </c>
      <c r="W421" s="24">
        <f t="shared" si="94"/>
        <v>1.1838819692930986</v>
      </c>
      <c r="X421">
        <v>1.6067050881062435</v>
      </c>
      <c r="Y421">
        <v>0.56030700113231213</v>
      </c>
    </row>
    <row r="422" spans="1:25">
      <c r="B422" s="4"/>
      <c r="F422" s="1">
        <v>40</v>
      </c>
      <c r="G422" s="1">
        <f t="shared" si="96"/>
        <v>30</v>
      </c>
      <c r="H422" s="1">
        <f t="shared" si="97"/>
        <v>30</v>
      </c>
      <c r="I422" s="1">
        <f t="shared" si="98"/>
        <v>40</v>
      </c>
      <c r="J422" s="23">
        <f t="shared" si="95"/>
        <v>0.52359877559829882</v>
      </c>
      <c r="K422" s="23">
        <f t="shared" si="95"/>
        <v>0.69813170079773179</v>
      </c>
      <c r="L422">
        <f t="shared" si="83"/>
        <v>1.4350348038097875</v>
      </c>
      <c r="M422">
        <f t="shared" si="84"/>
        <v>81.985831999999988</v>
      </c>
      <c r="N422" s="24">
        <f t="shared" si="85"/>
        <v>1.4210197143219716</v>
      </c>
      <c r="O422" s="24">
        <f t="shared" si="86"/>
        <v>1.3561566629890396</v>
      </c>
      <c r="P422" s="11">
        <f t="shared" si="87"/>
        <v>30</v>
      </c>
      <c r="Q422" s="11">
        <f t="shared" si="88"/>
        <v>40</v>
      </c>
      <c r="R422" s="23">
        <f t="shared" si="89"/>
        <v>0.52359877559829882</v>
      </c>
      <c r="S422" s="23">
        <f t="shared" si="90"/>
        <v>0.69813170079773179</v>
      </c>
      <c r="T422">
        <f t="shared" si="91"/>
        <v>1.3775276725447061</v>
      </c>
      <c r="U422">
        <f t="shared" si="92"/>
        <v>82.717469112892587</v>
      </c>
      <c r="V422" s="24">
        <f t="shared" si="93"/>
        <v>1.3664153464464419</v>
      </c>
      <c r="W422" s="24">
        <f t="shared" si="94"/>
        <v>1.3276770029263092</v>
      </c>
      <c r="X422">
        <v>1.6065572444032288</v>
      </c>
      <c r="Y422">
        <v>0.56046890571581376</v>
      </c>
    </row>
    <row r="423" spans="1:25">
      <c r="A423" s="4"/>
      <c r="B423" s="4"/>
      <c r="F423" s="1">
        <v>50</v>
      </c>
      <c r="G423" s="1">
        <f t="shared" si="96"/>
        <v>30</v>
      </c>
      <c r="H423" s="1">
        <f t="shared" si="97"/>
        <v>30</v>
      </c>
      <c r="I423" s="1">
        <f t="shared" si="98"/>
        <v>50</v>
      </c>
      <c r="J423" s="23">
        <f t="shared" si="95"/>
        <v>0.52359877559829882</v>
      </c>
      <c r="K423" s="23">
        <f t="shared" si="95"/>
        <v>0.87266462599716477</v>
      </c>
      <c r="L423">
        <f t="shared" si="83"/>
        <v>1.4350348038097875</v>
      </c>
      <c r="M423">
        <f t="shared" si="84"/>
        <v>88.014201999999997</v>
      </c>
      <c r="N423" s="24">
        <f t="shared" si="85"/>
        <v>1.4341729892294617</v>
      </c>
      <c r="O423" s="24">
        <f t="shared" si="86"/>
        <v>1.5064997969053142</v>
      </c>
      <c r="P423" s="11">
        <f t="shared" si="87"/>
        <v>30</v>
      </c>
      <c r="Q423" s="11">
        <f t="shared" si="88"/>
        <v>50</v>
      </c>
      <c r="R423" s="23">
        <f t="shared" si="89"/>
        <v>0.52359877559829882</v>
      </c>
      <c r="S423" s="23">
        <f t="shared" si="90"/>
        <v>0.87266462599716477</v>
      </c>
      <c r="T423">
        <f t="shared" si="91"/>
        <v>1.3775276725447061</v>
      </c>
      <c r="U423">
        <f t="shared" si="92"/>
        <v>88.799635959428812</v>
      </c>
      <c r="V423" s="24">
        <f t="shared" si="93"/>
        <v>1.3772253746378855</v>
      </c>
      <c r="W423" s="24">
        <f t="shared" si="94"/>
        <v>1.4734379009840706</v>
      </c>
      <c r="X423">
        <v>1.6061681384513795</v>
      </c>
      <c r="Y423">
        <v>0.56087466129509234</v>
      </c>
    </row>
    <row r="424" spans="1:25">
      <c r="B424" s="4"/>
      <c r="F424" s="1">
        <v>60</v>
      </c>
      <c r="G424" s="1">
        <f t="shared" si="96"/>
        <v>30</v>
      </c>
      <c r="H424" s="1">
        <f t="shared" si="97"/>
        <v>30</v>
      </c>
      <c r="I424" s="1">
        <f t="shared" si="98"/>
        <v>60</v>
      </c>
      <c r="J424" s="23">
        <f t="shared" si="95"/>
        <v>0.52359877559829882</v>
      </c>
      <c r="K424" s="23">
        <f t="shared" si="95"/>
        <v>1.0471975511965976</v>
      </c>
      <c r="L424">
        <f t="shared" si="83"/>
        <v>1.4350348038097875</v>
      </c>
      <c r="M424">
        <f t="shared" si="84"/>
        <v>94.042571999999993</v>
      </c>
      <c r="N424" s="24">
        <f t="shared" si="85"/>
        <v>1.4314643573322769</v>
      </c>
      <c r="O424" s="24">
        <f t="shared" si="86"/>
        <v>1.6573929043350586</v>
      </c>
      <c r="P424" s="11">
        <f t="shared" si="87"/>
        <v>30</v>
      </c>
      <c r="Q424" s="11">
        <f t="shared" si="88"/>
        <v>60</v>
      </c>
      <c r="R424" s="23">
        <f t="shared" si="89"/>
        <v>0.52359877559829882</v>
      </c>
      <c r="S424" s="23">
        <f t="shared" si="90"/>
        <v>1.0471975511965976</v>
      </c>
      <c r="T424">
        <f t="shared" si="91"/>
        <v>1.3775276725447061</v>
      </c>
      <c r="U424">
        <f t="shared" si="92"/>
        <v>94.881802805965037</v>
      </c>
      <c r="V424" s="24">
        <f t="shared" si="93"/>
        <v>1.3725305179440797</v>
      </c>
      <c r="W424" s="24">
        <f t="shared" si="94"/>
        <v>1.6195236786379188</v>
      </c>
      <c r="X424">
        <v>1.6061563789647761</v>
      </c>
      <c r="Y424">
        <v>0.56105505593575777</v>
      </c>
    </row>
    <row r="425" spans="1:25">
      <c r="A425" s="7"/>
      <c r="B425" s="4"/>
      <c r="F425" s="1">
        <v>70</v>
      </c>
      <c r="G425" s="1">
        <f t="shared" si="96"/>
        <v>30</v>
      </c>
      <c r="H425" s="1">
        <f t="shared" si="97"/>
        <v>30</v>
      </c>
      <c r="I425" s="1">
        <f t="shared" si="98"/>
        <v>70</v>
      </c>
      <c r="J425" s="23">
        <f t="shared" si="95"/>
        <v>0.52359877559829882</v>
      </c>
      <c r="K425" s="23">
        <f t="shared" si="95"/>
        <v>1.2217304763960306</v>
      </c>
      <c r="L425">
        <f t="shared" si="83"/>
        <v>1.4350348038097875</v>
      </c>
      <c r="M425">
        <f t="shared" si="84"/>
        <v>100.07094199999999</v>
      </c>
      <c r="N425" s="24">
        <f t="shared" si="85"/>
        <v>1.4129237760114619</v>
      </c>
      <c r="O425" s="24">
        <f t="shared" si="86"/>
        <v>1.807167112397879</v>
      </c>
      <c r="P425" s="11">
        <f t="shared" si="87"/>
        <v>30</v>
      </c>
      <c r="Q425" s="11">
        <f t="shared" si="88"/>
        <v>70</v>
      </c>
      <c r="R425" s="23">
        <f t="shared" si="89"/>
        <v>0.52359877559829882</v>
      </c>
      <c r="S425" s="23">
        <f t="shared" si="90"/>
        <v>1.2217304763960306</v>
      </c>
      <c r="T425">
        <f t="shared" si="91"/>
        <v>1.3775276725447061</v>
      </c>
      <c r="U425">
        <f t="shared" si="92"/>
        <v>100.96396965250125</v>
      </c>
      <c r="V425" s="24">
        <f t="shared" si="93"/>
        <v>1.3523836313399107</v>
      </c>
      <c r="W425" s="24">
        <f t="shared" si="94"/>
        <v>1.7642896935456434</v>
      </c>
      <c r="X425">
        <v>1.6066438389536841</v>
      </c>
      <c r="Y425">
        <v>0.56053627773092018</v>
      </c>
    </row>
    <row r="426" spans="1:25">
      <c r="B426" s="4"/>
      <c r="F426" s="1">
        <v>80</v>
      </c>
      <c r="G426" s="1">
        <f t="shared" si="96"/>
        <v>30</v>
      </c>
      <c r="H426" s="1">
        <f t="shared" si="97"/>
        <v>30</v>
      </c>
      <c r="I426" s="1">
        <f t="shared" si="98"/>
        <v>80</v>
      </c>
      <c r="J426" s="23">
        <f t="shared" si="95"/>
        <v>0.52359877559829882</v>
      </c>
      <c r="K426" s="23">
        <f t="shared" si="95"/>
        <v>1.3962634015954636</v>
      </c>
      <c r="L426">
        <f t="shared" si="83"/>
        <v>1.4350348038097875</v>
      </c>
      <c r="M426">
        <f t="shared" si="84"/>
        <v>106.099312</v>
      </c>
      <c r="N426" s="24">
        <f t="shared" si="85"/>
        <v>1.3787563034958517</v>
      </c>
      <c r="O426" s="24">
        <f t="shared" si="86"/>
        <v>1.9541659232041366</v>
      </c>
      <c r="P426" s="11">
        <f t="shared" si="87"/>
        <v>30</v>
      </c>
      <c r="Q426" s="11">
        <f t="shared" si="88"/>
        <v>80</v>
      </c>
      <c r="R426" s="23">
        <f t="shared" si="89"/>
        <v>0.52359877559829882</v>
      </c>
      <c r="S426" s="23">
        <f t="shared" si="90"/>
        <v>1.3962634015954636</v>
      </c>
      <c r="T426">
        <f t="shared" si="91"/>
        <v>1.3775276725447061</v>
      </c>
      <c r="U426">
        <f t="shared" si="92"/>
        <v>107.04613649903747</v>
      </c>
      <c r="V426" s="24">
        <f t="shared" si="93"/>
        <v>1.3170115296687199</v>
      </c>
      <c r="W426" s="24">
        <f t="shared" si="94"/>
        <v>1.9061061613322439</v>
      </c>
      <c r="X426">
        <v>1.6063757663755438</v>
      </c>
      <c r="Y426">
        <v>0.56142285356427923</v>
      </c>
    </row>
    <row r="427" spans="1:25">
      <c r="A427" s="4"/>
      <c r="B427" s="4"/>
      <c r="F427" s="1">
        <v>90</v>
      </c>
      <c r="G427" s="1">
        <f t="shared" si="96"/>
        <v>30</v>
      </c>
      <c r="H427" s="1">
        <f t="shared" si="97"/>
        <v>30</v>
      </c>
      <c r="I427" s="1">
        <f t="shared" si="98"/>
        <v>90</v>
      </c>
      <c r="J427" s="23">
        <f t="shared" si="95"/>
        <v>0.52359877559829882</v>
      </c>
      <c r="K427" s="23">
        <f t="shared" si="95"/>
        <v>1.5707963267948966</v>
      </c>
      <c r="L427">
        <f t="shared" si="83"/>
        <v>1.4350348038097875</v>
      </c>
      <c r="M427">
        <f t="shared" si="84"/>
        <v>112.12768199999999</v>
      </c>
      <c r="N427" s="24">
        <f t="shared" si="85"/>
        <v>1.3293398309247053</v>
      </c>
      <c r="O427" s="24">
        <f t="shared" si="86"/>
        <v>2.096763534667947</v>
      </c>
      <c r="P427" s="11">
        <f t="shared" si="87"/>
        <v>30</v>
      </c>
      <c r="Q427" s="11">
        <f t="shared" si="88"/>
        <v>90</v>
      </c>
      <c r="R427" s="23">
        <f t="shared" si="89"/>
        <v>0.52359877559829882</v>
      </c>
      <c r="S427" s="23">
        <f t="shared" si="90"/>
        <v>1.5707963267948966</v>
      </c>
      <c r="T427">
        <f t="shared" si="91"/>
        <v>1.3775276725447061</v>
      </c>
      <c r="U427">
        <f t="shared" si="92"/>
        <v>113.1283033455737</v>
      </c>
      <c r="V427" s="24">
        <f t="shared" si="93"/>
        <v>1.2668124341473546</v>
      </c>
      <c r="W427" s="24">
        <f t="shared" si="94"/>
        <v>2.0433765037990046</v>
      </c>
      <c r="X427">
        <v>1.6073601945971101</v>
      </c>
      <c r="Y427">
        <v>0.56126181553615773</v>
      </c>
    </row>
    <row r="428" spans="1:25">
      <c r="B428" s="4"/>
      <c r="F428" s="1">
        <v>100</v>
      </c>
      <c r="G428" s="1">
        <f t="shared" si="96"/>
        <v>30</v>
      </c>
      <c r="H428" s="1">
        <f t="shared" si="97"/>
        <v>30</v>
      </c>
      <c r="I428" s="1">
        <f t="shared" si="98"/>
        <v>100</v>
      </c>
      <c r="J428" s="23">
        <f t="shared" si="95"/>
        <v>0.52359877559829882</v>
      </c>
      <c r="K428" s="23">
        <f t="shared" si="95"/>
        <v>1.7453292519943295</v>
      </c>
      <c r="L428">
        <f t="shared" si="83"/>
        <v>1.4350348038097875</v>
      </c>
      <c r="M428">
        <f t="shared" si="84"/>
        <v>118.15605199999999</v>
      </c>
      <c r="N428" s="24">
        <f t="shared" si="85"/>
        <v>1.2652209028839447</v>
      </c>
      <c r="O428" s="24">
        <f t="shared" si="86"/>
        <v>2.2333828218255904</v>
      </c>
      <c r="P428" s="11">
        <f t="shared" si="87"/>
        <v>30</v>
      </c>
      <c r="Q428" s="11">
        <f t="shared" si="88"/>
        <v>100</v>
      </c>
      <c r="R428" s="23">
        <f t="shared" si="89"/>
        <v>0.52359877559829882</v>
      </c>
      <c r="S428" s="23">
        <f t="shared" si="90"/>
        <v>1.7453292519943295</v>
      </c>
      <c r="T428">
        <f t="shared" si="91"/>
        <v>1.3775276725447061</v>
      </c>
      <c r="U428">
        <f t="shared" si="92"/>
        <v>119.21047019210991</v>
      </c>
      <c r="V428" s="24">
        <f t="shared" si="93"/>
        <v>1.2023514891681093</v>
      </c>
      <c r="W428" s="24">
        <f t="shared" si="94"/>
        <v>2.1745553232954751</v>
      </c>
      <c r="X428">
        <v>1.6071776480285727</v>
      </c>
      <c r="Y428">
        <v>0.56183813388763149</v>
      </c>
    </row>
    <row r="429" spans="1:25">
      <c r="A429" s="4"/>
      <c r="B429" s="4"/>
      <c r="F429" s="1">
        <v>110</v>
      </c>
      <c r="G429" s="1">
        <f t="shared" si="96"/>
        <v>30</v>
      </c>
      <c r="H429" s="1">
        <f t="shared" si="97"/>
        <v>30</v>
      </c>
      <c r="I429" s="1">
        <f t="shared" si="98"/>
        <v>110</v>
      </c>
      <c r="J429" s="23">
        <f t="shared" si="95"/>
        <v>0.52359877559829882</v>
      </c>
      <c r="K429" s="23">
        <f t="shared" si="95"/>
        <v>1.9198621771937625</v>
      </c>
      <c r="L429">
        <f t="shared" si="83"/>
        <v>1.4350348038097875</v>
      </c>
      <c r="M429">
        <f t="shared" si="84"/>
        <v>124.184422</v>
      </c>
      <c r="N429" s="24">
        <f t="shared" si="85"/>
        <v>1.1871086726407396</v>
      </c>
      <c r="O429" s="24">
        <f t="shared" si="86"/>
        <v>2.3625127797865191</v>
      </c>
      <c r="P429" s="11">
        <f t="shared" si="87"/>
        <v>30</v>
      </c>
      <c r="Q429" s="11">
        <f t="shared" si="88"/>
        <v>110</v>
      </c>
      <c r="R429" s="23">
        <f t="shared" si="89"/>
        <v>0.52359877559829882</v>
      </c>
      <c r="S429" s="23">
        <f t="shared" si="90"/>
        <v>1.9198621771937625</v>
      </c>
      <c r="T429">
        <f t="shared" si="91"/>
        <v>1.3775276725447061</v>
      </c>
      <c r="U429">
        <f t="shared" si="92"/>
        <v>125.29263703864613</v>
      </c>
      <c r="V429" s="24">
        <f t="shared" si="93"/>
        <v>1.1243543998696659</v>
      </c>
      <c r="W429" s="24">
        <f t="shared" si="94"/>
        <v>2.2981658008978028</v>
      </c>
      <c r="X429">
        <v>1.6075535798734906</v>
      </c>
      <c r="Y429">
        <v>0.56241995395332123</v>
      </c>
    </row>
    <row r="430" spans="1:25">
      <c r="B430" s="4"/>
      <c r="F430" s="1">
        <v>120</v>
      </c>
      <c r="G430" s="1">
        <f t="shared" si="96"/>
        <v>30</v>
      </c>
      <c r="H430" s="1">
        <f t="shared" si="97"/>
        <v>30</v>
      </c>
      <c r="I430" s="1">
        <f t="shared" si="98"/>
        <v>120</v>
      </c>
      <c r="J430" s="23">
        <f t="shared" si="95"/>
        <v>0.52359877559829882</v>
      </c>
      <c r="K430" s="23">
        <f t="shared" si="95"/>
        <v>2.0943951023931953</v>
      </c>
      <c r="L430">
        <f t="shared" si="83"/>
        <v>1.4350348038097875</v>
      </c>
      <c r="M430">
        <f t="shared" si="84"/>
        <v>130.21279199999998</v>
      </c>
      <c r="N430" s="24">
        <f t="shared" si="85"/>
        <v>1.0958670589313424</v>
      </c>
      <c r="O430" s="24">
        <f t="shared" si="86"/>
        <v>2.4827252353985063</v>
      </c>
      <c r="P430" s="11">
        <f t="shared" si="87"/>
        <v>30</v>
      </c>
      <c r="Q430" s="11">
        <f t="shared" si="88"/>
        <v>120</v>
      </c>
      <c r="R430" s="23">
        <f t="shared" si="89"/>
        <v>0.52359877559829882</v>
      </c>
      <c r="S430" s="23">
        <f t="shared" si="90"/>
        <v>2.0943951023931953</v>
      </c>
      <c r="T430">
        <f t="shared" si="91"/>
        <v>1.3775276725447061</v>
      </c>
      <c r="U430">
        <f t="shared" si="92"/>
        <v>131.37480388518236</v>
      </c>
      <c r="V430" s="24">
        <f t="shared" si="93"/>
        <v>1.0336992621056345</v>
      </c>
      <c r="W430" s="24">
        <f t="shared" si="94"/>
        <v>2.412816322523696</v>
      </c>
      <c r="X430">
        <v>1.6084967018234839</v>
      </c>
      <c r="Y430">
        <v>0.56274548379656508</v>
      </c>
    </row>
    <row r="431" spans="1:25">
      <c r="A431" s="4"/>
      <c r="B431" s="4"/>
      <c r="F431" s="1">
        <v>130</v>
      </c>
      <c r="G431" s="1">
        <f t="shared" si="96"/>
        <v>30</v>
      </c>
      <c r="H431" s="1">
        <f t="shared" si="97"/>
        <v>30</v>
      </c>
      <c r="I431" s="1">
        <f t="shared" si="98"/>
        <v>130</v>
      </c>
      <c r="J431" s="23">
        <f t="shared" si="95"/>
        <v>0.52359877559829882</v>
      </c>
      <c r="K431" s="23">
        <f t="shared" si="95"/>
        <v>2.2689280275926285</v>
      </c>
      <c r="L431">
        <f t="shared" si="83"/>
        <v>1.4350348038097875</v>
      </c>
      <c r="M431">
        <f t="shared" si="84"/>
        <v>136.241162</v>
      </c>
      <c r="N431" s="24">
        <f t="shared" si="85"/>
        <v>0.99250519104785051</v>
      </c>
      <c r="O431" s="24">
        <f t="shared" si="86"/>
        <v>2.5926906427964447</v>
      </c>
      <c r="P431" s="11">
        <f t="shared" si="87"/>
        <v>30</v>
      </c>
      <c r="Q431" s="11">
        <f t="shared" si="88"/>
        <v>130</v>
      </c>
      <c r="R431" s="23">
        <f t="shared" si="89"/>
        <v>0.52359877559829882</v>
      </c>
      <c r="S431" s="23">
        <f t="shared" si="90"/>
        <v>2.2689280275926285</v>
      </c>
      <c r="T431">
        <f t="shared" si="91"/>
        <v>1.3775276725447061</v>
      </c>
      <c r="U431">
        <f t="shared" si="92"/>
        <v>137.45697073171857</v>
      </c>
      <c r="V431" s="24">
        <f t="shared" si="93"/>
        <v>0.93140667678939792</v>
      </c>
      <c r="W431" s="24">
        <f t="shared" si="94"/>
        <v>2.5172161458062341</v>
      </c>
      <c r="X431">
        <v>1.6075908200194469</v>
      </c>
      <c r="Y431">
        <v>0.56283899588108188</v>
      </c>
    </row>
    <row r="432" spans="1:25">
      <c r="B432" s="4"/>
      <c r="F432" s="1">
        <v>140</v>
      </c>
      <c r="G432" s="1">
        <f t="shared" si="96"/>
        <v>30</v>
      </c>
      <c r="H432" s="1">
        <f t="shared" si="97"/>
        <v>30</v>
      </c>
      <c r="I432" s="1">
        <f t="shared" si="98"/>
        <v>140</v>
      </c>
      <c r="J432" s="23">
        <f t="shared" si="95"/>
        <v>0.52359877559829882</v>
      </c>
      <c r="K432" s="23">
        <f t="shared" si="95"/>
        <v>2.4434609527920612</v>
      </c>
      <c r="L432">
        <f t="shared" si="83"/>
        <v>1.4350348038097875</v>
      </c>
      <c r="M432">
        <f t="shared" si="84"/>
        <v>142.269532</v>
      </c>
      <c r="N432" s="24">
        <f t="shared" si="85"/>
        <v>0.87816624790092435</v>
      </c>
      <c r="O432" s="24">
        <f t="shared" si="86"/>
        <v>2.6911927881365476</v>
      </c>
      <c r="P432" s="11">
        <f t="shared" si="87"/>
        <v>30</v>
      </c>
      <c r="Q432" s="11">
        <f t="shared" si="88"/>
        <v>140</v>
      </c>
      <c r="R432" s="23">
        <f t="shared" si="89"/>
        <v>0.52359877559829882</v>
      </c>
      <c r="S432" s="23">
        <f t="shared" si="90"/>
        <v>2.4434609527920612</v>
      </c>
      <c r="T432">
        <f t="shared" si="91"/>
        <v>1.3775276725447061</v>
      </c>
      <c r="U432">
        <f t="shared" si="92"/>
        <v>143.53913757825478</v>
      </c>
      <c r="V432" s="24">
        <f t="shared" si="93"/>
        <v>0.81862825990854149</v>
      </c>
      <c r="W432" s="24">
        <f t="shared" si="94"/>
        <v>2.6101899313479269</v>
      </c>
      <c r="X432">
        <v>1.6080476132888875</v>
      </c>
      <c r="Y432">
        <v>0.5619952371357938</v>
      </c>
    </row>
    <row r="433" spans="1:25">
      <c r="A433" s="4"/>
      <c r="B433" s="4"/>
      <c r="F433" s="1">
        <v>150</v>
      </c>
      <c r="G433" s="1">
        <f t="shared" si="96"/>
        <v>30</v>
      </c>
      <c r="H433" s="1">
        <f t="shared" si="97"/>
        <v>30</v>
      </c>
      <c r="I433" s="1">
        <f t="shared" si="98"/>
        <v>150</v>
      </c>
      <c r="J433" s="23">
        <f t="shared" si="95"/>
        <v>0.52359877559829882</v>
      </c>
      <c r="K433" s="23">
        <f t="shared" si="95"/>
        <v>2.6179938779914944</v>
      </c>
      <c r="L433">
        <f t="shared" si="83"/>
        <v>1.4350348038097875</v>
      </c>
      <c r="M433">
        <f t="shared" si="84"/>
        <v>148.29790199999999</v>
      </c>
      <c r="N433" s="24">
        <f t="shared" si="85"/>
        <v>0.7541148144980645</v>
      </c>
      <c r="O433" s="24">
        <f t="shared" si="86"/>
        <v>2.7771422408820676</v>
      </c>
      <c r="P433" s="11">
        <f t="shared" si="87"/>
        <v>30</v>
      </c>
      <c r="Q433" s="11">
        <f t="shared" si="88"/>
        <v>150</v>
      </c>
      <c r="R433" s="23">
        <f t="shared" si="89"/>
        <v>0.52359877559829882</v>
      </c>
      <c r="S433" s="23">
        <f t="shared" si="90"/>
        <v>2.6179938779914944</v>
      </c>
      <c r="T433">
        <f t="shared" si="91"/>
        <v>1.3775276725447061</v>
      </c>
      <c r="U433">
        <f t="shared" si="92"/>
        <v>149.62130442479102</v>
      </c>
      <c r="V433" s="24">
        <f t="shared" si="93"/>
        <v>0.69663367756382133</v>
      </c>
      <c r="W433" s="24">
        <f t="shared" si="94"/>
        <v>2.6906909747613028</v>
      </c>
      <c r="X433">
        <v>1.6081614115441862</v>
      </c>
      <c r="Y433">
        <v>0.56248400958195011</v>
      </c>
    </row>
    <row r="434" spans="1:25">
      <c r="B434" s="4"/>
      <c r="F434" s="1">
        <v>160</v>
      </c>
      <c r="G434" s="1">
        <f t="shared" si="96"/>
        <v>30</v>
      </c>
      <c r="H434" s="1">
        <f t="shared" si="97"/>
        <v>30</v>
      </c>
      <c r="I434" s="1">
        <f t="shared" si="98"/>
        <v>160</v>
      </c>
      <c r="J434" s="23">
        <f t="shared" si="95"/>
        <v>0.52359877559829882</v>
      </c>
      <c r="K434" s="23">
        <f t="shared" si="95"/>
        <v>2.7925268031909272</v>
      </c>
      <c r="L434">
        <f t="shared" si="83"/>
        <v>1.4350348038097875</v>
      </c>
      <c r="M434">
        <f t="shared" si="84"/>
        <v>154.32627199999999</v>
      </c>
      <c r="N434" s="24">
        <f t="shared" si="85"/>
        <v>0.62172289567439087</v>
      </c>
      <c r="O434" s="24">
        <f t="shared" si="86"/>
        <v>2.8495884028697436</v>
      </c>
      <c r="P434" s="11">
        <f t="shared" si="87"/>
        <v>30</v>
      </c>
      <c r="Q434" s="11">
        <f t="shared" si="88"/>
        <v>160</v>
      </c>
      <c r="R434" s="23">
        <f t="shared" si="89"/>
        <v>0.52359877559829882</v>
      </c>
      <c r="S434" s="23">
        <f t="shared" si="90"/>
        <v>2.7925268031909272</v>
      </c>
      <c r="T434">
        <f t="shared" si="91"/>
        <v>1.3775276725447061</v>
      </c>
      <c r="U434">
        <f t="shared" si="92"/>
        <v>155.70347127132723</v>
      </c>
      <c r="V434" s="24">
        <f t="shared" si="93"/>
        <v>0.56679635199295686</v>
      </c>
      <c r="W434" s="24">
        <f t="shared" si="94"/>
        <v>2.7578129905289348</v>
      </c>
      <c r="X434">
        <v>1.6084804771195116</v>
      </c>
      <c r="Y434">
        <v>0.5637923779680909</v>
      </c>
    </row>
    <row r="435" spans="1:25">
      <c r="A435" s="7"/>
      <c r="B435" s="4"/>
      <c r="F435" s="1">
        <v>170</v>
      </c>
      <c r="G435" s="1">
        <f t="shared" si="96"/>
        <v>30</v>
      </c>
      <c r="H435" s="1">
        <f t="shared" si="97"/>
        <v>30</v>
      </c>
      <c r="I435" s="1">
        <f t="shared" si="98"/>
        <v>170</v>
      </c>
      <c r="J435" s="23">
        <f t="shared" si="95"/>
        <v>0.52359877559829882</v>
      </c>
      <c r="K435" s="23">
        <f t="shared" si="95"/>
        <v>2.9670597283903604</v>
      </c>
      <c r="L435">
        <f t="shared" si="83"/>
        <v>1.4350348038097875</v>
      </c>
      <c r="M435">
        <f t="shared" si="84"/>
        <v>160.35464199999998</v>
      </c>
      <c r="N435" s="24">
        <f t="shared" si="85"/>
        <v>0.48245474176361097</v>
      </c>
      <c r="O435" s="24">
        <f t="shared" si="86"/>
        <v>2.9077300218946913</v>
      </c>
      <c r="P435" s="11">
        <f t="shared" si="87"/>
        <v>30</v>
      </c>
      <c r="Q435" s="11">
        <f t="shared" si="88"/>
        <v>170</v>
      </c>
      <c r="R435" s="23">
        <f t="shared" si="89"/>
        <v>0.52359877559829882</v>
      </c>
      <c r="S435" s="23">
        <f t="shared" si="90"/>
        <v>2.9670597283903604</v>
      </c>
      <c r="T435">
        <f t="shared" si="91"/>
        <v>1.3775276725447061</v>
      </c>
      <c r="U435">
        <f t="shared" si="92"/>
        <v>161.78563811786344</v>
      </c>
      <c r="V435" s="24">
        <f t="shared" si="93"/>
        <v>0.43057799950168718</v>
      </c>
      <c r="W435" s="24">
        <f t="shared" si="94"/>
        <v>2.8108003150195042</v>
      </c>
      <c r="X435">
        <v>1.6084006584263228</v>
      </c>
      <c r="Y435">
        <v>0.56450925910169092</v>
      </c>
    </row>
    <row r="436" spans="1:25">
      <c r="B436" s="4"/>
      <c r="F436" s="1">
        <v>180</v>
      </c>
      <c r="G436" s="1">
        <f t="shared" si="96"/>
        <v>30</v>
      </c>
      <c r="H436" s="1">
        <f t="shared" si="97"/>
        <v>30</v>
      </c>
      <c r="I436" s="1">
        <f t="shared" si="98"/>
        <v>180</v>
      </c>
      <c r="J436" s="23">
        <f t="shared" si="95"/>
        <v>0.52359877559829882</v>
      </c>
      <c r="K436" s="23">
        <f t="shared" si="95"/>
        <v>3.1415926535897931</v>
      </c>
      <c r="L436">
        <f t="shared" si="83"/>
        <v>1.4350348038097875</v>
      </c>
      <c r="M436">
        <f t="shared" si="84"/>
        <v>166.38301199999998</v>
      </c>
      <c r="N436" s="24">
        <f t="shared" si="85"/>
        <v>0.33785065403675835</v>
      </c>
      <c r="O436" s="24">
        <f t="shared" si="86"/>
        <v>2.9509240535338366</v>
      </c>
      <c r="P436" s="11">
        <f t="shared" si="87"/>
        <v>30</v>
      </c>
      <c r="Q436" s="11">
        <f t="shared" si="88"/>
        <v>180</v>
      </c>
      <c r="R436" s="23">
        <f t="shared" si="89"/>
        <v>0.52359877559829882</v>
      </c>
      <c r="S436" s="23">
        <f t="shared" si="90"/>
        <v>3.1415926535897931</v>
      </c>
      <c r="T436">
        <f t="shared" si="91"/>
        <v>1.3775276725447061</v>
      </c>
      <c r="U436">
        <f t="shared" si="92"/>
        <v>167.86780496439968</v>
      </c>
      <c r="V436" s="24">
        <f t="shared" si="93"/>
        <v>0.28951217437497334</v>
      </c>
      <c r="W436" s="24">
        <f t="shared" si="94"/>
        <v>2.8490564137937455</v>
      </c>
      <c r="X436">
        <v>1.6084728979343399</v>
      </c>
      <c r="Y436">
        <v>0.5644588655006566</v>
      </c>
    </row>
    <row r="437" spans="1:25">
      <c r="A437" s="4"/>
      <c r="B437" s="4"/>
      <c r="F437" s="1">
        <v>-180</v>
      </c>
      <c r="G437" s="1">
        <f t="shared" si="96"/>
        <v>40</v>
      </c>
      <c r="H437" s="1">
        <f t="shared" si="97"/>
        <v>40</v>
      </c>
      <c r="I437" s="1">
        <f t="shared" si="98"/>
        <v>-180</v>
      </c>
      <c r="J437" s="23">
        <f t="shared" si="95"/>
        <v>0.69813170079773179</v>
      </c>
      <c r="K437" s="23">
        <f t="shared" si="95"/>
        <v>-3.1415926535897931</v>
      </c>
      <c r="L437">
        <f t="shared" si="83"/>
        <v>1.2592085171154799</v>
      </c>
      <c r="M437">
        <f t="shared" si="84"/>
        <v>-50.638307999999995</v>
      </c>
      <c r="N437" s="24">
        <f t="shared" si="85"/>
        <v>-0.97356686421103167</v>
      </c>
      <c r="O437" s="24">
        <f t="shared" si="86"/>
        <v>0.75761898067061628</v>
      </c>
      <c r="P437" s="11">
        <f t="shared" si="87"/>
        <v>40</v>
      </c>
      <c r="Q437" s="11">
        <f t="shared" si="88"/>
        <v>-180</v>
      </c>
      <c r="R437" s="23">
        <f t="shared" si="89"/>
        <v>0.69813170079773179</v>
      </c>
      <c r="S437" s="23">
        <f t="shared" si="90"/>
        <v>-3.1415926535897931</v>
      </c>
      <c r="T437">
        <f t="shared" si="91"/>
        <v>1.1950120246767875</v>
      </c>
      <c r="U437">
        <f t="shared" si="92"/>
        <v>-51.090201510904251</v>
      </c>
      <c r="V437" s="24">
        <f t="shared" si="93"/>
        <v>-0.92988157268049831</v>
      </c>
      <c r="W437" s="24">
        <f t="shared" si="94"/>
        <v>0.75171297394029624</v>
      </c>
      <c r="X437">
        <v>1.6085430862661207</v>
      </c>
      <c r="Y437">
        <v>0.56422689845783458</v>
      </c>
    </row>
    <row r="438" spans="1:25">
      <c r="B438" s="4"/>
      <c r="F438" s="1">
        <v>-170</v>
      </c>
      <c r="G438" s="1">
        <f t="shared" si="96"/>
        <v>40</v>
      </c>
      <c r="H438" s="1">
        <f t="shared" si="97"/>
        <v>40</v>
      </c>
      <c r="I438" s="1">
        <f t="shared" si="98"/>
        <v>-170</v>
      </c>
      <c r="J438" s="23">
        <f t="shared" si="95"/>
        <v>0.69813170079773179</v>
      </c>
      <c r="K438" s="23">
        <f t="shared" si="95"/>
        <v>-2.9670597283903604</v>
      </c>
      <c r="L438">
        <f t="shared" si="83"/>
        <v>1.2592085171154799</v>
      </c>
      <c r="M438">
        <f t="shared" si="84"/>
        <v>-44.609938</v>
      </c>
      <c r="N438" s="24">
        <f t="shared" si="85"/>
        <v>-0.88431260549291679</v>
      </c>
      <c r="O438" s="24">
        <f t="shared" si="86"/>
        <v>0.65979040974208836</v>
      </c>
      <c r="P438" s="11">
        <f t="shared" si="87"/>
        <v>40</v>
      </c>
      <c r="Q438" s="11">
        <f t="shared" si="88"/>
        <v>-170</v>
      </c>
      <c r="R438" s="23">
        <f t="shared" si="89"/>
        <v>0.69813170079773179</v>
      </c>
      <c r="S438" s="23">
        <f t="shared" si="90"/>
        <v>-2.9670597283903604</v>
      </c>
      <c r="T438">
        <f t="shared" si="91"/>
        <v>1.1950120246767875</v>
      </c>
      <c r="U438">
        <f t="shared" si="92"/>
        <v>-45.008034664368026</v>
      </c>
      <c r="V438" s="24">
        <f t="shared" si="93"/>
        <v>-0.84511959358341271</v>
      </c>
      <c r="W438" s="24">
        <f t="shared" si="94"/>
        <v>0.65741281209332192</v>
      </c>
      <c r="X438">
        <v>1.6078018438453696</v>
      </c>
      <c r="Y438">
        <v>0.56450192158847634</v>
      </c>
    </row>
    <row r="439" spans="1:25">
      <c r="A439" s="7"/>
      <c r="B439" s="4"/>
      <c r="F439" s="1">
        <v>-160</v>
      </c>
      <c r="G439" s="1">
        <f t="shared" si="96"/>
        <v>40</v>
      </c>
      <c r="H439" s="1">
        <f t="shared" si="97"/>
        <v>40</v>
      </c>
      <c r="I439" s="1">
        <f t="shared" si="98"/>
        <v>-160</v>
      </c>
      <c r="J439" s="23">
        <f t="shared" si="95"/>
        <v>0.69813170079773179</v>
      </c>
      <c r="K439" s="23">
        <f t="shared" si="95"/>
        <v>-2.7925268031909272</v>
      </c>
      <c r="L439">
        <f t="shared" si="83"/>
        <v>1.2592085171154799</v>
      </c>
      <c r="M439">
        <f t="shared" si="84"/>
        <v>-38.581567999999997</v>
      </c>
      <c r="N439" s="24">
        <f t="shared" si="85"/>
        <v>-0.78527787800299464</v>
      </c>
      <c r="O439" s="24">
        <f t="shared" si="86"/>
        <v>0.57187639072216623</v>
      </c>
      <c r="P439" s="11">
        <f t="shared" si="87"/>
        <v>40</v>
      </c>
      <c r="Q439" s="11">
        <f t="shared" si="88"/>
        <v>-160</v>
      </c>
      <c r="R439" s="23">
        <f t="shared" si="89"/>
        <v>0.69813170079773179</v>
      </c>
      <c r="S439" s="23">
        <f t="shared" si="90"/>
        <v>-2.7925268031909272</v>
      </c>
      <c r="T439">
        <f t="shared" si="91"/>
        <v>1.1950120246767875</v>
      </c>
      <c r="U439">
        <f t="shared" si="92"/>
        <v>-38.925867817831808</v>
      </c>
      <c r="V439" s="24">
        <f t="shared" si="93"/>
        <v>-0.75084320801801374</v>
      </c>
      <c r="W439" s="24">
        <f t="shared" si="94"/>
        <v>0.57262438865270981</v>
      </c>
      <c r="X439">
        <v>1.6053567151274011</v>
      </c>
      <c r="Y439">
        <v>0.56062771728910621</v>
      </c>
    </row>
    <row r="440" spans="1:25">
      <c r="B440" s="4"/>
      <c r="F440" s="1">
        <v>-150</v>
      </c>
      <c r="G440" s="1">
        <f t="shared" si="96"/>
        <v>40</v>
      </c>
      <c r="H440" s="1">
        <f t="shared" si="97"/>
        <v>40</v>
      </c>
      <c r="I440" s="1">
        <f t="shared" si="98"/>
        <v>-150</v>
      </c>
      <c r="J440" s="23">
        <f t="shared" si="95"/>
        <v>0.69813170079773179</v>
      </c>
      <c r="K440" s="23">
        <f t="shared" si="95"/>
        <v>-2.6179938779914944</v>
      </c>
      <c r="L440">
        <f t="shared" si="83"/>
        <v>1.2592085171154799</v>
      </c>
      <c r="M440">
        <f t="shared" si="84"/>
        <v>-32.553197999999995</v>
      </c>
      <c r="N440" s="24">
        <f t="shared" si="85"/>
        <v>-0.67755800261933907</v>
      </c>
      <c r="O440" s="24">
        <f t="shared" si="86"/>
        <v>0.49484924981347111</v>
      </c>
      <c r="P440" s="11">
        <f t="shared" si="87"/>
        <v>40</v>
      </c>
      <c r="Q440" s="11">
        <f t="shared" si="88"/>
        <v>-150</v>
      </c>
      <c r="R440" s="23">
        <f t="shared" si="89"/>
        <v>0.69813170079773179</v>
      </c>
      <c r="S440" s="23">
        <f t="shared" si="90"/>
        <v>-2.6179938779914944</v>
      </c>
      <c r="T440">
        <f t="shared" si="91"/>
        <v>1.1950120246767875</v>
      </c>
      <c r="U440">
        <f t="shared" si="92"/>
        <v>-32.84370097129559</v>
      </c>
      <c r="V440" s="24">
        <f t="shared" si="93"/>
        <v>-0.64811378512003459</v>
      </c>
      <c r="W440" s="24">
        <f t="shared" si="94"/>
        <v>0.49830225671431316</v>
      </c>
      <c r="X440">
        <v>1.604562446377118</v>
      </c>
      <c r="Y440">
        <v>0.56082113449551552</v>
      </c>
    </row>
    <row r="441" spans="1:25">
      <c r="A441" s="4"/>
      <c r="B441" s="4"/>
      <c r="F441" s="1">
        <v>-140</v>
      </c>
      <c r="G441" s="1">
        <f t="shared" si="96"/>
        <v>40</v>
      </c>
      <c r="H441" s="1">
        <f t="shared" si="97"/>
        <v>40</v>
      </c>
      <c r="I441" s="1">
        <f t="shared" si="98"/>
        <v>-140</v>
      </c>
      <c r="J441" s="23">
        <f t="shared" si="95"/>
        <v>0.69813170079773179</v>
      </c>
      <c r="K441" s="23">
        <f t="shared" si="95"/>
        <v>-2.4434609527920612</v>
      </c>
      <c r="L441">
        <f t="shared" si="83"/>
        <v>1.2592085171154799</v>
      </c>
      <c r="M441">
        <f t="shared" si="84"/>
        <v>-26.524827999999999</v>
      </c>
      <c r="N441" s="24">
        <f t="shared" si="85"/>
        <v>-0.56234435767439528</v>
      </c>
      <c r="O441" s="24">
        <f t="shared" si="86"/>
        <v>0.42956090469936448</v>
      </c>
      <c r="P441" s="11">
        <f t="shared" si="87"/>
        <v>40</v>
      </c>
      <c r="Q441" s="11">
        <f t="shared" si="88"/>
        <v>-140</v>
      </c>
      <c r="R441" s="23">
        <f t="shared" si="89"/>
        <v>0.69813170079773179</v>
      </c>
      <c r="S441" s="23">
        <f t="shared" si="90"/>
        <v>-2.4434609527920612</v>
      </c>
      <c r="T441">
        <f t="shared" si="91"/>
        <v>1.1950120246767875</v>
      </c>
      <c r="U441">
        <f t="shared" si="92"/>
        <v>-26.761534124759368</v>
      </c>
      <c r="V441" s="24">
        <f t="shared" si="93"/>
        <v>-0.53808785882044474</v>
      </c>
      <c r="W441" s="24">
        <f t="shared" si="94"/>
        <v>0.43528313924399664</v>
      </c>
      <c r="X441">
        <v>1.6202754081053525</v>
      </c>
      <c r="Y441">
        <v>0.55930178034086686</v>
      </c>
    </row>
    <row r="442" spans="1:25">
      <c r="B442" s="4"/>
      <c r="F442" s="1">
        <v>-130</v>
      </c>
      <c r="G442" s="1">
        <f t="shared" si="96"/>
        <v>40</v>
      </c>
      <c r="H442" s="1">
        <f t="shared" si="97"/>
        <v>40</v>
      </c>
      <c r="I442" s="1">
        <f t="shared" si="98"/>
        <v>-130</v>
      </c>
      <c r="J442" s="23">
        <f t="shared" si="95"/>
        <v>0.69813170079773179</v>
      </c>
      <c r="K442" s="23">
        <f t="shared" si="95"/>
        <v>-2.2689280275926285</v>
      </c>
      <c r="L442">
        <f t="shared" si="83"/>
        <v>1.2592085171154799</v>
      </c>
      <c r="M442">
        <f t="shared" si="84"/>
        <v>-20.496457999999997</v>
      </c>
      <c r="N442" s="24">
        <f t="shared" si="85"/>
        <v>-0.44091120234921588</v>
      </c>
      <c r="O442" s="24">
        <f t="shared" si="86"/>
        <v>0.37673344236196638</v>
      </c>
      <c r="P442" s="11">
        <f t="shared" si="87"/>
        <v>40</v>
      </c>
      <c r="Q442" s="11">
        <f t="shared" si="88"/>
        <v>-130</v>
      </c>
      <c r="R442" s="23">
        <f t="shared" si="89"/>
        <v>0.69813170079773179</v>
      </c>
      <c r="S442" s="23">
        <f t="shared" si="90"/>
        <v>-2.2689280275926285</v>
      </c>
      <c r="T442">
        <f t="shared" si="91"/>
        <v>1.1950120246767875</v>
      </c>
      <c r="U442">
        <f t="shared" si="92"/>
        <v>-20.679367278223147</v>
      </c>
      <c r="V442" s="24">
        <f t="shared" si="93"/>
        <v>-0.42200410751791728</v>
      </c>
      <c r="W442" s="24">
        <f t="shared" si="94"/>
        <v>0.38427650920090062</v>
      </c>
      <c r="X442">
        <v>1.6065584160238462</v>
      </c>
      <c r="Y442">
        <v>0.56062731558388268</v>
      </c>
    </row>
    <row r="443" spans="1:25">
      <c r="A443" s="4"/>
      <c r="B443" s="4"/>
      <c r="F443" s="1">
        <v>-120</v>
      </c>
      <c r="G443" s="1">
        <f t="shared" si="96"/>
        <v>40</v>
      </c>
      <c r="H443" s="1">
        <f t="shared" si="97"/>
        <v>40</v>
      </c>
      <c r="I443" s="1">
        <f t="shared" si="98"/>
        <v>-120</v>
      </c>
      <c r="J443" s="23">
        <f t="shared" si="95"/>
        <v>0.69813170079773179</v>
      </c>
      <c r="K443" s="23">
        <f t="shared" si="95"/>
        <v>-2.0943951023931953</v>
      </c>
      <c r="L443">
        <f t="shared" si="83"/>
        <v>1.2592085171154799</v>
      </c>
      <c r="M443">
        <f t="shared" si="84"/>
        <v>-14.468087999999998</v>
      </c>
      <c r="N443" s="24">
        <f t="shared" si="85"/>
        <v>-0.31460158340819511</v>
      </c>
      <c r="O443" s="24">
        <f t="shared" si="86"/>
        <v>0.33695113282352462</v>
      </c>
      <c r="P443" s="11">
        <f t="shared" si="87"/>
        <v>40</v>
      </c>
      <c r="Q443" s="11">
        <f t="shared" si="88"/>
        <v>-120</v>
      </c>
      <c r="R443" s="23">
        <f t="shared" si="89"/>
        <v>0.69813170079773179</v>
      </c>
      <c r="S443" s="23">
        <f t="shared" si="90"/>
        <v>-2.0943951023931953</v>
      </c>
      <c r="T443">
        <f t="shared" si="91"/>
        <v>1.1950120246767875</v>
      </c>
      <c r="U443">
        <f t="shared" si="92"/>
        <v>-14.597200431686929</v>
      </c>
      <c r="V443" s="24">
        <f t="shared" si="93"/>
        <v>-0.30116940896400879</v>
      </c>
      <c r="W443" s="24">
        <f t="shared" si="94"/>
        <v>0.34585660224882164</v>
      </c>
      <c r="X443">
        <v>1.6063670872269573</v>
      </c>
      <c r="Y443">
        <v>0.56152836667353911</v>
      </c>
    </row>
    <row r="444" spans="1:25">
      <c r="B444" s="4"/>
      <c r="F444" s="1">
        <v>-110</v>
      </c>
      <c r="G444" s="1">
        <f t="shared" si="96"/>
        <v>40</v>
      </c>
      <c r="H444" s="1">
        <f t="shared" si="97"/>
        <v>40</v>
      </c>
      <c r="I444" s="1">
        <f t="shared" si="98"/>
        <v>-110</v>
      </c>
      <c r="J444" s="23">
        <f t="shared" si="95"/>
        <v>0.69813170079773179</v>
      </c>
      <c r="K444" s="23">
        <f t="shared" si="95"/>
        <v>-1.9198621771937625</v>
      </c>
      <c r="L444">
        <f t="shared" si="83"/>
        <v>1.2592085171154799</v>
      </c>
      <c r="M444">
        <f t="shared" si="84"/>
        <v>-8.4397179999999992</v>
      </c>
      <c r="N444" s="24">
        <f t="shared" si="85"/>
        <v>-0.18481248114535773</v>
      </c>
      <c r="O444" s="24">
        <f t="shared" si="86"/>
        <v>0.31065396713889215</v>
      </c>
      <c r="P444" s="11">
        <f t="shared" si="87"/>
        <v>40</v>
      </c>
      <c r="Q444" s="11">
        <f t="shared" si="88"/>
        <v>-110</v>
      </c>
      <c r="R444" s="23">
        <f t="shared" si="89"/>
        <v>0.69813170079773179</v>
      </c>
      <c r="S444" s="23">
        <f t="shared" si="90"/>
        <v>-1.9198621771937625</v>
      </c>
      <c r="T444">
        <f t="shared" si="91"/>
        <v>1.1950120246767875</v>
      </c>
      <c r="U444">
        <f t="shared" si="92"/>
        <v>-8.5150335851507073</v>
      </c>
      <c r="V444" s="24">
        <f t="shared" si="93"/>
        <v>-0.17694412735598453</v>
      </c>
      <c r="W444" s="24">
        <f t="shared" si="94"/>
        <v>0.3204559519770791</v>
      </c>
      <c r="X444">
        <v>1.6062646174566515</v>
      </c>
      <c r="Y444">
        <v>0.56079476190974498</v>
      </c>
    </row>
    <row r="445" spans="1:25">
      <c r="B445" s="4"/>
      <c r="F445" s="1">
        <v>-100</v>
      </c>
      <c r="G445" s="1">
        <f t="shared" si="96"/>
        <v>40</v>
      </c>
      <c r="H445" s="1">
        <f t="shared" si="97"/>
        <v>40</v>
      </c>
      <c r="I445" s="1">
        <f t="shared" si="98"/>
        <v>-100</v>
      </c>
      <c r="J445" s="23">
        <f t="shared" si="95"/>
        <v>0.69813170079773179</v>
      </c>
      <c r="K445" s="23">
        <f t="shared" si="95"/>
        <v>-1.7453292519943295</v>
      </c>
      <c r="L445">
        <f t="shared" si="83"/>
        <v>1.2592085171154799</v>
      </c>
      <c r="M445">
        <f t="shared" si="84"/>
        <v>-2.4113479999999998</v>
      </c>
      <c r="N445" s="24">
        <f t="shared" si="85"/>
        <v>-5.2979358827559275E-2</v>
      </c>
      <c r="O445" s="24">
        <f t="shared" si="86"/>
        <v>0.29813279110871482</v>
      </c>
      <c r="P445" s="11">
        <f t="shared" si="87"/>
        <v>40</v>
      </c>
      <c r="Q445" s="11">
        <f t="shared" si="88"/>
        <v>-100</v>
      </c>
      <c r="R445" s="23">
        <f t="shared" si="89"/>
        <v>0.69813170079773179</v>
      </c>
      <c r="S445" s="23">
        <f t="shared" si="90"/>
        <v>-1.7453292519943295</v>
      </c>
      <c r="T445">
        <f t="shared" si="91"/>
        <v>1.1950120246767875</v>
      </c>
      <c r="U445">
        <f t="shared" si="92"/>
        <v>-2.432866738614488</v>
      </c>
      <c r="V445" s="24">
        <f t="shared" si="93"/>
        <v>-5.0726798276066305E-2</v>
      </c>
      <c r="W445" s="24">
        <f t="shared" si="94"/>
        <v>0.3083605204117339</v>
      </c>
      <c r="X445">
        <v>1.6078671532486526</v>
      </c>
      <c r="Y445">
        <v>0.56136210785410479</v>
      </c>
    </row>
    <row r="446" spans="1:25">
      <c r="B446" s="4"/>
      <c r="F446" s="1">
        <v>-90</v>
      </c>
      <c r="G446" s="1">
        <f t="shared" si="96"/>
        <v>40</v>
      </c>
      <c r="H446" s="1">
        <f t="shared" si="97"/>
        <v>40</v>
      </c>
      <c r="I446" s="1">
        <f t="shared" si="98"/>
        <v>-90</v>
      </c>
      <c r="J446" s="23">
        <f t="shared" si="95"/>
        <v>0.69813170079773179</v>
      </c>
      <c r="K446" s="23">
        <f t="shared" si="95"/>
        <v>-1.5707963267948966</v>
      </c>
      <c r="L446">
        <f t="shared" si="83"/>
        <v>1.2592085171154799</v>
      </c>
      <c r="M446">
        <f t="shared" si="84"/>
        <v>3.6170219999999995</v>
      </c>
      <c r="N446" s="24">
        <f t="shared" si="85"/>
        <v>7.9439713482747115E-2</v>
      </c>
      <c r="O446" s="24">
        <f t="shared" si="86"/>
        <v>0.29952608853429608</v>
      </c>
      <c r="P446" s="11">
        <f t="shared" si="87"/>
        <v>40</v>
      </c>
      <c r="Q446" s="11">
        <f t="shared" si="88"/>
        <v>-90</v>
      </c>
      <c r="R446" s="23">
        <f t="shared" si="89"/>
        <v>0.69813170079773179</v>
      </c>
      <c r="S446" s="23">
        <f t="shared" si="90"/>
        <v>-1.5707963267948966</v>
      </c>
      <c r="T446">
        <f t="shared" si="91"/>
        <v>1.1950120246767875</v>
      </c>
      <c r="U446">
        <f t="shared" si="92"/>
        <v>3.6493001079217322</v>
      </c>
      <c r="V446" s="24">
        <f t="shared" si="93"/>
        <v>7.6061616105031829E-2</v>
      </c>
      <c r="W446" s="24">
        <f t="shared" si="94"/>
        <v>0.30970647863815226</v>
      </c>
      <c r="X446">
        <v>1.6120759403552294</v>
      </c>
      <c r="Y446">
        <v>0.56427522629081683</v>
      </c>
    </row>
    <row r="447" spans="1:25">
      <c r="A447" s="4"/>
      <c r="B447" s="4"/>
      <c r="F447" s="1">
        <v>-80</v>
      </c>
      <c r="G447" s="1">
        <f t="shared" si="96"/>
        <v>40</v>
      </c>
      <c r="H447" s="1">
        <f t="shared" si="97"/>
        <v>40</v>
      </c>
      <c r="I447" s="1">
        <f t="shared" si="98"/>
        <v>-80</v>
      </c>
      <c r="J447" s="23">
        <f t="shared" si="95"/>
        <v>0.69813170079773179</v>
      </c>
      <c r="K447" s="23">
        <f t="shared" si="95"/>
        <v>-1.3962634015954636</v>
      </c>
      <c r="L447">
        <f t="shared" si="83"/>
        <v>1.2592085171154799</v>
      </c>
      <c r="M447">
        <f t="shared" si="84"/>
        <v>9.6453919999999993</v>
      </c>
      <c r="N447" s="24">
        <f t="shared" si="85"/>
        <v>0.21098018513517169</v>
      </c>
      <c r="O447" s="24">
        <f t="shared" si="86"/>
        <v>0.31481844959124161</v>
      </c>
      <c r="P447" s="11">
        <f t="shared" si="87"/>
        <v>40</v>
      </c>
      <c r="Q447" s="11">
        <f t="shared" si="88"/>
        <v>-80</v>
      </c>
      <c r="R447" s="23">
        <f t="shared" si="89"/>
        <v>0.69813170079773179</v>
      </c>
      <c r="S447" s="23">
        <f t="shared" si="90"/>
        <v>-1.3962634015954636</v>
      </c>
      <c r="T447">
        <f t="shared" si="91"/>
        <v>1.1950120246767875</v>
      </c>
      <c r="U447">
        <f t="shared" si="92"/>
        <v>9.731466954457952</v>
      </c>
      <c r="V447" s="24">
        <f t="shared" si="93"/>
        <v>0.20199372430443138</v>
      </c>
      <c r="W447" s="24">
        <f t="shared" si="94"/>
        <v>0.32447867377885631</v>
      </c>
      <c r="X447">
        <v>1.6120206554684484</v>
      </c>
      <c r="Y447">
        <v>0.56483508574224928</v>
      </c>
    </row>
    <row r="448" spans="1:25">
      <c r="A448" s="4"/>
      <c r="B448" s="4"/>
      <c r="F448" s="1">
        <v>-70</v>
      </c>
      <c r="G448" s="1">
        <f t="shared" si="96"/>
        <v>40</v>
      </c>
      <c r="H448" s="1">
        <f t="shared" si="97"/>
        <v>40</v>
      </c>
      <c r="I448" s="1">
        <f t="shared" si="98"/>
        <v>-70</v>
      </c>
      <c r="J448" s="23">
        <f t="shared" si="95"/>
        <v>0.69813170079773179</v>
      </c>
      <c r="K448" s="23">
        <f t="shared" si="95"/>
        <v>-1.2217304763960306</v>
      </c>
      <c r="L448">
        <f t="shared" si="83"/>
        <v>1.2592085171154799</v>
      </c>
      <c r="M448">
        <f t="shared" si="84"/>
        <v>15.673761999999998</v>
      </c>
      <c r="N448" s="24">
        <f t="shared" si="85"/>
        <v>0.34018722277414076</v>
      </c>
      <c r="O448" s="24">
        <f t="shared" si="86"/>
        <v>0.34384074126161623</v>
      </c>
      <c r="P448" s="11">
        <f t="shared" si="87"/>
        <v>40</v>
      </c>
      <c r="Q448" s="11">
        <f t="shared" si="88"/>
        <v>-70</v>
      </c>
      <c r="R448" s="23">
        <f t="shared" si="89"/>
        <v>0.69813170079773179</v>
      </c>
      <c r="S448" s="23">
        <f t="shared" si="90"/>
        <v>-1.2217304763960306</v>
      </c>
      <c r="T448">
        <f t="shared" si="91"/>
        <v>1.1950120246767875</v>
      </c>
      <c r="U448">
        <f t="shared" si="92"/>
        <v>15.813633800994172</v>
      </c>
      <c r="V448" s="24">
        <f t="shared" si="93"/>
        <v>0.32565177518499405</v>
      </c>
      <c r="W448" s="24">
        <f t="shared" si="94"/>
        <v>0.35251079958551768</v>
      </c>
      <c r="X448">
        <v>1.6117385941630271</v>
      </c>
      <c r="Y448">
        <v>0.56473556081595833</v>
      </c>
    </row>
    <row r="449" spans="1:25">
      <c r="A449" s="4"/>
      <c r="B449" s="4"/>
      <c r="F449" s="1">
        <v>-60</v>
      </c>
      <c r="G449" s="1">
        <f t="shared" si="96"/>
        <v>40</v>
      </c>
      <c r="H449" s="1">
        <f t="shared" si="97"/>
        <v>40</v>
      </c>
      <c r="I449" s="1">
        <f t="shared" si="98"/>
        <v>-60</v>
      </c>
      <c r="J449" s="23">
        <f t="shared" si="95"/>
        <v>0.69813170079773179</v>
      </c>
      <c r="K449" s="23">
        <f t="shared" si="95"/>
        <v>-1.0471975511965976</v>
      </c>
      <c r="L449">
        <f t="shared" ref="L449:L512" si="99">((1.3512213-(2*0.602837*SIN(J449)))^0.5)/0.602837</f>
        <v>1.2592085171154799</v>
      </c>
      <c r="M449">
        <f t="shared" ref="M449:M512" si="100">0.602837*(I449-(-96))</f>
        <v>21.702131999999999</v>
      </c>
      <c r="N449" s="24">
        <f t="shared" ref="N449:N512" si="101">L449*SIN(RADIANS(M449))</f>
        <v>0.46563180074868443</v>
      </c>
      <c r="O449" s="24">
        <f t="shared" ref="O449:O512" si="102">1.5562263-L449*COS(RADIANS(M449))</f>
        <v>0.38627197793964574</v>
      </c>
      <c r="P449" s="11">
        <f t="shared" ref="P449:P512" si="103">H449</f>
        <v>40</v>
      </c>
      <c r="Q449" s="11">
        <f t="shared" ref="Q449:Q512" si="104">I449</f>
        <v>-60</v>
      </c>
      <c r="R449" s="23">
        <f t="shared" ref="R449:R512" si="105">RADIANS(P449)</f>
        <v>0.69813170079773179</v>
      </c>
      <c r="S449" s="23">
        <f t="shared" ref="S449:S512" si="106">RADIANS(Q449)</f>
        <v>-1.0471975511965976</v>
      </c>
      <c r="T449">
        <f t="shared" ref="T449:T512" si="107">((1.31018469806216-(2*0.608216684653622*SIN(R449)))^0.5)/0.608216684653622</f>
        <v>1.1950120246767875</v>
      </c>
      <c r="U449">
        <f t="shared" ref="U449:U512" si="108">0.608216684653622*(Q449-(-96))</f>
        <v>21.895800647530393</v>
      </c>
      <c r="V449" s="24">
        <f t="shared" ref="V449:V512" si="109">T449*SIN(RADIANS(U449))</f>
        <v>0.44564361908164313</v>
      </c>
      <c r="W449" s="24">
        <f t="shared" ref="W449:W512" si="110">1.50229541438995-T449*COS(RADIANS(U449))</f>
        <v>0.39348726872455586</v>
      </c>
      <c r="X449">
        <v>1.6137952052491245</v>
      </c>
      <c r="Y449">
        <v>0.56516848567578204</v>
      </c>
    </row>
    <row r="450" spans="1:25">
      <c r="A450" s="4"/>
      <c r="B450" s="4"/>
      <c r="F450" s="1">
        <v>-50</v>
      </c>
      <c r="G450" s="1">
        <f t="shared" si="96"/>
        <v>40</v>
      </c>
      <c r="H450" s="1">
        <f t="shared" si="97"/>
        <v>40</v>
      </c>
      <c r="I450" s="1">
        <f t="shared" si="98"/>
        <v>-50</v>
      </c>
      <c r="J450" s="23">
        <f t="shared" si="95"/>
        <v>0.69813170079773179</v>
      </c>
      <c r="K450" s="23">
        <f t="shared" si="95"/>
        <v>-0.87266462599716477</v>
      </c>
      <c r="L450">
        <f t="shared" si="99"/>
        <v>1.2592085171154799</v>
      </c>
      <c r="M450">
        <f t="shared" si="100"/>
        <v>27.730501999999998</v>
      </c>
      <c r="N450" s="24">
        <f t="shared" si="101"/>
        <v>0.58592650608984598</v>
      </c>
      <c r="O450" s="24">
        <f t="shared" si="102"/>
        <v>0.44164287152211745</v>
      </c>
      <c r="P450" s="11">
        <f t="shared" si="103"/>
        <v>40</v>
      </c>
      <c r="Q450" s="11">
        <f t="shared" si="104"/>
        <v>-50</v>
      </c>
      <c r="R450" s="23">
        <f t="shared" si="105"/>
        <v>0.69813170079773179</v>
      </c>
      <c r="S450" s="23">
        <f t="shared" si="106"/>
        <v>-0.87266462599716477</v>
      </c>
      <c r="T450">
        <f t="shared" si="107"/>
        <v>1.1950120246767875</v>
      </c>
      <c r="U450">
        <f t="shared" si="108"/>
        <v>27.977967494066611</v>
      </c>
      <c r="V450" s="24">
        <f t="shared" si="109"/>
        <v>0.56061838070479431</v>
      </c>
      <c r="W450" s="24">
        <f t="shared" si="110"/>
        <v>0.44694676567804259</v>
      </c>
      <c r="X450">
        <v>1.6140235608671278</v>
      </c>
      <c r="Y450">
        <v>0.56482610582202519</v>
      </c>
    </row>
    <row r="451" spans="1:25">
      <c r="A451" s="4"/>
      <c r="B451" s="4"/>
      <c r="F451" s="1">
        <v>-40</v>
      </c>
      <c r="G451" s="1">
        <f t="shared" si="96"/>
        <v>40</v>
      </c>
      <c r="H451" s="1">
        <f t="shared" si="97"/>
        <v>40</v>
      </c>
      <c r="I451" s="1">
        <f t="shared" si="98"/>
        <v>-40</v>
      </c>
      <c r="J451" s="23">
        <f t="shared" si="95"/>
        <v>0.69813170079773179</v>
      </c>
      <c r="K451" s="23">
        <f t="shared" si="95"/>
        <v>-0.69813170079773179</v>
      </c>
      <c r="L451">
        <f t="shared" si="99"/>
        <v>1.2592085171154799</v>
      </c>
      <c r="M451">
        <f t="shared" si="100"/>
        <v>33.758871999999997</v>
      </c>
      <c r="N451" s="24">
        <f t="shared" si="101"/>
        <v>0.69974088325317796</v>
      </c>
      <c r="O451" s="24">
        <f t="shared" si="102"/>
        <v>0.50934102171960127</v>
      </c>
      <c r="P451" s="11">
        <f t="shared" si="103"/>
        <v>40</v>
      </c>
      <c r="Q451" s="11">
        <f t="shared" si="104"/>
        <v>-40</v>
      </c>
      <c r="R451" s="23">
        <f t="shared" si="105"/>
        <v>0.69813170079773179</v>
      </c>
      <c r="S451" s="23">
        <f t="shared" si="106"/>
        <v>-0.69813170079773179</v>
      </c>
      <c r="T451">
        <f t="shared" si="107"/>
        <v>1.1950120246767875</v>
      </c>
      <c r="U451">
        <f t="shared" si="108"/>
        <v>34.060134340602829</v>
      </c>
      <c r="V451" s="24">
        <f t="shared" si="109"/>
        <v>0.66928166737442274</v>
      </c>
      <c r="W451" s="24">
        <f t="shared" si="110"/>
        <v>0.51228744026114159</v>
      </c>
      <c r="X451">
        <v>1.6134922751306744</v>
      </c>
      <c r="Y451">
        <v>0.56545076466520261</v>
      </c>
    </row>
    <row r="452" spans="1:25">
      <c r="A452" s="4"/>
      <c r="B452" s="4"/>
      <c r="F452" s="1">
        <v>-30</v>
      </c>
      <c r="G452" s="1">
        <f t="shared" si="96"/>
        <v>40</v>
      </c>
      <c r="H452" s="1">
        <f t="shared" si="97"/>
        <v>40</v>
      </c>
      <c r="I452" s="1">
        <f t="shared" si="98"/>
        <v>-30</v>
      </c>
      <c r="J452" s="23">
        <f t="shared" si="95"/>
        <v>0.69813170079773179</v>
      </c>
      <c r="K452" s="23">
        <f t="shared" si="95"/>
        <v>-0.52359877559829882</v>
      </c>
      <c r="L452">
        <f t="shared" si="99"/>
        <v>1.2592085171154799</v>
      </c>
      <c r="M452">
        <f t="shared" si="100"/>
        <v>39.787241999999999</v>
      </c>
      <c r="N452" s="24">
        <f t="shared" si="101"/>
        <v>0.8058161489139668</v>
      </c>
      <c r="O452" s="24">
        <f t="shared" si="102"/>
        <v>0.58861768918381407</v>
      </c>
      <c r="P452" s="11">
        <f t="shared" si="103"/>
        <v>40</v>
      </c>
      <c r="Q452" s="11">
        <f t="shared" si="104"/>
        <v>-30</v>
      </c>
      <c r="R452" s="23">
        <f t="shared" si="105"/>
        <v>0.69813170079773179</v>
      </c>
      <c r="S452" s="23">
        <f t="shared" si="106"/>
        <v>-0.52359877559829882</v>
      </c>
      <c r="T452">
        <f t="shared" si="107"/>
        <v>1.1950120246767875</v>
      </c>
      <c r="U452">
        <f t="shared" si="108"/>
        <v>40.142301187139054</v>
      </c>
      <c r="V452" s="24">
        <f t="shared" si="109"/>
        <v>0.77041014136956298</v>
      </c>
      <c r="W452" s="24">
        <f t="shared" si="110"/>
        <v>0.58877368328715629</v>
      </c>
      <c r="X452">
        <v>1.6143514205040896</v>
      </c>
      <c r="Y452">
        <v>0.56469048253990006</v>
      </c>
    </row>
    <row r="453" spans="1:25">
      <c r="A453" s="4"/>
      <c r="B453" s="4"/>
      <c r="F453" s="1">
        <v>-20</v>
      </c>
      <c r="G453" s="1">
        <f t="shared" si="96"/>
        <v>40</v>
      </c>
      <c r="H453" s="1">
        <f t="shared" si="97"/>
        <v>40</v>
      </c>
      <c r="I453" s="1">
        <f t="shared" si="98"/>
        <v>-20</v>
      </c>
      <c r="J453" s="23">
        <f t="shared" ref="J453:K516" si="111">RADIANS(H453)</f>
        <v>0.69813170079773179</v>
      </c>
      <c r="K453" s="23">
        <f t="shared" si="111"/>
        <v>-0.3490658503988659</v>
      </c>
      <c r="L453">
        <f t="shared" si="99"/>
        <v>1.2592085171154799</v>
      </c>
      <c r="M453">
        <f t="shared" si="100"/>
        <v>45.815611999999994</v>
      </c>
      <c r="N453" s="24">
        <f t="shared" si="101"/>
        <v>0.90297911407002895</v>
      </c>
      <c r="O453" s="24">
        <f t="shared" si="102"/>
        <v>0.67859607654055731</v>
      </c>
      <c r="P453" s="11">
        <f t="shared" si="103"/>
        <v>40</v>
      </c>
      <c r="Q453" s="11">
        <f t="shared" si="104"/>
        <v>-20</v>
      </c>
      <c r="R453" s="23">
        <f t="shared" si="105"/>
        <v>0.69813170079773179</v>
      </c>
      <c r="S453" s="23">
        <f t="shared" si="106"/>
        <v>-0.3490658503988659</v>
      </c>
      <c r="T453">
        <f t="shared" si="107"/>
        <v>1.1950120246767875</v>
      </c>
      <c r="U453">
        <f t="shared" si="108"/>
        <v>46.224468033675272</v>
      </c>
      <c r="V453" s="24">
        <f t="shared" si="109"/>
        <v>0.86286529233686915</v>
      </c>
      <c r="W453" s="24">
        <f t="shared" si="110"/>
        <v>0.67554440809934724</v>
      </c>
      <c r="X453">
        <v>1.6132825521147973</v>
      </c>
      <c r="Y453">
        <v>0.56538017129136964</v>
      </c>
    </row>
    <row r="454" spans="1:25">
      <c r="A454" s="4"/>
      <c r="B454" s="4"/>
      <c r="F454" s="1">
        <v>-10</v>
      </c>
      <c r="G454" s="1">
        <f t="shared" si="96"/>
        <v>40</v>
      </c>
      <c r="H454" s="1">
        <f t="shared" si="97"/>
        <v>40</v>
      </c>
      <c r="I454" s="1">
        <f t="shared" si="98"/>
        <v>-10</v>
      </c>
      <c r="J454" s="23">
        <f t="shared" si="111"/>
        <v>0.69813170079773179</v>
      </c>
      <c r="K454" s="23">
        <f t="shared" si="111"/>
        <v>-0.17453292519943295</v>
      </c>
      <c r="L454">
        <f t="shared" si="99"/>
        <v>1.2592085171154799</v>
      </c>
      <c r="M454">
        <f t="shared" si="100"/>
        <v>51.843981999999997</v>
      </c>
      <c r="N454" s="24">
        <f t="shared" si="101"/>
        <v>0.99015515947407307</v>
      </c>
      <c r="O454" s="24">
        <f t="shared" si="102"/>
        <v>0.77828102574027513</v>
      </c>
      <c r="P454" s="11">
        <f t="shared" si="103"/>
        <v>40</v>
      </c>
      <c r="Q454" s="11">
        <f t="shared" si="104"/>
        <v>-10</v>
      </c>
      <c r="R454" s="23">
        <f t="shared" si="105"/>
        <v>0.69813170079773179</v>
      </c>
      <c r="S454" s="23">
        <f t="shared" si="106"/>
        <v>-0.17453292519943295</v>
      </c>
      <c r="T454">
        <f t="shared" si="107"/>
        <v>1.1950120246767875</v>
      </c>
      <c r="U454">
        <f t="shared" si="108"/>
        <v>52.30663488021149</v>
      </c>
      <c r="V454" s="24">
        <f t="shared" si="109"/>
        <v>0.94560625470764403</v>
      </c>
      <c r="W454" s="24">
        <f t="shared" si="110"/>
        <v>0.77162274473554382</v>
      </c>
      <c r="X454">
        <v>1.6145187019352216</v>
      </c>
      <c r="Y454">
        <v>0.56446743055147508</v>
      </c>
    </row>
    <row r="455" spans="1:25">
      <c r="A455" s="4"/>
      <c r="B455" s="4"/>
      <c r="F455" s="1">
        <v>0</v>
      </c>
      <c r="G455" s="1">
        <f t="shared" ref="G455:G518" si="112">G418+10</f>
        <v>40</v>
      </c>
      <c r="H455" s="1">
        <f t="shared" si="97"/>
        <v>40</v>
      </c>
      <c r="I455" s="1">
        <f t="shared" si="98"/>
        <v>0</v>
      </c>
      <c r="J455" s="23">
        <f t="shared" si="111"/>
        <v>0.69813170079773179</v>
      </c>
      <c r="K455" s="23">
        <f t="shared" si="111"/>
        <v>0</v>
      </c>
      <c r="L455">
        <f t="shared" si="99"/>
        <v>1.2592085171154799</v>
      </c>
      <c r="M455">
        <f t="shared" si="100"/>
        <v>57.872351999999992</v>
      </c>
      <c r="N455" s="24">
        <f t="shared" si="101"/>
        <v>1.0663801208877657</v>
      </c>
      <c r="O455" s="24">
        <f t="shared" si="102"/>
        <v>0.88657002447384603</v>
      </c>
      <c r="P455" s="11">
        <f t="shared" si="103"/>
        <v>40</v>
      </c>
      <c r="Q455" s="11">
        <f t="shared" si="104"/>
        <v>0</v>
      </c>
      <c r="R455" s="23">
        <f t="shared" si="105"/>
        <v>0.69813170079773179</v>
      </c>
      <c r="S455" s="23">
        <f t="shared" si="106"/>
        <v>0</v>
      </c>
      <c r="T455">
        <f t="shared" si="107"/>
        <v>1.1950120246767875</v>
      </c>
      <c r="U455">
        <f t="shared" si="108"/>
        <v>58.388801726747715</v>
      </c>
      <c r="V455" s="24">
        <f t="shared" si="109"/>
        <v>1.017701525824096</v>
      </c>
      <c r="W455" s="24">
        <f t="shared" si="110"/>
        <v>0.87592703758807022</v>
      </c>
      <c r="X455">
        <v>1.6131382317766978</v>
      </c>
      <c r="Y455">
        <v>0.56571282250691224</v>
      </c>
    </row>
    <row r="456" spans="1:25">
      <c r="A456" s="4"/>
      <c r="B456" s="4"/>
      <c r="F456" s="1">
        <v>10</v>
      </c>
      <c r="G456" s="1">
        <f t="shared" si="112"/>
        <v>40</v>
      </c>
      <c r="H456" s="1">
        <f t="shared" si="97"/>
        <v>40</v>
      </c>
      <c r="I456" s="1">
        <f t="shared" si="98"/>
        <v>10</v>
      </c>
      <c r="J456" s="23">
        <f t="shared" si="111"/>
        <v>0.69813170079773179</v>
      </c>
      <c r="K456" s="23">
        <f t="shared" si="111"/>
        <v>0.17453292519943295</v>
      </c>
      <c r="L456">
        <f t="shared" si="99"/>
        <v>1.2592085171154799</v>
      </c>
      <c r="M456">
        <f t="shared" si="100"/>
        <v>63.900721999999995</v>
      </c>
      <c r="N456" s="24">
        <f t="shared" si="101"/>
        <v>1.1308109527069754</v>
      </c>
      <c r="O456" s="24">
        <f t="shared" si="102"/>
        <v>1.0022653999230102</v>
      </c>
      <c r="P456" s="11">
        <f t="shared" si="103"/>
        <v>40</v>
      </c>
      <c r="Q456" s="11">
        <f t="shared" si="104"/>
        <v>10</v>
      </c>
      <c r="R456" s="23">
        <f t="shared" si="105"/>
        <v>0.69813170079773179</v>
      </c>
      <c r="S456" s="23">
        <f t="shared" si="106"/>
        <v>0.17453292519943295</v>
      </c>
      <c r="T456">
        <f t="shared" si="107"/>
        <v>1.1950120246767875</v>
      </c>
      <c r="U456">
        <f t="shared" si="108"/>
        <v>64.470968573283926</v>
      </c>
      <c r="V456" s="24">
        <f t="shared" si="109"/>
        <v>1.0783394528514625</v>
      </c>
      <c r="W456" s="24">
        <f t="shared" si="110"/>
        <v>0.98728302274667779</v>
      </c>
      <c r="X456">
        <v>1.6124830518418367</v>
      </c>
      <c r="Y456">
        <v>0.56362348813003227</v>
      </c>
    </row>
    <row r="457" spans="1:25">
      <c r="A457" s="4"/>
      <c r="B457" s="4"/>
      <c r="F457" s="1">
        <v>20</v>
      </c>
      <c r="G457" s="1">
        <f t="shared" si="112"/>
        <v>40</v>
      </c>
      <c r="H457" s="1">
        <f t="shared" si="97"/>
        <v>40</v>
      </c>
      <c r="I457" s="1">
        <f t="shared" si="98"/>
        <v>20</v>
      </c>
      <c r="J457" s="23">
        <f t="shared" si="111"/>
        <v>0.69813170079773179</v>
      </c>
      <c r="K457" s="23">
        <f t="shared" si="111"/>
        <v>0.3490658503988659</v>
      </c>
      <c r="L457">
        <f t="shared" si="99"/>
        <v>1.2592085171154799</v>
      </c>
      <c r="M457">
        <f t="shared" si="100"/>
        <v>69.929091999999997</v>
      </c>
      <c r="N457" s="24">
        <f t="shared" si="101"/>
        <v>1.1827350520188462</v>
      </c>
      <c r="O457" s="24">
        <f t="shared" si="102"/>
        <v>1.124087564982942</v>
      </c>
      <c r="P457" s="11">
        <f t="shared" si="103"/>
        <v>40</v>
      </c>
      <c r="Q457" s="11">
        <f t="shared" si="104"/>
        <v>20</v>
      </c>
      <c r="R457" s="23">
        <f t="shared" si="105"/>
        <v>0.69813170079773179</v>
      </c>
      <c r="S457" s="23">
        <f t="shared" si="106"/>
        <v>0.3490658503988659</v>
      </c>
      <c r="T457">
        <f t="shared" si="107"/>
        <v>1.1950120246767875</v>
      </c>
      <c r="U457">
        <f t="shared" si="108"/>
        <v>70.553135419820151</v>
      </c>
      <c r="V457" s="24">
        <f t="shared" si="109"/>
        <v>1.1268373704137253</v>
      </c>
      <c r="W457" s="24">
        <f t="shared" si="110"/>
        <v>1.1044370479312371</v>
      </c>
      <c r="X457">
        <v>1.6145321728357682</v>
      </c>
      <c r="Y457">
        <v>0.56488367209751222</v>
      </c>
    </row>
    <row r="458" spans="1:25">
      <c r="A458" s="4"/>
      <c r="B458" s="4"/>
      <c r="F458" s="1">
        <v>30</v>
      </c>
      <c r="G458" s="1">
        <f t="shared" si="112"/>
        <v>40</v>
      </c>
      <c r="H458" s="1">
        <f t="shared" si="97"/>
        <v>40</v>
      </c>
      <c r="I458" s="1">
        <f t="shared" si="98"/>
        <v>30</v>
      </c>
      <c r="J458" s="23">
        <f t="shared" si="111"/>
        <v>0.69813170079773179</v>
      </c>
      <c r="K458" s="23">
        <f t="shared" si="111"/>
        <v>0.52359877559829882</v>
      </c>
      <c r="L458">
        <f t="shared" si="99"/>
        <v>1.2592085171154799</v>
      </c>
      <c r="M458">
        <f t="shared" si="100"/>
        <v>75.957461999999992</v>
      </c>
      <c r="N458" s="24">
        <f t="shared" si="101"/>
        <v>1.2215781399669314</v>
      </c>
      <c r="O458" s="24">
        <f t="shared" si="102"/>
        <v>1.2506891704541825</v>
      </c>
      <c r="P458" s="11">
        <f t="shared" si="103"/>
        <v>40</v>
      </c>
      <c r="Q458" s="11">
        <f t="shared" si="104"/>
        <v>30</v>
      </c>
      <c r="R458" s="23">
        <f t="shared" si="105"/>
        <v>0.69813170079773179</v>
      </c>
      <c r="S458" s="23">
        <f t="shared" si="106"/>
        <v>0.52359877559829882</v>
      </c>
      <c r="T458">
        <f t="shared" si="107"/>
        <v>1.1950120246767875</v>
      </c>
      <c r="U458">
        <f t="shared" si="108"/>
        <v>76.635302266356376</v>
      </c>
      <c r="V458" s="24">
        <f t="shared" si="109"/>
        <v>1.1626492860808688</v>
      </c>
      <c r="W458" s="24">
        <f t="shared" si="110"/>
        <v>1.2260701861833998</v>
      </c>
      <c r="X458">
        <v>1.6109765645242495</v>
      </c>
      <c r="Y458">
        <v>0.56230999880097488</v>
      </c>
    </row>
    <row r="459" spans="1:25">
      <c r="A459" s="4"/>
      <c r="B459" s="4"/>
      <c r="F459" s="1">
        <v>40</v>
      </c>
      <c r="G459" s="1">
        <f t="shared" si="112"/>
        <v>40</v>
      </c>
      <c r="H459" s="1">
        <f t="shared" si="97"/>
        <v>40</v>
      </c>
      <c r="I459" s="1">
        <f t="shared" si="98"/>
        <v>40</v>
      </c>
      <c r="J459" s="23">
        <f t="shared" si="111"/>
        <v>0.69813170079773179</v>
      </c>
      <c r="K459" s="23">
        <f t="shared" si="111"/>
        <v>0.69813170079773179</v>
      </c>
      <c r="L459">
        <f t="shared" si="99"/>
        <v>1.2592085171154799</v>
      </c>
      <c r="M459">
        <f t="shared" si="100"/>
        <v>81.985831999999988</v>
      </c>
      <c r="N459" s="24">
        <f t="shared" si="101"/>
        <v>1.2469106132567436</v>
      </c>
      <c r="O459" s="24">
        <f t="shared" si="102"/>
        <v>1.3806700066811401</v>
      </c>
      <c r="P459" s="11">
        <f t="shared" si="103"/>
        <v>40</v>
      </c>
      <c r="Q459" s="11">
        <f t="shared" si="104"/>
        <v>40</v>
      </c>
      <c r="R459" s="23">
        <f t="shared" si="105"/>
        <v>0.69813170079773179</v>
      </c>
      <c r="S459" s="23">
        <f t="shared" si="106"/>
        <v>0.69813170079773179</v>
      </c>
      <c r="T459">
        <f t="shared" si="107"/>
        <v>1.1950120246767875</v>
      </c>
      <c r="U459">
        <f t="shared" si="108"/>
        <v>82.717469112892587</v>
      </c>
      <c r="V459" s="24">
        <f t="shared" si="109"/>
        <v>1.1853720271840151</v>
      </c>
      <c r="W459" s="24">
        <f t="shared" si="110"/>
        <v>1.3508130844244608</v>
      </c>
      <c r="X459">
        <v>1.6112993667954236</v>
      </c>
      <c r="Y459">
        <v>0.5620445797933894</v>
      </c>
    </row>
    <row r="460" spans="1:25">
      <c r="A460" s="4"/>
      <c r="B460" s="4"/>
      <c r="F460" s="1">
        <v>50</v>
      </c>
      <c r="G460" s="1">
        <f t="shared" si="112"/>
        <v>40</v>
      </c>
      <c r="H460" s="1">
        <f t="shared" si="97"/>
        <v>40</v>
      </c>
      <c r="I460" s="1">
        <f t="shared" si="98"/>
        <v>50</v>
      </c>
      <c r="J460" s="23">
        <f t="shared" si="111"/>
        <v>0.69813170079773179</v>
      </c>
      <c r="K460" s="23">
        <f t="shared" si="111"/>
        <v>0.87266462599716477</v>
      </c>
      <c r="L460">
        <f t="shared" si="99"/>
        <v>1.2592085171154799</v>
      </c>
      <c r="M460">
        <f t="shared" si="100"/>
        <v>88.014201999999997</v>
      </c>
      <c r="N460" s="24">
        <f t="shared" si="101"/>
        <v>1.2584522955542747</v>
      </c>
      <c r="O460" s="24">
        <f t="shared" si="102"/>
        <v>1.5125924898255276</v>
      </c>
      <c r="P460" s="11">
        <f t="shared" si="103"/>
        <v>40</v>
      </c>
      <c r="Q460" s="11">
        <f t="shared" si="104"/>
        <v>50</v>
      </c>
      <c r="R460" s="23">
        <f t="shared" si="105"/>
        <v>0.69813170079773179</v>
      </c>
      <c r="S460" s="23">
        <f t="shared" si="106"/>
        <v>0.87266462599716477</v>
      </c>
      <c r="T460">
        <f t="shared" si="107"/>
        <v>1.1950120246767875</v>
      </c>
      <c r="U460">
        <f t="shared" si="108"/>
        <v>88.799635959428812</v>
      </c>
      <c r="V460" s="24">
        <f t="shared" si="109"/>
        <v>1.1947497797572224</v>
      </c>
      <c r="W460" s="24">
        <f t="shared" si="110"/>
        <v>1.4772613797134682</v>
      </c>
      <c r="X460">
        <v>1.6054396492850918</v>
      </c>
      <c r="Y460">
        <v>0.5561128413350821</v>
      </c>
    </row>
    <row r="461" spans="1:25">
      <c r="A461" s="4"/>
      <c r="B461" s="4"/>
      <c r="F461" s="1">
        <v>60</v>
      </c>
      <c r="G461" s="1">
        <f t="shared" si="112"/>
        <v>40</v>
      </c>
      <c r="H461" s="1">
        <f t="shared" si="97"/>
        <v>40</v>
      </c>
      <c r="I461" s="1">
        <f t="shared" si="98"/>
        <v>60</v>
      </c>
      <c r="J461" s="23">
        <f t="shared" si="111"/>
        <v>0.69813170079773179</v>
      </c>
      <c r="K461" s="23">
        <f t="shared" si="111"/>
        <v>1.0471975511965976</v>
      </c>
      <c r="L461">
        <f t="shared" si="99"/>
        <v>1.2592085171154799</v>
      </c>
      <c r="M461">
        <f t="shared" si="100"/>
        <v>94.042571999999993</v>
      </c>
      <c r="N461" s="24">
        <f t="shared" si="101"/>
        <v>1.2560755362271765</v>
      </c>
      <c r="O461" s="24">
        <f t="shared" si="102"/>
        <v>1.6449975614970438</v>
      </c>
      <c r="P461" s="11">
        <f t="shared" si="103"/>
        <v>40</v>
      </c>
      <c r="Q461" s="11">
        <f t="shared" si="104"/>
        <v>60</v>
      </c>
      <c r="R461" s="23">
        <f t="shared" si="105"/>
        <v>0.69813170079773179</v>
      </c>
      <c r="S461" s="23">
        <f t="shared" si="106"/>
        <v>1.0471975511965976</v>
      </c>
      <c r="T461">
        <f t="shared" si="107"/>
        <v>1.1950120246767875</v>
      </c>
      <c r="U461">
        <f t="shared" si="108"/>
        <v>94.881802805965037</v>
      </c>
      <c r="V461" s="24">
        <f t="shared" si="109"/>
        <v>1.1906769685062744</v>
      </c>
      <c r="W461" s="24">
        <f t="shared" si="110"/>
        <v>1.6039915096484387</v>
      </c>
      <c r="X461">
        <v>1.6053937005494441</v>
      </c>
      <c r="Y461">
        <v>0.55624981471018875</v>
      </c>
    </row>
    <row r="462" spans="1:25">
      <c r="A462" s="4"/>
      <c r="B462" s="4"/>
      <c r="F462" s="1">
        <v>70</v>
      </c>
      <c r="G462" s="1">
        <f t="shared" si="112"/>
        <v>40</v>
      </c>
      <c r="H462" s="1">
        <f t="shared" si="97"/>
        <v>40</v>
      </c>
      <c r="I462" s="1">
        <f t="shared" si="98"/>
        <v>70</v>
      </c>
      <c r="J462" s="23">
        <f t="shared" si="111"/>
        <v>0.69813170079773179</v>
      </c>
      <c r="K462" s="23">
        <f t="shared" si="111"/>
        <v>1.2217304763960306</v>
      </c>
      <c r="L462">
        <f t="shared" si="99"/>
        <v>1.2592085171154799</v>
      </c>
      <c r="M462">
        <f t="shared" si="100"/>
        <v>100.07094199999999</v>
      </c>
      <c r="N462" s="24">
        <f t="shared" si="101"/>
        <v>1.2398066221566177</v>
      </c>
      <c r="O462" s="24">
        <f t="shared" si="102"/>
        <v>1.7764208258919105</v>
      </c>
      <c r="P462" s="11">
        <f t="shared" si="103"/>
        <v>40</v>
      </c>
      <c r="Q462" s="11">
        <f t="shared" si="104"/>
        <v>70</v>
      </c>
      <c r="R462" s="23">
        <f t="shared" si="105"/>
        <v>0.69813170079773179</v>
      </c>
      <c r="S462" s="23">
        <f t="shared" si="106"/>
        <v>1.2217304763960306</v>
      </c>
      <c r="T462">
        <f t="shared" si="107"/>
        <v>1.1950120246767875</v>
      </c>
      <c r="U462">
        <f t="shared" si="108"/>
        <v>100.96396965250125</v>
      </c>
      <c r="V462" s="24">
        <f t="shared" si="109"/>
        <v>1.1731994453815981</v>
      </c>
      <c r="W462" s="24">
        <f t="shared" si="110"/>
        <v>1.7295767389162418</v>
      </c>
      <c r="X462">
        <v>1.6054132002031647</v>
      </c>
      <c r="Y462">
        <v>0.5563243718516081</v>
      </c>
    </row>
    <row r="463" spans="1:25">
      <c r="A463" s="4"/>
      <c r="B463" s="4"/>
      <c r="F463" s="1">
        <v>80</v>
      </c>
      <c r="G463" s="1">
        <f t="shared" si="112"/>
        <v>40</v>
      </c>
      <c r="H463" s="1">
        <f t="shared" si="97"/>
        <v>40</v>
      </c>
      <c r="I463" s="1">
        <f t="shared" si="98"/>
        <v>80</v>
      </c>
      <c r="J463" s="23">
        <f t="shared" si="111"/>
        <v>0.69813170079773179</v>
      </c>
      <c r="K463" s="23">
        <f t="shared" si="111"/>
        <v>1.3962634015954636</v>
      </c>
      <c r="L463">
        <f t="shared" si="99"/>
        <v>1.2592085171154799</v>
      </c>
      <c r="M463">
        <f t="shared" si="100"/>
        <v>106.099312</v>
      </c>
      <c r="N463" s="24">
        <f t="shared" si="101"/>
        <v>1.2098254870052307</v>
      </c>
      <c r="O463" s="24">
        <f t="shared" si="102"/>
        <v>1.9054087459630267</v>
      </c>
      <c r="P463" s="11">
        <f t="shared" si="103"/>
        <v>40</v>
      </c>
      <c r="Q463" s="11">
        <f t="shared" si="104"/>
        <v>80</v>
      </c>
      <c r="R463" s="23">
        <f t="shared" si="105"/>
        <v>0.69813170079773179</v>
      </c>
      <c r="S463" s="23">
        <f t="shared" si="106"/>
        <v>1.3962634015954636</v>
      </c>
      <c r="T463">
        <f t="shared" si="107"/>
        <v>1.1950120246767875</v>
      </c>
      <c r="U463">
        <f t="shared" si="108"/>
        <v>107.04613649903747</v>
      </c>
      <c r="V463" s="24">
        <f t="shared" si="109"/>
        <v>1.1425139733742899</v>
      </c>
      <c r="W463" s="24">
        <f t="shared" si="110"/>
        <v>1.8526032215633086</v>
      </c>
      <c r="X463">
        <v>1.6056328972865823</v>
      </c>
      <c r="Y463">
        <v>0.5575349789663645</v>
      </c>
    </row>
    <row r="464" spans="1:25">
      <c r="A464" s="4"/>
      <c r="B464" s="4"/>
      <c r="F464" s="1">
        <v>90</v>
      </c>
      <c r="G464" s="1">
        <f t="shared" si="112"/>
        <v>40</v>
      </c>
      <c r="H464" s="1">
        <f t="shared" si="97"/>
        <v>40</v>
      </c>
      <c r="I464" s="1">
        <f t="shared" si="98"/>
        <v>90</v>
      </c>
      <c r="J464" s="23">
        <f t="shared" si="111"/>
        <v>0.69813170079773179</v>
      </c>
      <c r="K464" s="23">
        <f t="shared" si="111"/>
        <v>1.5707963267948966</v>
      </c>
      <c r="L464">
        <f t="shared" si="99"/>
        <v>1.2592085171154799</v>
      </c>
      <c r="M464">
        <f t="shared" si="100"/>
        <v>112.12768199999999</v>
      </c>
      <c r="N464" s="24">
        <f t="shared" si="101"/>
        <v>1.1664637211566311</v>
      </c>
      <c r="O464" s="24">
        <f t="shared" si="102"/>
        <v>2.0305347194926235</v>
      </c>
      <c r="P464" s="11">
        <f t="shared" si="103"/>
        <v>40</v>
      </c>
      <c r="Q464" s="11">
        <f t="shared" si="104"/>
        <v>90</v>
      </c>
      <c r="R464" s="23">
        <f t="shared" si="105"/>
        <v>0.69813170079773179</v>
      </c>
      <c r="S464" s="23">
        <f t="shared" si="106"/>
        <v>1.5707963267948966</v>
      </c>
      <c r="T464">
        <f t="shared" si="107"/>
        <v>1.1950120246767875</v>
      </c>
      <c r="U464">
        <f t="shared" si="108"/>
        <v>113.1283033455737</v>
      </c>
      <c r="V464" s="24">
        <f t="shared" si="109"/>
        <v>1.0989660113467008</v>
      </c>
      <c r="W464" s="24">
        <f t="shared" si="110"/>
        <v>1.9716859181571631</v>
      </c>
      <c r="X464">
        <v>1.6055322589682421</v>
      </c>
      <c r="Y464">
        <v>0.55707579897917814</v>
      </c>
    </row>
    <row r="465" spans="1:25">
      <c r="A465" s="4"/>
      <c r="B465" s="4"/>
      <c r="F465" s="1">
        <v>100</v>
      </c>
      <c r="G465" s="1">
        <f t="shared" si="112"/>
        <v>40</v>
      </c>
      <c r="H465" s="1">
        <f t="shared" si="97"/>
        <v>40</v>
      </c>
      <c r="I465" s="1">
        <f t="shared" si="98"/>
        <v>100</v>
      </c>
      <c r="J465" s="23">
        <f t="shared" si="111"/>
        <v>0.69813170079773179</v>
      </c>
      <c r="K465" s="23">
        <f t="shared" si="111"/>
        <v>1.7453292519943295</v>
      </c>
      <c r="L465">
        <f t="shared" si="99"/>
        <v>1.2592085171154799</v>
      </c>
      <c r="M465">
        <f t="shared" si="100"/>
        <v>118.15605199999999</v>
      </c>
      <c r="N465" s="24">
        <f t="shared" si="101"/>
        <v>1.1102009043365157</v>
      </c>
      <c r="O465" s="24">
        <f t="shared" si="102"/>
        <v>2.1504148572665871</v>
      </c>
      <c r="P465" s="11">
        <f t="shared" si="103"/>
        <v>40</v>
      </c>
      <c r="Q465" s="11">
        <f t="shared" si="104"/>
        <v>100</v>
      </c>
      <c r="R465" s="23">
        <f t="shared" si="105"/>
        <v>0.69813170079773179</v>
      </c>
      <c r="S465" s="23">
        <f t="shared" si="106"/>
        <v>1.7453292519943295</v>
      </c>
      <c r="T465">
        <f t="shared" si="107"/>
        <v>1.1950120246767875</v>
      </c>
      <c r="U465">
        <f t="shared" si="108"/>
        <v>119.21047019210991</v>
      </c>
      <c r="V465" s="24">
        <f t="shared" si="109"/>
        <v>1.0430458248360903</v>
      </c>
      <c r="W465" s="24">
        <f t="shared" si="110"/>
        <v>2.0854841886424338</v>
      </c>
      <c r="X465">
        <v>1.6049910667880338</v>
      </c>
      <c r="Y465">
        <v>0.56030809609220389</v>
      </c>
    </row>
    <row r="466" spans="1:25">
      <c r="A466" s="4"/>
      <c r="B466" s="4"/>
      <c r="F466" s="1">
        <v>110</v>
      </c>
      <c r="G466" s="1">
        <f t="shared" si="112"/>
        <v>40</v>
      </c>
      <c r="H466" s="1">
        <f t="shared" ref="H466:H529" si="113">ROUND((ROUNDDOWN(G466,0)+(G466-ROUNDDOWN(G466,0))*(5/3)),2)</f>
        <v>40</v>
      </c>
      <c r="I466" s="1">
        <f t="shared" si="98"/>
        <v>110</v>
      </c>
      <c r="J466" s="23">
        <f t="shared" si="111"/>
        <v>0.69813170079773179</v>
      </c>
      <c r="K466" s="23">
        <f t="shared" si="111"/>
        <v>1.9198621771937625</v>
      </c>
      <c r="L466">
        <f t="shared" si="99"/>
        <v>1.2592085171154799</v>
      </c>
      <c r="M466">
        <f t="shared" si="100"/>
        <v>124.184422</v>
      </c>
      <c r="N466" s="24">
        <f t="shared" si="101"/>
        <v>1.0416593014764317</v>
      </c>
      <c r="O466" s="24">
        <f t="shared" si="102"/>
        <v>2.263723288844333</v>
      </c>
      <c r="P466" s="11">
        <f t="shared" si="103"/>
        <v>40</v>
      </c>
      <c r="Q466" s="11">
        <f t="shared" si="104"/>
        <v>110</v>
      </c>
      <c r="R466" s="23">
        <f t="shared" si="105"/>
        <v>0.69813170079773179</v>
      </c>
      <c r="S466" s="23">
        <f t="shared" si="106"/>
        <v>1.9198621771937625</v>
      </c>
      <c r="T466">
        <f t="shared" si="107"/>
        <v>1.1950120246767875</v>
      </c>
      <c r="U466">
        <f t="shared" si="108"/>
        <v>125.29263703864613</v>
      </c>
      <c r="V466" s="24">
        <f t="shared" si="109"/>
        <v>0.97538296661615564</v>
      </c>
      <c r="W466" s="24">
        <f t="shared" si="110"/>
        <v>2.1927168853460484</v>
      </c>
      <c r="X466">
        <v>1.6040267569409381</v>
      </c>
      <c r="Y466">
        <v>0.5608893572169551</v>
      </c>
    </row>
    <row r="467" spans="1:25">
      <c r="A467" s="4"/>
      <c r="B467" s="4"/>
      <c r="F467" s="1">
        <v>120</v>
      </c>
      <c r="G467" s="1">
        <f t="shared" si="112"/>
        <v>40</v>
      </c>
      <c r="H467" s="1">
        <f t="shared" si="113"/>
        <v>40</v>
      </c>
      <c r="I467" s="1">
        <f t="shared" si="98"/>
        <v>120</v>
      </c>
      <c r="J467" s="23">
        <f t="shared" si="111"/>
        <v>0.69813170079773179</v>
      </c>
      <c r="K467" s="23">
        <f t="shared" si="111"/>
        <v>2.0943951023931953</v>
      </c>
      <c r="L467">
        <f t="shared" si="99"/>
        <v>1.2592085171154799</v>
      </c>
      <c r="M467">
        <f t="shared" si="100"/>
        <v>130.21279199999998</v>
      </c>
      <c r="N467" s="24">
        <f t="shared" si="101"/>
        <v>0.96159698048378872</v>
      </c>
      <c r="O467" s="24">
        <f t="shared" si="102"/>
        <v>2.3692068266429365</v>
      </c>
      <c r="P467" s="11">
        <f t="shared" si="103"/>
        <v>40</v>
      </c>
      <c r="Q467" s="11">
        <f t="shared" si="104"/>
        <v>120</v>
      </c>
      <c r="R467" s="23">
        <f t="shared" si="105"/>
        <v>0.69813170079773179</v>
      </c>
      <c r="S467" s="23">
        <f t="shared" si="106"/>
        <v>2.0943951023931953</v>
      </c>
      <c r="T467">
        <f t="shared" si="107"/>
        <v>1.1950120246767875</v>
      </c>
      <c r="U467">
        <f t="shared" si="108"/>
        <v>131.37480388518236</v>
      </c>
      <c r="V467" s="24">
        <f t="shared" si="109"/>
        <v>0.8967391891545945</v>
      </c>
      <c r="W467" s="24">
        <f t="shared" si="110"/>
        <v>2.2921767762136578</v>
      </c>
      <c r="X467">
        <v>1.6046263040963646</v>
      </c>
      <c r="Y467">
        <v>0.56063937843987133</v>
      </c>
    </row>
    <row r="468" spans="1:25">
      <c r="A468" s="4"/>
      <c r="B468" s="4"/>
      <c r="F468" s="1">
        <v>130</v>
      </c>
      <c r="G468" s="1">
        <f t="shared" si="112"/>
        <v>40</v>
      </c>
      <c r="H468" s="1">
        <f t="shared" si="113"/>
        <v>40</v>
      </c>
      <c r="I468" s="1">
        <f t="shared" ref="I468:I531" si="114">ROUND((ROUNDDOWN(F468,0)+(F468-ROUNDDOWN(F468,0))*(5/3)),2)</f>
        <v>130</v>
      </c>
      <c r="J468" s="23">
        <f t="shared" si="111"/>
        <v>0.69813170079773179</v>
      </c>
      <c r="K468" s="23">
        <f t="shared" si="111"/>
        <v>2.2689280275926285</v>
      </c>
      <c r="L468">
        <f t="shared" si="99"/>
        <v>1.2592085171154799</v>
      </c>
      <c r="M468">
        <f t="shared" si="100"/>
        <v>136.241162</v>
      </c>
      <c r="N468" s="24">
        <f t="shared" si="101"/>
        <v>0.87089942803536058</v>
      </c>
      <c r="O468" s="24">
        <f t="shared" si="102"/>
        <v>2.4656988261512014</v>
      </c>
      <c r="P468" s="11">
        <f t="shared" si="103"/>
        <v>40</v>
      </c>
      <c r="Q468" s="11">
        <f t="shared" si="104"/>
        <v>130</v>
      </c>
      <c r="R468" s="23">
        <f t="shared" si="105"/>
        <v>0.69813170079773179</v>
      </c>
      <c r="S468" s="23">
        <f t="shared" si="106"/>
        <v>2.2689280275926285</v>
      </c>
      <c r="T468">
        <f t="shared" si="107"/>
        <v>1.1950120246767875</v>
      </c>
      <c r="U468">
        <f t="shared" si="108"/>
        <v>137.45697073171857</v>
      </c>
      <c r="V468" s="24">
        <f t="shared" si="109"/>
        <v>0.80799986875868302</v>
      </c>
      <c r="W468" s="24">
        <f t="shared" si="110"/>
        <v>2.3827441358996504</v>
      </c>
      <c r="X468">
        <v>1.6061533412952456</v>
      </c>
      <c r="Y468">
        <v>0.56142227838187997</v>
      </c>
    </row>
    <row r="469" spans="1:25">
      <c r="A469" s="4"/>
      <c r="B469" s="4"/>
      <c r="F469" s="1">
        <v>140</v>
      </c>
      <c r="G469" s="1">
        <f t="shared" si="112"/>
        <v>40</v>
      </c>
      <c r="H469" s="1">
        <f t="shared" si="113"/>
        <v>40</v>
      </c>
      <c r="I469" s="1">
        <f t="shared" si="114"/>
        <v>140</v>
      </c>
      <c r="J469" s="23">
        <f t="shared" si="111"/>
        <v>0.69813170079773179</v>
      </c>
      <c r="K469" s="23">
        <f t="shared" si="111"/>
        <v>2.4434609527920612</v>
      </c>
      <c r="L469">
        <f t="shared" si="99"/>
        <v>1.2592085171154799</v>
      </c>
      <c r="M469">
        <f t="shared" si="100"/>
        <v>142.269532</v>
      </c>
      <c r="N469" s="24">
        <f t="shared" si="101"/>
        <v>0.77056975612332246</v>
      </c>
      <c r="O469" s="24">
        <f t="shared" si="102"/>
        <v>2.5521320889801671</v>
      </c>
      <c r="P469" s="11">
        <f t="shared" si="103"/>
        <v>40</v>
      </c>
      <c r="Q469" s="11">
        <f t="shared" si="104"/>
        <v>140</v>
      </c>
      <c r="R469" s="23">
        <f t="shared" si="105"/>
        <v>0.69813170079773179</v>
      </c>
      <c r="S469" s="23">
        <f t="shared" si="106"/>
        <v>2.4434609527920612</v>
      </c>
      <c r="T469">
        <f t="shared" si="107"/>
        <v>1.1950120246767875</v>
      </c>
      <c r="U469">
        <f t="shared" si="108"/>
        <v>143.53913757825478</v>
      </c>
      <c r="V469" s="24">
        <f t="shared" si="109"/>
        <v>0.71016403795633576</v>
      </c>
      <c r="W469" s="24">
        <f t="shared" si="110"/>
        <v>2.4633993517014496</v>
      </c>
      <c r="X469">
        <v>1.6047493234695525</v>
      </c>
      <c r="Y469">
        <v>0.5610023567175525</v>
      </c>
    </row>
    <row r="470" spans="1:25">
      <c r="A470" s="4"/>
      <c r="B470" s="4"/>
      <c r="F470" s="1">
        <v>150</v>
      </c>
      <c r="G470" s="1">
        <f t="shared" si="112"/>
        <v>40</v>
      </c>
      <c r="H470" s="1">
        <f t="shared" si="113"/>
        <v>40</v>
      </c>
      <c r="I470" s="1">
        <f t="shared" si="114"/>
        <v>150</v>
      </c>
      <c r="J470" s="23">
        <f t="shared" si="111"/>
        <v>0.69813170079773179</v>
      </c>
      <c r="K470" s="23">
        <f t="shared" si="111"/>
        <v>2.6179938779914944</v>
      </c>
      <c r="L470">
        <f t="shared" si="99"/>
        <v>1.2592085171154799</v>
      </c>
      <c r="M470">
        <f t="shared" si="100"/>
        <v>148.29790199999999</v>
      </c>
      <c r="N470" s="24">
        <f t="shared" si="101"/>
        <v>0.66171760766910992</v>
      </c>
      <c r="O470" s="24">
        <f t="shared" si="102"/>
        <v>2.6275506660427199</v>
      </c>
      <c r="P470" s="11">
        <f t="shared" si="103"/>
        <v>40</v>
      </c>
      <c r="Q470" s="11">
        <f t="shared" si="104"/>
        <v>150</v>
      </c>
      <c r="R470" s="23">
        <f t="shared" si="105"/>
        <v>0.69813170079773179</v>
      </c>
      <c r="S470" s="23">
        <f t="shared" si="106"/>
        <v>2.6179938779914944</v>
      </c>
      <c r="T470">
        <f t="shared" si="107"/>
        <v>1.1950120246767875</v>
      </c>
      <c r="U470">
        <f t="shared" si="108"/>
        <v>149.62130442479102</v>
      </c>
      <c r="V470" s="24">
        <f t="shared" si="109"/>
        <v>0.60433313832870461</v>
      </c>
      <c r="W470" s="24">
        <f t="shared" si="110"/>
        <v>2.5332344024197431</v>
      </c>
      <c r="X470">
        <v>1.6040372522434074</v>
      </c>
      <c r="Y470">
        <v>0.56074203029358105</v>
      </c>
    </row>
    <row r="471" spans="1:25">
      <c r="A471" s="4"/>
      <c r="B471" s="4"/>
      <c r="F471" s="1">
        <v>160</v>
      </c>
      <c r="G471" s="1">
        <f t="shared" si="112"/>
        <v>40</v>
      </c>
      <c r="H471" s="1">
        <f t="shared" si="113"/>
        <v>40</v>
      </c>
      <c r="I471" s="1">
        <f t="shared" si="114"/>
        <v>160</v>
      </c>
      <c r="J471" s="23">
        <f t="shared" si="111"/>
        <v>0.69813170079773179</v>
      </c>
      <c r="K471" s="23">
        <f t="shared" si="111"/>
        <v>2.7925268031909272</v>
      </c>
      <c r="L471">
        <f t="shared" si="99"/>
        <v>1.2592085171154799</v>
      </c>
      <c r="M471">
        <f t="shared" si="100"/>
        <v>154.32627199999999</v>
      </c>
      <c r="N471" s="24">
        <f t="shared" si="101"/>
        <v>0.54554688390865103</v>
      </c>
      <c r="O471" s="24">
        <f t="shared" si="102"/>
        <v>2.6911204303195317</v>
      </c>
      <c r="P471" s="11">
        <f t="shared" si="103"/>
        <v>40</v>
      </c>
      <c r="Q471" s="11">
        <f t="shared" si="104"/>
        <v>160</v>
      </c>
      <c r="R471" s="23">
        <f t="shared" si="105"/>
        <v>0.69813170079773179</v>
      </c>
      <c r="S471" s="23">
        <f t="shared" si="106"/>
        <v>2.7925268031909272</v>
      </c>
      <c r="T471">
        <f t="shared" si="107"/>
        <v>1.1950120246767875</v>
      </c>
      <c r="U471">
        <f t="shared" si="108"/>
        <v>155.70347127132723</v>
      </c>
      <c r="V471" s="24">
        <f t="shared" si="109"/>
        <v>0.49169862041558265</v>
      </c>
      <c r="W471" s="24">
        <f t="shared" si="110"/>
        <v>2.5914630809149566</v>
      </c>
      <c r="X471">
        <v>1.6044487710936641</v>
      </c>
      <c r="Y471">
        <v>0.56092701898010078</v>
      </c>
    </row>
    <row r="472" spans="1:25">
      <c r="A472" s="4"/>
      <c r="B472" s="4"/>
      <c r="F472" s="1">
        <v>170</v>
      </c>
      <c r="G472" s="1">
        <f t="shared" si="112"/>
        <v>40</v>
      </c>
      <c r="H472" s="1">
        <f t="shared" si="113"/>
        <v>40</v>
      </c>
      <c r="I472" s="1">
        <f t="shared" si="114"/>
        <v>170</v>
      </c>
      <c r="J472" s="23">
        <f t="shared" si="111"/>
        <v>0.69813170079773179</v>
      </c>
      <c r="K472" s="23">
        <f t="shared" si="111"/>
        <v>2.9670597283903604</v>
      </c>
      <c r="L472">
        <f t="shared" si="99"/>
        <v>1.2592085171154799</v>
      </c>
      <c r="M472">
        <f t="shared" si="100"/>
        <v>160.35464199999998</v>
      </c>
      <c r="N472" s="24">
        <f t="shared" si="101"/>
        <v>0.42334242928369659</v>
      </c>
      <c r="O472" s="24">
        <f t="shared" si="102"/>
        <v>2.7421383022768739</v>
      </c>
      <c r="P472" s="11">
        <f t="shared" si="103"/>
        <v>40</v>
      </c>
      <c r="Q472" s="11">
        <f t="shared" si="104"/>
        <v>170</v>
      </c>
      <c r="R472" s="23">
        <f t="shared" si="105"/>
        <v>0.69813170079773179</v>
      </c>
      <c r="S472" s="23">
        <f t="shared" si="106"/>
        <v>2.9670597283903604</v>
      </c>
      <c r="T472">
        <f t="shared" si="107"/>
        <v>1.1950120246767875</v>
      </c>
      <c r="U472">
        <f t="shared" si="108"/>
        <v>161.78563811786344</v>
      </c>
      <c r="V472" s="24">
        <f t="shared" si="109"/>
        <v>0.37352853029461952</v>
      </c>
      <c r="W472" s="24">
        <f t="shared" si="110"/>
        <v>2.6374298452738243</v>
      </c>
      <c r="X472">
        <v>1.6055423420061645</v>
      </c>
      <c r="Y472">
        <v>0.56082160732217934</v>
      </c>
    </row>
    <row r="473" spans="1:25">
      <c r="A473" s="4"/>
      <c r="B473" s="4"/>
      <c r="F473" s="1">
        <v>180</v>
      </c>
      <c r="G473" s="1">
        <f t="shared" si="112"/>
        <v>40</v>
      </c>
      <c r="H473" s="1">
        <f t="shared" si="113"/>
        <v>40</v>
      </c>
      <c r="I473" s="1">
        <f t="shared" si="114"/>
        <v>180</v>
      </c>
      <c r="J473" s="23">
        <f t="shared" si="111"/>
        <v>0.69813170079773179</v>
      </c>
      <c r="K473" s="23">
        <f t="shared" si="111"/>
        <v>3.1415926535897931</v>
      </c>
      <c r="L473">
        <f t="shared" si="99"/>
        <v>1.2592085171154799</v>
      </c>
      <c r="M473">
        <f t="shared" si="100"/>
        <v>166.38301199999998</v>
      </c>
      <c r="N473" s="24">
        <f t="shared" si="101"/>
        <v>0.29645582110391178</v>
      </c>
      <c r="O473" s="24">
        <f t="shared" si="102"/>
        <v>2.7800400259034852</v>
      </c>
      <c r="P473" s="11">
        <f t="shared" si="103"/>
        <v>40</v>
      </c>
      <c r="Q473" s="11">
        <f t="shared" si="104"/>
        <v>180</v>
      </c>
      <c r="R473" s="23">
        <f t="shared" si="105"/>
        <v>0.69813170079773179</v>
      </c>
      <c r="S473" s="23">
        <f t="shared" si="106"/>
        <v>3.1415926535897931</v>
      </c>
      <c r="T473">
        <f t="shared" si="107"/>
        <v>1.1950120246767875</v>
      </c>
      <c r="U473">
        <f t="shared" si="108"/>
        <v>167.86780496439968</v>
      </c>
      <c r="V473" s="24">
        <f t="shared" si="109"/>
        <v>0.25115323384342975</v>
      </c>
      <c r="W473" s="24">
        <f t="shared" si="110"/>
        <v>2.6706171989390963</v>
      </c>
      <c r="X473">
        <v>1.6061084876824596</v>
      </c>
      <c r="Y473">
        <v>0.56010851767382297</v>
      </c>
    </row>
    <row r="474" spans="1:25">
      <c r="A474" s="4"/>
      <c r="B474" s="4"/>
      <c r="F474" s="1">
        <v>-180</v>
      </c>
      <c r="G474" s="1">
        <f t="shared" si="112"/>
        <v>50</v>
      </c>
      <c r="H474" s="1">
        <f t="shared" si="113"/>
        <v>50</v>
      </c>
      <c r="I474" s="1">
        <f t="shared" si="114"/>
        <v>-180</v>
      </c>
      <c r="J474" s="23">
        <f t="shared" si="111"/>
        <v>0.87266462599716477</v>
      </c>
      <c r="K474" s="23">
        <f t="shared" si="111"/>
        <v>-3.1415926535897931</v>
      </c>
      <c r="L474">
        <f t="shared" si="99"/>
        <v>1.084750432331627</v>
      </c>
      <c r="M474">
        <f t="shared" si="100"/>
        <v>-50.638307999999995</v>
      </c>
      <c r="N474" s="24">
        <f t="shared" si="101"/>
        <v>-0.83868323832168934</v>
      </c>
      <c r="O474" s="24">
        <f t="shared" si="102"/>
        <v>0.86826269180411864</v>
      </c>
      <c r="P474" s="11">
        <f t="shared" si="103"/>
        <v>50</v>
      </c>
      <c r="Q474" s="11">
        <f t="shared" si="104"/>
        <v>-180</v>
      </c>
      <c r="R474" s="23">
        <f t="shared" si="105"/>
        <v>0.87266462599716477</v>
      </c>
      <c r="S474" s="23">
        <f t="shared" si="106"/>
        <v>-3.1415926535897931</v>
      </c>
      <c r="T474">
        <f t="shared" si="107"/>
        <v>1.011310078918167</v>
      </c>
      <c r="U474">
        <f t="shared" si="108"/>
        <v>-51.090201510904251</v>
      </c>
      <c r="V474" s="24">
        <f t="shared" si="109"/>
        <v>-0.78693652217132437</v>
      </c>
      <c r="W474" s="24">
        <f t="shared" si="110"/>
        <v>0.8670954570581112</v>
      </c>
      <c r="X474">
        <v>1.6055909809241919</v>
      </c>
      <c r="Y474">
        <v>0.55968645210365586</v>
      </c>
    </row>
    <row r="475" spans="1:25">
      <c r="A475" s="4"/>
      <c r="B475" s="4"/>
      <c r="F475" s="1">
        <v>-170</v>
      </c>
      <c r="G475" s="1">
        <f t="shared" si="112"/>
        <v>50</v>
      </c>
      <c r="H475" s="1">
        <f t="shared" si="113"/>
        <v>50</v>
      </c>
      <c r="I475" s="1">
        <f t="shared" si="114"/>
        <v>-170</v>
      </c>
      <c r="J475" s="23">
        <f t="shared" si="111"/>
        <v>0.87266462599716477</v>
      </c>
      <c r="K475" s="23">
        <f t="shared" si="111"/>
        <v>-2.9670597283903604</v>
      </c>
      <c r="L475">
        <f t="shared" si="99"/>
        <v>1.084750432331627</v>
      </c>
      <c r="M475">
        <f t="shared" si="100"/>
        <v>-44.609938</v>
      </c>
      <c r="N475" s="24">
        <f t="shared" si="101"/>
        <v>-0.76179478464945694</v>
      </c>
      <c r="O475" s="24">
        <f t="shared" si="102"/>
        <v>0.78398786109363527</v>
      </c>
      <c r="P475" s="11">
        <f t="shared" si="103"/>
        <v>50</v>
      </c>
      <c r="Q475" s="11">
        <f t="shared" si="104"/>
        <v>-170</v>
      </c>
      <c r="R475" s="23">
        <f t="shared" si="105"/>
        <v>0.87266462599716477</v>
      </c>
      <c r="S475" s="23">
        <f t="shared" si="106"/>
        <v>-2.9670597283903604</v>
      </c>
      <c r="T475">
        <f t="shared" si="107"/>
        <v>1.011310078918167</v>
      </c>
      <c r="U475">
        <f t="shared" si="108"/>
        <v>-45.008034664368026</v>
      </c>
      <c r="V475" s="24">
        <f t="shared" si="109"/>
        <v>-0.71520448768144695</v>
      </c>
      <c r="W475" s="24">
        <f t="shared" si="110"/>
        <v>0.78729148676312344</v>
      </c>
      <c r="X475">
        <v>1.6058144528834519</v>
      </c>
      <c r="Y475">
        <v>0.56016621246418752</v>
      </c>
    </row>
    <row r="476" spans="1:25">
      <c r="A476" s="4"/>
      <c r="B476" s="4"/>
      <c r="F476" s="1">
        <v>-160</v>
      </c>
      <c r="G476" s="1">
        <f t="shared" si="112"/>
        <v>50</v>
      </c>
      <c r="H476" s="1">
        <f t="shared" si="113"/>
        <v>50</v>
      </c>
      <c r="I476" s="1">
        <f t="shared" si="114"/>
        <v>-160</v>
      </c>
      <c r="J476" s="23">
        <f t="shared" si="111"/>
        <v>0.87266462599716477</v>
      </c>
      <c r="K476" s="23">
        <f t="shared" si="111"/>
        <v>-2.7925268031909272</v>
      </c>
      <c r="L476">
        <f t="shared" si="99"/>
        <v>1.084750432331627</v>
      </c>
      <c r="M476">
        <f t="shared" si="100"/>
        <v>-38.581567999999997</v>
      </c>
      <c r="N476" s="24">
        <f t="shared" si="101"/>
        <v>-0.67648090533530847</v>
      </c>
      <c r="O476" s="24">
        <f t="shared" si="102"/>
        <v>0.70825396250285433</v>
      </c>
      <c r="P476" s="11">
        <f t="shared" si="103"/>
        <v>50</v>
      </c>
      <c r="Q476" s="11">
        <f t="shared" si="104"/>
        <v>-160</v>
      </c>
      <c r="R476" s="23">
        <f t="shared" si="105"/>
        <v>0.87266462599716477</v>
      </c>
      <c r="S476" s="23">
        <f t="shared" si="106"/>
        <v>-2.7925268031909272</v>
      </c>
      <c r="T476">
        <f t="shared" si="107"/>
        <v>1.011310078918167</v>
      </c>
      <c r="U476">
        <f t="shared" si="108"/>
        <v>-38.925867817831808</v>
      </c>
      <c r="V476" s="24">
        <f t="shared" si="109"/>
        <v>-0.63542063868457155</v>
      </c>
      <c r="W476" s="24">
        <f t="shared" si="110"/>
        <v>0.71553707305815306</v>
      </c>
      <c r="X476">
        <v>1.6060135340033126</v>
      </c>
      <c r="Y476">
        <v>0.56050041966710185</v>
      </c>
    </row>
    <row r="477" spans="1:25">
      <c r="A477" s="4"/>
      <c r="B477" s="4"/>
      <c r="F477" s="1">
        <v>-150</v>
      </c>
      <c r="G477" s="1">
        <f t="shared" si="112"/>
        <v>50</v>
      </c>
      <c r="H477" s="1">
        <f t="shared" si="113"/>
        <v>50</v>
      </c>
      <c r="I477" s="1">
        <f t="shared" si="114"/>
        <v>-150</v>
      </c>
      <c r="J477" s="23">
        <f t="shared" si="111"/>
        <v>0.87266462599716477</v>
      </c>
      <c r="K477" s="23">
        <f t="shared" si="111"/>
        <v>-2.6179938779914944</v>
      </c>
      <c r="L477">
        <f t="shared" si="99"/>
        <v>1.084750432331627</v>
      </c>
      <c r="M477">
        <f t="shared" si="100"/>
        <v>-32.553197999999995</v>
      </c>
      <c r="N477" s="24">
        <f t="shared" si="101"/>
        <v>-0.58368516912094381</v>
      </c>
      <c r="O477" s="24">
        <f t="shared" si="102"/>
        <v>0.64189861049699315</v>
      </c>
      <c r="P477" s="11">
        <f t="shared" si="103"/>
        <v>50</v>
      </c>
      <c r="Q477" s="11">
        <f t="shared" si="104"/>
        <v>-150</v>
      </c>
      <c r="R477" s="23">
        <f t="shared" si="105"/>
        <v>0.87266462599716477</v>
      </c>
      <c r="S477" s="23">
        <f t="shared" si="106"/>
        <v>-2.6179938779914944</v>
      </c>
      <c r="T477">
        <f t="shared" si="107"/>
        <v>1.011310078918167</v>
      </c>
      <c r="U477">
        <f t="shared" si="108"/>
        <v>-32.84370097129559</v>
      </c>
      <c r="V477" s="24">
        <f t="shared" si="109"/>
        <v>-0.54848318648088146</v>
      </c>
      <c r="W477" s="24">
        <f t="shared" si="110"/>
        <v>0.6526400313850238</v>
      </c>
      <c r="X477">
        <v>1.6051759008494679</v>
      </c>
      <c r="Y477">
        <v>0.55981051680319105</v>
      </c>
    </row>
    <row r="478" spans="1:25">
      <c r="A478" s="4"/>
      <c r="B478" s="4"/>
      <c r="F478" s="1">
        <v>-140</v>
      </c>
      <c r="G478" s="1">
        <f t="shared" si="112"/>
        <v>50</v>
      </c>
      <c r="H478" s="1">
        <f t="shared" si="113"/>
        <v>50</v>
      </c>
      <c r="I478" s="1">
        <f t="shared" si="114"/>
        <v>-140</v>
      </c>
      <c r="J478" s="23">
        <f t="shared" si="111"/>
        <v>0.87266462599716477</v>
      </c>
      <c r="K478" s="23">
        <f t="shared" si="111"/>
        <v>-2.4434609527920612</v>
      </c>
      <c r="L478">
        <f t="shared" si="99"/>
        <v>1.084750432331627</v>
      </c>
      <c r="M478">
        <f t="shared" si="100"/>
        <v>-26.524827999999999</v>
      </c>
      <c r="N478" s="24">
        <f t="shared" si="101"/>
        <v>-0.48443389384302343</v>
      </c>
      <c r="O478" s="24">
        <f t="shared" si="102"/>
        <v>0.58565569311983179</v>
      </c>
      <c r="P478" s="11">
        <f t="shared" si="103"/>
        <v>50</v>
      </c>
      <c r="Q478" s="11">
        <f t="shared" si="104"/>
        <v>-140</v>
      </c>
      <c r="R478" s="23">
        <f t="shared" si="105"/>
        <v>0.87266462599716477</v>
      </c>
      <c r="S478" s="23">
        <f t="shared" si="106"/>
        <v>-2.4434609527920612</v>
      </c>
      <c r="T478">
        <f t="shared" si="107"/>
        <v>1.011310078918167</v>
      </c>
      <c r="U478">
        <f t="shared" si="108"/>
        <v>-26.761534124759368</v>
      </c>
      <c r="V478" s="24">
        <f t="shared" si="109"/>
        <v>-0.45537087805940113</v>
      </c>
      <c r="W478" s="24">
        <f t="shared" si="110"/>
        <v>0.5993084603663168</v>
      </c>
      <c r="X478">
        <v>1.6085231296266154</v>
      </c>
      <c r="Y478">
        <v>0.55940558089660253</v>
      </c>
    </row>
    <row r="479" spans="1:25">
      <c r="A479" s="4"/>
      <c r="B479" s="4"/>
      <c r="F479" s="1">
        <v>-130</v>
      </c>
      <c r="G479" s="1">
        <f t="shared" si="112"/>
        <v>50</v>
      </c>
      <c r="H479" s="1">
        <f t="shared" si="113"/>
        <v>50</v>
      </c>
      <c r="I479" s="1">
        <f t="shared" si="114"/>
        <v>-130</v>
      </c>
      <c r="J479" s="23">
        <f t="shared" si="111"/>
        <v>0.87266462599716477</v>
      </c>
      <c r="K479" s="23">
        <f t="shared" si="111"/>
        <v>-2.2689280275926285</v>
      </c>
      <c r="L479">
        <f t="shared" si="99"/>
        <v>1.084750432331627</v>
      </c>
      <c r="M479">
        <f t="shared" si="100"/>
        <v>-20.496457999999997</v>
      </c>
      <c r="N479" s="24">
        <f t="shared" si="101"/>
        <v>-0.37982479539114117</v>
      </c>
      <c r="O479" s="24">
        <f t="shared" si="102"/>
        <v>0.54014725521572271</v>
      </c>
      <c r="P479" s="11">
        <f t="shared" si="103"/>
        <v>50</v>
      </c>
      <c r="Q479" s="11">
        <f t="shared" si="104"/>
        <v>-130</v>
      </c>
      <c r="R479" s="23">
        <f t="shared" si="105"/>
        <v>0.87266462599716477</v>
      </c>
      <c r="S479" s="23">
        <f t="shared" si="106"/>
        <v>-2.2689280275926285</v>
      </c>
      <c r="T479">
        <f t="shared" si="107"/>
        <v>1.011310078918167</v>
      </c>
      <c r="U479">
        <f t="shared" si="108"/>
        <v>-20.679367278223147</v>
      </c>
      <c r="V479" s="24">
        <f t="shared" si="109"/>
        <v>-0.35713197730639162</v>
      </c>
      <c r="W479" s="24">
        <f t="shared" si="110"/>
        <v>0.55614276998911338</v>
      </c>
      <c r="X479">
        <v>1.6090998639050509</v>
      </c>
      <c r="Y479">
        <v>0.55988921319671603</v>
      </c>
    </row>
    <row r="480" spans="1:25">
      <c r="A480" s="4"/>
      <c r="B480" s="4"/>
      <c r="F480" s="1">
        <v>-120</v>
      </c>
      <c r="G480" s="1">
        <f t="shared" si="112"/>
        <v>50</v>
      </c>
      <c r="H480" s="1">
        <f t="shared" si="113"/>
        <v>50</v>
      </c>
      <c r="I480" s="1">
        <f t="shared" si="114"/>
        <v>-120</v>
      </c>
      <c r="J480" s="23">
        <f t="shared" si="111"/>
        <v>0.87266462599716477</v>
      </c>
      <c r="K480" s="23">
        <f t="shared" si="111"/>
        <v>-2.0943951023931953</v>
      </c>
      <c r="L480">
        <f t="shared" si="99"/>
        <v>1.084750432331627</v>
      </c>
      <c r="M480">
        <f t="shared" si="100"/>
        <v>-14.468087999999998</v>
      </c>
      <c r="N480" s="24">
        <f t="shared" si="101"/>
        <v>-0.27101484700564277</v>
      </c>
      <c r="O480" s="24">
        <f t="shared" si="102"/>
        <v>0.5058766186337611</v>
      </c>
      <c r="P480" s="11">
        <f t="shared" si="103"/>
        <v>50</v>
      </c>
      <c r="Q480" s="11">
        <f t="shared" si="104"/>
        <v>-120</v>
      </c>
      <c r="R480" s="23">
        <f t="shared" si="105"/>
        <v>0.87266462599716477</v>
      </c>
      <c r="S480" s="23">
        <f t="shared" si="106"/>
        <v>-2.0943951023931953</v>
      </c>
      <c r="T480">
        <f t="shared" si="107"/>
        <v>1.011310078918167</v>
      </c>
      <c r="U480">
        <f t="shared" si="108"/>
        <v>-14.597200431686929</v>
      </c>
      <c r="V480" s="24">
        <f t="shared" si="109"/>
        <v>-0.25487246358839566</v>
      </c>
      <c r="W480" s="24">
        <f t="shared" si="110"/>
        <v>0.52362892215377921</v>
      </c>
      <c r="X480">
        <v>1.6094086479949872</v>
      </c>
      <c r="Y480">
        <v>0.55914297248059819</v>
      </c>
    </row>
    <row r="481" spans="1:25">
      <c r="A481" s="4"/>
      <c r="B481" s="4"/>
      <c r="F481" s="1">
        <v>-110</v>
      </c>
      <c r="G481" s="1">
        <f t="shared" si="112"/>
        <v>50</v>
      </c>
      <c r="H481" s="1">
        <f t="shared" si="113"/>
        <v>50</v>
      </c>
      <c r="I481" s="1">
        <f t="shared" si="114"/>
        <v>-110</v>
      </c>
      <c r="J481" s="23">
        <f t="shared" si="111"/>
        <v>0.87266462599716477</v>
      </c>
      <c r="K481" s="23">
        <f t="shared" si="111"/>
        <v>-1.9198621771937625</v>
      </c>
      <c r="L481">
        <f t="shared" si="99"/>
        <v>1.084750432331627</v>
      </c>
      <c r="M481">
        <f t="shared" si="100"/>
        <v>-8.4397179999999992</v>
      </c>
      <c r="N481" s="24">
        <f t="shared" si="101"/>
        <v>-0.15920748319106406</v>
      </c>
      <c r="O481" s="24">
        <f t="shared" si="102"/>
        <v>0.48322281550443758</v>
      </c>
      <c r="P481" s="11">
        <f t="shared" si="103"/>
        <v>50</v>
      </c>
      <c r="Q481" s="11">
        <f t="shared" si="104"/>
        <v>-110</v>
      </c>
      <c r="R481" s="23">
        <f t="shared" si="105"/>
        <v>0.87266462599716477</v>
      </c>
      <c r="S481" s="23">
        <f t="shared" si="106"/>
        <v>-1.9198621771937625</v>
      </c>
      <c r="T481">
        <f t="shared" si="107"/>
        <v>1.011310078918167</v>
      </c>
      <c r="U481">
        <f t="shared" si="108"/>
        <v>-8.5150335851507073</v>
      </c>
      <c r="V481" s="24">
        <f t="shared" si="109"/>
        <v>-0.14974358057098705</v>
      </c>
      <c r="W481" s="24">
        <f t="shared" si="110"/>
        <v>0.50213295968609062</v>
      </c>
      <c r="X481">
        <v>1.6097448387582072</v>
      </c>
      <c r="Y481">
        <v>0.56009525273787253</v>
      </c>
    </row>
    <row r="482" spans="1:25">
      <c r="A482" s="4"/>
      <c r="B482" s="4"/>
      <c r="F482" s="1">
        <v>-100</v>
      </c>
      <c r="G482" s="1">
        <f t="shared" si="112"/>
        <v>50</v>
      </c>
      <c r="H482" s="1">
        <f t="shared" si="113"/>
        <v>50</v>
      </c>
      <c r="I482" s="1">
        <f t="shared" si="114"/>
        <v>-100</v>
      </c>
      <c r="J482" s="23">
        <f t="shared" si="111"/>
        <v>0.87266462599716477</v>
      </c>
      <c r="K482" s="23">
        <f t="shared" si="111"/>
        <v>-1.7453292519943295</v>
      </c>
      <c r="L482">
        <f t="shared" si="99"/>
        <v>1.084750432331627</v>
      </c>
      <c r="M482">
        <f t="shared" si="100"/>
        <v>-2.4113479999999998</v>
      </c>
      <c r="N482" s="24">
        <f t="shared" si="101"/>
        <v>-4.5639289769493281E-2</v>
      </c>
      <c r="O482" s="24">
        <f t="shared" si="102"/>
        <v>0.47243639615655297</v>
      </c>
      <c r="P482" s="11">
        <f t="shared" si="103"/>
        <v>50</v>
      </c>
      <c r="Q482" s="11">
        <f t="shared" si="104"/>
        <v>-100</v>
      </c>
      <c r="R482" s="23">
        <f t="shared" si="105"/>
        <v>0.87266462599716477</v>
      </c>
      <c r="S482" s="23">
        <f t="shared" si="106"/>
        <v>-1.7453292519943295</v>
      </c>
      <c r="T482">
        <f t="shared" si="107"/>
        <v>1.011310078918167</v>
      </c>
      <c r="U482">
        <f t="shared" si="108"/>
        <v>-2.432866738614488</v>
      </c>
      <c r="V482" s="24">
        <f t="shared" si="109"/>
        <v>-4.2928875449357674E-2</v>
      </c>
      <c r="W482" s="24">
        <f t="shared" si="110"/>
        <v>0.49189688540540977</v>
      </c>
      <c r="X482">
        <v>1.6137523268976293</v>
      </c>
      <c r="Y482">
        <v>0.56240404263920618</v>
      </c>
    </row>
    <row r="483" spans="1:25">
      <c r="A483" s="4"/>
      <c r="B483" s="4"/>
      <c r="F483" s="1">
        <v>-90</v>
      </c>
      <c r="G483" s="1">
        <f t="shared" si="112"/>
        <v>50</v>
      </c>
      <c r="H483" s="1">
        <f t="shared" si="113"/>
        <v>50</v>
      </c>
      <c r="I483" s="1">
        <f t="shared" si="114"/>
        <v>-90</v>
      </c>
      <c r="J483" s="23">
        <f t="shared" si="111"/>
        <v>0.87266462599716477</v>
      </c>
      <c r="K483" s="23">
        <f t="shared" si="111"/>
        <v>-1.5707963267948966</v>
      </c>
      <c r="L483">
        <f t="shared" si="99"/>
        <v>1.084750432331627</v>
      </c>
      <c r="M483">
        <f t="shared" si="100"/>
        <v>3.6170219999999995</v>
      </c>
      <c r="N483" s="24">
        <f t="shared" si="101"/>
        <v>6.8433672718565167E-2</v>
      </c>
      <c r="O483" s="24">
        <f t="shared" si="102"/>
        <v>0.47363665803869814</v>
      </c>
      <c r="P483" s="11">
        <f t="shared" si="103"/>
        <v>50</v>
      </c>
      <c r="Q483" s="11">
        <f t="shared" si="104"/>
        <v>-90</v>
      </c>
      <c r="R483" s="23">
        <f t="shared" si="105"/>
        <v>0.87266462599716477</v>
      </c>
      <c r="S483" s="23">
        <f t="shared" si="106"/>
        <v>-1.5707963267948966</v>
      </c>
      <c r="T483">
        <f t="shared" si="107"/>
        <v>1.011310078918167</v>
      </c>
      <c r="U483">
        <f t="shared" si="108"/>
        <v>3.6493001079217322</v>
      </c>
      <c r="V483" s="24">
        <f t="shared" si="109"/>
        <v>6.4369125496145513E-2</v>
      </c>
      <c r="W483" s="24">
        <f t="shared" si="110"/>
        <v>0.49303593764260212</v>
      </c>
      <c r="X483">
        <v>1.6129674208945546</v>
      </c>
      <c r="Y483">
        <v>0.561989815954825</v>
      </c>
    </row>
    <row r="484" spans="1:25">
      <c r="A484" s="4"/>
      <c r="B484" s="4"/>
      <c r="F484" s="1">
        <v>-80</v>
      </c>
      <c r="G484" s="1">
        <f t="shared" si="112"/>
        <v>50</v>
      </c>
      <c r="H484" s="1">
        <f t="shared" si="113"/>
        <v>50</v>
      </c>
      <c r="I484" s="1">
        <f t="shared" si="114"/>
        <v>-80</v>
      </c>
      <c r="J484" s="23">
        <f t="shared" si="111"/>
        <v>0.87266462599716477</v>
      </c>
      <c r="K484" s="23">
        <f t="shared" si="111"/>
        <v>-1.3962634015954636</v>
      </c>
      <c r="L484">
        <f t="shared" si="99"/>
        <v>1.084750432331627</v>
      </c>
      <c r="M484">
        <f t="shared" si="100"/>
        <v>9.6453919999999993</v>
      </c>
      <c r="N484" s="24">
        <f t="shared" si="101"/>
        <v>0.18174976100308238</v>
      </c>
      <c r="O484" s="24">
        <f t="shared" si="102"/>
        <v>0.4868103262933352</v>
      </c>
      <c r="P484" s="11">
        <f t="shared" si="103"/>
        <v>50</v>
      </c>
      <c r="Q484" s="11">
        <f t="shared" si="104"/>
        <v>-80</v>
      </c>
      <c r="R484" s="23">
        <f t="shared" si="105"/>
        <v>0.87266462599716477</v>
      </c>
      <c r="S484" s="23">
        <f t="shared" si="106"/>
        <v>-1.3962634015954636</v>
      </c>
      <c r="T484">
        <f t="shared" si="107"/>
        <v>1.011310078918167</v>
      </c>
      <c r="U484">
        <f t="shared" si="108"/>
        <v>9.731466954457952</v>
      </c>
      <c r="V484" s="24">
        <f t="shared" si="109"/>
        <v>0.17094245501214911</v>
      </c>
      <c r="W484" s="24">
        <f t="shared" si="110"/>
        <v>0.50553729288007809</v>
      </c>
      <c r="X484">
        <v>1.6080315365971853</v>
      </c>
      <c r="Y484">
        <v>0.55882664592514009</v>
      </c>
    </row>
    <row r="485" spans="1:25">
      <c r="A485" s="4"/>
      <c r="B485" s="4"/>
      <c r="F485" s="1">
        <v>-70</v>
      </c>
      <c r="G485" s="1">
        <f t="shared" si="112"/>
        <v>50</v>
      </c>
      <c r="H485" s="1">
        <f t="shared" si="113"/>
        <v>50</v>
      </c>
      <c r="I485" s="1">
        <f t="shared" si="114"/>
        <v>-70</v>
      </c>
      <c r="J485" s="23">
        <f t="shared" si="111"/>
        <v>0.87266462599716477</v>
      </c>
      <c r="K485" s="23">
        <f t="shared" si="111"/>
        <v>-1.2217304763960306</v>
      </c>
      <c r="L485">
        <f t="shared" si="99"/>
        <v>1.084750432331627</v>
      </c>
      <c r="M485">
        <f t="shared" si="100"/>
        <v>15.673761999999998</v>
      </c>
      <c r="N485" s="24">
        <f t="shared" si="101"/>
        <v>0.29305570281820348</v>
      </c>
      <c r="O485" s="24">
        <f t="shared" si="102"/>
        <v>0.51181170057629388</v>
      </c>
      <c r="P485" s="11">
        <f t="shared" si="103"/>
        <v>50</v>
      </c>
      <c r="Q485" s="11">
        <f t="shared" si="104"/>
        <v>-70</v>
      </c>
      <c r="R485" s="23">
        <f t="shared" si="105"/>
        <v>0.87266462599716477</v>
      </c>
      <c r="S485" s="23">
        <f t="shared" si="106"/>
        <v>-1.2217304763960306</v>
      </c>
      <c r="T485">
        <f t="shared" si="107"/>
        <v>1.011310078918167</v>
      </c>
      <c r="U485">
        <f t="shared" si="108"/>
        <v>15.813633800994172</v>
      </c>
      <c r="V485" s="24">
        <f t="shared" si="109"/>
        <v>0.27559130423917877</v>
      </c>
      <c r="W485" s="24">
        <f t="shared" si="110"/>
        <v>0.52926021011971525</v>
      </c>
      <c r="X485">
        <v>1.6083585264417621</v>
      </c>
      <c r="Y485">
        <v>0.55897869096813713</v>
      </c>
    </row>
    <row r="486" spans="1:25">
      <c r="A486" s="4"/>
      <c r="B486" s="4"/>
      <c r="F486" s="1">
        <v>-60</v>
      </c>
      <c r="G486" s="1">
        <f t="shared" si="112"/>
        <v>50</v>
      </c>
      <c r="H486" s="1">
        <f t="shared" si="113"/>
        <v>50</v>
      </c>
      <c r="I486" s="1">
        <f t="shared" si="114"/>
        <v>-60</v>
      </c>
      <c r="J486" s="23">
        <f t="shared" si="111"/>
        <v>0.87266462599716477</v>
      </c>
      <c r="K486" s="23">
        <f t="shared" si="111"/>
        <v>-1.0471975511965976</v>
      </c>
      <c r="L486">
        <f t="shared" si="99"/>
        <v>1.084750432331627</v>
      </c>
      <c r="M486">
        <f t="shared" si="100"/>
        <v>21.702131999999999</v>
      </c>
      <c r="N486" s="24">
        <f t="shared" si="101"/>
        <v>0.40112045805291208</v>
      </c>
      <c r="O486" s="24">
        <f t="shared" si="102"/>
        <v>0.54836426649785741</v>
      </c>
      <c r="P486" s="11">
        <f t="shared" si="103"/>
        <v>50</v>
      </c>
      <c r="Q486" s="11">
        <f t="shared" si="104"/>
        <v>-60</v>
      </c>
      <c r="R486" s="23">
        <f t="shared" si="105"/>
        <v>0.87266462599716477</v>
      </c>
      <c r="S486" s="23">
        <f t="shared" si="106"/>
        <v>-1.0471975511965976</v>
      </c>
      <c r="T486">
        <f t="shared" si="107"/>
        <v>1.011310078918167</v>
      </c>
      <c r="U486">
        <f t="shared" si="108"/>
        <v>21.895800647530393</v>
      </c>
      <c r="V486" s="24">
        <f t="shared" si="109"/>
        <v>0.37713753023090263</v>
      </c>
      <c r="W486" s="24">
        <f t="shared" si="110"/>
        <v>0.56393761535335429</v>
      </c>
      <c r="X486">
        <v>1.6082094997330594</v>
      </c>
      <c r="Y486">
        <v>0.55944184455722745</v>
      </c>
    </row>
    <row r="487" spans="1:25">
      <c r="A487" s="4"/>
      <c r="B487" s="4"/>
      <c r="F487" s="1">
        <v>-50</v>
      </c>
      <c r="G487" s="1">
        <f t="shared" si="112"/>
        <v>50</v>
      </c>
      <c r="H487" s="1">
        <f t="shared" si="113"/>
        <v>50</v>
      </c>
      <c r="I487" s="1">
        <f t="shared" si="114"/>
        <v>-50</v>
      </c>
      <c r="J487" s="23">
        <f t="shared" si="111"/>
        <v>0.87266462599716477</v>
      </c>
      <c r="K487" s="23">
        <f t="shared" si="111"/>
        <v>-0.87266462599716477</v>
      </c>
      <c r="L487">
        <f t="shared" si="99"/>
        <v>1.084750432331627</v>
      </c>
      <c r="M487">
        <f t="shared" si="100"/>
        <v>27.730501999999998</v>
      </c>
      <c r="N487" s="24">
        <f t="shared" si="101"/>
        <v>0.50474883401478121</v>
      </c>
      <c r="O487" s="24">
        <f t="shared" si="102"/>
        <v>0.5960637538629564</v>
      </c>
      <c r="P487" s="11">
        <f t="shared" si="103"/>
        <v>50</v>
      </c>
      <c r="Q487" s="11">
        <f t="shared" si="104"/>
        <v>-50</v>
      </c>
      <c r="R487" s="23">
        <f t="shared" si="105"/>
        <v>0.87266462599716477</v>
      </c>
      <c r="S487" s="23">
        <f t="shared" si="106"/>
        <v>-0.87266462599716477</v>
      </c>
      <c r="T487">
        <f t="shared" si="107"/>
        <v>1.011310078918167</v>
      </c>
      <c r="U487">
        <f t="shared" si="108"/>
        <v>27.977967494066611</v>
      </c>
      <c r="V487" s="24">
        <f t="shared" si="109"/>
        <v>0.4744379195572403</v>
      </c>
      <c r="W487" s="24">
        <f t="shared" si="110"/>
        <v>0.6091791082978113</v>
      </c>
      <c r="X487">
        <v>1.6080865550311008</v>
      </c>
      <c r="Y487">
        <v>0.559669163345066</v>
      </c>
    </row>
    <row r="488" spans="1:25">
      <c r="A488" s="4"/>
      <c r="B488" s="4"/>
      <c r="F488" s="1">
        <v>-40</v>
      </c>
      <c r="G488" s="1">
        <f t="shared" si="112"/>
        <v>50</v>
      </c>
      <c r="H488" s="1">
        <f t="shared" si="113"/>
        <v>50</v>
      </c>
      <c r="I488" s="1">
        <f t="shared" si="114"/>
        <v>-40</v>
      </c>
      <c r="J488" s="23">
        <f t="shared" si="111"/>
        <v>0.87266462599716477</v>
      </c>
      <c r="K488" s="23">
        <f t="shared" si="111"/>
        <v>-0.69813170079773179</v>
      </c>
      <c r="L488">
        <f t="shared" si="99"/>
        <v>1.084750432331627</v>
      </c>
      <c r="M488">
        <f t="shared" si="100"/>
        <v>33.758871999999997</v>
      </c>
      <c r="N488" s="24">
        <f t="shared" si="101"/>
        <v>0.60279470422243719</v>
      </c>
      <c r="O488" s="24">
        <f t="shared" si="102"/>
        <v>0.65438260788642977</v>
      </c>
      <c r="P488" s="11">
        <f t="shared" si="103"/>
        <v>50</v>
      </c>
      <c r="Q488" s="11">
        <f t="shared" si="104"/>
        <v>-40</v>
      </c>
      <c r="R488" s="23">
        <f t="shared" si="105"/>
        <v>0.87266462599716477</v>
      </c>
      <c r="S488" s="23">
        <f t="shared" si="106"/>
        <v>-0.69813170079773179</v>
      </c>
      <c r="T488">
        <f t="shared" si="107"/>
        <v>1.011310078918167</v>
      </c>
      <c r="U488">
        <f t="shared" si="108"/>
        <v>34.060134340602829</v>
      </c>
      <c r="V488" s="24">
        <f t="shared" si="109"/>
        <v>0.56639705866890877</v>
      </c>
      <c r="W488" s="24">
        <f t="shared" si="110"/>
        <v>0.66447535754440168</v>
      </c>
      <c r="X488">
        <v>1.6074535435817841</v>
      </c>
      <c r="Y488">
        <v>0.55857905986917589</v>
      </c>
    </row>
    <row r="489" spans="1:25">
      <c r="A489" s="4"/>
      <c r="B489" s="4"/>
      <c r="F489" s="1">
        <v>-30</v>
      </c>
      <c r="G489" s="1">
        <f t="shared" si="112"/>
        <v>50</v>
      </c>
      <c r="H489" s="1">
        <f t="shared" si="113"/>
        <v>50</v>
      </c>
      <c r="I489" s="1">
        <f t="shared" si="114"/>
        <v>-30</v>
      </c>
      <c r="J489" s="23">
        <f t="shared" si="111"/>
        <v>0.87266462599716477</v>
      </c>
      <c r="K489" s="23">
        <f t="shared" si="111"/>
        <v>-0.52359877559829882</v>
      </c>
      <c r="L489">
        <f t="shared" si="99"/>
        <v>1.084750432331627</v>
      </c>
      <c r="M489">
        <f t="shared" si="100"/>
        <v>39.787241999999999</v>
      </c>
      <c r="N489" s="24">
        <f t="shared" si="101"/>
        <v>0.69417368452731731</v>
      </c>
      <c r="O489" s="24">
        <f t="shared" si="102"/>
        <v>0.72267582393186169</v>
      </c>
      <c r="P489" s="11">
        <f t="shared" si="103"/>
        <v>50</v>
      </c>
      <c r="Q489" s="11">
        <f t="shared" si="104"/>
        <v>-30</v>
      </c>
      <c r="R489" s="23">
        <f t="shared" si="105"/>
        <v>0.87266462599716477</v>
      </c>
      <c r="S489" s="23">
        <f t="shared" si="106"/>
        <v>-0.52359877559829882</v>
      </c>
      <c r="T489">
        <f t="shared" si="107"/>
        <v>1.011310078918167</v>
      </c>
      <c r="U489">
        <f t="shared" si="108"/>
        <v>40.142301187139054</v>
      </c>
      <c r="V489" s="24">
        <f t="shared" si="109"/>
        <v>0.65197966612807678</v>
      </c>
      <c r="W489" s="24">
        <f t="shared" si="110"/>
        <v>0.72920383464212302</v>
      </c>
      <c r="X489">
        <v>1.6074300028449069</v>
      </c>
      <c r="Y489">
        <v>0.55905869387322138</v>
      </c>
    </row>
    <row r="490" spans="1:25">
      <c r="A490" s="4"/>
      <c r="B490" s="4"/>
      <c r="F490" s="1">
        <v>-20</v>
      </c>
      <c r="G490" s="1">
        <f t="shared" si="112"/>
        <v>50</v>
      </c>
      <c r="H490" s="1">
        <f t="shared" si="113"/>
        <v>50</v>
      </c>
      <c r="I490" s="1">
        <f t="shared" si="114"/>
        <v>-20</v>
      </c>
      <c r="J490" s="23">
        <f t="shared" si="111"/>
        <v>0.87266462599716477</v>
      </c>
      <c r="K490" s="23">
        <f t="shared" si="111"/>
        <v>-0.3490658503988659</v>
      </c>
      <c r="L490">
        <f t="shared" si="99"/>
        <v>1.084750432331627</v>
      </c>
      <c r="M490">
        <f t="shared" si="100"/>
        <v>45.815611999999994</v>
      </c>
      <c r="N490" s="24">
        <f t="shared" si="101"/>
        <v>0.77787512636722778</v>
      </c>
      <c r="O490" s="24">
        <f t="shared" si="102"/>
        <v>0.80018808124196594</v>
      </c>
      <c r="P490" s="11">
        <f t="shared" si="103"/>
        <v>50</v>
      </c>
      <c r="Q490" s="11">
        <f t="shared" si="104"/>
        <v>-20</v>
      </c>
      <c r="R490" s="23">
        <f t="shared" si="105"/>
        <v>0.87266462599716477</v>
      </c>
      <c r="S490" s="23">
        <f t="shared" si="106"/>
        <v>-0.3490658503988659</v>
      </c>
      <c r="T490">
        <f t="shared" si="107"/>
        <v>1.011310078918167</v>
      </c>
      <c r="U490">
        <f t="shared" si="108"/>
        <v>46.224468033675272</v>
      </c>
      <c r="V490" s="24">
        <f t="shared" si="109"/>
        <v>0.7302222478681446</v>
      </c>
      <c r="W490" s="24">
        <f t="shared" si="110"/>
        <v>0.80263582255984922</v>
      </c>
      <c r="X490">
        <v>1.6077522175956309</v>
      </c>
      <c r="Y490">
        <v>0.55863752119054277</v>
      </c>
    </row>
    <row r="491" spans="1:25">
      <c r="A491" s="4"/>
      <c r="B491" s="4"/>
      <c r="F491" s="1">
        <v>-10</v>
      </c>
      <c r="G491" s="1">
        <f t="shared" si="112"/>
        <v>50</v>
      </c>
      <c r="H491" s="1">
        <f t="shared" si="113"/>
        <v>50</v>
      </c>
      <c r="I491" s="1">
        <f t="shared" si="114"/>
        <v>-10</v>
      </c>
      <c r="J491" s="23">
        <f t="shared" si="111"/>
        <v>0.87266462599716477</v>
      </c>
      <c r="K491" s="23">
        <f t="shared" si="111"/>
        <v>-0.17453292519943295</v>
      </c>
      <c r="L491">
        <f t="shared" si="99"/>
        <v>1.084750432331627</v>
      </c>
      <c r="M491">
        <f t="shared" si="100"/>
        <v>51.843981999999997</v>
      </c>
      <c r="N491" s="24">
        <f t="shared" si="101"/>
        <v>0.85297329450670367</v>
      </c>
      <c r="O491" s="24">
        <f t="shared" si="102"/>
        <v>0.88606209676169534</v>
      </c>
      <c r="P491" s="11">
        <f t="shared" si="103"/>
        <v>50</v>
      </c>
      <c r="Q491" s="11">
        <f t="shared" si="104"/>
        <v>-10</v>
      </c>
      <c r="R491" s="23">
        <f t="shared" si="105"/>
        <v>0.87266462599716477</v>
      </c>
      <c r="S491" s="23">
        <f t="shared" si="106"/>
        <v>-0.17453292519943295</v>
      </c>
      <c r="T491">
        <f t="shared" si="107"/>
        <v>1.011310078918167</v>
      </c>
      <c r="U491">
        <f t="shared" si="108"/>
        <v>52.30663488021149</v>
      </c>
      <c r="V491" s="24">
        <f t="shared" si="109"/>
        <v>0.80024394426704515</v>
      </c>
      <c r="W491" s="24">
        <f t="shared" si="110"/>
        <v>0.88394461962585213</v>
      </c>
      <c r="X491">
        <v>1.6074080348123203</v>
      </c>
      <c r="Y491">
        <v>0.55972857752270255</v>
      </c>
    </row>
    <row r="492" spans="1:25">
      <c r="A492" s="4"/>
      <c r="B492" s="4"/>
      <c r="F492" s="1">
        <v>0</v>
      </c>
      <c r="G492" s="1">
        <f t="shared" si="112"/>
        <v>50</v>
      </c>
      <c r="H492" s="1">
        <f t="shared" si="113"/>
        <v>50</v>
      </c>
      <c r="I492" s="1">
        <f t="shared" si="114"/>
        <v>0</v>
      </c>
      <c r="J492" s="23">
        <f t="shared" si="111"/>
        <v>0.87266462599716477</v>
      </c>
      <c r="K492" s="23">
        <f t="shared" si="111"/>
        <v>0</v>
      </c>
      <c r="L492">
        <f t="shared" si="99"/>
        <v>1.084750432331627</v>
      </c>
      <c r="M492">
        <f t="shared" si="100"/>
        <v>57.872351999999992</v>
      </c>
      <c r="N492" s="24">
        <f t="shared" si="101"/>
        <v>0.91863760563872709</v>
      </c>
      <c r="O492" s="24">
        <f t="shared" si="102"/>
        <v>0.97934810666106087</v>
      </c>
      <c r="P492" s="11">
        <f t="shared" si="103"/>
        <v>50</v>
      </c>
      <c r="Q492" s="11">
        <f t="shared" si="104"/>
        <v>0</v>
      </c>
      <c r="R492" s="23">
        <f t="shared" si="105"/>
        <v>0.87266462599716477</v>
      </c>
      <c r="S492" s="23">
        <f t="shared" si="106"/>
        <v>0</v>
      </c>
      <c r="T492">
        <f t="shared" si="107"/>
        <v>1.011310078918167</v>
      </c>
      <c r="U492">
        <f t="shared" si="108"/>
        <v>58.388801726747715</v>
      </c>
      <c r="V492" s="24">
        <f t="shared" si="109"/>
        <v>0.86125644691707126</v>
      </c>
      <c r="W492" s="24">
        <f t="shared" si="110"/>
        <v>0.97221484658421442</v>
      </c>
      <c r="X492">
        <v>1.6079334922226898</v>
      </c>
      <c r="Y492">
        <v>0.55884482038250072</v>
      </c>
    </row>
    <row r="493" spans="1:25">
      <c r="A493" s="4"/>
      <c r="B493" s="4"/>
      <c r="F493" s="1">
        <v>10</v>
      </c>
      <c r="G493" s="1">
        <f t="shared" si="112"/>
        <v>50</v>
      </c>
      <c r="H493" s="1">
        <f t="shared" si="113"/>
        <v>50</v>
      </c>
      <c r="I493" s="1">
        <f t="shared" si="114"/>
        <v>10</v>
      </c>
      <c r="J493" s="23">
        <f t="shared" si="111"/>
        <v>0.87266462599716477</v>
      </c>
      <c r="K493" s="23">
        <f t="shared" si="111"/>
        <v>0.17453292519943295</v>
      </c>
      <c r="L493">
        <f t="shared" si="99"/>
        <v>1.084750432331627</v>
      </c>
      <c r="M493">
        <f t="shared" si="100"/>
        <v>63.900721999999995</v>
      </c>
      <c r="N493" s="24">
        <f t="shared" si="101"/>
        <v>0.9741418146091978</v>
      </c>
      <c r="O493" s="24">
        <f t="shared" si="102"/>
        <v>1.0790143706923274</v>
      </c>
      <c r="P493" s="11">
        <f t="shared" si="103"/>
        <v>50</v>
      </c>
      <c r="Q493" s="11">
        <f t="shared" si="104"/>
        <v>10</v>
      </c>
      <c r="R493" s="23">
        <f t="shared" si="105"/>
        <v>0.87266462599716477</v>
      </c>
      <c r="S493" s="23">
        <f t="shared" si="106"/>
        <v>0.17453292519943295</v>
      </c>
      <c r="T493">
        <f t="shared" si="107"/>
        <v>1.011310078918167</v>
      </c>
      <c r="U493">
        <f t="shared" si="108"/>
        <v>64.470968573283926</v>
      </c>
      <c r="V493" s="24">
        <f t="shared" si="109"/>
        <v>0.91257287344764637</v>
      </c>
      <c r="W493" s="24">
        <f t="shared" si="110"/>
        <v>1.0664527519887399</v>
      </c>
      <c r="X493">
        <v>1.607611360654676</v>
      </c>
      <c r="Y493">
        <v>0.55934682649559475</v>
      </c>
    </row>
    <row r="494" spans="1:25">
      <c r="A494" s="4"/>
      <c r="B494" s="4"/>
      <c r="F494" s="1">
        <v>20</v>
      </c>
      <c r="G494" s="1">
        <f t="shared" si="112"/>
        <v>50</v>
      </c>
      <c r="H494" s="1">
        <f t="shared" si="113"/>
        <v>50</v>
      </c>
      <c r="I494" s="1">
        <f t="shared" si="114"/>
        <v>20</v>
      </c>
      <c r="J494" s="23">
        <f t="shared" si="111"/>
        <v>0.87266462599716477</v>
      </c>
      <c r="K494" s="23">
        <f t="shared" si="111"/>
        <v>0.3490658503988659</v>
      </c>
      <c r="L494">
        <f t="shared" si="99"/>
        <v>1.084750432331627</v>
      </c>
      <c r="M494">
        <f t="shared" si="100"/>
        <v>69.929091999999997</v>
      </c>
      <c r="N494" s="24">
        <f t="shared" si="101"/>
        <v>1.0188720466648127</v>
      </c>
      <c r="O494" s="24">
        <f t="shared" si="102"/>
        <v>1.1839585832037305</v>
      </c>
      <c r="P494" s="11">
        <f t="shared" si="103"/>
        <v>50</v>
      </c>
      <c r="Q494" s="11">
        <f t="shared" si="104"/>
        <v>20</v>
      </c>
      <c r="R494" s="23">
        <f t="shared" si="105"/>
        <v>0.87266462599716477</v>
      </c>
      <c r="S494" s="23">
        <f t="shared" si="106"/>
        <v>0.3490658503988659</v>
      </c>
      <c r="T494">
        <f t="shared" si="107"/>
        <v>1.011310078918167</v>
      </c>
      <c r="U494">
        <f t="shared" si="108"/>
        <v>70.553135419820151</v>
      </c>
      <c r="V494" s="24">
        <f t="shared" si="109"/>
        <v>0.95361550048775867</v>
      </c>
      <c r="W494" s="24">
        <f t="shared" si="110"/>
        <v>1.1655973999156279</v>
      </c>
      <c r="X494">
        <v>1.6092985800555868</v>
      </c>
      <c r="Y494">
        <v>0.5614723145401681</v>
      </c>
    </row>
    <row r="495" spans="1:25">
      <c r="A495" s="4"/>
      <c r="B495" s="4"/>
      <c r="F495" s="1">
        <v>30</v>
      </c>
      <c r="G495" s="1">
        <f t="shared" si="112"/>
        <v>50</v>
      </c>
      <c r="H495" s="1">
        <f t="shared" si="113"/>
        <v>50</v>
      </c>
      <c r="I495" s="1">
        <f t="shared" si="114"/>
        <v>30</v>
      </c>
      <c r="J495" s="23">
        <f t="shared" si="111"/>
        <v>0.87266462599716477</v>
      </c>
      <c r="K495" s="23">
        <f t="shared" si="111"/>
        <v>0.52359877559829882</v>
      </c>
      <c r="L495">
        <f t="shared" si="99"/>
        <v>1.084750432331627</v>
      </c>
      <c r="M495">
        <f t="shared" si="100"/>
        <v>75.957461999999992</v>
      </c>
      <c r="N495" s="24">
        <f t="shared" si="101"/>
        <v>1.0523335868879533</v>
      </c>
      <c r="O495" s="24">
        <f t="shared" si="102"/>
        <v>1.2930200646042822</v>
      </c>
      <c r="P495" s="11">
        <f t="shared" si="103"/>
        <v>50</v>
      </c>
      <c r="Q495" s="11">
        <f t="shared" si="104"/>
        <v>30</v>
      </c>
      <c r="R495" s="23">
        <f t="shared" si="105"/>
        <v>0.87266462599716477</v>
      </c>
      <c r="S495" s="23">
        <f t="shared" si="106"/>
        <v>0.52359877559829882</v>
      </c>
      <c r="T495">
        <f t="shared" si="107"/>
        <v>1.011310078918167</v>
      </c>
      <c r="U495">
        <f t="shared" si="108"/>
        <v>76.635302266356376</v>
      </c>
      <c r="V495" s="24">
        <f t="shared" si="109"/>
        <v>0.98392226770990865</v>
      </c>
      <c r="W495" s="24">
        <f t="shared" si="110"/>
        <v>1.2685326140429745</v>
      </c>
      <c r="X495">
        <v>1.6068347147400504</v>
      </c>
      <c r="Y495">
        <v>0.55915551428724974</v>
      </c>
    </row>
    <row r="496" spans="1:25">
      <c r="A496" s="4"/>
      <c r="B496" s="4"/>
      <c r="F496" s="1">
        <v>40</v>
      </c>
      <c r="G496" s="1">
        <f t="shared" si="112"/>
        <v>50</v>
      </c>
      <c r="H496" s="1">
        <f t="shared" si="113"/>
        <v>50</v>
      </c>
      <c r="I496" s="1">
        <f t="shared" si="114"/>
        <v>40</v>
      </c>
      <c r="J496" s="23">
        <f t="shared" si="111"/>
        <v>0.87266462599716477</v>
      </c>
      <c r="K496" s="23">
        <f t="shared" si="111"/>
        <v>0.69813170079773179</v>
      </c>
      <c r="L496">
        <f t="shared" si="99"/>
        <v>1.084750432331627</v>
      </c>
      <c r="M496">
        <f t="shared" si="100"/>
        <v>81.985831999999988</v>
      </c>
      <c r="N496" s="24">
        <f t="shared" si="101"/>
        <v>1.0741563517276489</v>
      </c>
      <c r="O496" s="24">
        <f t="shared" si="102"/>
        <v>1.4049925984424472</v>
      </c>
      <c r="P496" s="11">
        <f t="shared" si="103"/>
        <v>50</v>
      </c>
      <c r="Q496" s="11">
        <f t="shared" si="104"/>
        <v>40</v>
      </c>
      <c r="R496" s="23">
        <f t="shared" si="105"/>
        <v>0.87266462599716477</v>
      </c>
      <c r="S496" s="23">
        <f t="shared" si="106"/>
        <v>0.69813170079773179</v>
      </c>
      <c r="T496">
        <f t="shared" si="107"/>
        <v>1.011310078918167</v>
      </c>
      <c r="U496">
        <f t="shared" si="108"/>
        <v>82.717469112892587</v>
      </c>
      <c r="V496" s="24">
        <f t="shared" si="109"/>
        <v>1.0031519797326602</v>
      </c>
      <c r="W496" s="24">
        <f t="shared" si="110"/>
        <v>1.3740995436299539</v>
      </c>
      <c r="X496">
        <v>1.6071107963242184</v>
      </c>
      <c r="Y496">
        <v>0.55933690944742565</v>
      </c>
    </row>
    <row r="497" spans="1:25">
      <c r="A497" s="4"/>
      <c r="B497" s="4"/>
      <c r="F497" s="1">
        <v>50</v>
      </c>
      <c r="G497" s="1">
        <f t="shared" si="112"/>
        <v>50</v>
      </c>
      <c r="H497" s="1">
        <f t="shared" si="113"/>
        <v>50</v>
      </c>
      <c r="I497" s="1">
        <f t="shared" si="114"/>
        <v>50</v>
      </c>
      <c r="J497" s="23">
        <f t="shared" si="111"/>
        <v>0.87266462599716477</v>
      </c>
      <c r="K497" s="23">
        <f t="shared" si="111"/>
        <v>0.87266462599716477</v>
      </c>
      <c r="L497">
        <f t="shared" si="99"/>
        <v>1.084750432331627</v>
      </c>
      <c r="M497">
        <f t="shared" si="100"/>
        <v>88.014201999999997</v>
      </c>
      <c r="N497" s="24">
        <f t="shared" si="101"/>
        <v>1.0840989821116629</v>
      </c>
      <c r="O497" s="24">
        <f t="shared" si="102"/>
        <v>1.5186377721210274</v>
      </c>
      <c r="P497" s="11">
        <f t="shared" si="103"/>
        <v>50</v>
      </c>
      <c r="Q497" s="11">
        <f t="shared" si="104"/>
        <v>50</v>
      </c>
      <c r="R497" s="23">
        <f t="shared" si="105"/>
        <v>0.87266462599716477</v>
      </c>
      <c r="S497" s="23">
        <f t="shared" si="106"/>
        <v>0.87266462599716477</v>
      </c>
      <c r="T497">
        <f t="shared" si="107"/>
        <v>1.011310078918167</v>
      </c>
      <c r="U497">
        <f t="shared" si="108"/>
        <v>88.799635959428812</v>
      </c>
      <c r="V497" s="24">
        <f t="shared" si="109"/>
        <v>1.0110881473184636</v>
      </c>
      <c r="W497" s="24">
        <f t="shared" si="110"/>
        <v>1.4811097099271346</v>
      </c>
      <c r="X497">
        <v>1.6070063630497007</v>
      </c>
      <c r="Y497">
        <v>0.5621842676426595</v>
      </c>
    </row>
    <row r="498" spans="1:25">
      <c r="A498" s="4"/>
      <c r="B498" s="4"/>
      <c r="F498" s="1">
        <v>60</v>
      </c>
      <c r="G498" s="1">
        <f t="shared" si="112"/>
        <v>50</v>
      </c>
      <c r="H498" s="1">
        <f t="shared" si="113"/>
        <v>50</v>
      </c>
      <c r="I498" s="1">
        <f t="shared" si="114"/>
        <v>60</v>
      </c>
      <c r="J498" s="23">
        <f t="shared" si="111"/>
        <v>0.87266462599716477</v>
      </c>
      <c r="K498" s="23">
        <f t="shared" si="111"/>
        <v>1.0471975511965976</v>
      </c>
      <c r="L498">
        <f t="shared" si="99"/>
        <v>1.084750432331627</v>
      </c>
      <c r="M498">
        <f t="shared" si="100"/>
        <v>94.042571999999993</v>
      </c>
      <c r="N498" s="24">
        <f t="shared" si="101"/>
        <v>1.0820515128700126</v>
      </c>
      <c r="O498" s="24">
        <f t="shared" si="102"/>
        <v>1.6326986737003688</v>
      </c>
      <c r="P498" s="11">
        <f t="shared" si="103"/>
        <v>50</v>
      </c>
      <c r="Q498" s="11">
        <f t="shared" si="104"/>
        <v>60</v>
      </c>
      <c r="R498" s="23">
        <f t="shared" si="105"/>
        <v>0.87266462599716477</v>
      </c>
      <c r="S498" s="23">
        <f t="shared" si="106"/>
        <v>1.0471975511965976</v>
      </c>
      <c r="T498">
        <f t="shared" si="107"/>
        <v>1.011310078918167</v>
      </c>
      <c r="U498">
        <f t="shared" si="108"/>
        <v>94.881802805965037</v>
      </c>
      <c r="V498" s="24">
        <f t="shared" si="109"/>
        <v>1.0076414246223224</v>
      </c>
      <c r="W498" s="24">
        <f t="shared" si="110"/>
        <v>1.588358386140672</v>
      </c>
      <c r="X498">
        <v>1.6067978565326428</v>
      </c>
      <c r="Y498">
        <v>0.56196093508290246</v>
      </c>
    </row>
    <row r="499" spans="1:25">
      <c r="A499" s="4"/>
      <c r="B499" s="4"/>
      <c r="F499" s="1">
        <v>70</v>
      </c>
      <c r="G499" s="1">
        <f t="shared" si="112"/>
        <v>50</v>
      </c>
      <c r="H499" s="1">
        <f t="shared" si="113"/>
        <v>50</v>
      </c>
      <c r="I499" s="1">
        <f t="shared" si="114"/>
        <v>70</v>
      </c>
      <c r="J499" s="23">
        <f t="shared" si="111"/>
        <v>0.87266462599716477</v>
      </c>
      <c r="K499" s="23">
        <f t="shared" si="111"/>
        <v>1.2217304763960306</v>
      </c>
      <c r="L499">
        <f t="shared" si="99"/>
        <v>1.084750432331627</v>
      </c>
      <c r="M499">
        <f t="shared" si="100"/>
        <v>100.07094199999999</v>
      </c>
      <c r="N499" s="24">
        <f t="shared" si="101"/>
        <v>1.0680365889461885</v>
      </c>
      <c r="O499" s="24">
        <f t="shared" si="102"/>
        <v>1.7459137933037026</v>
      </c>
      <c r="P499" s="11">
        <f t="shared" si="103"/>
        <v>50</v>
      </c>
      <c r="Q499" s="11">
        <f t="shared" si="104"/>
        <v>70</v>
      </c>
      <c r="R499" s="23">
        <f t="shared" si="105"/>
        <v>0.87266462599716477</v>
      </c>
      <c r="S499" s="23">
        <f t="shared" si="106"/>
        <v>1.2217304763960306</v>
      </c>
      <c r="T499">
        <f t="shared" si="107"/>
        <v>1.011310078918167</v>
      </c>
      <c r="U499">
        <f t="shared" si="108"/>
        <v>100.96396965250125</v>
      </c>
      <c r="V499" s="24">
        <f t="shared" si="109"/>
        <v>0.99285061505261052</v>
      </c>
      <c r="W499" s="24">
        <f t="shared" si="110"/>
        <v>1.6946381603179479</v>
      </c>
      <c r="X499">
        <v>1.6078453140177107</v>
      </c>
      <c r="Y499">
        <v>0.56216540169637041</v>
      </c>
    </row>
    <row r="500" spans="1:25">
      <c r="A500" s="4"/>
      <c r="B500" s="4"/>
      <c r="F500" s="1">
        <v>80</v>
      </c>
      <c r="G500" s="1">
        <f t="shared" si="112"/>
        <v>50</v>
      </c>
      <c r="H500" s="1">
        <f t="shared" si="113"/>
        <v>50</v>
      </c>
      <c r="I500" s="1">
        <f t="shared" si="114"/>
        <v>80</v>
      </c>
      <c r="J500" s="23">
        <f t="shared" si="111"/>
        <v>0.87266462599716477</v>
      </c>
      <c r="K500" s="23">
        <f t="shared" si="111"/>
        <v>1.3962634015954636</v>
      </c>
      <c r="L500">
        <f t="shared" si="99"/>
        <v>1.084750432331627</v>
      </c>
      <c r="M500">
        <f t="shared" si="100"/>
        <v>106.099312</v>
      </c>
      <c r="N500" s="24">
        <f t="shared" si="101"/>
        <v>1.0422092149448121</v>
      </c>
      <c r="O500" s="24">
        <f t="shared" si="102"/>
        <v>1.857030975375517</v>
      </c>
      <c r="P500" s="11">
        <f t="shared" si="103"/>
        <v>50</v>
      </c>
      <c r="Q500" s="11">
        <f t="shared" si="104"/>
        <v>80</v>
      </c>
      <c r="R500" s="23">
        <f t="shared" si="105"/>
        <v>0.87266462599716477</v>
      </c>
      <c r="S500" s="23">
        <f t="shared" si="106"/>
        <v>1.3962634015954636</v>
      </c>
      <c r="T500">
        <f t="shared" si="107"/>
        <v>1.011310078918167</v>
      </c>
      <c r="U500">
        <f t="shared" si="108"/>
        <v>107.04613649903747</v>
      </c>
      <c r="V500" s="24">
        <f t="shared" si="109"/>
        <v>0.96688223442000121</v>
      </c>
      <c r="W500" s="24">
        <f t="shared" si="110"/>
        <v>1.7987525284628885</v>
      </c>
      <c r="X500">
        <v>1.6054925649415437</v>
      </c>
      <c r="Y500">
        <v>0.55602702108321533</v>
      </c>
    </row>
    <row r="501" spans="1:25">
      <c r="A501" s="4"/>
      <c r="B501" s="4"/>
      <c r="F501" s="1">
        <v>90</v>
      </c>
      <c r="G501" s="1">
        <f t="shared" si="112"/>
        <v>50</v>
      </c>
      <c r="H501" s="1">
        <f t="shared" si="113"/>
        <v>50</v>
      </c>
      <c r="I501" s="1">
        <f t="shared" si="114"/>
        <v>90</v>
      </c>
      <c r="J501" s="23">
        <f t="shared" si="111"/>
        <v>0.87266462599716477</v>
      </c>
      <c r="K501" s="23">
        <f t="shared" si="111"/>
        <v>1.5707963267948966</v>
      </c>
      <c r="L501">
        <f t="shared" si="99"/>
        <v>1.084750432331627</v>
      </c>
      <c r="M501">
        <f t="shared" si="100"/>
        <v>112.12768199999999</v>
      </c>
      <c r="N501" s="24">
        <f t="shared" si="101"/>
        <v>1.00485504078573</v>
      </c>
      <c r="O501" s="24">
        <f t="shared" si="102"/>
        <v>1.964821267481442</v>
      </c>
      <c r="P501" s="11">
        <f t="shared" si="103"/>
        <v>50</v>
      </c>
      <c r="Q501" s="11">
        <f t="shared" si="104"/>
        <v>90</v>
      </c>
      <c r="R501" s="23">
        <f t="shared" si="105"/>
        <v>0.87266462599716477</v>
      </c>
      <c r="S501" s="23">
        <f t="shared" si="106"/>
        <v>1.5707963267948966</v>
      </c>
      <c r="T501">
        <f t="shared" si="107"/>
        <v>1.011310078918167</v>
      </c>
      <c r="U501">
        <f t="shared" si="108"/>
        <v>113.1283033455737</v>
      </c>
      <c r="V501" s="24">
        <f t="shared" si="109"/>
        <v>0.93002863629260313</v>
      </c>
      <c r="W501" s="24">
        <f t="shared" si="110"/>
        <v>1.899529364848858</v>
      </c>
      <c r="X501">
        <v>1.605297151850966</v>
      </c>
      <c r="Y501">
        <v>0.55568019259992318</v>
      </c>
    </row>
    <row r="502" spans="1:25">
      <c r="A502" s="4"/>
      <c r="B502" s="4"/>
      <c r="F502" s="1">
        <v>100</v>
      </c>
      <c r="G502" s="1">
        <f t="shared" si="112"/>
        <v>50</v>
      </c>
      <c r="H502" s="1">
        <f t="shared" si="113"/>
        <v>50</v>
      </c>
      <c r="I502" s="1">
        <f t="shared" si="114"/>
        <v>100</v>
      </c>
      <c r="J502" s="23">
        <f t="shared" si="111"/>
        <v>0.87266462599716477</v>
      </c>
      <c r="K502" s="23">
        <f t="shared" si="111"/>
        <v>1.7453292519943295</v>
      </c>
      <c r="L502">
        <f t="shared" si="99"/>
        <v>1.084750432331627</v>
      </c>
      <c r="M502">
        <f t="shared" si="100"/>
        <v>118.15605199999999</v>
      </c>
      <c r="N502" s="24">
        <f t="shared" si="101"/>
        <v>0.95638720242515274</v>
      </c>
      <c r="O502" s="24">
        <f t="shared" si="102"/>
        <v>2.068092512482365</v>
      </c>
      <c r="P502" s="11">
        <f t="shared" si="103"/>
        <v>50</v>
      </c>
      <c r="Q502" s="11">
        <f t="shared" si="104"/>
        <v>100</v>
      </c>
      <c r="R502" s="23">
        <f t="shared" si="105"/>
        <v>0.87266462599716477</v>
      </c>
      <c r="S502" s="23">
        <f t="shared" si="106"/>
        <v>1.7453292519943295</v>
      </c>
      <c r="T502">
        <f t="shared" si="107"/>
        <v>1.011310078918167</v>
      </c>
      <c r="U502">
        <f t="shared" si="108"/>
        <v>119.21047019210991</v>
      </c>
      <c r="V502" s="24">
        <f t="shared" si="109"/>
        <v>0.88270472066216443</v>
      </c>
      <c r="W502" s="24">
        <f t="shared" si="110"/>
        <v>1.9958341178795542</v>
      </c>
      <c r="X502">
        <v>1.6053973846994394</v>
      </c>
      <c r="Y502">
        <v>0.55583826179650708</v>
      </c>
    </row>
    <row r="503" spans="1:25">
      <c r="A503" s="4"/>
      <c r="B503" s="4"/>
      <c r="F503" s="1">
        <v>110</v>
      </c>
      <c r="G503" s="1">
        <f t="shared" si="112"/>
        <v>50</v>
      </c>
      <c r="H503" s="1">
        <f t="shared" si="113"/>
        <v>50</v>
      </c>
      <c r="I503" s="1">
        <f t="shared" si="114"/>
        <v>110</v>
      </c>
      <c r="J503" s="23">
        <f t="shared" si="111"/>
        <v>0.87266462599716477</v>
      </c>
      <c r="K503" s="23">
        <f t="shared" si="111"/>
        <v>1.9198621771937625</v>
      </c>
      <c r="L503">
        <f t="shared" si="99"/>
        <v>1.084750432331627</v>
      </c>
      <c r="M503">
        <f t="shared" si="100"/>
        <v>124.184422</v>
      </c>
      <c r="N503" s="24">
        <f t="shared" si="101"/>
        <v>0.8973417525853622</v>
      </c>
      <c r="O503" s="24">
        <f t="shared" si="102"/>
        <v>2.1657025337537719</v>
      </c>
      <c r="P503" s="11">
        <f t="shared" si="103"/>
        <v>50</v>
      </c>
      <c r="Q503" s="11">
        <f t="shared" si="104"/>
        <v>110</v>
      </c>
      <c r="R503" s="23">
        <f t="shared" si="105"/>
        <v>0.87266462599716477</v>
      </c>
      <c r="S503" s="23">
        <f t="shared" si="106"/>
        <v>1.9198621771937625</v>
      </c>
      <c r="T503">
        <f t="shared" si="107"/>
        <v>1.011310078918167</v>
      </c>
      <c r="U503">
        <f t="shared" si="108"/>
        <v>125.29263703864613</v>
      </c>
      <c r="V503" s="24">
        <f t="shared" si="109"/>
        <v>0.82544326297537784</v>
      </c>
      <c r="W503" s="24">
        <f t="shared" si="110"/>
        <v>2.0865825829381137</v>
      </c>
      <c r="X503">
        <v>1.6056329925694726</v>
      </c>
      <c r="Y503">
        <v>0.55737790293045308</v>
      </c>
    </row>
    <row r="504" spans="1:25">
      <c r="A504" s="4"/>
      <c r="B504" s="4"/>
      <c r="F504" s="1">
        <v>120</v>
      </c>
      <c r="G504" s="1">
        <f t="shared" si="112"/>
        <v>50</v>
      </c>
      <c r="H504" s="1">
        <f t="shared" si="113"/>
        <v>50</v>
      </c>
      <c r="I504" s="1">
        <f t="shared" si="114"/>
        <v>120</v>
      </c>
      <c r="J504" s="23">
        <f t="shared" si="111"/>
        <v>0.87266462599716477</v>
      </c>
      <c r="K504" s="23">
        <f t="shared" si="111"/>
        <v>2.0943951023931953</v>
      </c>
      <c r="L504">
        <f t="shared" si="99"/>
        <v>1.084750432331627</v>
      </c>
      <c r="M504">
        <f t="shared" si="100"/>
        <v>130.21279199999998</v>
      </c>
      <c r="N504" s="24">
        <f t="shared" si="101"/>
        <v>0.82837173202896686</v>
      </c>
      <c r="O504" s="24">
        <f t="shared" si="102"/>
        <v>2.2565717676222166</v>
      </c>
      <c r="P504" s="11">
        <f t="shared" si="103"/>
        <v>50</v>
      </c>
      <c r="Q504" s="11">
        <f t="shared" si="104"/>
        <v>120</v>
      </c>
      <c r="R504" s="23">
        <f t="shared" si="105"/>
        <v>0.87266462599716477</v>
      </c>
      <c r="S504" s="23">
        <f t="shared" si="106"/>
        <v>2.0943951023931953</v>
      </c>
      <c r="T504">
        <f t="shared" si="107"/>
        <v>1.011310078918167</v>
      </c>
      <c r="U504">
        <f t="shared" si="108"/>
        <v>131.37480388518236</v>
      </c>
      <c r="V504" s="24">
        <f t="shared" si="109"/>
        <v>0.75888891611632825</v>
      </c>
      <c r="W504" s="24">
        <f t="shared" si="110"/>
        <v>2.1707531084269429</v>
      </c>
      <c r="X504">
        <v>1.6054324216726168</v>
      </c>
      <c r="Y504">
        <v>0.55477954081726455</v>
      </c>
    </row>
    <row r="505" spans="1:25">
      <c r="A505" s="4"/>
      <c r="B505" s="4"/>
      <c r="F505" s="1">
        <v>130</v>
      </c>
      <c r="G505" s="1">
        <f t="shared" si="112"/>
        <v>50</v>
      </c>
      <c r="H505" s="1">
        <f t="shared" si="113"/>
        <v>50</v>
      </c>
      <c r="I505" s="1">
        <f t="shared" si="114"/>
        <v>130</v>
      </c>
      <c r="J505" s="23">
        <f t="shared" si="111"/>
        <v>0.87266462599716477</v>
      </c>
      <c r="K505" s="23">
        <f t="shared" si="111"/>
        <v>2.2689280275926285</v>
      </c>
      <c r="L505">
        <f t="shared" si="99"/>
        <v>1.084750432331627</v>
      </c>
      <c r="M505">
        <f t="shared" si="100"/>
        <v>136.241162</v>
      </c>
      <c r="N505" s="24">
        <f t="shared" si="101"/>
        <v>0.75023994694922036</v>
      </c>
      <c r="O505" s="24">
        <f t="shared" si="102"/>
        <v>2.339695203304581</v>
      </c>
      <c r="P505" s="11">
        <f t="shared" si="103"/>
        <v>50</v>
      </c>
      <c r="Q505" s="11">
        <f t="shared" si="104"/>
        <v>130</v>
      </c>
      <c r="R505" s="23">
        <f t="shared" si="105"/>
        <v>0.87266462599716477</v>
      </c>
      <c r="S505" s="23">
        <f t="shared" si="106"/>
        <v>2.2689280275926285</v>
      </c>
      <c r="T505">
        <f t="shared" si="107"/>
        <v>1.011310078918167</v>
      </c>
      <c r="U505">
        <f t="shared" si="108"/>
        <v>137.45697073171857</v>
      </c>
      <c r="V505" s="24">
        <f t="shared" si="109"/>
        <v>0.68379095286612046</v>
      </c>
      <c r="W505" s="24">
        <f t="shared" si="110"/>
        <v>2.2473980975819465</v>
      </c>
      <c r="X505">
        <v>1.6054281684660427</v>
      </c>
      <c r="Y505">
        <v>0.55527838145291009</v>
      </c>
    </row>
    <row r="506" spans="1:25">
      <c r="A506" s="4"/>
      <c r="B506" s="4"/>
      <c r="F506" s="1">
        <v>140</v>
      </c>
      <c r="G506" s="1">
        <f t="shared" si="112"/>
        <v>50</v>
      </c>
      <c r="H506" s="1">
        <f t="shared" si="113"/>
        <v>50</v>
      </c>
      <c r="I506" s="1">
        <f t="shared" si="114"/>
        <v>140</v>
      </c>
      <c r="J506" s="23">
        <f t="shared" si="111"/>
        <v>0.87266462599716477</v>
      </c>
      <c r="K506" s="23">
        <f t="shared" si="111"/>
        <v>2.4434609527920612</v>
      </c>
      <c r="L506">
        <f t="shared" si="99"/>
        <v>1.084750432331627</v>
      </c>
      <c r="M506">
        <f t="shared" si="100"/>
        <v>142.269532</v>
      </c>
      <c r="N506" s="24">
        <f t="shared" si="101"/>
        <v>0.66381053235823506</v>
      </c>
      <c r="O506" s="24">
        <f t="shared" si="102"/>
        <v>2.4141534982947785</v>
      </c>
      <c r="P506" s="11">
        <f t="shared" si="103"/>
        <v>50</v>
      </c>
      <c r="Q506" s="11">
        <f t="shared" si="104"/>
        <v>140</v>
      </c>
      <c r="R506" s="23">
        <f t="shared" si="105"/>
        <v>0.87266462599716477</v>
      </c>
      <c r="S506" s="23">
        <f t="shared" si="106"/>
        <v>2.4434609527920612</v>
      </c>
      <c r="T506">
        <f t="shared" si="107"/>
        <v>1.011310078918167</v>
      </c>
      <c r="U506">
        <f t="shared" si="108"/>
        <v>143.53913757825478</v>
      </c>
      <c r="V506" s="24">
        <f t="shared" si="109"/>
        <v>0.60099483054550451</v>
      </c>
      <c r="W506" s="24">
        <f t="shared" si="110"/>
        <v>2.3156546765730579</v>
      </c>
      <c r="X506">
        <v>1.6074014273726041</v>
      </c>
      <c r="Y506">
        <v>0.55806025092300127</v>
      </c>
    </row>
    <row r="507" spans="1:25">
      <c r="A507" s="4"/>
      <c r="B507" s="4"/>
      <c r="F507" s="1">
        <v>150</v>
      </c>
      <c r="G507" s="1">
        <f t="shared" si="112"/>
        <v>50</v>
      </c>
      <c r="H507" s="1">
        <f t="shared" si="113"/>
        <v>50</v>
      </c>
      <c r="I507" s="1">
        <f t="shared" si="114"/>
        <v>150</v>
      </c>
      <c r="J507" s="23">
        <f t="shared" si="111"/>
        <v>0.87266462599716477</v>
      </c>
      <c r="K507" s="23">
        <f t="shared" si="111"/>
        <v>2.6179938779914944</v>
      </c>
      <c r="L507">
        <f t="shared" si="99"/>
        <v>1.084750432331627</v>
      </c>
      <c r="M507">
        <f t="shared" si="100"/>
        <v>148.29790199999999</v>
      </c>
      <c r="N507" s="24">
        <f t="shared" si="101"/>
        <v>0.57003939478173715</v>
      </c>
      <c r="O507" s="24">
        <f t="shared" si="102"/>
        <v>2.4791231462620957</v>
      </c>
      <c r="P507" s="11">
        <f t="shared" si="103"/>
        <v>50</v>
      </c>
      <c r="Q507" s="11">
        <f t="shared" si="104"/>
        <v>150</v>
      </c>
      <c r="R507" s="23">
        <f t="shared" si="105"/>
        <v>0.87266462599716477</v>
      </c>
      <c r="S507" s="23">
        <f t="shared" si="106"/>
        <v>2.6179938779914944</v>
      </c>
      <c r="T507">
        <f t="shared" si="107"/>
        <v>1.011310078918167</v>
      </c>
      <c r="U507">
        <f t="shared" si="108"/>
        <v>149.62130442479102</v>
      </c>
      <c r="V507" s="24">
        <f t="shared" si="109"/>
        <v>0.51143267280625671</v>
      </c>
      <c r="W507" s="24">
        <f t="shared" si="110"/>
        <v>2.3747544087889518</v>
      </c>
      <c r="X507">
        <v>1.6072871720043211</v>
      </c>
      <c r="Y507">
        <v>0.55792530438892585</v>
      </c>
    </row>
    <row r="508" spans="1:25">
      <c r="A508" s="4"/>
      <c r="B508" s="4"/>
      <c r="F508" s="1">
        <v>160</v>
      </c>
      <c r="G508" s="1">
        <f t="shared" si="112"/>
        <v>50</v>
      </c>
      <c r="H508" s="1">
        <f t="shared" si="113"/>
        <v>50</v>
      </c>
      <c r="I508" s="1">
        <f t="shared" si="114"/>
        <v>160</v>
      </c>
      <c r="J508" s="23">
        <f t="shared" si="111"/>
        <v>0.87266462599716477</v>
      </c>
      <c r="K508" s="23">
        <f t="shared" si="111"/>
        <v>2.7925268031909272</v>
      </c>
      <c r="L508">
        <f t="shared" si="99"/>
        <v>1.084750432331627</v>
      </c>
      <c r="M508">
        <f t="shared" si="100"/>
        <v>154.32627199999999</v>
      </c>
      <c r="N508" s="24">
        <f t="shared" si="101"/>
        <v>0.46996363996385659</v>
      </c>
      <c r="O508" s="24">
        <f t="shared" si="102"/>
        <v>2.533885585004533</v>
      </c>
      <c r="P508" s="11">
        <f t="shared" si="103"/>
        <v>50</v>
      </c>
      <c r="Q508" s="11">
        <f t="shared" si="104"/>
        <v>160</v>
      </c>
      <c r="R508" s="23">
        <f t="shared" si="105"/>
        <v>0.87266462599716477</v>
      </c>
      <c r="S508" s="23">
        <f t="shared" si="106"/>
        <v>2.7925268031909272</v>
      </c>
      <c r="T508">
        <f t="shared" si="107"/>
        <v>1.011310078918167</v>
      </c>
      <c r="U508">
        <f t="shared" si="108"/>
        <v>155.70347127132723</v>
      </c>
      <c r="V508" s="24">
        <f t="shared" si="109"/>
        <v>0.41611277572786737</v>
      </c>
      <c r="W508" s="24">
        <f t="shared" si="110"/>
        <v>2.4240319459419544</v>
      </c>
      <c r="X508">
        <v>1.6075170567720811</v>
      </c>
      <c r="Y508">
        <v>0.55788333748871388</v>
      </c>
    </row>
    <row r="509" spans="1:25">
      <c r="A509" s="4"/>
      <c r="B509" s="4"/>
      <c r="F509" s="1">
        <v>170</v>
      </c>
      <c r="G509" s="1">
        <f t="shared" si="112"/>
        <v>50</v>
      </c>
      <c r="H509" s="1">
        <f t="shared" si="113"/>
        <v>50</v>
      </c>
      <c r="I509" s="1">
        <f t="shared" si="114"/>
        <v>170</v>
      </c>
      <c r="J509" s="23">
        <f t="shared" si="111"/>
        <v>0.87266462599716477</v>
      </c>
      <c r="K509" s="23">
        <f t="shared" si="111"/>
        <v>2.9670597283903604</v>
      </c>
      <c r="L509">
        <f t="shared" si="99"/>
        <v>1.084750432331627</v>
      </c>
      <c r="M509">
        <f t="shared" si="100"/>
        <v>160.35464199999998</v>
      </c>
      <c r="N509" s="24">
        <f t="shared" si="101"/>
        <v>0.36469010251119255</v>
      </c>
      <c r="O509" s="24">
        <f t="shared" si="102"/>
        <v>2.577835143723481</v>
      </c>
      <c r="P509" s="11">
        <f t="shared" si="103"/>
        <v>50</v>
      </c>
      <c r="Q509" s="11">
        <f t="shared" si="104"/>
        <v>170</v>
      </c>
      <c r="R509" s="23">
        <f t="shared" si="105"/>
        <v>0.87266462599716477</v>
      </c>
      <c r="S509" s="23">
        <f t="shared" si="106"/>
        <v>2.9670597283903604</v>
      </c>
      <c r="T509">
        <f t="shared" si="107"/>
        <v>1.011310078918167</v>
      </c>
      <c r="U509">
        <f t="shared" si="108"/>
        <v>161.78563811786344</v>
      </c>
      <c r="V509" s="24">
        <f t="shared" si="109"/>
        <v>0.31610825636052386</v>
      </c>
      <c r="W509" s="24">
        <f t="shared" si="110"/>
        <v>2.4629325185984947</v>
      </c>
      <c r="X509">
        <v>1.607850355386806</v>
      </c>
      <c r="Y509">
        <v>0.55823982553313656</v>
      </c>
    </row>
    <row r="510" spans="1:25">
      <c r="A510" s="4"/>
      <c r="B510" s="4"/>
      <c r="F510" s="1">
        <v>180</v>
      </c>
      <c r="G510" s="1">
        <f t="shared" si="112"/>
        <v>50</v>
      </c>
      <c r="H510" s="1">
        <f t="shared" si="113"/>
        <v>50</v>
      </c>
      <c r="I510" s="1">
        <f t="shared" si="114"/>
        <v>180</v>
      </c>
      <c r="J510" s="23">
        <f t="shared" si="111"/>
        <v>0.87266462599716477</v>
      </c>
      <c r="K510" s="23">
        <f t="shared" si="111"/>
        <v>3.1415926535897931</v>
      </c>
      <c r="L510">
        <f t="shared" si="99"/>
        <v>1.084750432331627</v>
      </c>
      <c r="M510">
        <f t="shared" si="100"/>
        <v>166.38301199999998</v>
      </c>
      <c r="N510" s="24">
        <f t="shared" si="101"/>
        <v>0.25538310433791656</v>
      </c>
      <c r="O510" s="24">
        <f t="shared" si="102"/>
        <v>2.6104857417231369</v>
      </c>
      <c r="P510" s="11">
        <f t="shared" si="103"/>
        <v>50</v>
      </c>
      <c r="Q510" s="11">
        <f t="shared" si="104"/>
        <v>180</v>
      </c>
      <c r="R510" s="23">
        <f t="shared" si="105"/>
        <v>0.87266462599716477</v>
      </c>
      <c r="S510" s="23">
        <f t="shared" si="106"/>
        <v>3.1415926535897931</v>
      </c>
      <c r="T510">
        <f t="shared" si="107"/>
        <v>1.011310078918167</v>
      </c>
      <c r="U510">
        <f t="shared" si="108"/>
        <v>167.86780496439968</v>
      </c>
      <c r="V510" s="24">
        <f t="shared" si="109"/>
        <v>0.21254497150976281</v>
      </c>
      <c r="W510" s="24">
        <f t="shared" si="110"/>
        <v>2.4910181818062687</v>
      </c>
      <c r="X510">
        <v>1.6076176762080088</v>
      </c>
      <c r="Y510">
        <v>0.55809663519966646</v>
      </c>
    </row>
    <row r="511" spans="1:25">
      <c r="A511" s="4"/>
      <c r="B511" s="4"/>
      <c r="F511" s="1">
        <v>-180</v>
      </c>
      <c r="G511" s="1">
        <f t="shared" si="112"/>
        <v>60</v>
      </c>
      <c r="H511" s="1">
        <f t="shared" si="113"/>
        <v>60</v>
      </c>
      <c r="I511" s="1">
        <f t="shared" si="114"/>
        <v>-180</v>
      </c>
      <c r="J511" s="23">
        <f t="shared" si="111"/>
        <v>1.0471975511965976</v>
      </c>
      <c r="K511" s="23">
        <f t="shared" si="111"/>
        <v>-3.1415926535897931</v>
      </c>
      <c r="L511">
        <f t="shared" si="99"/>
        <v>0.91922903930077737</v>
      </c>
      <c r="M511">
        <f t="shared" si="100"/>
        <v>-50.638307999999995</v>
      </c>
      <c r="N511" s="24">
        <f t="shared" si="101"/>
        <v>-0.71070908520681841</v>
      </c>
      <c r="O511" s="24">
        <f t="shared" si="102"/>
        <v>0.97323863040627923</v>
      </c>
      <c r="P511" s="11">
        <f t="shared" si="103"/>
        <v>60</v>
      </c>
      <c r="Q511" s="11">
        <f t="shared" si="104"/>
        <v>-180</v>
      </c>
      <c r="R511" s="23">
        <f t="shared" si="105"/>
        <v>1.0471975511965976</v>
      </c>
      <c r="S511" s="23">
        <f t="shared" si="106"/>
        <v>-3.1415926535897931</v>
      </c>
      <c r="T511">
        <f t="shared" si="107"/>
        <v>0.83305492370693424</v>
      </c>
      <c r="U511">
        <f t="shared" si="108"/>
        <v>-51.090201510904251</v>
      </c>
      <c r="V511" s="24">
        <f t="shared" si="109"/>
        <v>-0.64822981408522018</v>
      </c>
      <c r="W511" s="24">
        <f t="shared" si="110"/>
        <v>0.97905683205546012</v>
      </c>
      <c r="X511">
        <v>1.6095111572094083</v>
      </c>
      <c r="Y511">
        <v>0.55899624303648776</v>
      </c>
    </row>
    <row r="512" spans="1:25">
      <c r="A512" s="4"/>
      <c r="B512" s="4"/>
      <c r="F512" s="1">
        <v>-170</v>
      </c>
      <c r="G512" s="1">
        <f t="shared" si="112"/>
        <v>60</v>
      </c>
      <c r="H512" s="1">
        <f t="shared" si="113"/>
        <v>60</v>
      </c>
      <c r="I512" s="1">
        <f t="shared" si="114"/>
        <v>-170</v>
      </c>
      <c r="J512" s="23">
        <f t="shared" si="111"/>
        <v>1.0471975511965976</v>
      </c>
      <c r="K512" s="23">
        <f t="shared" si="111"/>
        <v>-2.9670597283903604</v>
      </c>
      <c r="L512">
        <f t="shared" si="99"/>
        <v>0.91922903930077737</v>
      </c>
      <c r="M512">
        <f t="shared" si="100"/>
        <v>-44.609938</v>
      </c>
      <c r="N512" s="24">
        <f t="shared" si="101"/>
        <v>-0.64555299280450529</v>
      </c>
      <c r="O512" s="24">
        <f t="shared" si="102"/>
        <v>0.90182324363872635</v>
      </c>
      <c r="P512" s="11">
        <f t="shared" si="103"/>
        <v>60</v>
      </c>
      <c r="Q512" s="11">
        <f t="shared" si="104"/>
        <v>-170</v>
      </c>
      <c r="R512" s="23">
        <f t="shared" si="105"/>
        <v>1.0471975511965976</v>
      </c>
      <c r="S512" s="23">
        <f t="shared" si="106"/>
        <v>-2.9670597283903604</v>
      </c>
      <c r="T512">
        <f t="shared" si="107"/>
        <v>0.83305492370693424</v>
      </c>
      <c r="U512">
        <f t="shared" si="108"/>
        <v>-45.008034664368026</v>
      </c>
      <c r="V512" s="24">
        <f t="shared" si="109"/>
        <v>-0.58914138436915142</v>
      </c>
      <c r="W512" s="24">
        <f t="shared" si="110"/>
        <v>0.91331923903481249</v>
      </c>
      <c r="X512">
        <v>1.6095570461483419</v>
      </c>
      <c r="Y512">
        <v>0.55837347263432879</v>
      </c>
    </row>
    <row r="513" spans="1:25">
      <c r="A513" s="4"/>
      <c r="B513" s="4"/>
      <c r="F513" s="1">
        <v>-160</v>
      </c>
      <c r="G513" s="1">
        <f t="shared" si="112"/>
        <v>60</v>
      </c>
      <c r="H513" s="1">
        <f t="shared" si="113"/>
        <v>60</v>
      </c>
      <c r="I513" s="1">
        <f t="shared" si="114"/>
        <v>-160</v>
      </c>
      <c r="J513" s="23">
        <f t="shared" si="111"/>
        <v>1.0471975511965976</v>
      </c>
      <c r="K513" s="23">
        <f t="shared" si="111"/>
        <v>-2.7925268031909272</v>
      </c>
      <c r="L513">
        <f t="shared" ref="L513:L576" si="115">((1.3512213-(2*0.602837*SIN(J513)))^0.5)/0.602837</f>
        <v>0.91922903930077737</v>
      </c>
      <c r="M513">
        <f t="shared" ref="M513:M576" si="116">0.602837*(I513-(-96))</f>
        <v>-38.581567999999997</v>
      </c>
      <c r="N513" s="24">
        <f t="shared" ref="N513:N576" si="117">L513*SIN(RADIANS(M513))</f>
        <v>-0.57325710521273909</v>
      </c>
      <c r="O513" s="24">
        <f t="shared" ref="O513:O576" si="118">1.5562263-L513*COS(RADIANS(M513))</f>
        <v>0.83764553347688975</v>
      </c>
      <c r="P513" s="11">
        <f t="shared" ref="P513:P576" si="119">H513</f>
        <v>60</v>
      </c>
      <c r="Q513" s="11">
        <f t="shared" ref="Q513:Q576" si="120">I513</f>
        <v>-160</v>
      </c>
      <c r="R513" s="23">
        <f t="shared" ref="R513:R576" si="121">RADIANS(P513)</f>
        <v>1.0471975511965976</v>
      </c>
      <c r="S513" s="23">
        <f t="shared" ref="S513:S576" si="122">RADIANS(Q513)</f>
        <v>-2.7925268031909272</v>
      </c>
      <c r="T513">
        <f t="shared" ref="T513:T576" si="123">((1.31018469806216-(2*0.608216684653622*SIN(R513)))^0.5)/0.608216684653622</f>
        <v>0.83305492370693424</v>
      </c>
      <c r="U513">
        <f t="shared" ref="U513:U576" si="124">0.608216684653622*(Q513-(-96))</f>
        <v>-38.925867817831808</v>
      </c>
      <c r="V513" s="24">
        <f t="shared" ref="V513:V576" si="125">T513*SIN(RADIANS(U513))</f>
        <v>-0.52342036603396713</v>
      </c>
      <c r="W513" s="24">
        <f t="shared" ref="W513:W576" si="126">1.50229541438995-T513*COS(RADIANS(U513))</f>
        <v>0.85421237470041012</v>
      </c>
      <c r="X513">
        <v>1.6096176110488758</v>
      </c>
      <c r="Y513">
        <v>0.55945069104072243</v>
      </c>
    </row>
    <row r="514" spans="1:25">
      <c r="A514" s="4"/>
      <c r="B514" s="4"/>
      <c r="F514" s="1">
        <v>-150</v>
      </c>
      <c r="G514" s="1">
        <f t="shared" si="112"/>
        <v>60</v>
      </c>
      <c r="H514" s="1">
        <f t="shared" si="113"/>
        <v>60</v>
      </c>
      <c r="I514" s="1">
        <f t="shared" si="114"/>
        <v>-150</v>
      </c>
      <c r="J514" s="23">
        <f t="shared" si="111"/>
        <v>1.0471975511965976</v>
      </c>
      <c r="K514" s="23">
        <f t="shared" si="111"/>
        <v>-2.6179938779914944</v>
      </c>
      <c r="L514">
        <f t="shared" si="115"/>
        <v>0.91922903930077737</v>
      </c>
      <c r="M514">
        <f t="shared" si="116"/>
        <v>-32.553197999999995</v>
      </c>
      <c r="N514" s="24">
        <f t="shared" si="117"/>
        <v>-0.49462101260645291</v>
      </c>
      <c r="O514" s="24">
        <f t="shared" si="118"/>
        <v>0.7814153033162945</v>
      </c>
      <c r="P514" s="11">
        <f t="shared" si="119"/>
        <v>60</v>
      </c>
      <c r="Q514" s="11">
        <f t="shared" si="120"/>
        <v>-150</v>
      </c>
      <c r="R514" s="23">
        <f t="shared" si="121"/>
        <v>1.0471975511965976</v>
      </c>
      <c r="S514" s="23">
        <f t="shared" si="122"/>
        <v>-2.6179938779914944</v>
      </c>
      <c r="T514">
        <f t="shared" si="123"/>
        <v>0.83305492370693424</v>
      </c>
      <c r="U514">
        <f t="shared" si="124"/>
        <v>-32.84370097129559</v>
      </c>
      <c r="V514" s="24">
        <f t="shared" si="125"/>
        <v>-0.45180665019886501</v>
      </c>
      <c r="W514" s="24">
        <f t="shared" si="126"/>
        <v>0.80240166763373966</v>
      </c>
      <c r="X514">
        <v>1.6097926186332392</v>
      </c>
      <c r="Y514">
        <v>0.55832186139993734</v>
      </c>
    </row>
    <row r="515" spans="1:25">
      <c r="A515" s="4"/>
      <c r="B515" s="4"/>
      <c r="F515" s="1">
        <v>-140</v>
      </c>
      <c r="G515" s="1">
        <f t="shared" si="112"/>
        <v>60</v>
      </c>
      <c r="H515" s="1">
        <f t="shared" si="113"/>
        <v>60</v>
      </c>
      <c r="I515" s="1">
        <f t="shared" si="114"/>
        <v>-140</v>
      </c>
      <c r="J515" s="23">
        <f t="shared" si="111"/>
        <v>1.0471975511965976</v>
      </c>
      <c r="K515" s="23">
        <f t="shared" si="111"/>
        <v>-2.4434609527920612</v>
      </c>
      <c r="L515">
        <f t="shared" si="115"/>
        <v>0.91922903930077737</v>
      </c>
      <c r="M515">
        <f t="shared" si="116"/>
        <v>-26.524827999999999</v>
      </c>
      <c r="N515" s="24">
        <f t="shared" si="117"/>
        <v>-0.41051442762266588</v>
      </c>
      <c r="O515" s="24">
        <f t="shared" si="118"/>
        <v>0.73375445768108816</v>
      </c>
      <c r="P515" s="11">
        <f t="shared" si="119"/>
        <v>60</v>
      </c>
      <c r="Q515" s="11">
        <f t="shared" si="120"/>
        <v>-140</v>
      </c>
      <c r="R515" s="23">
        <f t="shared" si="121"/>
        <v>1.0471975511965976</v>
      </c>
      <c r="S515" s="23">
        <f t="shared" si="122"/>
        <v>-2.4434609527920612</v>
      </c>
      <c r="T515">
        <f t="shared" si="123"/>
        <v>0.83305492370693424</v>
      </c>
      <c r="U515">
        <f t="shared" si="124"/>
        <v>-26.761534124759368</v>
      </c>
      <c r="V515" s="24">
        <f t="shared" si="125"/>
        <v>-0.37510646832071187</v>
      </c>
      <c r="W515" s="24">
        <f t="shared" si="126"/>
        <v>0.75847040584538072</v>
      </c>
      <c r="X515">
        <v>1.6089347480578342</v>
      </c>
      <c r="Y515">
        <v>0.56066733838370719</v>
      </c>
    </row>
    <row r="516" spans="1:25">
      <c r="A516" s="4"/>
      <c r="B516" s="4"/>
      <c r="F516" s="1">
        <v>-130</v>
      </c>
      <c r="G516" s="1">
        <f t="shared" si="112"/>
        <v>60</v>
      </c>
      <c r="H516" s="1">
        <f t="shared" si="113"/>
        <v>60</v>
      </c>
      <c r="I516" s="1">
        <f t="shared" si="114"/>
        <v>-130</v>
      </c>
      <c r="J516" s="23">
        <f t="shared" si="111"/>
        <v>1.0471975511965976</v>
      </c>
      <c r="K516" s="23">
        <f t="shared" si="111"/>
        <v>-2.2689280275926285</v>
      </c>
      <c r="L516">
        <f t="shared" si="115"/>
        <v>0.91922903930077737</v>
      </c>
      <c r="M516">
        <f t="shared" si="116"/>
        <v>-20.496457999999997</v>
      </c>
      <c r="N516" s="24">
        <f t="shared" si="117"/>
        <v>-0.3218675663668904</v>
      </c>
      <c r="O516" s="24">
        <f t="shared" si="118"/>
        <v>0.69519012398015034</v>
      </c>
      <c r="P516" s="11">
        <f t="shared" si="119"/>
        <v>60</v>
      </c>
      <c r="Q516" s="11">
        <f t="shared" si="120"/>
        <v>-130</v>
      </c>
      <c r="R516" s="23">
        <f t="shared" si="121"/>
        <v>1.0471975511965976</v>
      </c>
      <c r="S516" s="23">
        <f t="shared" si="122"/>
        <v>-2.2689280275926285</v>
      </c>
      <c r="T516">
        <f t="shared" si="123"/>
        <v>0.83305492370693424</v>
      </c>
      <c r="U516">
        <f t="shared" si="124"/>
        <v>-20.679367278223147</v>
      </c>
      <c r="V516" s="24">
        <f t="shared" si="125"/>
        <v>-0.29418331559252314</v>
      </c>
      <c r="W516" s="24">
        <f t="shared" si="126"/>
        <v>0.72291317008401523</v>
      </c>
      <c r="X516">
        <v>1.6084154486644588</v>
      </c>
      <c r="Y516">
        <v>0.56092034606267416</v>
      </c>
    </row>
    <row r="517" spans="1:25">
      <c r="A517" s="4"/>
      <c r="B517" s="4"/>
      <c r="F517" s="1">
        <v>-120</v>
      </c>
      <c r="G517" s="1">
        <f t="shared" si="112"/>
        <v>60</v>
      </c>
      <c r="H517" s="1">
        <f t="shared" si="113"/>
        <v>60</v>
      </c>
      <c r="I517" s="1">
        <f t="shared" si="114"/>
        <v>-120</v>
      </c>
      <c r="J517" s="23">
        <f t="shared" ref="J517:K580" si="127">RADIANS(H517)</f>
        <v>1.0471975511965976</v>
      </c>
      <c r="K517" s="23">
        <f t="shared" si="127"/>
        <v>-2.0943951023931953</v>
      </c>
      <c r="L517">
        <f t="shared" si="115"/>
        <v>0.91922903930077737</v>
      </c>
      <c r="M517">
        <f t="shared" si="116"/>
        <v>-14.468087999999998</v>
      </c>
      <c r="N517" s="24">
        <f t="shared" si="117"/>
        <v>-0.22966086025313739</v>
      </c>
      <c r="O517" s="24">
        <f t="shared" si="118"/>
        <v>0.66614882249502527</v>
      </c>
      <c r="P517" s="11">
        <f t="shared" si="119"/>
        <v>60</v>
      </c>
      <c r="Q517" s="11">
        <f t="shared" si="120"/>
        <v>-120</v>
      </c>
      <c r="R517" s="23">
        <f t="shared" si="121"/>
        <v>1.0471975511965976</v>
      </c>
      <c r="S517" s="23">
        <f t="shared" si="122"/>
        <v>-2.0943951023931953</v>
      </c>
      <c r="T517">
        <f t="shared" si="123"/>
        <v>0.83305492370693424</v>
      </c>
      <c r="U517">
        <f t="shared" si="124"/>
        <v>-14.597200431686929</v>
      </c>
      <c r="V517" s="24">
        <f t="shared" si="125"/>
        <v>-0.20994822966340673</v>
      </c>
      <c r="W517" s="24">
        <f t="shared" si="126"/>
        <v>0.69613026581704918</v>
      </c>
      <c r="X517">
        <v>1.608013144333394</v>
      </c>
      <c r="Y517">
        <v>0.56003925932174714</v>
      </c>
    </row>
    <row r="518" spans="1:25">
      <c r="A518" s="4"/>
      <c r="B518" s="4"/>
      <c r="F518" s="1">
        <v>-110</v>
      </c>
      <c r="G518" s="1">
        <f t="shared" si="112"/>
        <v>60</v>
      </c>
      <c r="H518" s="1">
        <f t="shared" si="113"/>
        <v>60</v>
      </c>
      <c r="I518" s="1">
        <f t="shared" si="114"/>
        <v>-110</v>
      </c>
      <c r="J518" s="23">
        <f t="shared" si="127"/>
        <v>1.0471975511965976</v>
      </c>
      <c r="K518" s="23">
        <f t="shared" si="127"/>
        <v>-1.9198621771937625</v>
      </c>
      <c r="L518">
        <f t="shared" si="115"/>
        <v>0.91922903930077737</v>
      </c>
      <c r="M518">
        <f t="shared" si="116"/>
        <v>-8.4397179999999992</v>
      </c>
      <c r="N518" s="24">
        <f t="shared" si="117"/>
        <v>-0.13491411246423482</v>
      </c>
      <c r="O518" s="24">
        <f t="shared" si="118"/>
        <v>0.64695174907942254</v>
      </c>
      <c r="P518" s="11">
        <f t="shared" si="119"/>
        <v>60</v>
      </c>
      <c r="Q518" s="11">
        <f t="shared" si="120"/>
        <v>-110</v>
      </c>
      <c r="R518" s="23">
        <f t="shared" si="121"/>
        <v>1.0471975511965976</v>
      </c>
      <c r="S518" s="23">
        <f t="shared" si="122"/>
        <v>-1.9198621771937625</v>
      </c>
      <c r="T518">
        <f t="shared" si="123"/>
        <v>0.83305492370693424</v>
      </c>
      <c r="U518">
        <f t="shared" si="124"/>
        <v>-8.5150335851507073</v>
      </c>
      <c r="V518" s="24">
        <f t="shared" si="125"/>
        <v>-0.12334953412271968</v>
      </c>
      <c r="W518" s="24">
        <f t="shared" si="126"/>
        <v>0.67842321656793714</v>
      </c>
      <c r="X518">
        <v>1.6090780271810978</v>
      </c>
      <c r="Y518">
        <v>0.56054144954448071</v>
      </c>
    </row>
    <row r="519" spans="1:25">
      <c r="A519" s="4"/>
      <c r="B519" s="4"/>
      <c r="F519" s="1">
        <v>-100</v>
      </c>
      <c r="G519" s="1">
        <f t="shared" ref="G519:G582" si="128">G482+10</f>
        <v>60</v>
      </c>
      <c r="H519" s="1">
        <f t="shared" si="113"/>
        <v>60</v>
      </c>
      <c r="I519" s="1">
        <f t="shared" si="114"/>
        <v>-100</v>
      </c>
      <c r="J519" s="23">
        <f t="shared" si="127"/>
        <v>1.0471975511965976</v>
      </c>
      <c r="K519" s="23">
        <f t="shared" si="127"/>
        <v>-1.7453292519943295</v>
      </c>
      <c r="L519">
        <f t="shared" si="115"/>
        <v>0.91922903930077737</v>
      </c>
      <c r="M519">
        <f t="shared" si="116"/>
        <v>-2.4113479999999998</v>
      </c>
      <c r="N519" s="24">
        <f t="shared" si="117"/>
        <v>-3.8675218961660075E-2</v>
      </c>
      <c r="O519" s="24">
        <f t="shared" si="118"/>
        <v>0.63781122274348101</v>
      </c>
      <c r="P519" s="11">
        <f t="shared" si="119"/>
        <v>60</v>
      </c>
      <c r="Q519" s="11">
        <f t="shared" si="120"/>
        <v>-100</v>
      </c>
      <c r="R519" s="23">
        <f t="shared" si="121"/>
        <v>1.0471975511965976</v>
      </c>
      <c r="S519" s="23">
        <f t="shared" si="122"/>
        <v>-1.7453292519943295</v>
      </c>
      <c r="T519">
        <f t="shared" si="123"/>
        <v>0.83305492370693424</v>
      </c>
      <c r="U519">
        <f t="shared" si="124"/>
        <v>-2.432866738614488</v>
      </c>
      <c r="V519" s="24">
        <f t="shared" si="125"/>
        <v>-3.5362162216898987E-2</v>
      </c>
      <c r="W519" s="24">
        <f t="shared" si="126"/>
        <v>0.66999136934648662</v>
      </c>
      <c r="X519">
        <v>1.6124316145570148</v>
      </c>
      <c r="Y519">
        <v>0.56088695397727772</v>
      </c>
    </row>
    <row r="520" spans="1:25">
      <c r="A520" s="4"/>
      <c r="B520" s="4"/>
      <c r="F520" s="1">
        <v>-90</v>
      </c>
      <c r="G520" s="1">
        <f t="shared" si="128"/>
        <v>60</v>
      </c>
      <c r="H520" s="1">
        <f t="shared" si="113"/>
        <v>60</v>
      </c>
      <c r="I520" s="1">
        <f t="shared" si="114"/>
        <v>-90</v>
      </c>
      <c r="J520" s="23">
        <f t="shared" si="127"/>
        <v>1.0471975511965976</v>
      </c>
      <c r="K520" s="23">
        <f t="shared" si="127"/>
        <v>-1.5707963267948966</v>
      </c>
      <c r="L520">
        <f t="shared" si="115"/>
        <v>0.91922903930077737</v>
      </c>
      <c r="M520">
        <f t="shared" si="116"/>
        <v>3.6170219999999995</v>
      </c>
      <c r="N520" s="24">
        <f t="shared" si="117"/>
        <v>5.7991421209850187E-2</v>
      </c>
      <c r="O520" s="24">
        <f t="shared" si="118"/>
        <v>0.63882833741239331</v>
      </c>
      <c r="P520" s="11">
        <f t="shared" si="119"/>
        <v>60</v>
      </c>
      <c r="Q520" s="11">
        <f t="shared" si="120"/>
        <v>-90</v>
      </c>
      <c r="R520" s="23">
        <f t="shared" si="121"/>
        <v>1.0471975511965976</v>
      </c>
      <c r="S520" s="23">
        <f t="shared" si="122"/>
        <v>-1.5707963267948966</v>
      </c>
      <c r="T520">
        <f t="shared" si="123"/>
        <v>0.83305492370693424</v>
      </c>
      <c r="U520">
        <f t="shared" si="124"/>
        <v>3.6493001079217322</v>
      </c>
      <c r="V520" s="24">
        <f t="shared" si="125"/>
        <v>5.3023319006803474E-2</v>
      </c>
      <c r="W520" s="24">
        <f t="shared" si="126"/>
        <v>0.67092965038840746</v>
      </c>
      <c r="X520">
        <v>1.6135769082869318</v>
      </c>
      <c r="Y520">
        <v>0.56122421988576243</v>
      </c>
    </row>
    <row r="521" spans="1:25">
      <c r="A521" s="4"/>
      <c r="B521" s="4"/>
      <c r="F521" s="1">
        <v>-80</v>
      </c>
      <c r="G521" s="1">
        <f t="shared" si="128"/>
        <v>60</v>
      </c>
      <c r="H521" s="1">
        <f t="shared" si="113"/>
        <v>60</v>
      </c>
      <c r="I521" s="1">
        <f t="shared" si="114"/>
        <v>-80</v>
      </c>
      <c r="J521" s="23">
        <f t="shared" si="127"/>
        <v>1.0471975511965976</v>
      </c>
      <c r="K521" s="23">
        <f t="shared" si="127"/>
        <v>-1.3962634015954636</v>
      </c>
      <c r="L521">
        <f t="shared" si="115"/>
        <v>0.91922903930077737</v>
      </c>
      <c r="M521">
        <f t="shared" si="116"/>
        <v>9.6453919999999993</v>
      </c>
      <c r="N521" s="24">
        <f t="shared" si="117"/>
        <v>0.15401667814125675</v>
      </c>
      <c r="O521" s="24">
        <f t="shared" si="118"/>
        <v>0.64999184383086794</v>
      </c>
      <c r="P521" s="11">
        <f t="shared" si="119"/>
        <v>60</v>
      </c>
      <c r="Q521" s="11">
        <f t="shared" si="120"/>
        <v>-80</v>
      </c>
      <c r="R521" s="23">
        <f t="shared" si="121"/>
        <v>1.0471975511965976</v>
      </c>
      <c r="S521" s="23">
        <f t="shared" si="122"/>
        <v>-1.3962634015954636</v>
      </c>
      <c r="T521">
        <f t="shared" si="123"/>
        <v>0.83305492370693424</v>
      </c>
      <c r="U521">
        <f t="shared" si="124"/>
        <v>9.731466954457952</v>
      </c>
      <c r="V521" s="24">
        <f t="shared" si="125"/>
        <v>0.14081186056284226</v>
      </c>
      <c r="W521" s="24">
        <f t="shared" si="126"/>
        <v>0.68122749647012493</v>
      </c>
      <c r="X521">
        <v>1.6131178647429385</v>
      </c>
      <c r="Y521">
        <v>0.56073644681057344</v>
      </c>
    </row>
    <row r="522" spans="1:25">
      <c r="A522" s="4"/>
      <c r="B522" s="4"/>
      <c r="F522" s="1">
        <v>-70</v>
      </c>
      <c r="G522" s="1">
        <f t="shared" si="128"/>
        <v>60</v>
      </c>
      <c r="H522" s="1">
        <f t="shared" si="113"/>
        <v>60</v>
      </c>
      <c r="I522" s="1">
        <f t="shared" si="114"/>
        <v>-70</v>
      </c>
      <c r="J522" s="23">
        <f t="shared" si="127"/>
        <v>1.0471975511965976</v>
      </c>
      <c r="K522" s="23">
        <f t="shared" si="127"/>
        <v>-1.2217304763960306</v>
      </c>
      <c r="L522">
        <f t="shared" si="115"/>
        <v>0.91922903930077737</v>
      </c>
      <c r="M522">
        <f t="shared" si="116"/>
        <v>15.673761999999998</v>
      </c>
      <c r="N522" s="24">
        <f t="shared" si="117"/>
        <v>0.24833851560137984</v>
      </c>
      <c r="O522" s="24">
        <f t="shared" si="118"/>
        <v>0.67117827397952845</v>
      </c>
      <c r="P522" s="11">
        <f t="shared" si="119"/>
        <v>60</v>
      </c>
      <c r="Q522" s="11">
        <f t="shared" si="120"/>
        <v>-70</v>
      </c>
      <c r="R522" s="23">
        <f t="shared" si="121"/>
        <v>1.0471975511965976</v>
      </c>
      <c r="S522" s="23">
        <f t="shared" si="122"/>
        <v>-1.2217304763960306</v>
      </c>
      <c r="T522">
        <f t="shared" si="123"/>
        <v>0.83305492370693424</v>
      </c>
      <c r="U522">
        <f t="shared" si="124"/>
        <v>15.813633800994172</v>
      </c>
      <c r="V522" s="24">
        <f t="shared" si="125"/>
        <v>0.2270151338478264</v>
      </c>
      <c r="W522" s="24">
        <f t="shared" si="126"/>
        <v>0.700768973830177</v>
      </c>
      <c r="X522">
        <v>1.6120570221598687</v>
      </c>
      <c r="Y522">
        <v>0.56016577184224159</v>
      </c>
    </row>
    <row r="523" spans="1:25">
      <c r="A523" s="4"/>
      <c r="B523" s="4"/>
      <c r="F523" s="1">
        <v>-60</v>
      </c>
      <c r="G523" s="1">
        <f t="shared" si="128"/>
        <v>60</v>
      </c>
      <c r="H523" s="1">
        <f t="shared" si="113"/>
        <v>60</v>
      </c>
      <c r="I523" s="1">
        <f t="shared" si="114"/>
        <v>-60</v>
      </c>
      <c r="J523" s="23">
        <f t="shared" si="127"/>
        <v>1.0471975511965976</v>
      </c>
      <c r="K523" s="23">
        <f t="shared" si="127"/>
        <v>-1.0471975511965976</v>
      </c>
      <c r="L523">
        <f t="shared" si="115"/>
        <v>0.91922903930077737</v>
      </c>
      <c r="M523">
        <f t="shared" si="116"/>
        <v>21.702131999999999</v>
      </c>
      <c r="N523" s="24">
        <f t="shared" si="117"/>
        <v>0.33991373712321465</v>
      </c>
      <c r="O523" s="24">
        <f t="shared" si="118"/>
        <v>0.70215330662720854</v>
      </c>
      <c r="P523" s="11">
        <f t="shared" si="119"/>
        <v>60</v>
      </c>
      <c r="Q523" s="11">
        <f t="shared" si="120"/>
        <v>-60</v>
      </c>
      <c r="R523" s="23">
        <f t="shared" si="121"/>
        <v>1.0471975511965976</v>
      </c>
      <c r="S523" s="23">
        <f t="shared" si="122"/>
        <v>-1.0471975511965976</v>
      </c>
      <c r="T523">
        <f t="shared" si="123"/>
        <v>0.83305492370693424</v>
      </c>
      <c r="U523">
        <f t="shared" si="124"/>
        <v>21.895800647530393</v>
      </c>
      <c r="V523" s="24">
        <f t="shared" si="125"/>
        <v>0.31066265730250736</v>
      </c>
      <c r="W523" s="24">
        <f t="shared" si="126"/>
        <v>0.72933408335837069</v>
      </c>
      <c r="X523">
        <v>1.6060619421283797</v>
      </c>
      <c r="Y523">
        <v>0.55933549828795259</v>
      </c>
    </row>
    <row r="524" spans="1:25">
      <c r="A524" s="4"/>
      <c r="B524" s="4"/>
      <c r="F524" s="1">
        <v>-50</v>
      </c>
      <c r="G524" s="1">
        <f t="shared" si="128"/>
        <v>60</v>
      </c>
      <c r="H524" s="1">
        <f t="shared" si="113"/>
        <v>60</v>
      </c>
      <c r="I524" s="1">
        <f t="shared" si="114"/>
        <v>-50</v>
      </c>
      <c r="J524" s="23">
        <f t="shared" si="127"/>
        <v>1.0471975511965976</v>
      </c>
      <c r="K524" s="23">
        <f t="shared" si="127"/>
        <v>-0.87266462599716477</v>
      </c>
      <c r="L524">
        <f t="shared" si="115"/>
        <v>0.91922903930077737</v>
      </c>
      <c r="M524">
        <f t="shared" si="116"/>
        <v>27.730501999999998</v>
      </c>
      <c r="N524" s="24">
        <f t="shared" si="117"/>
        <v>0.42772952372306428</v>
      </c>
      <c r="O524" s="24">
        <f t="shared" si="118"/>
        <v>0.74257435891617851</v>
      </c>
      <c r="P524" s="11">
        <f t="shared" si="119"/>
        <v>60</v>
      </c>
      <c r="Q524" s="11">
        <f t="shared" si="120"/>
        <v>-50</v>
      </c>
      <c r="R524" s="23">
        <f t="shared" si="121"/>
        <v>1.0471975511965976</v>
      </c>
      <c r="S524" s="23">
        <f t="shared" si="122"/>
        <v>-0.87266462599716477</v>
      </c>
      <c r="T524">
        <f t="shared" si="123"/>
        <v>0.83305492370693424</v>
      </c>
      <c r="U524">
        <f t="shared" si="124"/>
        <v>27.977967494066611</v>
      </c>
      <c r="V524" s="24">
        <f t="shared" si="125"/>
        <v>0.39081272215068547</v>
      </c>
      <c r="W524" s="24">
        <f t="shared" si="126"/>
        <v>0.7666012373588027</v>
      </c>
      <c r="X524">
        <v>1.6056732595448251</v>
      </c>
      <c r="Y524">
        <v>0.55907510946265437</v>
      </c>
    </row>
    <row r="525" spans="1:25">
      <c r="A525" s="4"/>
      <c r="B525" s="4"/>
      <c r="F525" s="1">
        <v>-40</v>
      </c>
      <c r="G525" s="1">
        <f t="shared" si="128"/>
        <v>60</v>
      </c>
      <c r="H525" s="1">
        <f t="shared" si="113"/>
        <v>60</v>
      </c>
      <c r="I525" s="1">
        <f t="shared" si="114"/>
        <v>-40</v>
      </c>
      <c r="J525" s="23">
        <f t="shared" si="127"/>
        <v>1.0471975511965976</v>
      </c>
      <c r="K525" s="23">
        <f t="shared" si="127"/>
        <v>-0.69813170079773179</v>
      </c>
      <c r="L525">
        <f t="shared" si="115"/>
        <v>0.91922903930077737</v>
      </c>
      <c r="M525">
        <f t="shared" si="116"/>
        <v>33.758871999999997</v>
      </c>
      <c r="N525" s="24">
        <f t="shared" si="117"/>
        <v>0.51081463564569218</v>
      </c>
      <c r="O525" s="24">
        <f t="shared" si="118"/>
        <v>0.79199437531745398</v>
      </c>
      <c r="P525" s="11">
        <f t="shared" si="119"/>
        <v>60</v>
      </c>
      <c r="Q525" s="11">
        <f t="shared" si="120"/>
        <v>-40</v>
      </c>
      <c r="R525" s="23">
        <f t="shared" si="121"/>
        <v>1.0471975511965976</v>
      </c>
      <c r="S525" s="23">
        <f t="shared" si="122"/>
        <v>-0.69813170079773179</v>
      </c>
      <c r="T525">
        <f t="shared" si="123"/>
        <v>0.83305492370693424</v>
      </c>
      <c r="U525">
        <f t="shared" si="124"/>
        <v>34.060134340602829</v>
      </c>
      <c r="V525" s="24">
        <f t="shared" si="125"/>
        <v>0.46656299421242098</v>
      </c>
      <c r="W525" s="24">
        <f t="shared" si="126"/>
        <v>0.81215088000319824</v>
      </c>
      <c r="X525">
        <v>1.6053550821233673</v>
      </c>
      <c r="Y525">
        <v>0.55862145837644039</v>
      </c>
    </row>
    <row r="526" spans="1:25">
      <c r="A526" s="4"/>
      <c r="B526" s="4"/>
      <c r="F526" s="1">
        <v>-30</v>
      </c>
      <c r="G526" s="1">
        <f t="shared" si="128"/>
        <v>60</v>
      </c>
      <c r="H526" s="1">
        <f t="shared" si="113"/>
        <v>60</v>
      </c>
      <c r="I526" s="1">
        <f t="shared" si="114"/>
        <v>-30</v>
      </c>
      <c r="J526" s="23">
        <f t="shared" si="127"/>
        <v>1.0471975511965976</v>
      </c>
      <c r="K526" s="23">
        <f t="shared" si="127"/>
        <v>-0.52359877559829882</v>
      </c>
      <c r="L526">
        <f t="shared" si="115"/>
        <v>0.91922903930077737</v>
      </c>
      <c r="M526">
        <f t="shared" si="116"/>
        <v>39.787241999999999</v>
      </c>
      <c r="N526" s="24">
        <f t="shared" si="117"/>
        <v>0.58825015424455451</v>
      </c>
      <c r="O526" s="24">
        <f t="shared" si="118"/>
        <v>0.84986677205046657</v>
      </c>
      <c r="P526" s="11">
        <f t="shared" si="119"/>
        <v>60</v>
      </c>
      <c r="Q526" s="11">
        <f t="shared" si="120"/>
        <v>-30</v>
      </c>
      <c r="R526" s="23">
        <f t="shared" si="121"/>
        <v>1.0471975511965976</v>
      </c>
      <c r="S526" s="23">
        <f t="shared" si="122"/>
        <v>-0.52359877559829882</v>
      </c>
      <c r="T526">
        <f t="shared" si="123"/>
        <v>0.83305492370693424</v>
      </c>
      <c r="U526">
        <f t="shared" si="124"/>
        <v>40.142301187139054</v>
      </c>
      <c r="V526" s="24">
        <f t="shared" si="125"/>
        <v>0.53706067243570577</v>
      </c>
      <c r="W526" s="24">
        <f t="shared" si="126"/>
        <v>0.86547021071528896</v>
      </c>
      <c r="X526">
        <v>1.6053589214000135</v>
      </c>
      <c r="Y526">
        <v>0.55851573817281974</v>
      </c>
    </row>
    <row r="527" spans="1:25">
      <c r="A527" s="4"/>
      <c r="B527" s="4"/>
      <c r="F527" s="1">
        <v>-20</v>
      </c>
      <c r="G527" s="1">
        <f t="shared" si="128"/>
        <v>60</v>
      </c>
      <c r="H527" s="1">
        <f t="shared" si="113"/>
        <v>60</v>
      </c>
      <c r="I527" s="1">
        <f t="shared" si="114"/>
        <v>-20</v>
      </c>
      <c r="J527" s="23">
        <f t="shared" si="127"/>
        <v>1.0471975511965976</v>
      </c>
      <c r="K527" s="23">
        <f t="shared" si="127"/>
        <v>-0.3490658503988659</v>
      </c>
      <c r="L527">
        <f t="shared" si="115"/>
        <v>0.91922903930077737</v>
      </c>
      <c r="M527">
        <f t="shared" si="116"/>
        <v>45.815611999999994</v>
      </c>
      <c r="N527" s="24">
        <f t="shared" si="117"/>
        <v>0.65917964519226468</v>
      </c>
      <c r="O527" s="24">
        <f t="shared" si="118"/>
        <v>0.9155514822819707</v>
      </c>
      <c r="P527" s="11">
        <f t="shared" si="119"/>
        <v>60</v>
      </c>
      <c r="Q527" s="11">
        <f t="shared" si="120"/>
        <v>-20</v>
      </c>
      <c r="R527" s="23">
        <f t="shared" si="121"/>
        <v>1.0471975511965976</v>
      </c>
      <c r="S527" s="23">
        <f t="shared" si="122"/>
        <v>-0.3490658503988659</v>
      </c>
      <c r="T527">
        <f t="shared" si="123"/>
        <v>0.83305492370693424</v>
      </c>
      <c r="U527">
        <f t="shared" si="124"/>
        <v>46.224468033675272</v>
      </c>
      <c r="V527" s="24">
        <f t="shared" si="125"/>
        <v>0.60151208978124571</v>
      </c>
      <c r="W527" s="24">
        <f t="shared" si="126"/>
        <v>0.92595895731009059</v>
      </c>
      <c r="X527">
        <v>1.6054463370346896</v>
      </c>
      <c r="Y527">
        <v>0.55852555649444746</v>
      </c>
    </row>
    <row r="528" spans="1:25">
      <c r="A528" s="4"/>
      <c r="B528" s="4"/>
      <c r="F528" s="1">
        <v>-10</v>
      </c>
      <c r="G528" s="1">
        <f t="shared" si="128"/>
        <v>60</v>
      </c>
      <c r="H528" s="1">
        <f t="shared" si="113"/>
        <v>60</v>
      </c>
      <c r="I528" s="1">
        <f t="shared" si="114"/>
        <v>-10</v>
      </c>
      <c r="J528" s="23">
        <f t="shared" si="127"/>
        <v>1.0471975511965976</v>
      </c>
      <c r="K528" s="23">
        <f t="shared" si="127"/>
        <v>-0.17453292519943295</v>
      </c>
      <c r="L528">
        <f t="shared" si="115"/>
        <v>0.91922903930077737</v>
      </c>
      <c r="M528">
        <f t="shared" si="116"/>
        <v>51.843981999999997</v>
      </c>
      <c r="N528" s="24">
        <f t="shared" si="117"/>
        <v>0.72281863061651219</v>
      </c>
      <c r="O528" s="24">
        <f t="shared" si="118"/>
        <v>0.98832203524448681</v>
      </c>
      <c r="P528" s="11">
        <f t="shared" si="119"/>
        <v>60</v>
      </c>
      <c r="Q528" s="11">
        <f t="shared" si="120"/>
        <v>-10</v>
      </c>
      <c r="R528" s="23">
        <f t="shared" si="121"/>
        <v>1.0471975511965976</v>
      </c>
      <c r="S528" s="23">
        <f t="shared" si="122"/>
        <v>-0.17453292519943295</v>
      </c>
      <c r="T528">
        <f t="shared" si="123"/>
        <v>0.83305492370693424</v>
      </c>
      <c r="U528">
        <f t="shared" si="124"/>
        <v>52.30663488021149</v>
      </c>
      <c r="V528" s="24">
        <f t="shared" si="125"/>
        <v>0.65919164837302391</v>
      </c>
      <c r="W528" s="24">
        <f t="shared" si="126"/>
        <v>0.99293613389373525</v>
      </c>
      <c r="X528">
        <v>1.605738439036299</v>
      </c>
      <c r="Y528">
        <v>0.55856127522513577</v>
      </c>
    </row>
    <row r="529" spans="1:25">
      <c r="A529" s="4"/>
      <c r="B529" s="4"/>
      <c r="F529" s="1">
        <v>0</v>
      </c>
      <c r="G529" s="1">
        <f t="shared" si="128"/>
        <v>60</v>
      </c>
      <c r="H529" s="1">
        <f t="shared" si="113"/>
        <v>60</v>
      </c>
      <c r="I529" s="1">
        <f t="shared" si="114"/>
        <v>0</v>
      </c>
      <c r="J529" s="23">
        <f t="shared" si="127"/>
        <v>1.0471975511965976</v>
      </c>
      <c r="K529" s="23">
        <f t="shared" si="127"/>
        <v>0</v>
      </c>
      <c r="L529">
        <f t="shared" si="115"/>
        <v>0.91922903930077737</v>
      </c>
      <c r="M529">
        <f t="shared" si="116"/>
        <v>57.872351999999992</v>
      </c>
      <c r="N529" s="24">
        <f t="shared" si="117"/>
        <v>0.77846326539992017</v>
      </c>
      <c r="O529" s="24">
        <f t="shared" si="118"/>
        <v>1.0673735909794571</v>
      </c>
      <c r="P529" s="11">
        <f t="shared" si="119"/>
        <v>60</v>
      </c>
      <c r="Q529" s="11">
        <f t="shared" si="120"/>
        <v>0</v>
      </c>
      <c r="R529" s="23">
        <f t="shared" si="121"/>
        <v>1.0471975511965976</v>
      </c>
      <c r="S529" s="23">
        <f t="shared" si="122"/>
        <v>0</v>
      </c>
      <c r="T529">
        <f t="shared" si="123"/>
        <v>0.83305492370693424</v>
      </c>
      <c r="U529">
        <f t="shared" si="124"/>
        <v>58.388801726747715</v>
      </c>
      <c r="V529" s="24">
        <f t="shared" si="125"/>
        <v>0.70944998832218942</v>
      </c>
      <c r="W529" s="24">
        <f t="shared" si="126"/>
        <v>1.0656477074430211</v>
      </c>
      <c r="X529">
        <v>1.6111054572067114</v>
      </c>
      <c r="Y529">
        <v>0.55961596770794542</v>
      </c>
    </row>
    <row r="530" spans="1:25">
      <c r="A530" s="4"/>
      <c r="B530" s="4"/>
      <c r="F530" s="1">
        <v>10</v>
      </c>
      <c r="G530" s="1">
        <f t="shared" si="128"/>
        <v>60</v>
      </c>
      <c r="H530" s="1">
        <f t="shared" ref="H530:H593" si="129">ROUND((ROUNDDOWN(G530,0)+(G530-ROUNDDOWN(G530,0))*(5/3)),2)</f>
        <v>60</v>
      </c>
      <c r="I530" s="1">
        <f t="shared" si="114"/>
        <v>10</v>
      </c>
      <c r="J530" s="23">
        <f t="shared" si="127"/>
        <v>1.0471975511965976</v>
      </c>
      <c r="K530" s="23">
        <f t="shared" si="127"/>
        <v>0.17453292519943295</v>
      </c>
      <c r="L530">
        <f t="shared" si="115"/>
        <v>0.91922903930077737</v>
      </c>
      <c r="M530">
        <f t="shared" si="116"/>
        <v>63.900721999999995</v>
      </c>
      <c r="N530" s="24">
        <f t="shared" si="117"/>
        <v>0.82549812168424319</v>
      </c>
      <c r="O530" s="24">
        <f t="shared" si="118"/>
        <v>1.1518318418411169</v>
      </c>
      <c r="P530" s="11">
        <f t="shared" si="119"/>
        <v>60</v>
      </c>
      <c r="Q530" s="11">
        <f t="shared" si="120"/>
        <v>10</v>
      </c>
      <c r="R530" s="23">
        <f t="shared" si="121"/>
        <v>1.0471975511965976</v>
      </c>
      <c r="S530" s="23">
        <f t="shared" si="122"/>
        <v>0.17453292519943295</v>
      </c>
      <c r="T530">
        <f t="shared" si="123"/>
        <v>0.83305492370693424</v>
      </c>
      <c r="U530">
        <f t="shared" si="124"/>
        <v>64.470968573283926</v>
      </c>
      <c r="V530" s="24">
        <f t="shared" si="125"/>
        <v>0.75172129825916856</v>
      </c>
      <c r="W530" s="24">
        <f t="shared" si="126"/>
        <v>1.143275086753873</v>
      </c>
      <c r="X530">
        <v>1.6103951782512564</v>
      </c>
      <c r="Y530">
        <v>0.55904171830284977</v>
      </c>
    </row>
    <row r="531" spans="1:25">
      <c r="A531" s="4"/>
      <c r="B531" s="4"/>
      <c r="F531" s="1">
        <v>20</v>
      </c>
      <c r="G531" s="1">
        <f t="shared" si="128"/>
        <v>60</v>
      </c>
      <c r="H531" s="1">
        <f t="shared" si="129"/>
        <v>60</v>
      </c>
      <c r="I531" s="1">
        <f t="shared" si="114"/>
        <v>20</v>
      </c>
      <c r="J531" s="23">
        <f t="shared" si="127"/>
        <v>1.0471975511965976</v>
      </c>
      <c r="K531" s="23">
        <f t="shared" si="127"/>
        <v>0.3490658503988659</v>
      </c>
      <c r="L531">
        <f t="shared" si="115"/>
        <v>0.91922903930077737</v>
      </c>
      <c r="M531">
        <f t="shared" si="116"/>
        <v>69.929091999999997</v>
      </c>
      <c r="N531" s="24">
        <f t="shared" si="117"/>
        <v>0.86340299548254507</v>
      </c>
      <c r="O531" s="24">
        <f t="shared" si="118"/>
        <v>1.2407626823107356</v>
      </c>
      <c r="P531" s="11">
        <f t="shared" si="119"/>
        <v>60</v>
      </c>
      <c r="Q531" s="11">
        <f t="shared" si="120"/>
        <v>20</v>
      </c>
      <c r="R531" s="23">
        <f t="shared" si="121"/>
        <v>1.0471975511965976</v>
      </c>
      <c r="S531" s="23">
        <f t="shared" si="122"/>
        <v>0.3490658503988659</v>
      </c>
      <c r="T531">
        <f t="shared" si="123"/>
        <v>0.83305492370693424</v>
      </c>
      <c r="U531">
        <f t="shared" si="124"/>
        <v>70.553135419820151</v>
      </c>
      <c r="V531" s="24">
        <f t="shared" si="125"/>
        <v>0.78552968527159506</v>
      </c>
      <c r="W531" s="24">
        <f t="shared" si="126"/>
        <v>1.2249443381896317</v>
      </c>
      <c r="X531">
        <v>1.611363041038657</v>
      </c>
      <c r="Y531">
        <v>0.55931246541215995</v>
      </c>
    </row>
    <row r="532" spans="1:25">
      <c r="A532" s="4"/>
      <c r="B532" s="4"/>
      <c r="F532" s="1">
        <v>30</v>
      </c>
      <c r="G532" s="1">
        <f t="shared" si="128"/>
        <v>60</v>
      </c>
      <c r="H532" s="1">
        <f t="shared" si="129"/>
        <v>60</v>
      </c>
      <c r="I532" s="1">
        <f t="shared" ref="I532:I595" si="130">ROUND((ROUNDDOWN(F532,0)+(F532-ROUNDDOWN(F532,0))*(5/3)),2)</f>
        <v>30</v>
      </c>
      <c r="J532" s="23">
        <f t="shared" si="127"/>
        <v>1.0471975511965976</v>
      </c>
      <c r="K532" s="23">
        <f t="shared" si="127"/>
        <v>0.52359877559829882</v>
      </c>
      <c r="L532">
        <f t="shared" si="115"/>
        <v>0.91922903930077737</v>
      </c>
      <c r="M532">
        <f t="shared" si="116"/>
        <v>75.957461999999992</v>
      </c>
      <c r="N532" s="24">
        <f t="shared" si="117"/>
        <v>0.89175866011844396</v>
      </c>
      <c r="O532" s="24">
        <f t="shared" si="118"/>
        <v>1.3331825401733961</v>
      </c>
      <c r="P532" s="11">
        <f t="shared" si="119"/>
        <v>60</v>
      </c>
      <c r="Q532" s="11">
        <f t="shared" si="120"/>
        <v>30</v>
      </c>
      <c r="R532" s="23">
        <f t="shared" si="121"/>
        <v>1.0471975511965976</v>
      </c>
      <c r="S532" s="23">
        <f t="shared" si="122"/>
        <v>0.52359877559829882</v>
      </c>
      <c r="T532">
        <f t="shared" si="123"/>
        <v>0.83305492370693424</v>
      </c>
      <c r="U532">
        <f t="shared" si="124"/>
        <v>76.635302266356376</v>
      </c>
      <c r="V532" s="24">
        <f t="shared" si="125"/>
        <v>0.81049453253491888</v>
      </c>
      <c r="W532" s="24">
        <f t="shared" si="126"/>
        <v>1.3097360244777223</v>
      </c>
      <c r="X532">
        <v>1.6095778741226525</v>
      </c>
      <c r="Y532">
        <v>0.56056804400738802</v>
      </c>
    </row>
    <row r="533" spans="1:25">
      <c r="A533" s="4"/>
      <c r="B533" s="4"/>
      <c r="F533" s="1">
        <v>40</v>
      </c>
      <c r="G533" s="1">
        <f t="shared" si="128"/>
        <v>60</v>
      </c>
      <c r="H533" s="1">
        <f t="shared" si="129"/>
        <v>60</v>
      </c>
      <c r="I533" s="1">
        <f t="shared" si="130"/>
        <v>40</v>
      </c>
      <c r="J533" s="23">
        <f t="shared" si="127"/>
        <v>1.0471975511965976</v>
      </c>
      <c r="K533" s="23">
        <f t="shared" si="127"/>
        <v>0.69813170079773179</v>
      </c>
      <c r="L533">
        <f t="shared" si="115"/>
        <v>0.91922903930077737</v>
      </c>
      <c r="M533">
        <f t="shared" si="116"/>
        <v>81.985831999999988</v>
      </c>
      <c r="N533" s="24">
        <f t="shared" si="117"/>
        <v>0.91025150285957268</v>
      </c>
      <c r="O533" s="24">
        <f t="shared" si="118"/>
        <v>1.4280692547948322</v>
      </c>
      <c r="P533" s="11">
        <f t="shared" si="119"/>
        <v>60</v>
      </c>
      <c r="Q533" s="11">
        <f t="shared" si="120"/>
        <v>40</v>
      </c>
      <c r="R533" s="23">
        <f t="shared" si="121"/>
        <v>1.0471975511965976</v>
      </c>
      <c r="S533" s="23">
        <f t="shared" si="122"/>
        <v>0.69813170079773179</v>
      </c>
      <c r="T533">
        <f t="shared" si="123"/>
        <v>0.83305492370693424</v>
      </c>
      <c r="U533">
        <f t="shared" si="124"/>
        <v>82.717469112892587</v>
      </c>
      <c r="V533" s="24">
        <f t="shared" si="125"/>
        <v>0.82633478431917484</v>
      </c>
      <c r="W533" s="24">
        <f t="shared" si="126"/>
        <v>1.3966955557889618</v>
      </c>
      <c r="X533">
        <v>1.6094948353360574</v>
      </c>
      <c r="Y533">
        <v>0.56033788419405717</v>
      </c>
    </row>
    <row r="534" spans="1:25">
      <c r="A534" s="4"/>
      <c r="B534" s="4"/>
      <c r="F534" s="1">
        <v>50</v>
      </c>
      <c r="G534" s="1">
        <f t="shared" si="128"/>
        <v>60</v>
      </c>
      <c r="H534" s="1">
        <f t="shared" si="129"/>
        <v>60</v>
      </c>
      <c r="I534" s="1">
        <f t="shared" si="130"/>
        <v>50</v>
      </c>
      <c r="J534" s="23">
        <f t="shared" si="127"/>
        <v>1.0471975511965976</v>
      </c>
      <c r="K534" s="23">
        <f t="shared" si="127"/>
        <v>0.87266462599716477</v>
      </c>
      <c r="L534">
        <f t="shared" si="115"/>
        <v>0.91922903930077737</v>
      </c>
      <c r="M534">
        <f t="shared" si="116"/>
        <v>88.014201999999997</v>
      </c>
      <c r="N534" s="24">
        <f t="shared" si="117"/>
        <v>0.9186769934642407</v>
      </c>
      <c r="O534" s="24">
        <f t="shared" si="118"/>
        <v>1.5243733821849323</v>
      </c>
      <c r="P534" s="11">
        <f t="shared" si="119"/>
        <v>60</v>
      </c>
      <c r="Q534" s="11">
        <f t="shared" si="120"/>
        <v>50</v>
      </c>
      <c r="R534" s="23">
        <f t="shared" si="121"/>
        <v>1.0471975511965976</v>
      </c>
      <c r="S534" s="23">
        <f t="shared" si="122"/>
        <v>0.87266462599716477</v>
      </c>
      <c r="T534">
        <f t="shared" si="123"/>
        <v>0.83305492370693424</v>
      </c>
      <c r="U534">
        <f t="shared" si="124"/>
        <v>88.799635959428812</v>
      </c>
      <c r="V534" s="24">
        <f t="shared" si="125"/>
        <v>0.8328721101310459</v>
      </c>
      <c r="W534" s="24">
        <f t="shared" si="126"/>
        <v>1.4848439365664245</v>
      </c>
      <c r="X534">
        <v>1.6098844658768583</v>
      </c>
      <c r="Y534">
        <v>0.56037280119489719</v>
      </c>
    </row>
    <row r="535" spans="1:25">
      <c r="A535" s="4"/>
      <c r="B535" s="4"/>
      <c r="F535" s="1">
        <v>60</v>
      </c>
      <c r="G535" s="1">
        <f t="shared" si="128"/>
        <v>60</v>
      </c>
      <c r="H535" s="1">
        <f t="shared" si="129"/>
        <v>60</v>
      </c>
      <c r="I535" s="1">
        <f t="shared" si="130"/>
        <v>60</v>
      </c>
      <c r="J535" s="23">
        <f t="shared" si="127"/>
        <v>1.0471975511965976</v>
      </c>
      <c r="K535" s="23">
        <f t="shared" si="127"/>
        <v>1.0471975511965976</v>
      </c>
      <c r="L535">
        <f t="shared" si="115"/>
        <v>0.91922903930077737</v>
      </c>
      <c r="M535">
        <f t="shared" si="116"/>
        <v>94.042571999999993</v>
      </c>
      <c r="N535" s="24">
        <f t="shared" si="117"/>
        <v>0.91694194627928172</v>
      </c>
      <c r="O535" s="24">
        <f t="shared" si="118"/>
        <v>1.6210298018142768</v>
      </c>
      <c r="P535" s="11">
        <f t="shared" si="119"/>
        <v>60</v>
      </c>
      <c r="Q535" s="11">
        <f t="shared" si="120"/>
        <v>60</v>
      </c>
      <c r="R535" s="23">
        <f t="shared" si="121"/>
        <v>1.0471975511965976</v>
      </c>
      <c r="S535" s="23">
        <f t="shared" si="122"/>
        <v>1.0471975511965976</v>
      </c>
      <c r="T535">
        <f t="shared" si="123"/>
        <v>0.83305492370693424</v>
      </c>
      <c r="U535">
        <f t="shared" si="124"/>
        <v>94.881802805965037</v>
      </c>
      <c r="V535" s="24">
        <f t="shared" si="125"/>
        <v>0.83003291236912458</v>
      </c>
      <c r="W535" s="24">
        <f t="shared" si="126"/>
        <v>1.5731887871154395</v>
      </c>
      <c r="X535">
        <v>1.6105331445284969</v>
      </c>
      <c r="Y535">
        <v>0.56115098250285023</v>
      </c>
    </row>
    <row r="536" spans="1:25">
      <c r="A536" s="4"/>
      <c r="B536" s="4"/>
      <c r="F536" s="1">
        <v>70</v>
      </c>
      <c r="G536" s="1">
        <f t="shared" si="128"/>
        <v>60</v>
      </c>
      <c r="H536" s="1">
        <f t="shared" si="129"/>
        <v>60</v>
      </c>
      <c r="I536" s="1">
        <f t="shared" si="130"/>
        <v>70</v>
      </c>
      <c r="J536" s="23">
        <f t="shared" si="127"/>
        <v>1.0471975511965976</v>
      </c>
      <c r="K536" s="23">
        <f t="shared" si="127"/>
        <v>1.2217304763960306</v>
      </c>
      <c r="L536">
        <f t="shared" si="115"/>
        <v>0.91922903930077737</v>
      </c>
      <c r="M536">
        <f t="shared" si="116"/>
        <v>100.07094199999999</v>
      </c>
      <c r="N536" s="24">
        <f t="shared" si="117"/>
        <v>0.905065550870359</v>
      </c>
      <c r="O536" s="24">
        <f t="shared" si="118"/>
        <v>1.7169694968126916</v>
      </c>
      <c r="P536" s="11">
        <f t="shared" si="119"/>
        <v>60</v>
      </c>
      <c r="Q536" s="11">
        <f t="shared" si="120"/>
        <v>70</v>
      </c>
      <c r="R536" s="23">
        <f t="shared" si="121"/>
        <v>1.0471975511965976</v>
      </c>
      <c r="S536" s="23">
        <f t="shared" si="122"/>
        <v>1.2217304763960306</v>
      </c>
      <c r="T536">
        <f t="shared" si="123"/>
        <v>0.83305492370693424</v>
      </c>
      <c r="U536">
        <f t="shared" si="124"/>
        <v>100.96396965250125</v>
      </c>
      <c r="V536" s="24">
        <f t="shared" si="125"/>
        <v>0.81784915489007226</v>
      </c>
      <c r="W536" s="24">
        <f t="shared" si="126"/>
        <v>1.6607355158730048</v>
      </c>
      <c r="X536">
        <v>1.6110778677554827</v>
      </c>
      <c r="Y536">
        <v>0.56132002671506576</v>
      </c>
    </row>
    <row r="537" spans="1:25">
      <c r="A537" s="4"/>
      <c r="B537" s="4"/>
      <c r="F537" s="1">
        <v>80</v>
      </c>
      <c r="G537" s="1">
        <f t="shared" si="128"/>
        <v>60</v>
      </c>
      <c r="H537" s="1">
        <f t="shared" si="129"/>
        <v>60</v>
      </c>
      <c r="I537" s="1">
        <f t="shared" si="130"/>
        <v>80</v>
      </c>
      <c r="J537" s="23">
        <f t="shared" si="127"/>
        <v>1.0471975511965976</v>
      </c>
      <c r="K537" s="23">
        <f t="shared" si="127"/>
        <v>1.3962634015954636</v>
      </c>
      <c r="L537">
        <f t="shared" si="115"/>
        <v>0.91922903930077737</v>
      </c>
      <c r="M537">
        <f t="shared" si="116"/>
        <v>106.099312</v>
      </c>
      <c r="N537" s="24">
        <f t="shared" si="117"/>
        <v>0.88317915978599115</v>
      </c>
      <c r="O537" s="24">
        <f t="shared" si="118"/>
        <v>1.811131377261205</v>
      </c>
      <c r="P537" s="11">
        <f t="shared" si="119"/>
        <v>60</v>
      </c>
      <c r="Q537" s="11">
        <f t="shared" si="120"/>
        <v>80</v>
      </c>
      <c r="R537" s="23">
        <f t="shared" si="121"/>
        <v>1.0471975511965976</v>
      </c>
      <c r="S537" s="23">
        <f t="shared" si="122"/>
        <v>1.3962634015954636</v>
      </c>
      <c r="T537">
        <f t="shared" si="123"/>
        <v>0.83305492370693424</v>
      </c>
      <c r="U537">
        <f t="shared" si="124"/>
        <v>107.04613649903747</v>
      </c>
      <c r="V537" s="24">
        <f t="shared" si="125"/>
        <v>0.79645800315762572</v>
      </c>
      <c r="W537" s="24">
        <f t="shared" si="126"/>
        <v>1.7464985165785454</v>
      </c>
      <c r="X537">
        <v>1.6054834275431114</v>
      </c>
      <c r="Y537">
        <v>0.55563773382234882</v>
      </c>
    </row>
    <row r="538" spans="1:25">
      <c r="A538" s="4"/>
      <c r="B538" s="4"/>
      <c r="F538" s="1">
        <v>90</v>
      </c>
      <c r="G538" s="1">
        <f t="shared" si="128"/>
        <v>60</v>
      </c>
      <c r="H538" s="1">
        <f t="shared" si="129"/>
        <v>60</v>
      </c>
      <c r="I538" s="1">
        <f t="shared" si="130"/>
        <v>90</v>
      </c>
      <c r="J538" s="23">
        <f t="shared" si="127"/>
        <v>1.0471975511965976</v>
      </c>
      <c r="K538" s="23">
        <f t="shared" si="127"/>
        <v>1.5707963267948966</v>
      </c>
      <c r="L538">
        <f t="shared" si="115"/>
        <v>0.91922903930077737</v>
      </c>
      <c r="M538">
        <f t="shared" si="116"/>
        <v>112.12768199999999</v>
      </c>
      <c r="N538" s="24">
        <f t="shared" si="117"/>
        <v>0.85152483580262028</v>
      </c>
      <c r="O538" s="24">
        <f t="shared" si="118"/>
        <v>1.902474015812178</v>
      </c>
      <c r="P538" s="11">
        <f t="shared" si="119"/>
        <v>60</v>
      </c>
      <c r="Q538" s="11">
        <f t="shared" si="120"/>
        <v>90</v>
      </c>
      <c r="R538" s="23">
        <f t="shared" si="121"/>
        <v>1.0471975511965976</v>
      </c>
      <c r="S538" s="23">
        <f t="shared" si="122"/>
        <v>1.5707963267948966</v>
      </c>
      <c r="T538">
        <f t="shared" si="123"/>
        <v>0.83305492370693424</v>
      </c>
      <c r="U538">
        <f t="shared" si="124"/>
        <v>113.1283033455737</v>
      </c>
      <c r="V538" s="24">
        <f t="shared" si="125"/>
        <v>0.7661002800256782</v>
      </c>
      <c r="W538" s="24">
        <f t="shared" si="126"/>
        <v>1.8295122642876032</v>
      </c>
      <c r="X538">
        <v>1.6056075854737826</v>
      </c>
      <c r="Y538">
        <v>0.5568949378359177</v>
      </c>
    </row>
    <row r="539" spans="1:25">
      <c r="A539" s="4"/>
      <c r="B539" s="4"/>
      <c r="F539" s="1">
        <v>100</v>
      </c>
      <c r="G539" s="1">
        <f t="shared" si="128"/>
        <v>60</v>
      </c>
      <c r="H539" s="1">
        <f t="shared" si="129"/>
        <v>60</v>
      </c>
      <c r="I539" s="1">
        <f t="shared" si="130"/>
        <v>100</v>
      </c>
      <c r="J539" s="23">
        <f t="shared" si="127"/>
        <v>1.0471975511965976</v>
      </c>
      <c r="K539" s="23">
        <f t="shared" si="127"/>
        <v>1.7453292519943295</v>
      </c>
      <c r="L539">
        <f t="shared" si="115"/>
        <v>0.91922903930077737</v>
      </c>
      <c r="M539">
        <f t="shared" si="116"/>
        <v>118.15605199999999</v>
      </c>
      <c r="N539" s="24">
        <f t="shared" si="117"/>
        <v>0.81045267471814497</v>
      </c>
      <c r="O539" s="24">
        <f t="shared" si="118"/>
        <v>1.9899871658420385</v>
      </c>
      <c r="P539" s="11">
        <f t="shared" si="119"/>
        <v>60</v>
      </c>
      <c r="Q539" s="11">
        <f t="shared" si="120"/>
        <v>100</v>
      </c>
      <c r="R539" s="23">
        <f t="shared" si="121"/>
        <v>1.0471975511965976</v>
      </c>
      <c r="S539" s="23">
        <f t="shared" si="122"/>
        <v>1.7453292519943295</v>
      </c>
      <c r="T539">
        <f t="shared" si="123"/>
        <v>0.83305492370693424</v>
      </c>
      <c r="U539">
        <f t="shared" si="124"/>
        <v>119.21047019210991</v>
      </c>
      <c r="V539" s="24">
        <f t="shared" si="125"/>
        <v>0.72711775454031868</v>
      </c>
      <c r="W539" s="24">
        <f t="shared" si="126"/>
        <v>1.9088421853088824</v>
      </c>
      <c r="X539">
        <v>1.6109559742256461</v>
      </c>
      <c r="Y539">
        <v>0.5635908818886175</v>
      </c>
    </row>
    <row r="540" spans="1:25">
      <c r="A540" s="4"/>
      <c r="B540" s="4"/>
      <c r="F540" s="1">
        <v>110</v>
      </c>
      <c r="G540" s="1">
        <f t="shared" si="128"/>
        <v>60</v>
      </c>
      <c r="H540" s="1">
        <f t="shared" si="129"/>
        <v>60</v>
      </c>
      <c r="I540" s="1">
        <f t="shared" si="130"/>
        <v>110</v>
      </c>
      <c r="J540" s="23">
        <f t="shared" si="127"/>
        <v>1.0471975511965976</v>
      </c>
      <c r="K540" s="23">
        <f t="shared" si="127"/>
        <v>1.9198621771937625</v>
      </c>
      <c r="L540">
        <f t="shared" si="115"/>
        <v>0.91922903930077737</v>
      </c>
      <c r="M540">
        <f t="shared" si="116"/>
        <v>124.184422</v>
      </c>
      <c r="N540" s="24">
        <f t="shared" si="117"/>
        <v>0.76041693330373672</v>
      </c>
      <c r="O540" s="24">
        <f t="shared" si="118"/>
        <v>2.0727029347462107</v>
      </c>
      <c r="P540" s="11">
        <f t="shared" si="119"/>
        <v>60</v>
      </c>
      <c r="Q540" s="11">
        <f t="shared" si="120"/>
        <v>110</v>
      </c>
      <c r="R540" s="23">
        <f t="shared" si="121"/>
        <v>1.0471975511965976</v>
      </c>
      <c r="S540" s="23">
        <f t="shared" si="122"/>
        <v>1.9198621771937625</v>
      </c>
      <c r="T540">
        <f t="shared" si="123"/>
        <v>0.83305492370693424</v>
      </c>
      <c r="U540">
        <f t="shared" si="124"/>
        <v>125.29263703864613</v>
      </c>
      <c r="V540" s="24">
        <f t="shared" si="125"/>
        <v>0.67994929428365614</v>
      </c>
      <c r="W540" s="24">
        <f t="shared" si="126"/>
        <v>1.9835951786902497</v>
      </c>
      <c r="X540">
        <v>1.6108742784406336</v>
      </c>
      <c r="Y540">
        <v>0.56333863525903483</v>
      </c>
    </row>
    <row r="541" spans="1:25">
      <c r="A541" s="4"/>
      <c r="B541" s="4"/>
      <c r="F541" s="1">
        <v>120</v>
      </c>
      <c r="G541" s="1">
        <f t="shared" si="128"/>
        <v>60</v>
      </c>
      <c r="H541" s="1">
        <f t="shared" si="129"/>
        <v>60</v>
      </c>
      <c r="I541" s="1">
        <f t="shared" si="130"/>
        <v>120</v>
      </c>
      <c r="J541" s="23">
        <f t="shared" si="127"/>
        <v>1.0471975511965976</v>
      </c>
      <c r="K541" s="23">
        <f t="shared" si="127"/>
        <v>2.0943951023931953</v>
      </c>
      <c r="L541">
        <f t="shared" si="115"/>
        <v>0.91922903930077737</v>
      </c>
      <c r="M541">
        <f t="shared" si="116"/>
        <v>130.21279199999998</v>
      </c>
      <c r="N541" s="24">
        <f t="shared" si="117"/>
        <v>0.70197100523866451</v>
      </c>
      <c r="O541" s="24">
        <f t="shared" si="118"/>
        <v>2.1497064887999708</v>
      </c>
      <c r="P541" s="11">
        <f t="shared" si="119"/>
        <v>60</v>
      </c>
      <c r="Q541" s="11">
        <f t="shared" si="120"/>
        <v>120</v>
      </c>
      <c r="R541" s="23">
        <f t="shared" si="121"/>
        <v>1.0471975511965976</v>
      </c>
      <c r="S541" s="23">
        <f t="shared" si="122"/>
        <v>2.0943951023931953</v>
      </c>
      <c r="T541">
        <f t="shared" si="123"/>
        <v>0.83305492370693424</v>
      </c>
      <c r="U541">
        <f t="shared" si="124"/>
        <v>131.37480388518236</v>
      </c>
      <c r="V541" s="24">
        <f t="shared" si="125"/>
        <v>0.62512592457657268</v>
      </c>
      <c r="W541" s="24">
        <f t="shared" si="126"/>
        <v>2.0529296708021816</v>
      </c>
      <c r="X541">
        <v>1.6070626218925186</v>
      </c>
      <c r="Y541">
        <v>0.56156373441639018</v>
      </c>
    </row>
    <row r="542" spans="1:25">
      <c r="A542" s="4"/>
      <c r="B542" s="4"/>
      <c r="F542" s="1">
        <v>130</v>
      </c>
      <c r="G542" s="1">
        <f t="shared" si="128"/>
        <v>60</v>
      </c>
      <c r="H542" s="1">
        <f t="shared" si="129"/>
        <v>60</v>
      </c>
      <c r="I542" s="1">
        <f t="shared" si="130"/>
        <v>130</v>
      </c>
      <c r="J542" s="23">
        <f t="shared" si="127"/>
        <v>1.0471975511965976</v>
      </c>
      <c r="K542" s="23">
        <f t="shared" si="127"/>
        <v>2.2689280275926285</v>
      </c>
      <c r="L542">
        <f t="shared" si="115"/>
        <v>0.91922903930077737</v>
      </c>
      <c r="M542">
        <f t="shared" si="116"/>
        <v>136.241162</v>
      </c>
      <c r="N542" s="24">
        <f t="shared" si="117"/>
        <v>0.63576130059412816</v>
      </c>
      <c r="O542" s="24">
        <f t="shared" si="118"/>
        <v>2.2201461711898092</v>
      </c>
      <c r="P542" s="11">
        <f t="shared" si="119"/>
        <v>60</v>
      </c>
      <c r="Q542" s="11">
        <f t="shared" si="120"/>
        <v>130</v>
      </c>
      <c r="R542" s="23">
        <f t="shared" si="121"/>
        <v>1.0471975511965976</v>
      </c>
      <c r="S542" s="23">
        <f t="shared" si="122"/>
        <v>2.2689280275926285</v>
      </c>
      <c r="T542">
        <f t="shared" si="123"/>
        <v>0.83305492370693424</v>
      </c>
      <c r="U542">
        <f t="shared" si="124"/>
        <v>137.45697073171857</v>
      </c>
      <c r="V542" s="24">
        <f t="shared" si="125"/>
        <v>0.56326485016419126</v>
      </c>
      <c r="W542" s="24">
        <f t="shared" si="126"/>
        <v>2.1160650898235587</v>
      </c>
      <c r="X542">
        <v>1.6129438709360895</v>
      </c>
      <c r="Y542">
        <v>0.5644458511180126</v>
      </c>
    </row>
    <row r="543" spans="1:25">
      <c r="A543" s="4"/>
      <c r="B543" s="4"/>
      <c r="F543" s="1">
        <v>140</v>
      </c>
      <c r="G543" s="1">
        <f t="shared" si="128"/>
        <v>60</v>
      </c>
      <c r="H543" s="1">
        <f t="shared" si="129"/>
        <v>60</v>
      </c>
      <c r="I543" s="1">
        <f t="shared" si="130"/>
        <v>140</v>
      </c>
      <c r="J543" s="23">
        <f t="shared" si="127"/>
        <v>1.0471975511965976</v>
      </c>
      <c r="K543" s="23">
        <f t="shared" si="127"/>
        <v>2.4434609527920612</v>
      </c>
      <c r="L543">
        <f t="shared" si="115"/>
        <v>0.91922903930077737</v>
      </c>
      <c r="M543">
        <f t="shared" si="116"/>
        <v>142.269532</v>
      </c>
      <c r="N543" s="24">
        <f t="shared" si="117"/>
        <v>0.56252009655881019</v>
      </c>
      <c r="O543" s="24">
        <f t="shared" si="118"/>
        <v>2.2832429213101988</v>
      </c>
      <c r="P543" s="11">
        <f t="shared" si="119"/>
        <v>60</v>
      </c>
      <c r="Q543" s="11">
        <f t="shared" si="120"/>
        <v>140</v>
      </c>
      <c r="R543" s="23">
        <f t="shared" si="121"/>
        <v>1.0471975511965976</v>
      </c>
      <c r="S543" s="23">
        <f t="shared" si="122"/>
        <v>2.4434609527920612</v>
      </c>
      <c r="T543">
        <f t="shared" si="123"/>
        <v>0.83305492370693424</v>
      </c>
      <c r="U543">
        <f t="shared" si="124"/>
        <v>143.53913757825478</v>
      </c>
      <c r="V543" s="24">
        <f t="shared" si="125"/>
        <v>0.49506250668827712</v>
      </c>
      <c r="W543" s="24">
        <f t="shared" si="126"/>
        <v>2.1722906534654869</v>
      </c>
      <c r="X543">
        <v>1.6142178625214683</v>
      </c>
      <c r="Y543">
        <v>0.56400462570550469</v>
      </c>
    </row>
    <row r="544" spans="1:25">
      <c r="A544" s="4"/>
      <c r="B544" s="4"/>
      <c r="F544" s="1">
        <v>150</v>
      </c>
      <c r="G544" s="1">
        <f t="shared" si="128"/>
        <v>60</v>
      </c>
      <c r="H544" s="1">
        <f t="shared" si="129"/>
        <v>60</v>
      </c>
      <c r="I544" s="1">
        <f t="shared" si="130"/>
        <v>150</v>
      </c>
      <c r="J544" s="23">
        <f t="shared" si="127"/>
        <v>1.0471975511965976</v>
      </c>
      <c r="K544" s="23">
        <f t="shared" si="127"/>
        <v>2.6179938779914944</v>
      </c>
      <c r="L544">
        <f t="shared" si="115"/>
        <v>0.91922903930077737</v>
      </c>
      <c r="M544">
        <f t="shared" si="116"/>
        <v>148.29790199999999</v>
      </c>
      <c r="N544" s="24">
        <f t="shared" si="117"/>
        <v>0.4830574384768882</v>
      </c>
      <c r="O544" s="24">
        <f t="shared" si="118"/>
        <v>2.3382988911486589</v>
      </c>
      <c r="P544" s="11">
        <f t="shared" si="119"/>
        <v>60</v>
      </c>
      <c r="Q544" s="11">
        <f t="shared" si="120"/>
        <v>150</v>
      </c>
      <c r="R544" s="23">
        <f t="shared" si="121"/>
        <v>1.0471975511965976</v>
      </c>
      <c r="S544" s="23">
        <f t="shared" si="122"/>
        <v>2.6179938779914944</v>
      </c>
      <c r="T544">
        <f t="shared" si="123"/>
        <v>0.83305492370693424</v>
      </c>
      <c r="U544">
        <f t="shared" si="124"/>
        <v>149.62130442479102</v>
      </c>
      <c r="V544" s="24">
        <f t="shared" si="125"/>
        <v>0.42128672017351149</v>
      </c>
      <c r="W544" s="24">
        <f t="shared" si="126"/>
        <v>2.2209733710004276</v>
      </c>
      <c r="X544">
        <v>1.6057862821622797</v>
      </c>
      <c r="Y544">
        <v>0.55614453257468111</v>
      </c>
    </row>
    <row r="545" spans="1:25">
      <c r="A545" s="4"/>
      <c r="B545" s="4"/>
      <c r="F545" s="1">
        <v>160</v>
      </c>
      <c r="G545" s="1">
        <f t="shared" si="128"/>
        <v>60</v>
      </c>
      <c r="H545" s="1">
        <f t="shared" si="129"/>
        <v>60</v>
      </c>
      <c r="I545" s="1">
        <f t="shared" si="130"/>
        <v>160</v>
      </c>
      <c r="J545" s="23">
        <f t="shared" si="127"/>
        <v>1.0471975511965976</v>
      </c>
      <c r="K545" s="23">
        <f t="shared" si="127"/>
        <v>2.7925268031909272</v>
      </c>
      <c r="L545">
        <f t="shared" si="115"/>
        <v>0.91922903930077737</v>
      </c>
      <c r="M545">
        <f t="shared" si="116"/>
        <v>154.32627199999999</v>
      </c>
      <c r="N545" s="24">
        <f t="shared" si="117"/>
        <v>0.39825218077276703</v>
      </c>
      <c r="O545" s="24">
        <f t="shared" si="118"/>
        <v>2.3847051634621677</v>
      </c>
      <c r="P545" s="11">
        <f t="shared" si="119"/>
        <v>60</v>
      </c>
      <c r="Q545" s="11">
        <f t="shared" si="120"/>
        <v>160</v>
      </c>
      <c r="R545" s="23">
        <f t="shared" si="121"/>
        <v>1.0471975511965976</v>
      </c>
      <c r="S545" s="23">
        <f t="shared" si="122"/>
        <v>2.7925268031909272</v>
      </c>
      <c r="T545">
        <f t="shared" si="123"/>
        <v>0.83305492370693424</v>
      </c>
      <c r="U545">
        <f t="shared" si="124"/>
        <v>155.70347127132723</v>
      </c>
      <c r="V545" s="24">
        <f t="shared" si="125"/>
        <v>0.34276806279660238</v>
      </c>
      <c r="W545" s="24">
        <f t="shared" si="126"/>
        <v>2.2615651695093217</v>
      </c>
      <c r="X545">
        <v>1.6066714392934376</v>
      </c>
      <c r="Y545">
        <v>0.55705467907473094</v>
      </c>
    </row>
    <row r="546" spans="1:25">
      <c r="A546" s="4"/>
      <c r="B546" s="4"/>
      <c r="F546" s="1">
        <v>170</v>
      </c>
      <c r="G546" s="1">
        <f t="shared" si="128"/>
        <v>60</v>
      </c>
      <c r="H546" s="1">
        <f t="shared" si="129"/>
        <v>60</v>
      </c>
      <c r="I546" s="1">
        <f t="shared" si="130"/>
        <v>170</v>
      </c>
      <c r="J546" s="23">
        <f t="shared" si="127"/>
        <v>1.0471975511965976</v>
      </c>
      <c r="K546" s="23">
        <f t="shared" si="127"/>
        <v>2.9670597283903604</v>
      </c>
      <c r="L546">
        <f t="shared" si="115"/>
        <v>0.91922903930077737</v>
      </c>
      <c r="M546">
        <f t="shared" si="116"/>
        <v>160.35464199999998</v>
      </c>
      <c r="N546" s="24">
        <f t="shared" si="117"/>
        <v>0.30904226684961467</v>
      </c>
      <c r="O546" s="24">
        <f t="shared" si="118"/>
        <v>2.4219484863821452</v>
      </c>
      <c r="P546" s="11">
        <f t="shared" si="119"/>
        <v>60</v>
      </c>
      <c r="Q546" s="11">
        <f t="shared" si="120"/>
        <v>170</v>
      </c>
      <c r="R546" s="23">
        <f t="shared" si="121"/>
        <v>1.0471975511965976</v>
      </c>
      <c r="S546" s="23">
        <f t="shared" si="122"/>
        <v>2.9670597283903604</v>
      </c>
      <c r="T546">
        <f t="shared" si="123"/>
        <v>0.83305492370693424</v>
      </c>
      <c r="U546">
        <f t="shared" si="124"/>
        <v>161.78563811786344</v>
      </c>
      <c r="V546" s="24">
        <f t="shared" si="125"/>
        <v>0.26039050225549737</v>
      </c>
      <c r="W546" s="24">
        <f t="shared" si="126"/>
        <v>2.2936090641189915</v>
      </c>
      <c r="X546">
        <v>1.6065081355206057</v>
      </c>
      <c r="Y546">
        <v>0.55676516700319345</v>
      </c>
    </row>
    <row r="547" spans="1:25">
      <c r="A547" s="4"/>
      <c r="B547" s="4"/>
      <c r="F547" s="1">
        <v>180</v>
      </c>
      <c r="G547" s="1">
        <f t="shared" si="128"/>
        <v>60</v>
      </c>
      <c r="H547" s="1">
        <f t="shared" si="129"/>
        <v>60</v>
      </c>
      <c r="I547" s="1">
        <f t="shared" si="130"/>
        <v>180</v>
      </c>
      <c r="J547" s="23">
        <f t="shared" si="127"/>
        <v>1.0471975511965976</v>
      </c>
      <c r="K547" s="23">
        <f t="shared" si="127"/>
        <v>3.1415926535897931</v>
      </c>
      <c r="L547">
        <f t="shared" si="115"/>
        <v>0.91922903930077737</v>
      </c>
      <c r="M547">
        <f t="shared" si="116"/>
        <v>166.38301199999998</v>
      </c>
      <c r="N547" s="24">
        <f t="shared" si="117"/>
        <v>0.21641435546570434</v>
      </c>
      <c r="O547" s="24">
        <f t="shared" si="118"/>
        <v>2.4496169499634939</v>
      </c>
      <c r="P547" s="11">
        <f t="shared" si="119"/>
        <v>60</v>
      </c>
      <c r="Q547" s="11">
        <f t="shared" si="120"/>
        <v>180</v>
      </c>
      <c r="R547" s="23">
        <f t="shared" si="121"/>
        <v>1.0471975511965976</v>
      </c>
      <c r="S547" s="23">
        <f t="shared" si="122"/>
        <v>3.1415926535897931</v>
      </c>
      <c r="T547">
        <f t="shared" si="123"/>
        <v>0.83305492370693424</v>
      </c>
      <c r="U547">
        <f t="shared" si="124"/>
        <v>167.86780496439968</v>
      </c>
      <c r="V547" s="24">
        <f t="shared" si="125"/>
        <v>0.17508145000865299</v>
      </c>
      <c r="W547" s="24">
        <f t="shared" si="126"/>
        <v>2.3167443027649259</v>
      </c>
      <c r="X547">
        <v>1.6062442346857038</v>
      </c>
      <c r="Y547">
        <v>0.55651758755969849</v>
      </c>
    </row>
    <row r="548" spans="1:25">
      <c r="A548" s="4"/>
      <c r="B548" s="4"/>
      <c r="F548" s="1">
        <v>-180</v>
      </c>
      <c r="G548" s="1">
        <f t="shared" si="128"/>
        <v>70</v>
      </c>
      <c r="H548" s="1">
        <f t="shared" si="129"/>
        <v>70</v>
      </c>
      <c r="I548" s="1">
        <f t="shared" si="130"/>
        <v>-180</v>
      </c>
      <c r="J548" s="23">
        <f t="shared" si="127"/>
        <v>1.2217304763960306</v>
      </c>
      <c r="K548" s="23">
        <f t="shared" si="127"/>
        <v>-3.1415926535897931</v>
      </c>
      <c r="L548">
        <f t="shared" si="115"/>
        <v>0.77497112833804638</v>
      </c>
      <c r="M548">
        <f t="shared" si="116"/>
        <v>-50.638307999999995</v>
      </c>
      <c r="N548" s="24">
        <f t="shared" si="117"/>
        <v>-0.59917495872604887</v>
      </c>
      <c r="O548" s="24">
        <f t="shared" si="118"/>
        <v>1.0647289769216517</v>
      </c>
      <c r="P548" s="11">
        <f t="shared" si="119"/>
        <v>70</v>
      </c>
      <c r="Q548" s="11">
        <f t="shared" si="120"/>
        <v>-180</v>
      </c>
      <c r="R548" s="23">
        <f t="shared" si="121"/>
        <v>1.2217304763960306</v>
      </c>
      <c r="S548" s="23">
        <f t="shared" si="122"/>
        <v>-3.1415926535897931</v>
      </c>
      <c r="T548">
        <f t="shared" si="123"/>
        <v>0.67211640802693984</v>
      </c>
      <c r="U548">
        <f t="shared" si="124"/>
        <v>-51.090201510904251</v>
      </c>
      <c r="V548" s="24">
        <f t="shared" si="125"/>
        <v>-0.52299780220998004</v>
      </c>
      <c r="W548" s="24">
        <f t="shared" si="126"/>
        <v>1.080141692598271</v>
      </c>
      <c r="X548">
        <v>1.6060346890015758</v>
      </c>
      <c r="Y548">
        <v>0.55666423168635804</v>
      </c>
    </row>
    <row r="549" spans="1:25">
      <c r="A549" s="4"/>
      <c r="B549" s="4"/>
      <c r="F549" s="1">
        <v>-170</v>
      </c>
      <c r="G549" s="1">
        <f t="shared" si="128"/>
        <v>70</v>
      </c>
      <c r="H549" s="1">
        <f t="shared" si="129"/>
        <v>70</v>
      </c>
      <c r="I549" s="1">
        <f t="shared" si="130"/>
        <v>-170</v>
      </c>
      <c r="J549" s="23">
        <f t="shared" si="127"/>
        <v>1.2217304763960306</v>
      </c>
      <c r="K549" s="23">
        <f t="shared" si="127"/>
        <v>-2.9670597283903604</v>
      </c>
      <c r="L549">
        <f t="shared" si="115"/>
        <v>0.77497112833804638</v>
      </c>
      <c r="M549">
        <f t="shared" si="116"/>
        <v>-44.609938</v>
      </c>
      <c r="N549" s="24">
        <f t="shared" si="117"/>
        <v>-0.54424404565836826</v>
      </c>
      <c r="O549" s="24">
        <f t="shared" si="118"/>
        <v>1.0045210630093071</v>
      </c>
      <c r="P549" s="11">
        <f t="shared" si="119"/>
        <v>70</v>
      </c>
      <c r="Q549" s="11">
        <f t="shared" si="120"/>
        <v>-170</v>
      </c>
      <c r="R549" s="23">
        <f t="shared" si="121"/>
        <v>1.2217304763960306</v>
      </c>
      <c r="S549" s="23">
        <f t="shared" si="122"/>
        <v>-2.9670597283903604</v>
      </c>
      <c r="T549">
        <f t="shared" si="123"/>
        <v>0.67211640802693984</v>
      </c>
      <c r="U549">
        <f t="shared" si="124"/>
        <v>-45.008034664368026</v>
      </c>
      <c r="V549" s="24">
        <f t="shared" si="125"/>
        <v>-0.47532471126899456</v>
      </c>
      <c r="W549" s="24">
        <f t="shared" si="126"/>
        <v>1.0271039952796268</v>
      </c>
      <c r="X549">
        <v>1.6068105255608707</v>
      </c>
      <c r="Y549">
        <v>0.55792926670819243</v>
      </c>
    </row>
    <row r="550" spans="1:25">
      <c r="A550" s="4"/>
      <c r="B550" s="4"/>
      <c r="F550" s="1">
        <v>-160</v>
      </c>
      <c r="G550" s="1">
        <f t="shared" si="128"/>
        <v>70</v>
      </c>
      <c r="H550" s="1">
        <f t="shared" si="129"/>
        <v>70</v>
      </c>
      <c r="I550" s="1">
        <f t="shared" si="130"/>
        <v>-160</v>
      </c>
      <c r="J550" s="23">
        <f t="shared" si="127"/>
        <v>1.2217304763960306</v>
      </c>
      <c r="K550" s="23">
        <f t="shared" si="127"/>
        <v>-2.7925268031909272</v>
      </c>
      <c r="L550">
        <f t="shared" si="115"/>
        <v>0.77497112833804638</v>
      </c>
      <c r="M550">
        <f t="shared" si="116"/>
        <v>-38.581567999999997</v>
      </c>
      <c r="N550" s="24">
        <f t="shared" si="117"/>
        <v>-0.48329381107503799</v>
      </c>
      <c r="O550" s="24">
        <f t="shared" si="118"/>
        <v>0.95041499114706174</v>
      </c>
      <c r="P550" s="11">
        <f t="shared" si="119"/>
        <v>70</v>
      </c>
      <c r="Q550" s="11">
        <f t="shared" si="120"/>
        <v>-160</v>
      </c>
      <c r="R550" s="23">
        <f t="shared" si="121"/>
        <v>1.2217304763960306</v>
      </c>
      <c r="S550" s="23">
        <f t="shared" si="122"/>
        <v>-2.7925268031909272</v>
      </c>
      <c r="T550">
        <f t="shared" si="123"/>
        <v>0.67211640802693984</v>
      </c>
      <c r="U550">
        <f t="shared" si="124"/>
        <v>-38.925867817831808</v>
      </c>
      <c r="V550" s="24">
        <f t="shared" si="125"/>
        <v>-0.42230038655969554</v>
      </c>
      <c r="W550" s="24">
        <f t="shared" si="126"/>
        <v>0.9794160311182748</v>
      </c>
      <c r="X550">
        <v>1.6067377093833028</v>
      </c>
      <c r="Y550">
        <v>0.55796084227111775</v>
      </c>
    </row>
    <row r="551" spans="1:25">
      <c r="A551" s="4"/>
      <c r="B551" s="4"/>
      <c r="F551" s="1">
        <v>-150</v>
      </c>
      <c r="G551" s="1">
        <f t="shared" si="128"/>
        <v>70</v>
      </c>
      <c r="H551" s="1">
        <f t="shared" si="129"/>
        <v>70</v>
      </c>
      <c r="I551" s="1">
        <f t="shared" si="130"/>
        <v>-150</v>
      </c>
      <c r="J551" s="23">
        <f t="shared" si="127"/>
        <v>1.2217304763960306</v>
      </c>
      <c r="K551" s="23">
        <f t="shared" si="127"/>
        <v>-2.6179938779914944</v>
      </c>
      <c r="L551">
        <f t="shared" si="115"/>
        <v>0.77497112833804638</v>
      </c>
      <c r="M551">
        <f t="shared" si="116"/>
        <v>-32.553197999999995</v>
      </c>
      <c r="N551" s="24">
        <f t="shared" si="117"/>
        <v>-0.41699836259623019</v>
      </c>
      <c r="O551" s="24">
        <f t="shared" si="118"/>
        <v>0.90300917273709091</v>
      </c>
      <c r="P551" s="11">
        <f t="shared" si="119"/>
        <v>70</v>
      </c>
      <c r="Q551" s="11">
        <f t="shared" si="120"/>
        <v>-150</v>
      </c>
      <c r="R551" s="23">
        <f t="shared" si="121"/>
        <v>1.2217304763960306</v>
      </c>
      <c r="S551" s="23">
        <f t="shared" si="122"/>
        <v>-2.6179938779914944</v>
      </c>
      <c r="T551">
        <f t="shared" si="123"/>
        <v>0.67211640802693984</v>
      </c>
      <c r="U551">
        <f t="shared" si="124"/>
        <v>-32.84370097129559</v>
      </c>
      <c r="V551" s="24">
        <f t="shared" si="125"/>
        <v>-0.36452177907200523</v>
      </c>
      <c r="W551" s="24">
        <f t="shared" si="126"/>
        <v>0.93761467404084264</v>
      </c>
      <c r="X551">
        <v>1.6070162360528568</v>
      </c>
      <c r="Y551">
        <v>0.55891410358469085</v>
      </c>
    </row>
    <row r="552" spans="1:25">
      <c r="A552" s="4"/>
      <c r="B552" s="4"/>
      <c r="F552" s="1">
        <v>-140</v>
      </c>
      <c r="G552" s="1">
        <f t="shared" si="128"/>
        <v>70</v>
      </c>
      <c r="H552" s="1">
        <f t="shared" si="129"/>
        <v>70</v>
      </c>
      <c r="I552" s="1">
        <f t="shared" si="130"/>
        <v>-140</v>
      </c>
      <c r="J552" s="23">
        <f t="shared" si="127"/>
        <v>1.2217304763960306</v>
      </c>
      <c r="K552" s="23">
        <f t="shared" si="127"/>
        <v>-2.4434609527920612</v>
      </c>
      <c r="L552">
        <f t="shared" si="115"/>
        <v>0.77497112833804638</v>
      </c>
      <c r="M552">
        <f t="shared" si="116"/>
        <v>-26.524827999999999</v>
      </c>
      <c r="N552" s="24">
        <f t="shared" si="117"/>
        <v>-0.34609092573465611</v>
      </c>
      <c r="O552" s="24">
        <f t="shared" si="118"/>
        <v>0.86282791459542363</v>
      </c>
      <c r="P552" s="11">
        <f t="shared" si="119"/>
        <v>70</v>
      </c>
      <c r="Q552" s="11">
        <f t="shared" si="120"/>
        <v>-140</v>
      </c>
      <c r="R552" s="23">
        <f t="shared" si="121"/>
        <v>1.2217304763960306</v>
      </c>
      <c r="S552" s="23">
        <f t="shared" si="122"/>
        <v>-2.4434609527920612</v>
      </c>
      <c r="T552">
        <f t="shared" si="123"/>
        <v>0.67211640802693984</v>
      </c>
      <c r="U552">
        <f t="shared" si="124"/>
        <v>-26.761534124759368</v>
      </c>
      <c r="V552" s="24">
        <f t="shared" si="125"/>
        <v>-0.30263936379311435</v>
      </c>
      <c r="W552" s="24">
        <f t="shared" si="126"/>
        <v>0.90217052620255378</v>
      </c>
      <c r="X552">
        <v>1.6069054154647051</v>
      </c>
      <c r="Y552">
        <v>0.55786894060696313</v>
      </c>
    </row>
    <row r="553" spans="1:25">
      <c r="A553" s="4"/>
      <c r="B553" s="4"/>
      <c r="F553" s="1">
        <v>-130</v>
      </c>
      <c r="G553" s="1">
        <f t="shared" si="128"/>
        <v>70</v>
      </c>
      <c r="H553" s="1">
        <f t="shared" si="129"/>
        <v>70</v>
      </c>
      <c r="I553" s="1">
        <f t="shared" si="130"/>
        <v>-130</v>
      </c>
      <c r="J553" s="23">
        <f t="shared" si="127"/>
        <v>1.2217304763960306</v>
      </c>
      <c r="K553" s="23">
        <f t="shared" si="127"/>
        <v>-2.2689280275926285</v>
      </c>
      <c r="L553">
        <f t="shared" si="115"/>
        <v>0.77497112833804638</v>
      </c>
      <c r="M553">
        <f t="shared" si="116"/>
        <v>-20.496457999999997</v>
      </c>
      <c r="N553" s="24">
        <f t="shared" si="117"/>
        <v>-0.27135573444514782</v>
      </c>
      <c r="O553" s="24">
        <f t="shared" si="118"/>
        <v>0.83031562013554239</v>
      </c>
      <c r="P553" s="11">
        <f t="shared" si="119"/>
        <v>70</v>
      </c>
      <c r="Q553" s="11">
        <f t="shared" si="120"/>
        <v>-130</v>
      </c>
      <c r="R553" s="23">
        <f t="shared" si="121"/>
        <v>1.2217304763960306</v>
      </c>
      <c r="S553" s="23">
        <f t="shared" si="122"/>
        <v>-2.2689280275926285</v>
      </c>
      <c r="T553">
        <f t="shared" si="123"/>
        <v>0.67211640802693984</v>
      </c>
      <c r="U553">
        <f t="shared" si="124"/>
        <v>-20.679367278223147</v>
      </c>
      <c r="V553" s="24">
        <f t="shared" si="125"/>
        <v>-0.23734981662152857</v>
      </c>
      <c r="W553" s="24">
        <f t="shared" si="126"/>
        <v>0.87348261992027432</v>
      </c>
      <c r="X553">
        <v>1.6068838275734987</v>
      </c>
      <c r="Y553">
        <v>0.5584480896611872</v>
      </c>
    </row>
    <row r="554" spans="1:25">
      <c r="A554" s="4"/>
      <c r="B554" s="4"/>
      <c r="F554" s="1">
        <v>-120</v>
      </c>
      <c r="G554" s="1">
        <f t="shared" si="128"/>
        <v>70</v>
      </c>
      <c r="H554" s="1">
        <f t="shared" si="129"/>
        <v>70</v>
      </c>
      <c r="I554" s="1">
        <f t="shared" si="130"/>
        <v>-120</v>
      </c>
      <c r="J554" s="23">
        <f t="shared" si="127"/>
        <v>1.2217304763960306</v>
      </c>
      <c r="K554" s="23">
        <f t="shared" si="127"/>
        <v>-2.0943951023931953</v>
      </c>
      <c r="L554">
        <f t="shared" si="115"/>
        <v>0.77497112833804638</v>
      </c>
      <c r="M554">
        <f t="shared" si="116"/>
        <v>-14.468087999999998</v>
      </c>
      <c r="N554" s="24">
        <f t="shared" si="117"/>
        <v>-0.19361935752252052</v>
      </c>
      <c r="O554" s="24">
        <f t="shared" si="118"/>
        <v>0.80583187428102454</v>
      </c>
      <c r="P554" s="11">
        <f t="shared" si="119"/>
        <v>70</v>
      </c>
      <c r="Q554" s="11">
        <f t="shared" si="120"/>
        <v>-120</v>
      </c>
      <c r="R554" s="23">
        <f t="shared" si="121"/>
        <v>1.2217304763960306</v>
      </c>
      <c r="S554" s="23">
        <f t="shared" si="122"/>
        <v>-2.0943951023931953</v>
      </c>
      <c r="T554">
        <f t="shared" si="123"/>
        <v>0.67211640802693984</v>
      </c>
      <c r="U554">
        <f t="shared" si="124"/>
        <v>-14.597200431686929</v>
      </c>
      <c r="V554" s="24">
        <f t="shared" si="125"/>
        <v>-0.16938817114851579</v>
      </c>
      <c r="W554" s="24">
        <f t="shared" si="126"/>
        <v>0.85187392534304218</v>
      </c>
      <c r="X554">
        <v>1.6070646892211224</v>
      </c>
      <c r="Y554">
        <v>0.55870851083452022</v>
      </c>
    </row>
    <row r="555" spans="1:25">
      <c r="A555" s="4"/>
      <c r="B555" s="4"/>
      <c r="F555" s="1">
        <v>-110</v>
      </c>
      <c r="G555" s="1">
        <f t="shared" si="128"/>
        <v>70</v>
      </c>
      <c r="H555" s="1">
        <f t="shared" si="129"/>
        <v>70</v>
      </c>
      <c r="I555" s="1">
        <f t="shared" si="130"/>
        <v>-110</v>
      </c>
      <c r="J555" s="23">
        <f t="shared" si="127"/>
        <v>1.2217304763960306</v>
      </c>
      <c r="K555" s="23">
        <f t="shared" si="127"/>
        <v>-1.9198621771937625</v>
      </c>
      <c r="L555">
        <f t="shared" si="115"/>
        <v>0.77497112833804638</v>
      </c>
      <c r="M555">
        <f t="shared" si="116"/>
        <v>-8.4397179999999992</v>
      </c>
      <c r="N555" s="24">
        <f t="shared" si="117"/>
        <v>-0.11374155677747606</v>
      </c>
      <c r="O555" s="24">
        <f t="shared" si="118"/>
        <v>0.78964746646793538</v>
      </c>
      <c r="P555" s="11">
        <f t="shared" si="119"/>
        <v>70</v>
      </c>
      <c r="Q555" s="11">
        <f t="shared" si="120"/>
        <v>-110</v>
      </c>
      <c r="R555" s="23">
        <f t="shared" si="121"/>
        <v>1.2217304763960306</v>
      </c>
      <c r="S555" s="23">
        <f t="shared" si="122"/>
        <v>-1.9198621771937625</v>
      </c>
      <c r="T555">
        <f t="shared" si="123"/>
        <v>0.67211640802693984</v>
      </c>
      <c r="U555">
        <f t="shared" si="124"/>
        <v>-8.5150335851507073</v>
      </c>
      <c r="V555" s="24">
        <f t="shared" si="125"/>
        <v>-9.9519543606376396E-2</v>
      </c>
      <c r="W555" s="24">
        <f t="shared" si="126"/>
        <v>0.83758771443498914</v>
      </c>
      <c r="X555">
        <v>1.6072702006048087</v>
      </c>
      <c r="Y555">
        <v>0.55817094871334139</v>
      </c>
    </row>
    <row r="556" spans="1:25">
      <c r="A556" s="4"/>
      <c r="B556" s="4"/>
      <c r="F556" s="1">
        <v>-100</v>
      </c>
      <c r="G556" s="1">
        <f t="shared" si="128"/>
        <v>70</v>
      </c>
      <c r="H556" s="1">
        <f t="shared" si="129"/>
        <v>70</v>
      </c>
      <c r="I556" s="1">
        <f t="shared" si="130"/>
        <v>-100</v>
      </c>
      <c r="J556" s="23">
        <f t="shared" si="127"/>
        <v>1.2217304763960306</v>
      </c>
      <c r="K556" s="23">
        <f t="shared" si="127"/>
        <v>-1.7453292519943295</v>
      </c>
      <c r="L556">
        <f t="shared" si="115"/>
        <v>0.77497112833804638</v>
      </c>
      <c r="M556">
        <f t="shared" si="116"/>
        <v>-2.4113479999999998</v>
      </c>
      <c r="N556" s="24">
        <f t="shared" si="117"/>
        <v>-3.2605778098826615E-2</v>
      </c>
      <c r="O556" s="24">
        <f t="shared" si="118"/>
        <v>0.78194139572243704</v>
      </c>
      <c r="P556" s="11">
        <f t="shared" si="119"/>
        <v>70</v>
      </c>
      <c r="Q556" s="11">
        <f t="shared" si="120"/>
        <v>-100</v>
      </c>
      <c r="R556" s="23">
        <f t="shared" si="121"/>
        <v>1.2217304763960306</v>
      </c>
      <c r="S556" s="23">
        <f t="shared" si="122"/>
        <v>-1.7453292519943295</v>
      </c>
      <c r="T556">
        <f t="shared" si="123"/>
        <v>0.67211640802693984</v>
      </c>
      <c r="U556">
        <f t="shared" si="124"/>
        <v>-2.432866738614488</v>
      </c>
      <c r="V556" s="24">
        <f t="shared" si="125"/>
        <v>-2.853051914455695E-2</v>
      </c>
      <c r="W556" s="24">
        <f t="shared" si="126"/>
        <v>0.83078482220515215</v>
      </c>
      <c r="X556">
        <v>1.6066633089784756</v>
      </c>
      <c r="Y556">
        <v>0.55776285749554455</v>
      </c>
    </row>
    <row r="557" spans="1:25">
      <c r="A557" s="4"/>
      <c r="B557" s="4"/>
      <c r="F557" s="1">
        <v>-90</v>
      </c>
      <c r="G557" s="1">
        <f t="shared" si="128"/>
        <v>70</v>
      </c>
      <c r="H557" s="1">
        <f t="shared" si="129"/>
        <v>70</v>
      </c>
      <c r="I557" s="1">
        <f t="shared" si="130"/>
        <v>-90</v>
      </c>
      <c r="J557" s="23">
        <f t="shared" si="127"/>
        <v>1.2217304763960306</v>
      </c>
      <c r="K557" s="23">
        <f t="shared" si="127"/>
        <v>-1.5707963267948966</v>
      </c>
      <c r="L557">
        <f t="shared" si="115"/>
        <v>0.77497112833804638</v>
      </c>
      <c r="M557">
        <f t="shared" si="116"/>
        <v>3.6170219999999995</v>
      </c>
      <c r="N557" s="24">
        <f t="shared" si="117"/>
        <v>4.8890619429418747E-2</v>
      </c>
      <c r="O557" s="24">
        <f t="shared" si="118"/>
        <v>0.78279889093735733</v>
      </c>
      <c r="P557" s="11">
        <f t="shared" si="119"/>
        <v>70</v>
      </c>
      <c r="Q557" s="11">
        <f t="shared" si="120"/>
        <v>-90</v>
      </c>
      <c r="R557" s="23">
        <f t="shared" si="121"/>
        <v>1.2217304763960306</v>
      </c>
      <c r="S557" s="23">
        <f t="shared" si="122"/>
        <v>-1.5707963267948966</v>
      </c>
      <c r="T557">
        <f t="shared" si="123"/>
        <v>0.67211640802693984</v>
      </c>
      <c r="U557">
        <f t="shared" si="124"/>
        <v>3.6493001079217322</v>
      </c>
      <c r="V557" s="24">
        <f t="shared" si="125"/>
        <v>4.2779703592576789E-2</v>
      </c>
      <c r="W557" s="24">
        <f t="shared" si="126"/>
        <v>0.83154183601741016</v>
      </c>
      <c r="X557">
        <v>1.6069862747705239</v>
      </c>
      <c r="Y557">
        <v>0.5579684528135721</v>
      </c>
    </row>
    <row r="558" spans="1:25">
      <c r="A558" s="4"/>
      <c r="B558" s="4"/>
      <c r="F558" s="1">
        <v>-80</v>
      </c>
      <c r="G558" s="1">
        <f t="shared" si="128"/>
        <v>70</v>
      </c>
      <c r="H558" s="1">
        <f t="shared" si="129"/>
        <v>70</v>
      </c>
      <c r="I558" s="1">
        <f t="shared" si="130"/>
        <v>-80</v>
      </c>
      <c r="J558" s="23">
        <f t="shared" si="127"/>
        <v>1.2217304763960306</v>
      </c>
      <c r="K558" s="23">
        <f t="shared" si="127"/>
        <v>-1.3962634015954636</v>
      </c>
      <c r="L558">
        <f t="shared" si="115"/>
        <v>0.77497112833804638</v>
      </c>
      <c r="M558">
        <f t="shared" si="116"/>
        <v>9.6453919999999993</v>
      </c>
      <c r="N558" s="24">
        <f t="shared" si="117"/>
        <v>0.1298462882904558</v>
      </c>
      <c r="O558" s="24">
        <f t="shared" si="118"/>
        <v>0.79221046824339525</v>
      </c>
      <c r="P558" s="11">
        <f t="shared" si="119"/>
        <v>70</v>
      </c>
      <c r="Q558" s="11">
        <f t="shared" si="120"/>
        <v>-80</v>
      </c>
      <c r="R558" s="23">
        <f t="shared" si="121"/>
        <v>1.2217304763960306</v>
      </c>
      <c r="S558" s="23">
        <f t="shared" si="122"/>
        <v>-1.3962634015954636</v>
      </c>
      <c r="T558">
        <f t="shared" si="123"/>
        <v>0.67211640802693984</v>
      </c>
      <c r="U558">
        <f t="shared" si="124"/>
        <v>9.731466954457952</v>
      </c>
      <c r="V558" s="24">
        <f t="shared" si="125"/>
        <v>0.11360830989144065</v>
      </c>
      <c r="W558" s="24">
        <f t="shared" si="126"/>
        <v>0.83985023336540199</v>
      </c>
      <c r="X558">
        <v>1.6088047449800276</v>
      </c>
      <c r="Y558">
        <v>0.56164021372971662</v>
      </c>
    </row>
    <row r="559" spans="1:25">
      <c r="A559" s="4"/>
      <c r="B559" s="4"/>
      <c r="F559" s="1">
        <v>-70</v>
      </c>
      <c r="G559" s="1">
        <f t="shared" si="128"/>
        <v>70</v>
      </c>
      <c r="H559" s="1">
        <f t="shared" si="129"/>
        <v>70</v>
      </c>
      <c r="I559" s="1">
        <f t="shared" si="130"/>
        <v>-70</v>
      </c>
      <c r="J559" s="23">
        <f t="shared" si="127"/>
        <v>1.2217304763960306</v>
      </c>
      <c r="K559" s="23">
        <f t="shared" si="127"/>
        <v>-1.2217304763960306</v>
      </c>
      <c r="L559">
        <f t="shared" si="115"/>
        <v>0.77497112833804638</v>
      </c>
      <c r="M559">
        <f t="shared" si="116"/>
        <v>15.673761999999998</v>
      </c>
      <c r="N559" s="24">
        <f t="shared" si="117"/>
        <v>0.20936586140902405</v>
      </c>
      <c r="O559" s="24">
        <f t="shared" si="118"/>
        <v>0.8100720359004091</v>
      </c>
      <c r="P559" s="11">
        <f t="shared" si="119"/>
        <v>70</v>
      </c>
      <c r="Q559" s="11">
        <f t="shared" si="120"/>
        <v>-70</v>
      </c>
      <c r="R559" s="23">
        <f t="shared" si="121"/>
        <v>1.2217304763960306</v>
      </c>
      <c r="S559" s="23">
        <f t="shared" si="122"/>
        <v>-1.2217304763960306</v>
      </c>
      <c r="T559">
        <f t="shared" si="123"/>
        <v>0.67211640802693984</v>
      </c>
      <c r="U559">
        <f t="shared" si="124"/>
        <v>15.813633800994172</v>
      </c>
      <c r="V559" s="24">
        <f t="shared" si="125"/>
        <v>0.18315790710485419</v>
      </c>
      <c r="W559" s="24">
        <f t="shared" si="126"/>
        <v>0.8556164778194093</v>
      </c>
      <c r="X559">
        <v>1.6090492537310439</v>
      </c>
      <c r="Y559">
        <v>0.562071704803212</v>
      </c>
    </row>
    <row r="560" spans="1:25">
      <c r="A560" s="4"/>
      <c r="B560" s="4"/>
      <c r="F560" s="1">
        <v>-60</v>
      </c>
      <c r="G560" s="1">
        <f t="shared" si="128"/>
        <v>70</v>
      </c>
      <c r="H560" s="1">
        <f t="shared" si="129"/>
        <v>70</v>
      </c>
      <c r="I560" s="1">
        <f t="shared" si="130"/>
        <v>-60</v>
      </c>
      <c r="J560" s="23">
        <f t="shared" si="127"/>
        <v>1.2217304763960306</v>
      </c>
      <c r="K560" s="23">
        <f t="shared" si="127"/>
        <v>-1.0471975511965976</v>
      </c>
      <c r="L560">
        <f t="shared" si="115"/>
        <v>0.77497112833804638</v>
      </c>
      <c r="M560">
        <f t="shared" si="116"/>
        <v>21.702131999999999</v>
      </c>
      <c r="N560" s="24">
        <f t="shared" si="117"/>
        <v>0.28656985488225639</v>
      </c>
      <c r="O560" s="24">
        <f t="shared" si="118"/>
        <v>0.83618604554869003</v>
      </c>
      <c r="P560" s="11">
        <f t="shared" si="119"/>
        <v>70</v>
      </c>
      <c r="Q560" s="11">
        <f t="shared" si="120"/>
        <v>-60</v>
      </c>
      <c r="R560" s="23">
        <f t="shared" si="121"/>
        <v>1.2217304763960306</v>
      </c>
      <c r="S560" s="23">
        <f t="shared" si="122"/>
        <v>-1.0471975511965976</v>
      </c>
      <c r="T560">
        <f t="shared" si="123"/>
        <v>0.67211640802693984</v>
      </c>
      <c r="U560">
        <f t="shared" si="124"/>
        <v>21.895800647530393</v>
      </c>
      <c r="V560" s="24">
        <f t="shared" si="125"/>
        <v>0.25064550174571804</v>
      </c>
      <c r="W560" s="24">
        <f t="shared" si="126"/>
        <v>0.87866307206502459</v>
      </c>
      <c r="X560">
        <v>1.6151769984271123</v>
      </c>
      <c r="Y560">
        <v>0.56249416925334184</v>
      </c>
    </row>
    <row r="561" spans="1:25">
      <c r="A561" s="4"/>
      <c r="B561" s="4"/>
      <c r="F561" s="1">
        <v>-50</v>
      </c>
      <c r="G561" s="1">
        <f t="shared" si="128"/>
        <v>70</v>
      </c>
      <c r="H561" s="1">
        <f t="shared" si="129"/>
        <v>70</v>
      </c>
      <c r="I561" s="1">
        <f t="shared" si="130"/>
        <v>-50</v>
      </c>
      <c r="J561" s="23">
        <f t="shared" si="127"/>
        <v>1.2217304763960306</v>
      </c>
      <c r="K561" s="23">
        <f t="shared" si="127"/>
        <v>-0.87266462599716477</v>
      </c>
      <c r="L561">
        <f t="shared" si="115"/>
        <v>0.77497112833804638</v>
      </c>
      <c r="M561">
        <f t="shared" si="116"/>
        <v>27.730501999999998</v>
      </c>
      <c r="N561" s="24">
        <f t="shared" si="117"/>
        <v>0.360604395043156</v>
      </c>
      <c r="O561" s="24">
        <f t="shared" si="118"/>
        <v>0.87026367708742169</v>
      </c>
      <c r="P561" s="11">
        <f t="shared" si="119"/>
        <v>70</v>
      </c>
      <c r="Q561" s="11">
        <f t="shared" si="120"/>
        <v>-50</v>
      </c>
      <c r="R561" s="23">
        <f t="shared" si="121"/>
        <v>1.2217304763960306</v>
      </c>
      <c r="S561" s="23">
        <f t="shared" si="122"/>
        <v>-0.87266462599716477</v>
      </c>
      <c r="T561">
        <f t="shared" si="123"/>
        <v>0.67211640802693984</v>
      </c>
      <c r="U561">
        <f t="shared" si="124"/>
        <v>27.977967494066611</v>
      </c>
      <c r="V561" s="24">
        <f t="shared" si="125"/>
        <v>0.31531131447409361</v>
      </c>
      <c r="W561" s="24">
        <f t="shared" si="126"/>
        <v>0.90873055617843568</v>
      </c>
      <c r="X561">
        <v>1.615177196242559</v>
      </c>
      <c r="Y561">
        <v>0.56297483351187272</v>
      </c>
    </row>
    <row r="562" spans="1:25">
      <c r="A562" s="4"/>
      <c r="B562" s="4"/>
      <c r="F562" s="1">
        <v>-40</v>
      </c>
      <c r="G562" s="1">
        <f t="shared" si="128"/>
        <v>70</v>
      </c>
      <c r="H562" s="1">
        <f t="shared" si="129"/>
        <v>70</v>
      </c>
      <c r="I562" s="1">
        <f t="shared" si="130"/>
        <v>-40</v>
      </c>
      <c r="J562" s="23">
        <f t="shared" si="127"/>
        <v>1.2217304763960306</v>
      </c>
      <c r="K562" s="23">
        <f t="shared" si="127"/>
        <v>-0.69813170079773179</v>
      </c>
      <c r="L562">
        <f t="shared" si="115"/>
        <v>0.77497112833804638</v>
      </c>
      <c r="M562">
        <f t="shared" si="116"/>
        <v>33.758871999999997</v>
      </c>
      <c r="N562" s="24">
        <f t="shared" si="117"/>
        <v>0.43065066227569443</v>
      </c>
      <c r="O562" s="24">
        <f t="shared" si="118"/>
        <v>0.91192803301563941</v>
      </c>
      <c r="P562" s="11">
        <f t="shared" si="119"/>
        <v>70</v>
      </c>
      <c r="Q562" s="11">
        <f t="shared" si="120"/>
        <v>-40</v>
      </c>
      <c r="R562" s="23">
        <f t="shared" si="121"/>
        <v>1.2217304763960306</v>
      </c>
      <c r="S562" s="23">
        <f t="shared" si="122"/>
        <v>-0.69813170079773179</v>
      </c>
      <c r="T562">
        <f t="shared" si="123"/>
        <v>0.67211640802693984</v>
      </c>
      <c r="U562">
        <f t="shared" si="124"/>
        <v>34.060134340602829</v>
      </c>
      <c r="V562" s="24">
        <f t="shared" si="125"/>
        <v>0.37642733373803849</v>
      </c>
      <c r="W562" s="24">
        <f t="shared" si="126"/>
        <v>0.94548042864162518</v>
      </c>
      <c r="X562">
        <v>1.605684257491357</v>
      </c>
      <c r="Y562">
        <v>0.5568871836037399</v>
      </c>
    </row>
    <row r="563" spans="1:25">
      <c r="A563" s="4"/>
      <c r="B563" s="4"/>
      <c r="F563" s="1">
        <v>-30</v>
      </c>
      <c r="G563" s="1">
        <f t="shared" si="128"/>
        <v>70</v>
      </c>
      <c r="H563" s="1">
        <f t="shared" si="129"/>
        <v>70</v>
      </c>
      <c r="I563" s="1">
        <f t="shared" si="130"/>
        <v>-30</v>
      </c>
      <c r="J563" s="23">
        <f t="shared" si="127"/>
        <v>1.2217304763960306</v>
      </c>
      <c r="K563" s="23">
        <f t="shared" si="127"/>
        <v>-0.52359877559829882</v>
      </c>
      <c r="L563">
        <f t="shared" si="115"/>
        <v>0.77497112833804638</v>
      </c>
      <c r="M563">
        <f t="shared" si="116"/>
        <v>39.787241999999999</v>
      </c>
      <c r="N563" s="24">
        <f t="shared" si="117"/>
        <v>0.49593394713324168</v>
      </c>
      <c r="O563" s="24">
        <f t="shared" si="118"/>
        <v>0.96071830690638282</v>
      </c>
      <c r="P563" s="11">
        <f t="shared" si="119"/>
        <v>70</v>
      </c>
      <c r="Q563" s="11">
        <f t="shared" si="120"/>
        <v>-30</v>
      </c>
      <c r="R563" s="23">
        <f t="shared" si="121"/>
        <v>1.2217304763960306</v>
      </c>
      <c r="S563" s="23">
        <f t="shared" si="122"/>
        <v>-0.52359877559829882</v>
      </c>
      <c r="T563">
        <f t="shared" si="123"/>
        <v>0.67211640802693984</v>
      </c>
      <c r="U563">
        <f t="shared" si="124"/>
        <v>40.142301187139054</v>
      </c>
      <c r="V563" s="24">
        <f t="shared" si="125"/>
        <v>0.43330551177080195</v>
      </c>
      <c r="W563" s="24">
        <f t="shared" si="126"/>
        <v>0.98849895721251935</v>
      </c>
      <c r="X563">
        <v>1.6067426245322509</v>
      </c>
      <c r="Y563">
        <v>0.55743793143031795</v>
      </c>
    </row>
    <row r="564" spans="1:25">
      <c r="A564" s="4"/>
      <c r="B564" s="4"/>
      <c r="F564" s="1">
        <v>-20</v>
      </c>
      <c r="G564" s="1">
        <f t="shared" si="128"/>
        <v>70</v>
      </c>
      <c r="H564" s="1">
        <f t="shared" si="129"/>
        <v>70</v>
      </c>
      <c r="I564" s="1">
        <f t="shared" si="130"/>
        <v>-20</v>
      </c>
      <c r="J564" s="23">
        <f t="shared" si="127"/>
        <v>1.2217304763960306</v>
      </c>
      <c r="K564" s="23">
        <f t="shared" si="127"/>
        <v>-0.3490658503988659</v>
      </c>
      <c r="L564">
        <f t="shared" si="115"/>
        <v>0.77497112833804638</v>
      </c>
      <c r="M564">
        <f t="shared" si="116"/>
        <v>45.815611999999994</v>
      </c>
      <c r="N564" s="24">
        <f t="shared" si="117"/>
        <v>0.55573221859995081</v>
      </c>
      <c r="O564" s="24">
        <f t="shared" si="118"/>
        <v>1.0160948799108507</v>
      </c>
      <c r="P564" s="11">
        <f t="shared" si="119"/>
        <v>70</v>
      </c>
      <c r="Q564" s="11">
        <f t="shared" si="120"/>
        <v>-20</v>
      </c>
      <c r="R564" s="23">
        <f t="shared" si="121"/>
        <v>1.2217304763960306</v>
      </c>
      <c r="S564" s="23">
        <f t="shared" si="122"/>
        <v>-0.3490658503988659</v>
      </c>
      <c r="T564">
        <f t="shared" si="123"/>
        <v>0.67211640802693984</v>
      </c>
      <c r="U564">
        <f t="shared" si="124"/>
        <v>46.224468033675272</v>
      </c>
      <c r="V564" s="24">
        <f t="shared" si="125"/>
        <v>0.48530551067335803</v>
      </c>
      <c r="W564" s="24">
        <f t="shared" si="126"/>
        <v>1.0373018367470894</v>
      </c>
      <c r="X564">
        <v>1.6064272929056806</v>
      </c>
      <c r="Y564">
        <v>0.55778118509271157</v>
      </c>
    </row>
    <row r="565" spans="1:25">
      <c r="A565" s="4"/>
      <c r="B565" s="4"/>
      <c r="F565" s="1">
        <v>-10</v>
      </c>
      <c r="G565" s="1">
        <f t="shared" si="128"/>
        <v>70</v>
      </c>
      <c r="H565" s="1">
        <f t="shared" si="129"/>
        <v>70</v>
      </c>
      <c r="I565" s="1">
        <f t="shared" si="130"/>
        <v>-10</v>
      </c>
      <c r="J565" s="23">
        <f t="shared" si="127"/>
        <v>1.2217304763960306</v>
      </c>
      <c r="K565" s="23">
        <f t="shared" si="127"/>
        <v>-0.17453292519943295</v>
      </c>
      <c r="L565">
        <f t="shared" si="115"/>
        <v>0.77497112833804638</v>
      </c>
      <c r="M565">
        <f t="shared" si="116"/>
        <v>51.843981999999997</v>
      </c>
      <c r="N565" s="24">
        <f t="shared" si="117"/>
        <v>0.60938410973040535</v>
      </c>
      <c r="O565" s="24">
        <f t="shared" si="118"/>
        <v>1.0774452889253898</v>
      </c>
      <c r="P565" s="11">
        <f t="shared" si="119"/>
        <v>70</v>
      </c>
      <c r="Q565" s="11">
        <f t="shared" si="120"/>
        <v>-10</v>
      </c>
      <c r="R565" s="23">
        <f t="shared" si="121"/>
        <v>1.2217304763960306</v>
      </c>
      <c r="S565" s="23">
        <f t="shared" si="122"/>
        <v>-0.17453292519943295</v>
      </c>
      <c r="T565">
        <f t="shared" si="123"/>
        <v>0.67211640802693984</v>
      </c>
      <c r="U565">
        <f t="shared" si="124"/>
        <v>52.30663488021149</v>
      </c>
      <c r="V565" s="24">
        <f t="shared" si="125"/>
        <v>0.53184191137642089</v>
      </c>
      <c r="W565" s="24">
        <f t="shared" si="126"/>
        <v>1.0913396415353627</v>
      </c>
      <c r="X565">
        <v>1.6058666730065905</v>
      </c>
      <c r="Y565">
        <v>0.55676306027794842</v>
      </c>
    </row>
    <row r="566" spans="1:25">
      <c r="A566" s="4"/>
      <c r="B566" s="4"/>
      <c r="F566" s="1">
        <v>0</v>
      </c>
      <c r="G566" s="1">
        <f t="shared" si="128"/>
        <v>70</v>
      </c>
      <c r="H566" s="1">
        <f t="shared" si="129"/>
        <v>70</v>
      </c>
      <c r="I566" s="1">
        <f t="shared" si="130"/>
        <v>0</v>
      </c>
      <c r="J566" s="23">
        <f t="shared" si="127"/>
        <v>1.2217304763960306</v>
      </c>
      <c r="K566" s="23">
        <f t="shared" si="127"/>
        <v>0</v>
      </c>
      <c r="L566">
        <f t="shared" si="115"/>
        <v>0.77497112833804638</v>
      </c>
      <c r="M566">
        <f t="shared" si="116"/>
        <v>57.872351999999992</v>
      </c>
      <c r="N566" s="24">
        <f t="shared" si="117"/>
        <v>0.65629623234661227</v>
      </c>
      <c r="O566" s="24">
        <f t="shared" si="118"/>
        <v>1.1440910004135822</v>
      </c>
      <c r="P566" s="11">
        <f t="shared" si="119"/>
        <v>70</v>
      </c>
      <c r="Q566" s="11">
        <f t="shared" si="120"/>
        <v>0</v>
      </c>
      <c r="R566" s="23">
        <f t="shared" si="121"/>
        <v>1.2217304763960306</v>
      </c>
      <c r="S566" s="23">
        <f t="shared" si="122"/>
        <v>0</v>
      </c>
      <c r="T566">
        <f t="shared" si="123"/>
        <v>0.67211640802693984</v>
      </c>
      <c r="U566">
        <f t="shared" si="124"/>
        <v>58.388801726747715</v>
      </c>
      <c r="V566" s="24">
        <f t="shared" si="125"/>
        <v>0.57239080432302025</v>
      </c>
      <c r="W566" s="24">
        <f t="shared" si="126"/>
        <v>1.1500040107686273</v>
      </c>
      <c r="X566">
        <v>1.605861239073876</v>
      </c>
      <c r="Y566">
        <v>0.55722572956072147</v>
      </c>
    </row>
    <row r="567" spans="1:25">
      <c r="A567" s="4"/>
      <c r="B567" s="4"/>
      <c r="F567" s="1">
        <v>10</v>
      </c>
      <c r="G567" s="1">
        <f t="shared" si="128"/>
        <v>70</v>
      </c>
      <c r="H567" s="1">
        <f t="shared" si="129"/>
        <v>70</v>
      </c>
      <c r="I567" s="1">
        <f t="shared" si="130"/>
        <v>10</v>
      </c>
      <c r="J567" s="23">
        <f t="shared" si="127"/>
        <v>1.2217304763960306</v>
      </c>
      <c r="K567" s="23">
        <f t="shared" si="127"/>
        <v>0.17453292519943295</v>
      </c>
      <c r="L567">
        <f t="shared" si="115"/>
        <v>0.77497112833804638</v>
      </c>
      <c r="M567">
        <f t="shared" si="116"/>
        <v>63.900721999999995</v>
      </c>
      <c r="N567" s="24">
        <f t="shared" si="117"/>
        <v>0.69594973989202913</v>
      </c>
      <c r="O567" s="24">
        <f t="shared" si="118"/>
        <v>1.2152949149651784</v>
      </c>
      <c r="P567" s="11">
        <f t="shared" si="119"/>
        <v>70</v>
      </c>
      <c r="Q567" s="11">
        <f t="shared" si="120"/>
        <v>10</v>
      </c>
      <c r="R567" s="23">
        <f t="shared" si="121"/>
        <v>1.2217304763960306</v>
      </c>
      <c r="S567" s="23">
        <f t="shared" si="122"/>
        <v>0.17453292519943295</v>
      </c>
      <c r="T567">
        <f t="shared" si="123"/>
        <v>0.67211640802693984</v>
      </c>
      <c r="U567">
        <f t="shared" si="124"/>
        <v>64.470968573283926</v>
      </c>
      <c r="V567" s="24">
        <f t="shared" si="125"/>
        <v>0.60649568767334172</v>
      </c>
      <c r="W567" s="24">
        <f t="shared" si="126"/>
        <v>1.212634497501468</v>
      </c>
      <c r="X567">
        <v>1.6061220343913316</v>
      </c>
      <c r="Y567">
        <v>0.55730701573804486</v>
      </c>
    </row>
    <row r="568" spans="1:25">
      <c r="A568" s="4"/>
      <c r="B568" s="4"/>
      <c r="F568" s="1">
        <v>20</v>
      </c>
      <c r="G568" s="1">
        <f t="shared" si="128"/>
        <v>70</v>
      </c>
      <c r="H568" s="1">
        <f t="shared" si="129"/>
        <v>70</v>
      </c>
      <c r="I568" s="1">
        <f t="shared" si="130"/>
        <v>20</v>
      </c>
      <c r="J568" s="23">
        <f t="shared" si="127"/>
        <v>1.2217304763960306</v>
      </c>
      <c r="K568" s="23">
        <f t="shared" si="127"/>
        <v>0.3490658503988659</v>
      </c>
      <c r="L568">
        <f t="shared" si="115"/>
        <v>0.77497112833804638</v>
      </c>
      <c r="M568">
        <f t="shared" si="116"/>
        <v>69.929091999999997</v>
      </c>
      <c r="N568" s="24">
        <f t="shared" si="117"/>
        <v>0.72790606585767303</v>
      </c>
      <c r="O568" s="24">
        <f t="shared" si="118"/>
        <v>1.290269519591698</v>
      </c>
      <c r="P568" s="11">
        <f t="shared" si="119"/>
        <v>70</v>
      </c>
      <c r="Q568" s="11">
        <f t="shared" si="120"/>
        <v>20</v>
      </c>
      <c r="R568" s="23">
        <f t="shared" si="121"/>
        <v>1.2217304763960306</v>
      </c>
      <c r="S568" s="23">
        <f t="shared" si="122"/>
        <v>0.3490658503988659</v>
      </c>
      <c r="T568">
        <f t="shared" si="123"/>
        <v>0.67211640802693984</v>
      </c>
      <c r="U568">
        <f t="shared" si="124"/>
        <v>70.553135419820151</v>
      </c>
      <c r="V568" s="24">
        <f t="shared" si="125"/>
        <v>0.63377260662949286</v>
      </c>
      <c r="W568" s="24">
        <f t="shared" si="126"/>
        <v>1.2785260040026185</v>
      </c>
      <c r="X568">
        <v>1.6052521906227863</v>
      </c>
      <c r="Y568">
        <v>0.55585419949525994</v>
      </c>
    </row>
    <row r="569" spans="1:25">
      <c r="A569" s="4"/>
      <c r="B569" s="4"/>
      <c r="F569" s="1">
        <v>30</v>
      </c>
      <c r="G569" s="1">
        <f t="shared" si="128"/>
        <v>70</v>
      </c>
      <c r="H569" s="1">
        <f t="shared" si="129"/>
        <v>70</v>
      </c>
      <c r="I569" s="1">
        <f t="shared" si="130"/>
        <v>30</v>
      </c>
      <c r="J569" s="23">
        <f t="shared" si="127"/>
        <v>1.2217304763960306</v>
      </c>
      <c r="K569" s="23">
        <f t="shared" si="127"/>
        <v>0.52359877559829882</v>
      </c>
      <c r="L569">
        <f t="shared" si="115"/>
        <v>0.77497112833804638</v>
      </c>
      <c r="M569">
        <f t="shared" si="116"/>
        <v>75.957461999999992</v>
      </c>
      <c r="N569" s="24">
        <f t="shared" si="117"/>
        <v>0.75181177431350377</v>
      </c>
      <c r="O569" s="24">
        <f t="shared" si="118"/>
        <v>1.3681855975945738</v>
      </c>
      <c r="P569" s="11">
        <f t="shared" si="119"/>
        <v>70</v>
      </c>
      <c r="Q569" s="11">
        <f t="shared" si="120"/>
        <v>30</v>
      </c>
      <c r="R569" s="23">
        <f t="shared" si="121"/>
        <v>1.2217304763960306</v>
      </c>
      <c r="S569" s="23">
        <f t="shared" si="122"/>
        <v>0.52359877559829882</v>
      </c>
      <c r="T569">
        <f t="shared" si="123"/>
        <v>0.67211640802693984</v>
      </c>
      <c r="U569">
        <f t="shared" si="124"/>
        <v>76.635302266356376</v>
      </c>
      <c r="V569" s="24">
        <f t="shared" si="125"/>
        <v>0.65391447602137132</v>
      </c>
      <c r="W569" s="24">
        <f t="shared" si="126"/>
        <v>1.3469367197870048</v>
      </c>
      <c r="X569">
        <v>1.6050726043528516</v>
      </c>
      <c r="Y569">
        <v>0.55941692995639458</v>
      </c>
    </row>
    <row r="570" spans="1:25">
      <c r="A570" s="4"/>
      <c r="B570" s="4"/>
      <c r="F570" s="1">
        <v>40</v>
      </c>
      <c r="G570" s="1">
        <f t="shared" si="128"/>
        <v>70</v>
      </c>
      <c r="H570" s="1">
        <f t="shared" si="129"/>
        <v>70</v>
      </c>
      <c r="I570" s="1">
        <f t="shared" si="130"/>
        <v>40</v>
      </c>
      <c r="J570" s="23">
        <f t="shared" si="127"/>
        <v>1.2217304763960306</v>
      </c>
      <c r="K570" s="23">
        <f t="shared" si="127"/>
        <v>0.69813170079773179</v>
      </c>
      <c r="L570">
        <f t="shared" si="115"/>
        <v>0.77497112833804638</v>
      </c>
      <c r="M570">
        <f t="shared" si="116"/>
        <v>81.985831999999988</v>
      </c>
      <c r="N570" s="24">
        <f t="shared" si="117"/>
        <v>0.76740246889836139</v>
      </c>
      <c r="O570" s="24">
        <f t="shared" si="118"/>
        <v>1.4481813996749771</v>
      </c>
      <c r="P570" s="11">
        <f t="shared" si="119"/>
        <v>70</v>
      </c>
      <c r="Q570" s="11">
        <f t="shared" si="120"/>
        <v>40</v>
      </c>
      <c r="R570" s="23">
        <f t="shared" si="121"/>
        <v>1.2217304763960306</v>
      </c>
      <c r="S570" s="23">
        <f t="shared" si="122"/>
        <v>0.69813170079773179</v>
      </c>
      <c r="T570">
        <f t="shared" si="123"/>
        <v>0.67211640802693984</v>
      </c>
      <c r="U570">
        <f t="shared" si="124"/>
        <v>82.717469112892587</v>
      </c>
      <c r="V570" s="24">
        <f t="shared" si="125"/>
        <v>0.66669453748970964</v>
      </c>
      <c r="W570" s="24">
        <f t="shared" si="126"/>
        <v>1.4170964729621482</v>
      </c>
      <c r="X570">
        <v>1.6059020818002612</v>
      </c>
      <c r="Y570">
        <v>0.55946828504189661</v>
      </c>
    </row>
    <row r="571" spans="1:25">
      <c r="A571" s="4"/>
      <c r="B571" s="4"/>
      <c r="F571" s="1">
        <v>50</v>
      </c>
      <c r="G571" s="1">
        <f t="shared" si="128"/>
        <v>70</v>
      </c>
      <c r="H571" s="1">
        <f t="shared" si="129"/>
        <v>70</v>
      </c>
      <c r="I571" s="1">
        <f t="shared" si="130"/>
        <v>50</v>
      </c>
      <c r="J571" s="23">
        <f t="shared" si="127"/>
        <v>1.2217304763960306</v>
      </c>
      <c r="K571" s="23">
        <f t="shared" si="127"/>
        <v>0.87266462599716477</v>
      </c>
      <c r="L571">
        <f t="shared" si="115"/>
        <v>0.77497112833804638</v>
      </c>
      <c r="M571">
        <f t="shared" si="116"/>
        <v>88.014201999999997</v>
      </c>
      <c r="N571" s="24">
        <f t="shared" si="117"/>
        <v>0.77450571703515658</v>
      </c>
      <c r="O571" s="24">
        <f t="shared" si="118"/>
        <v>1.5293721748531497</v>
      </c>
      <c r="P571" s="11">
        <f t="shared" si="119"/>
        <v>70</v>
      </c>
      <c r="Q571" s="11">
        <f t="shared" si="120"/>
        <v>50</v>
      </c>
      <c r="R571" s="23">
        <f t="shared" si="121"/>
        <v>1.2217304763960306</v>
      </c>
      <c r="S571" s="23">
        <f t="shared" si="122"/>
        <v>0.87266462599716477</v>
      </c>
      <c r="T571">
        <f t="shared" si="123"/>
        <v>0.67211640802693984</v>
      </c>
      <c r="U571">
        <f t="shared" si="124"/>
        <v>88.799635959428812</v>
      </c>
      <c r="V571" s="24">
        <f t="shared" si="125"/>
        <v>0.67196891234512102</v>
      </c>
      <c r="W571" s="24">
        <f t="shared" si="126"/>
        <v>1.4882154008689734</v>
      </c>
      <c r="X571">
        <v>1.6055576721285612</v>
      </c>
      <c r="Y571">
        <v>0.55944120442284861</v>
      </c>
    </row>
    <row r="572" spans="1:25">
      <c r="A572" s="4"/>
      <c r="B572" s="4"/>
      <c r="F572" s="1">
        <v>60</v>
      </c>
      <c r="G572" s="1">
        <f t="shared" si="128"/>
        <v>70</v>
      </c>
      <c r="H572" s="1">
        <f t="shared" si="129"/>
        <v>70</v>
      </c>
      <c r="I572" s="1">
        <f t="shared" si="130"/>
        <v>60</v>
      </c>
      <c r="J572" s="23">
        <f t="shared" si="127"/>
        <v>1.2217304763960306</v>
      </c>
      <c r="K572" s="23">
        <f t="shared" si="127"/>
        <v>1.0471975511965976</v>
      </c>
      <c r="L572">
        <f t="shared" si="115"/>
        <v>0.77497112833804638</v>
      </c>
      <c r="M572">
        <f t="shared" si="116"/>
        <v>94.042571999999993</v>
      </c>
      <c r="N572" s="24">
        <f t="shared" si="117"/>
        <v>0.77304295702958681</v>
      </c>
      <c r="O572" s="24">
        <f t="shared" si="118"/>
        <v>1.6108599557855785</v>
      </c>
      <c r="P572" s="11">
        <f t="shared" si="119"/>
        <v>70</v>
      </c>
      <c r="Q572" s="11">
        <f t="shared" si="120"/>
        <v>60</v>
      </c>
      <c r="R572" s="23">
        <f t="shared" si="121"/>
        <v>1.2217304763960306</v>
      </c>
      <c r="S572" s="23">
        <f t="shared" si="122"/>
        <v>1.0471975511965976</v>
      </c>
      <c r="T572">
        <f t="shared" si="123"/>
        <v>0.67211640802693984</v>
      </c>
      <c r="U572">
        <f t="shared" si="124"/>
        <v>94.881802805965037</v>
      </c>
      <c r="V572" s="24">
        <f t="shared" si="125"/>
        <v>0.66967822136291155</v>
      </c>
      <c r="W572" s="24">
        <f t="shared" si="126"/>
        <v>1.5594928424024319</v>
      </c>
      <c r="X572">
        <v>1.6105203802210784</v>
      </c>
      <c r="Y572">
        <v>0.5596459671207199</v>
      </c>
    </row>
    <row r="573" spans="1:25">
      <c r="A573" s="4"/>
      <c r="B573" s="4"/>
      <c r="F573" s="1">
        <v>70</v>
      </c>
      <c r="G573" s="1">
        <f t="shared" si="128"/>
        <v>70</v>
      </c>
      <c r="H573" s="1">
        <f t="shared" si="129"/>
        <v>70</v>
      </c>
      <c r="I573" s="1">
        <f t="shared" si="130"/>
        <v>70</v>
      </c>
      <c r="J573" s="23">
        <f t="shared" si="127"/>
        <v>1.2217304763960306</v>
      </c>
      <c r="K573" s="23">
        <f t="shared" si="127"/>
        <v>1.2217304763960306</v>
      </c>
      <c r="L573">
        <f t="shared" si="115"/>
        <v>0.77497112833804638</v>
      </c>
      <c r="M573">
        <f t="shared" si="116"/>
        <v>100.07094199999999</v>
      </c>
      <c r="N573" s="24">
        <f t="shared" si="117"/>
        <v>0.76303036695993176</v>
      </c>
      <c r="O573" s="24">
        <f t="shared" si="118"/>
        <v>1.6917434902547301</v>
      </c>
      <c r="P573" s="11">
        <f t="shared" si="119"/>
        <v>70</v>
      </c>
      <c r="Q573" s="11">
        <f t="shared" si="120"/>
        <v>70</v>
      </c>
      <c r="R573" s="23">
        <f t="shared" si="121"/>
        <v>1.2217304763960306</v>
      </c>
      <c r="S573" s="23">
        <f t="shared" si="122"/>
        <v>1.2217304763960306</v>
      </c>
      <c r="T573">
        <f t="shared" si="123"/>
        <v>0.67211640802693984</v>
      </c>
      <c r="U573">
        <f t="shared" si="124"/>
        <v>100.96396965250125</v>
      </c>
      <c r="V573" s="24">
        <f t="shared" si="125"/>
        <v>0.65984825327791063</v>
      </c>
      <c r="W573" s="24">
        <f t="shared" si="126"/>
        <v>1.6301263519016733</v>
      </c>
      <c r="X573">
        <v>1.609969823315381</v>
      </c>
      <c r="Y573">
        <v>0.55983647251681268</v>
      </c>
    </row>
    <row r="574" spans="1:25">
      <c r="A574" s="4"/>
      <c r="B574" s="4"/>
      <c r="F574" s="1">
        <v>80</v>
      </c>
      <c r="G574" s="1">
        <f t="shared" si="128"/>
        <v>70</v>
      </c>
      <c r="H574" s="1">
        <f t="shared" si="129"/>
        <v>70</v>
      </c>
      <c r="I574" s="1">
        <f t="shared" si="130"/>
        <v>80</v>
      </c>
      <c r="J574" s="23">
        <f t="shared" si="127"/>
        <v>1.2217304763960306</v>
      </c>
      <c r="K574" s="23">
        <f t="shared" si="127"/>
        <v>1.3962634015954636</v>
      </c>
      <c r="L574">
        <f t="shared" si="115"/>
        <v>0.77497112833804638</v>
      </c>
      <c r="M574">
        <f t="shared" si="116"/>
        <v>106.099312</v>
      </c>
      <c r="N574" s="24">
        <f t="shared" si="117"/>
        <v>0.74457868574803032</v>
      </c>
      <c r="O574" s="24">
        <f t="shared" si="118"/>
        <v>1.7711282089893821</v>
      </c>
      <c r="P574" s="11">
        <f t="shared" si="119"/>
        <v>70</v>
      </c>
      <c r="Q574" s="11">
        <f t="shared" si="120"/>
        <v>80</v>
      </c>
      <c r="R574" s="23">
        <f t="shared" si="121"/>
        <v>1.2217304763960306</v>
      </c>
      <c r="S574" s="23">
        <f t="shared" si="122"/>
        <v>1.3962634015954636</v>
      </c>
      <c r="T574">
        <f t="shared" si="123"/>
        <v>0.67211640802693984</v>
      </c>
      <c r="U574">
        <f t="shared" si="124"/>
        <v>107.04613649903747</v>
      </c>
      <c r="V574" s="24">
        <f t="shared" si="125"/>
        <v>0.64258967445336601</v>
      </c>
      <c r="W574" s="24">
        <f t="shared" si="126"/>
        <v>1.6993207331308495</v>
      </c>
      <c r="X574">
        <v>1.6112802891657967</v>
      </c>
      <c r="Y574">
        <v>0.56067514813158781</v>
      </c>
    </row>
    <row r="575" spans="1:25">
      <c r="A575" s="4"/>
      <c r="B575" s="4"/>
      <c r="F575" s="1">
        <v>90</v>
      </c>
      <c r="G575" s="1">
        <f t="shared" si="128"/>
        <v>70</v>
      </c>
      <c r="H575" s="1">
        <f t="shared" si="129"/>
        <v>70</v>
      </c>
      <c r="I575" s="1">
        <f t="shared" si="130"/>
        <v>90</v>
      </c>
      <c r="J575" s="23">
        <f t="shared" si="127"/>
        <v>1.2217304763960306</v>
      </c>
      <c r="K575" s="23">
        <f t="shared" si="127"/>
        <v>1.5707963267948966</v>
      </c>
      <c r="L575">
        <f t="shared" si="115"/>
        <v>0.77497112833804638</v>
      </c>
      <c r="M575">
        <f t="shared" si="116"/>
        <v>112.12768199999999</v>
      </c>
      <c r="N575" s="24">
        <f t="shared" si="117"/>
        <v>0.71789198839039359</v>
      </c>
      <c r="O575" s="24">
        <f t="shared" si="118"/>
        <v>1.8481361195717845</v>
      </c>
      <c r="P575" s="11">
        <f t="shared" si="119"/>
        <v>70</v>
      </c>
      <c r="Q575" s="11">
        <f t="shared" si="120"/>
        <v>90</v>
      </c>
      <c r="R575" s="23">
        <f t="shared" si="121"/>
        <v>1.2217304763960306</v>
      </c>
      <c r="S575" s="23">
        <f t="shared" si="122"/>
        <v>1.5707963267948966</v>
      </c>
      <c r="T575">
        <f t="shared" si="123"/>
        <v>0.67211640802693984</v>
      </c>
      <c r="U575">
        <f t="shared" si="124"/>
        <v>113.1283033455737</v>
      </c>
      <c r="V575" s="24">
        <f t="shared" si="125"/>
        <v>0.61809678299246762</v>
      </c>
      <c r="W575" s="24">
        <f t="shared" si="126"/>
        <v>1.7662969916454623</v>
      </c>
      <c r="X575">
        <v>1.611505272768301</v>
      </c>
      <c r="Y575">
        <v>0.56020953842918098</v>
      </c>
    </row>
    <row r="576" spans="1:25">
      <c r="A576" s="4"/>
      <c r="B576" s="4"/>
      <c r="F576" s="1">
        <v>100</v>
      </c>
      <c r="G576" s="1">
        <f t="shared" si="128"/>
        <v>70</v>
      </c>
      <c r="H576" s="1">
        <f t="shared" si="129"/>
        <v>70</v>
      </c>
      <c r="I576" s="1">
        <f t="shared" si="130"/>
        <v>100</v>
      </c>
      <c r="J576" s="23">
        <f t="shared" si="127"/>
        <v>1.2217304763960306</v>
      </c>
      <c r="K576" s="23">
        <f t="shared" si="127"/>
        <v>1.7453292519943295</v>
      </c>
      <c r="L576">
        <f t="shared" si="115"/>
        <v>0.77497112833804638</v>
      </c>
      <c r="M576">
        <f t="shared" si="116"/>
        <v>118.15605199999999</v>
      </c>
      <c r="N576" s="24">
        <f t="shared" si="117"/>
        <v>0.68326542889535247</v>
      </c>
      <c r="O576" s="24">
        <f t="shared" si="118"/>
        <v>1.9219155170053621</v>
      </c>
      <c r="P576" s="11">
        <f t="shared" si="119"/>
        <v>70</v>
      </c>
      <c r="Q576" s="11">
        <f t="shared" si="120"/>
        <v>100</v>
      </c>
      <c r="R576" s="23">
        <f t="shared" si="121"/>
        <v>1.2217304763960306</v>
      </c>
      <c r="S576" s="23">
        <f t="shared" si="122"/>
        <v>1.7453292519943295</v>
      </c>
      <c r="T576">
        <f t="shared" si="123"/>
        <v>0.67211640802693984</v>
      </c>
      <c r="U576">
        <f t="shared" si="124"/>
        <v>119.21047019210991</v>
      </c>
      <c r="V576" s="24">
        <f t="shared" si="125"/>
        <v>0.58664532131878833</v>
      </c>
      <c r="W576" s="24">
        <f t="shared" si="126"/>
        <v>1.8303011047579854</v>
      </c>
      <c r="X576">
        <v>1.6104546389302024</v>
      </c>
      <c r="Y576">
        <v>0.55980096473495833</v>
      </c>
    </row>
    <row r="577" spans="1:25">
      <c r="A577" s="4"/>
      <c r="B577" s="4"/>
      <c r="F577" s="1">
        <v>110</v>
      </c>
      <c r="G577" s="1">
        <f t="shared" si="128"/>
        <v>70</v>
      </c>
      <c r="H577" s="1">
        <f t="shared" si="129"/>
        <v>70</v>
      </c>
      <c r="I577" s="1">
        <f t="shared" si="130"/>
        <v>110</v>
      </c>
      <c r="J577" s="23">
        <f t="shared" si="127"/>
        <v>1.2217304763960306</v>
      </c>
      <c r="K577" s="23">
        <f t="shared" si="127"/>
        <v>1.9198621771937625</v>
      </c>
      <c r="L577">
        <f t="shared" ref="L577:L640" si="131">((1.3512213-(2*0.602837*SIN(J577)))^0.5)/0.602837</f>
        <v>0.77497112833804638</v>
      </c>
      <c r="M577">
        <f t="shared" ref="M577:M640" si="132">0.602837*(I577-(-96))</f>
        <v>124.184422</v>
      </c>
      <c r="N577" s="24">
        <f t="shared" ref="N577:N640" si="133">L577*SIN(RADIANS(M577))</f>
        <v>0.64108197588928739</v>
      </c>
      <c r="O577" s="24">
        <f t="shared" ref="O577:O640" si="134">1.5562263-L577*COS(RADIANS(M577))</f>
        <v>1.9916504035443858</v>
      </c>
      <c r="P577" s="11">
        <f t="shared" ref="P577:P640" si="135">H577</f>
        <v>70</v>
      </c>
      <c r="Q577" s="11">
        <f t="shared" ref="Q577:Q640" si="136">I577</f>
        <v>110</v>
      </c>
      <c r="R577" s="23">
        <f t="shared" ref="R577:R640" si="137">RADIANS(P577)</f>
        <v>1.2217304763960306</v>
      </c>
      <c r="S577" s="23">
        <f t="shared" ref="S577:S640" si="138">RADIANS(Q577)</f>
        <v>1.9198621771937625</v>
      </c>
      <c r="T577">
        <f t="shared" ref="T577:T640" si="139">((1.31018469806216-(2*0.608216684653622*SIN(R577)))^0.5)/0.608216684653622</f>
        <v>0.67211640802693984</v>
      </c>
      <c r="U577">
        <f t="shared" ref="U577:U640" si="140">0.608216684653622*(Q577-(-96))</f>
        <v>125.29263703864613</v>
      </c>
      <c r="V577" s="24">
        <f t="shared" ref="V577:V640" si="141">T577*SIN(RADIANS(U577))</f>
        <v>0.54858937185173684</v>
      </c>
      <c r="W577" s="24">
        <f t="shared" ref="W577:W640" si="142">1.50229541438995-T577*COS(RADIANS(U577))</f>
        <v>1.8906125103699658</v>
      </c>
      <c r="X577">
        <v>1.6065454173470817</v>
      </c>
      <c r="Y577">
        <v>0.55991713612361083</v>
      </c>
    </row>
    <row r="578" spans="1:25">
      <c r="A578" s="4"/>
      <c r="B578" s="4"/>
      <c r="F578" s="1">
        <v>120</v>
      </c>
      <c r="G578" s="1">
        <f t="shared" si="128"/>
        <v>70</v>
      </c>
      <c r="H578" s="1">
        <f t="shared" si="129"/>
        <v>70</v>
      </c>
      <c r="I578" s="1">
        <f t="shared" si="130"/>
        <v>120</v>
      </c>
      <c r="J578" s="23">
        <f t="shared" si="127"/>
        <v>1.2217304763960306</v>
      </c>
      <c r="K578" s="23">
        <f t="shared" si="127"/>
        <v>2.0943951023931953</v>
      </c>
      <c r="L578">
        <f t="shared" si="131"/>
        <v>0.77497112833804638</v>
      </c>
      <c r="M578">
        <f t="shared" si="132"/>
        <v>130.21279199999998</v>
      </c>
      <c r="N578" s="24">
        <f t="shared" si="133"/>
        <v>0.59180817699602506</v>
      </c>
      <c r="O578" s="24">
        <f t="shared" si="134"/>
        <v>2.0565695136026094</v>
      </c>
      <c r="P578" s="11">
        <f t="shared" si="135"/>
        <v>70</v>
      </c>
      <c r="Q578" s="11">
        <f t="shared" si="136"/>
        <v>120</v>
      </c>
      <c r="R578" s="23">
        <f t="shared" si="137"/>
        <v>1.2217304763960306</v>
      </c>
      <c r="S578" s="23">
        <f t="shared" si="138"/>
        <v>2.0943951023931953</v>
      </c>
      <c r="T578">
        <f t="shared" si="139"/>
        <v>0.67211640802693984</v>
      </c>
      <c r="U578">
        <f t="shared" si="140"/>
        <v>131.37480388518236</v>
      </c>
      <c r="V578" s="24">
        <f t="shared" si="141"/>
        <v>0.50435737072569731</v>
      </c>
      <c r="W578" s="24">
        <f t="shared" si="142"/>
        <v>1.9465522191028293</v>
      </c>
      <c r="X578">
        <v>1.6066103609920015</v>
      </c>
      <c r="Y578">
        <v>0.55948717979742746</v>
      </c>
    </row>
    <row r="579" spans="1:25">
      <c r="A579" s="4"/>
      <c r="B579" s="4"/>
      <c r="F579" s="1">
        <v>130</v>
      </c>
      <c r="G579" s="1">
        <f t="shared" si="128"/>
        <v>70</v>
      </c>
      <c r="H579" s="1">
        <f t="shared" si="129"/>
        <v>70</v>
      </c>
      <c r="I579" s="1">
        <f t="shared" si="130"/>
        <v>130</v>
      </c>
      <c r="J579" s="23">
        <f t="shared" si="127"/>
        <v>1.2217304763960306</v>
      </c>
      <c r="K579" s="23">
        <f t="shared" si="127"/>
        <v>2.2689280275926285</v>
      </c>
      <c r="L579">
        <f t="shared" si="131"/>
        <v>0.77497112833804638</v>
      </c>
      <c r="M579">
        <f t="shared" si="132"/>
        <v>136.241162</v>
      </c>
      <c r="N579" s="24">
        <f t="shared" si="133"/>
        <v>0.53598899883523154</v>
      </c>
      <c r="O579" s="24">
        <f t="shared" si="134"/>
        <v>2.1159548439256701</v>
      </c>
      <c r="P579" s="11">
        <f t="shared" si="135"/>
        <v>70</v>
      </c>
      <c r="Q579" s="11">
        <f t="shared" si="136"/>
        <v>130</v>
      </c>
      <c r="R579" s="23">
        <f t="shared" si="137"/>
        <v>1.2217304763960306</v>
      </c>
      <c r="S579" s="23">
        <f t="shared" si="138"/>
        <v>2.2689280275926285</v>
      </c>
      <c r="T579">
        <f t="shared" si="139"/>
        <v>0.67211640802693984</v>
      </c>
      <c r="U579">
        <f t="shared" si="140"/>
        <v>137.45697073171857</v>
      </c>
      <c r="V579" s="24">
        <f t="shared" si="141"/>
        <v>0.45444728443063814</v>
      </c>
      <c r="W579" s="24">
        <f t="shared" si="142"/>
        <v>1.9974904584005446</v>
      </c>
      <c r="X579">
        <v>1.6074457086088809</v>
      </c>
      <c r="Y579">
        <v>0.56084354480357135</v>
      </c>
    </row>
    <row r="580" spans="1:25">
      <c r="A580" s="4"/>
      <c r="B580" s="4"/>
      <c r="F580" s="1">
        <v>140</v>
      </c>
      <c r="G580" s="1">
        <f t="shared" si="128"/>
        <v>70</v>
      </c>
      <c r="H580" s="1">
        <f t="shared" si="129"/>
        <v>70</v>
      </c>
      <c r="I580" s="1">
        <f t="shared" si="130"/>
        <v>140</v>
      </c>
      <c r="J580" s="23">
        <f t="shared" si="127"/>
        <v>1.2217304763960306</v>
      </c>
      <c r="K580" s="23">
        <f t="shared" si="127"/>
        <v>2.4434609527920612</v>
      </c>
      <c r="L580">
        <f t="shared" si="131"/>
        <v>0.77497112833804638</v>
      </c>
      <c r="M580">
        <f t="shared" si="132"/>
        <v>142.269532</v>
      </c>
      <c r="N580" s="24">
        <f t="shared" si="133"/>
        <v>0.47424179970925262</v>
      </c>
      <c r="O580" s="24">
        <f t="shared" si="134"/>
        <v>2.169149594683824</v>
      </c>
      <c r="P580" s="11">
        <f t="shared" si="135"/>
        <v>70</v>
      </c>
      <c r="Q580" s="11">
        <f t="shared" si="136"/>
        <v>140</v>
      </c>
      <c r="R580" s="23">
        <f t="shared" si="137"/>
        <v>1.2217304763960306</v>
      </c>
      <c r="S580" s="23">
        <f t="shared" si="138"/>
        <v>2.4434609527920612</v>
      </c>
      <c r="T580">
        <f t="shared" si="139"/>
        <v>0.67211640802693984</v>
      </c>
      <c r="U580">
        <f t="shared" si="140"/>
        <v>143.53913757825478</v>
      </c>
      <c r="V580" s="24">
        <f t="shared" si="141"/>
        <v>0.39942100367585642</v>
      </c>
      <c r="W580" s="24">
        <f t="shared" si="142"/>
        <v>2.0428537625463794</v>
      </c>
      <c r="X580">
        <v>1.6069699695923159</v>
      </c>
      <c r="Y580">
        <v>0.56001076766864999</v>
      </c>
    </row>
    <row r="581" spans="1:25">
      <c r="A581" s="4"/>
      <c r="B581" s="4"/>
      <c r="F581" s="1">
        <v>150</v>
      </c>
      <c r="G581" s="1">
        <f t="shared" si="128"/>
        <v>70</v>
      </c>
      <c r="H581" s="1">
        <f t="shared" si="129"/>
        <v>70</v>
      </c>
      <c r="I581" s="1">
        <f t="shared" si="130"/>
        <v>150</v>
      </c>
      <c r="J581" s="23">
        <f t="shared" ref="J581:K604" si="143">RADIANS(H581)</f>
        <v>1.2217304763960306</v>
      </c>
      <c r="K581" s="23">
        <f t="shared" si="143"/>
        <v>2.6179938779914944</v>
      </c>
      <c r="L581">
        <f t="shared" si="131"/>
        <v>0.77497112833804638</v>
      </c>
      <c r="M581">
        <f t="shared" si="132"/>
        <v>148.29790199999999</v>
      </c>
      <c r="N581" s="24">
        <f t="shared" si="133"/>
        <v>0.40724950164028606</v>
      </c>
      <c r="O581" s="24">
        <f t="shared" si="134"/>
        <v>2.2155654336567876</v>
      </c>
      <c r="P581" s="11">
        <f t="shared" si="135"/>
        <v>70</v>
      </c>
      <c r="Q581" s="11">
        <f t="shared" si="136"/>
        <v>150</v>
      </c>
      <c r="R581" s="23">
        <f t="shared" si="137"/>
        <v>1.2217304763960306</v>
      </c>
      <c r="S581" s="23">
        <f t="shared" si="138"/>
        <v>2.6179938779914944</v>
      </c>
      <c r="T581">
        <f t="shared" si="139"/>
        <v>0.67211640802693984</v>
      </c>
      <c r="U581">
        <f t="shared" si="140"/>
        <v>149.62130442479102</v>
      </c>
      <c r="V581" s="24">
        <f t="shared" si="141"/>
        <v>0.33989801759107491</v>
      </c>
      <c r="W581" s="24">
        <f t="shared" si="142"/>
        <v>2.0821314287739252</v>
      </c>
      <c r="X581">
        <v>1.6084804771195116</v>
      </c>
      <c r="Y581">
        <v>0.5637923779680909</v>
      </c>
    </row>
    <row r="582" spans="1:25">
      <c r="A582" s="4"/>
      <c r="B582" s="4"/>
      <c r="F582" s="1">
        <v>160</v>
      </c>
      <c r="G582" s="1">
        <f t="shared" si="128"/>
        <v>70</v>
      </c>
      <c r="H582" s="1">
        <f t="shared" si="129"/>
        <v>70</v>
      </c>
      <c r="I582" s="1">
        <f t="shared" si="130"/>
        <v>160</v>
      </c>
      <c r="J582" s="23">
        <f t="shared" si="143"/>
        <v>1.2217304763960306</v>
      </c>
      <c r="K582" s="23">
        <f t="shared" si="143"/>
        <v>2.7925268031909272</v>
      </c>
      <c r="L582">
        <f t="shared" si="131"/>
        <v>0.77497112833804638</v>
      </c>
      <c r="M582">
        <f t="shared" si="132"/>
        <v>154.32627199999999</v>
      </c>
      <c r="N582" s="24">
        <f t="shared" si="133"/>
        <v>0.33575303727493749</v>
      </c>
      <c r="O582" s="24">
        <f t="shared" si="134"/>
        <v>2.2546890031690374</v>
      </c>
      <c r="P582" s="11">
        <f t="shared" si="135"/>
        <v>70</v>
      </c>
      <c r="Q582" s="11">
        <f t="shared" si="136"/>
        <v>160</v>
      </c>
      <c r="R582" s="23">
        <f t="shared" si="137"/>
        <v>1.2217304763960306</v>
      </c>
      <c r="S582" s="23">
        <f t="shared" si="138"/>
        <v>2.7925268031909272</v>
      </c>
      <c r="T582">
        <f t="shared" si="139"/>
        <v>0.67211640802693984</v>
      </c>
      <c r="U582">
        <f t="shared" si="140"/>
        <v>155.70347127132723</v>
      </c>
      <c r="V582" s="24">
        <f t="shared" si="141"/>
        <v>0.27654843948110652</v>
      </c>
      <c r="W582" s="24">
        <f t="shared" si="142"/>
        <v>2.1148812667891059</v>
      </c>
      <c r="X582">
        <v>1.6105774287485888</v>
      </c>
      <c r="Y582">
        <v>0.56449400293782337</v>
      </c>
    </row>
    <row r="583" spans="1:25">
      <c r="A583" s="4"/>
      <c r="B583" s="4"/>
      <c r="F583" s="1">
        <v>170</v>
      </c>
      <c r="G583" s="1">
        <f t="shared" ref="G583:G646" si="144">G546+10</f>
        <v>70</v>
      </c>
      <c r="H583" s="1">
        <f t="shared" si="129"/>
        <v>70</v>
      </c>
      <c r="I583" s="1">
        <f t="shared" si="130"/>
        <v>170</v>
      </c>
      <c r="J583" s="23">
        <f t="shared" si="143"/>
        <v>1.2217304763960306</v>
      </c>
      <c r="K583" s="23">
        <f t="shared" si="143"/>
        <v>2.9670597283903604</v>
      </c>
      <c r="L583">
        <f t="shared" si="131"/>
        <v>0.77497112833804638</v>
      </c>
      <c r="M583">
        <f t="shared" si="132"/>
        <v>160.35464199999998</v>
      </c>
      <c r="N583" s="24">
        <f t="shared" si="133"/>
        <v>0.26054315519315097</v>
      </c>
      <c r="O583" s="24">
        <f t="shared" si="134"/>
        <v>2.2860875978090718</v>
      </c>
      <c r="P583" s="11">
        <f t="shared" si="135"/>
        <v>70</v>
      </c>
      <c r="Q583" s="11">
        <f t="shared" si="136"/>
        <v>170</v>
      </c>
      <c r="R583" s="23">
        <f t="shared" si="137"/>
        <v>1.2217304763960306</v>
      </c>
      <c r="S583" s="23">
        <f t="shared" si="138"/>
        <v>2.9670597283903604</v>
      </c>
      <c r="T583">
        <f t="shared" si="139"/>
        <v>0.67211640802693984</v>
      </c>
      <c r="U583">
        <f t="shared" si="140"/>
        <v>161.78563811786344</v>
      </c>
      <c r="V583" s="24">
        <f t="shared" si="141"/>
        <v>0.21008546265055691</v>
      </c>
      <c r="W583" s="24">
        <f t="shared" si="142"/>
        <v>2.1407345769747161</v>
      </c>
      <c r="X583">
        <v>1.6084199842634619</v>
      </c>
      <c r="Y583">
        <v>0.56344197650317096</v>
      </c>
    </row>
    <row r="584" spans="1:25">
      <c r="A584" s="4"/>
      <c r="B584" s="4"/>
      <c r="F584" s="1">
        <v>180</v>
      </c>
      <c r="G584" s="1">
        <f t="shared" si="144"/>
        <v>70</v>
      </c>
      <c r="H584" s="1">
        <f t="shared" si="129"/>
        <v>70</v>
      </c>
      <c r="I584" s="1">
        <f t="shared" si="130"/>
        <v>180</v>
      </c>
      <c r="J584" s="23">
        <f t="shared" si="143"/>
        <v>1.2217304763960306</v>
      </c>
      <c r="K584" s="23">
        <f t="shared" si="143"/>
        <v>3.1415926535897931</v>
      </c>
      <c r="L584">
        <f t="shared" si="131"/>
        <v>0.77497112833804638</v>
      </c>
      <c r="M584">
        <f t="shared" si="132"/>
        <v>166.38301199999998</v>
      </c>
      <c r="N584" s="24">
        <f t="shared" si="133"/>
        <v>0.1824516742545278</v>
      </c>
      <c r="O584" s="24">
        <f t="shared" si="134"/>
        <v>2.3094139501372446</v>
      </c>
      <c r="P584" s="11">
        <f t="shared" si="135"/>
        <v>70</v>
      </c>
      <c r="Q584" s="11">
        <f t="shared" si="136"/>
        <v>180</v>
      </c>
      <c r="R584" s="23">
        <f t="shared" si="137"/>
        <v>1.2217304763960306</v>
      </c>
      <c r="S584" s="23">
        <f t="shared" si="138"/>
        <v>3.1415926535897931</v>
      </c>
      <c r="T584">
        <f t="shared" si="139"/>
        <v>0.67211640802693984</v>
      </c>
      <c r="U584">
        <f t="shared" si="140"/>
        <v>167.86780496439968</v>
      </c>
      <c r="V584" s="24">
        <f t="shared" si="141"/>
        <v>0.14125733123133399</v>
      </c>
      <c r="W584" s="24">
        <f t="shared" si="142"/>
        <v>2.1594003012325582</v>
      </c>
      <c r="X584">
        <v>1.6080166666161642</v>
      </c>
      <c r="Y584">
        <v>0.56402937199363234</v>
      </c>
    </row>
    <row r="585" spans="1:25">
      <c r="A585" s="4"/>
      <c r="B585" s="4"/>
      <c r="F585" s="1">
        <v>-180</v>
      </c>
      <c r="G585" s="1">
        <f t="shared" si="144"/>
        <v>80</v>
      </c>
      <c r="H585" s="1">
        <f t="shared" si="129"/>
        <v>80</v>
      </c>
      <c r="I585" s="1">
        <f t="shared" si="130"/>
        <v>-180</v>
      </c>
      <c r="J585" s="23">
        <f t="shared" si="143"/>
        <v>1.3962634015954636</v>
      </c>
      <c r="K585" s="23">
        <f t="shared" si="143"/>
        <v>-3.1415926535897931</v>
      </c>
      <c r="L585">
        <f t="shared" si="131"/>
        <v>0.67149400142796367</v>
      </c>
      <c r="M585">
        <f t="shared" si="132"/>
        <v>-50.638307999999995</v>
      </c>
      <c r="N585" s="24">
        <f t="shared" si="133"/>
        <v>-0.5191708127930228</v>
      </c>
      <c r="O585" s="24">
        <f t="shared" si="134"/>
        <v>1.1303555906320393</v>
      </c>
      <c r="P585" s="11">
        <f t="shared" si="135"/>
        <v>80</v>
      </c>
      <c r="Q585" s="11">
        <f t="shared" si="136"/>
        <v>-180</v>
      </c>
      <c r="R585" s="23">
        <f t="shared" si="137"/>
        <v>1.3962634015954636</v>
      </c>
      <c r="S585" s="23">
        <f t="shared" si="138"/>
        <v>-3.1415926535897931</v>
      </c>
      <c r="T585">
        <f t="shared" si="139"/>
        <v>0.55080695060673945</v>
      </c>
      <c r="U585">
        <f t="shared" si="140"/>
        <v>-51.090201510904251</v>
      </c>
      <c r="V585" s="24">
        <f t="shared" si="141"/>
        <v>-0.4286025771264303</v>
      </c>
      <c r="W585" s="24">
        <f t="shared" si="142"/>
        <v>1.1563356945998025</v>
      </c>
      <c r="X585">
        <v>1.6085416687184988</v>
      </c>
      <c r="Y585">
        <v>0.56264089908902537</v>
      </c>
    </row>
    <row r="586" spans="1:25">
      <c r="A586" s="4"/>
      <c r="B586" s="4"/>
      <c r="F586" s="1">
        <v>-170</v>
      </c>
      <c r="G586" s="1">
        <f t="shared" si="144"/>
        <v>80</v>
      </c>
      <c r="H586" s="1">
        <f t="shared" si="129"/>
        <v>80</v>
      </c>
      <c r="I586" s="1">
        <f t="shared" si="130"/>
        <v>-170</v>
      </c>
      <c r="J586" s="23">
        <f t="shared" si="143"/>
        <v>1.3962634015954636</v>
      </c>
      <c r="K586" s="23">
        <f t="shared" si="143"/>
        <v>-2.9670597283903604</v>
      </c>
      <c r="L586">
        <f t="shared" si="131"/>
        <v>0.67149400142796367</v>
      </c>
      <c r="M586">
        <f t="shared" si="132"/>
        <v>-44.609938</v>
      </c>
      <c r="N586" s="24">
        <f t="shared" si="133"/>
        <v>-0.47157448659566964</v>
      </c>
      <c r="O586" s="24">
        <f t="shared" si="134"/>
        <v>1.0781868690471041</v>
      </c>
      <c r="P586" s="11">
        <f t="shared" si="135"/>
        <v>80</v>
      </c>
      <c r="Q586" s="11">
        <f t="shared" si="136"/>
        <v>-170</v>
      </c>
      <c r="R586" s="23">
        <f t="shared" si="137"/>
        <v>1.3962634015954636</v>
      </c>
      <c r="S586" s="23">
        <f t="shared" si="138"/>
        <v>-2.9670597283903604</v>
      </c>
      <c r="T586">
        <f t="shared" si="139"/>
        <v>0.55080695060673945</v>
      </c>
      <c r="U586">
        <f t="shared" si="140"/>
        <v>-45.008034664368026</v>
      </c>
      <c r="V586" s="24">
        <f t="shared" si="141"/>
        <v>-0.38953394328026847</v>
      </c>
      <c r="W586" s="24">
        <f t="shared" si="142"/>
        <v>1.1128707055318452</v>
      </c>
      <c r="X586">
        <v>1.6078238981215982</v>
      </c>
      <c r="Y586">
        <v>0.5631489098221315</v>
      </c>
    </row>
    <row r="587" spans="1:25">
      <c r="A587" s="4"/>
      <c r="B587" s="4"/>
      <c r="F587" s="1">
        <v>-160</v>
      </c>
      <c r="G587" s="1">
        <f t="shared" si="144"/>
        <v>80</v>
      </c>
      <c r="H587" s="1">
        <f t="shared" si="129"/>
        <v>80</v>
      </c>
      <c r="I587" s="1">
        <f t="shared" si="130"/>
        <v>-160</v>
      </c>
      <c r="J587" s="23">
        <f t="shared" si="143"/>
        <v>1.3962634015954636</v>
      </c>
      <c r="K587" s="23">
        <f t="shared" si="143"/>
        <v>-2.7925268031909272</v>
      </c>
      <c r="L587">
        <f t="shared" si="131"/>
        <v>0.67149400142796367</v>
      </c>
      <c r="M587">
        <f t="shared" si="132"/>
        <v>-38.581567999999997</v>
      </c>
      <c r="N587" s="24">
        <f t="shared" si="133"/>
        <v>-0.41876256185196409</v>
      </c>
      <c r="O587" s="24">
        <f t="shared" si="134"/>
        <v>1.0313052480836973</v>
      </c>
      <c r="P587" s="11">
        <f t="shared" si="135"/>
        <v>80</v>
      </c>
      <c r="Q587" s="11">
        <f t="shared" si="136"/>
        <v>-160</v>
      </c>
      <c r="R587" s="23">
        <f t="shared" si="137"/>
        <v>1.3962634015954636</v>
      </c>
      <c r="S587" s="23">
        <f t="shared" si="138"/>
        <v>-2.7925268031909272</v>
      </c>
      <c r="T587">
        <f t="shared" si="139"/>
        <v>0.55080695060673945</v>
      </c>
      <c r="U587">
        <f t="shared" si="140"/>
        <v>-38.925867817831808</v>
      </c>
      <c r="V587" s="24">
        <f t="shared" si="141"/>
        <v>-0.34607991321597059</v>
      </c>
      <c r="W587" s="24">
        <f t="shared" si="142"/>
        <v>1.0737898829144261</v>
      </c>
      <c r="X587">
        <v>1.6099283939691353</v>
      </c>
      <c r="Y587">
        <v>0.56284422956886315</v>
      </c>
    </row>
    <row r="588" spans="1:25">
      <c r="A588" s="4"/>
      <c r="B588" s="4"/>
      <c r="F588" s="1">
        <v>-150</v>
      </c>
      <c r="G588" s="1">
        <f t="shared" si="144"/>
        <v>80</v>
      </c>
      <c r="H588" s="1">
        <f t="shared" si="129"/>
        <v>80</v>
      </c>
      <c r="I588" s="1">
        <f t="shared" si="130"/>
        <v>-150</v>
      </c>
      <c r="J588" s="23">
        <f t="shared" si="143"/>
        <v>1.3962634015954636</v>
      </c>
      <c r="K588" s="23">
        <f t="shared" si="143"/>
        <v>-2.6179938779914944</v>
      </c>
      <c r="L588">
        <f t="shared" si="131"/>
        <v>0.67149400142796367</v>
      </c>
      <c r="M588">
        <f t="shared" si="132"/>
        <v>-32.553197999999995</v>
      </c>
      <c r="N588" s="24">
        <f t="shared" si="133"/>
        <v>-0.36131913673887073</v>
      </c>
      <c r="O588" s="24">
        <f t="shared" si="134"/>
        <v>0.99022923695106924</v>
      </c>
      <c r="P588" s="11">
        <f t="shared" si="135"/>
        <v>80</v>
      </c>
      <c r="Q588" s="11">
        <f t="shared" si="136"/>
        <v>-150</v>
      </c>
      <c r="R588" s="23">
        <f t="shared" si="137"/>
        <v>1.3962634015954636</v>
      </c>
      <c r="S588" s="23">
        <f t="shared" si="138"/>
        <v>-2.6179938779914944</v>
      </c>
      <c r="T588">
        <f t="shared" si="139"/>
        <v>0.55080695060673945</v>
      </c>
      <c r="U588">
        <f t="shared" si="140"/>
        <v>-32.84370097129559</v>
      </c>
      <c r="V588" s="24">
        <f t="shared" si="141"/>
        <v>-0.29872969497918733</v>
      </c>
      <c r="W588" s="24">
        <f t="shared" si="142"/>
        <v>1.0395332009645919</v>
      </c>
      <c r="X588">
        <v>1.609748859330016</v>
      </c>
      <c r="Y588">
        <v>0.56328049503740862</v>
      </c>
    </row>
    <row r="589" spans="1:25">
      <c r="A589" s="4"/>
      <c r="B589" s="4"/>
      <c r="F589" s="1">
        <v>-140</v>
      </c>
      <c r="G589" s="1">
        <f t="shared" si="144"/>
        <v>80</v>
      </c>
      <c r="H589" s="1">
        <f t="shared" si="129"/>
        <v>80</v>
      </c>
      <c r="I589" s="1">
        <f t="shared" si="130"/>
        <v>-140</v>
      </c>
      <c r="J589" s="23">
        <f t="shared" si="143"/>
        <v>1.3962634015954636</v>
      </c>
      <c r="K589" s="23">
        <f t="shared" si="143"/>
        <v>-2.4434609527920612</v>
      </c>
      <c r="L589">
        <f t="shared" si="131"/>
        <v>0.67149400142796367</v>
      </c>
      <c r="M589">
        <f t="shared" si="132"/>
        <v>-26.524827999999999</v>
      </c>
      <c r="N589" s="24">
        <f t="shared" si="133"/>
        <v>-0.29987953367741366</v>
      </c>
      <c r="O589" s="24">
        <f t="shared" si="134"/>
        <v>0.95541313500179947</v>
      </c>
      <c r="P589" s="11">
        <f t="shared" si="135"/>
        <v>80</v>
      </c>
      <c r="Q589" s="11">
        <f t="shared" si="136"/>
        <v>-140</v>
      </c>
      <c r="R589" s="23">
        <f t="shared" si="137"/>
        <v>1.3962634015954636</v>
      </c>
      <c r="S589" s="23">
        <f t="shared" si="138"/>
        <v>-2.4434609527920612</v>
      </c>
      <c r="T589">
        <f t="shared" si="139"/>
        <v>0.55080695060673945</v>
      </c>
      <c r="U589">
        <f t="shared" si="140"/>
        <v>-26.761534124759368</v>
      </c>
      <c r="V589" s="24">
        <f t="shared" si="141"/>
        <v>-0.24801636013291237</v>
      </c>
      <c r="W589" s="24">
        <f t="shared" si="142"/>
        <v>1.0104863234378647</v>
      </c>
      <c r="X589">
        <v>1.6096513436331465</v>
      </c>
      <c r="Y589">
        <v>0.56381397843082193</v>
      </c>
    </row>
    <row r="590" spans="1:25">
      <c r="A590" s="4"/>
      <c r="B590" s="4"/>
      <c r="F590" s="1">
        <v>-130</v>
      </c>
      <c r="G590" s="1">
        <f t="shared" si="144"/>
        <v>80</v>
      </c>
      <c r="H590" s="1">
        <f t="shared" si="129"/>
        <v>80</v>
      </c>
      <c r="I590" s="1">
        <f t="shared" si="130"/>
        <v>-130</v>
      </c>
      <c r="J590" s="23">
        <f t="shared" si="143"/>
        <v>1.3962634015954636</v>
      </c>
      <c r="K590" s="23">
        <f t="shared" si="143"/>
        <v>-2.2689280275926285</v>
      </c>
      <c r="L590">
        <f t="shared" si="131"/>
        <v>0.67149400142796367</v>
      </c>
      <c r="M590">
        <f t="shared" si="132"/>
        <v>-20.496457999999997</v>
      </c>
      <c r="N590" s="24">
        <f t="shared" si="133"/>
        <v>-0.23512327268728087</v>
      </c>
      <c r="O590" s="24">
        <f t="shared" si="134"/>
        <v>0.92724200719567207</v>
      </c>
      <c r="P590" s="11">
        <f t="shared" si="135"/>
        <v>80</v>
      </c>
      <c r="Q590" s="11">
        <f t="shared" si="136"/>
        <v>-130</v>
      </c>
      <c r="R590" s="23">
        <f t="shared" si="137"/>
        <v>1.3962634015954636</v>
      </c>
      <c r="S590" s="23">
        <f t="shared" si="138"/>
        <v>-2.2689280275926285</v>
      </c>
      <c r="T590">
        <f t="shared" si="139"/>
        <v>0.55080695060673945</v>
      </c>
      <c r="U590">
        <f t="shared" si="140"/>
        <v>-20.679367278223147</v>
      </c>
      <c r="V590" s="24">
        <f t="shared" si="141"/>
        <v>-0.19451084240623517</v>
      </c>
      <c r="W590" s="24">
        <f t="shared" si="142"/>
        <v>0.98697626180282583</v>
      </c>
      <c r="X590">
        <v>1.6126327810672147</v>
      </c>
      <c r="Y590">
        <v>0.56271965684479852</v>
      </c>
    </row>
    <row r="591" spans="1:25">
      <c r="A591" s="4"/>
      <c r="B591" s="4"/>
      <c r="F591" s="1">
        <v>-120</v>
      </c>
      <c r="G591" s="1">
        <f t="shared" si="144"/>
        <v>80</v>
      </c>
      <c r="H591" s="1">
        <f t="shared" si="129"/>
        <v>80</v>
      </c>
      <c r="I591" s="1">
        <f t="shared" si="130"/>
        <v>-120</v>
      </c>
      <c r="J591" s="23">
        <f t="shared" si="143"/>
        <v>1.3962634015954636</v>
      </c>
      <c r="K591" s="23">
        <f t="shared" si="143"/>
        <v>-2.0943951023931953</v>
      </c>
      <c r="L591">
        <f t="shared" si="131"/>
        <v>0.67149400142796367</v>
      </c>
      <c r="M591">
        <f t="shared" si="132"/>
        <v>-14.468087999999998</v>
      </c>
      <c r="N591" s="24">
        <f t="shared" si="133"/>
        <v>-0.16776655591741724</v>
      </c>
      <c r="O591" s="24">
        <f t="shared" si="134"/>
        <v>0.9060274252936944</v>
      </c>
      <c r="P591" s="11">
        <f t="shared" si="135"/>
        <v>80</v>
      </c>
      <c r="Q591" s="11">
        <f t="shared" si="136"/>
        <v>-120</v>
      </c>
      <c r="R591" s="23">
        <f t="shared" si="137"/>
        <v>1.3962634015954636</v>
      </c>
      <c r="S591" s="23">
        <f t="shared" si="138"/>
        <v>-2.0943951023931953</v>
      </c>
      <c r="T591">
        <f t="shared" si="139"/>
        <v>0.55080695060673945</v>
      </c>
      <c r="U591">
        <f t="shared" si="140"/>
        <v>-14.597200431686929</v>
      </c>
      <c r="V591" s="24">
        <f t="shared" si="141"/>
        <v>-0.13881551008858395</v>
      </c>
      <c r="W591" s="24">
        <f t="shared" si="142"/>
        <v>0.96926769372662347</v>
      </c>
      <c r="X591">
        <v>1.6125</v>
      </c>
      <c r="Y591">
        <v>0.56259421606799231</v>
      </c>
    </row>
    <row r="592" spans="1:25">
      <c r="A592" s="4"/>
      <c r="B592" s="4"/>
      <c r="F592" s="1">
        <v>-110</v>
      </c>
      <c r="G592" s="1">
        <f t="shared" si="144"/>
        <v>80</v>
      </c>
      <c r="H592" s="1">
        <f t="shared" si="129"/>
        <v>80</v>
      </c>
      <c r="I592" s="1">
        <f t="shared" si="130"/>
        <v>-110</v>
      </c>
      <c r="J592" s="23">
        <f t="shared" si="143"/>
        <v>1.3962634015954636</v>
      </c>
      <c r="K592" s="23">
        <f t="shared" si="143"/>
        <v>-1.9198621771937625</v>
      </c>
      <c r="L592">
        <f t="shared" si="131"/>
        <v>0.67149400142796367</v>
      </c>
      <c r="M592">
        <f t="shared" si="132"/>
        <v>-8.4397179999999992</v>
      </c>
      <c r="N592" s="24">
        <f t="shared" si="133"/>
        <v>-9.8554346473456469E-2</v>
      </c>
      <c r="O592" s="24">
        <f t="shared" si="134"/>
        <v>0.89200402188451267</v>
      </c>
      <c r="P592" s="11">
        <f t="shared" si="135"/>
        <v>80</v>
      </c>
      <c r="Q592" s="11">
        <f t="shared" si="136"/>
        <v>-110</v>
      </c>
      <c r="R592" s="23">
        <f t="shared" si="137"/>
        <v>1.3962634015954636</v>
      </c>
      <c r="S592" s="23">
        <f t="shared" si="138"/>
        <v>-1.9198621771937625</v>
      </c>
      <c r="T592">
        <f t="shared" si="139"/>
        <v>0.55080695060673945</v>
      </c>
      <c r="U592">
        <f t="shared" si="140"/>
        <v>-8.5150335851507073</v>
      </c>
      <c r="V592" s="24">
        <f t="shared" si="141"/>
        <v>-8.1557384531825733E-2</v>
      </c>
      <c r="W592" s="24">
        <f t="shared" si="142"/>
        <v>0.95755998331811032</v>
      </c>
      <c r="X592">
        <v>1.6125383126264545</v>
      </c>
      <c r="Y592">
        <v>0.56283917869259625</v>
      </c>
    </row>
    <row r="593" spans="1:25">
      <c r="A593" s="4"/>
      <c r="B593" s="4"/>
      <c r="F593" s="1">
        <v>-100</v>
      </c>
      <c r="G593" s="1">
        <f t="shared" si="144"/>
        <v>80</v>
      </c>
      <c r="H593" s="1">
        <f t="shared" si="129"/>
        <v>80</v>
      </c>
      <c r="I593" s="1">
        <f t="shared" si="130"/>
        <v>-100</v>
      </c>
      <c r="J593" s="23">
        <f t="shared" si="143"/>
        <v>1.3962634015954636</v>
      </c>
      <c r="K593" s="23">
        <f t="shared" si="143"/>
        <v>-1.7453292519943295</v>
      </c>
      <c r="L593">
        <f t="shared" si="131"/>
        <v>0.67149400142796367</v>
      </c>
      <c r="M593">
        <f t="shared" si="132"/>
        <v>-2.4113479999999998</v>
      </c>
      <c r="N593" s="24">
        <f t="shared" si="133"/>
        <v>-2.8252129149904038E-2</v>
      </c>
      <c r="O593" s="24">
        <f t="shared" si="134"/>
        <v>0.88532689535558151</v>
      </c>
      <c r="P593" s="11">
        <f t="shared" si="135"/>
        <v>80</v>
      </c>
      <c r="Q593" s="11">
        <f t="shared" si="136"/>
        <v>-100</v>
      </c>
      <c r="R593" s="23">
        <f t="shared" si="137"/>
        <v>1.3962634015954636</v>
      </c>
      <c r="S593" s="23">
        <f t="shared" si="138"/>
        <v>-1.7453292519943295</v>
      </c>
      <c r="T593">
        <f t="shared" si="139"/>
        <v>0.55080695060673945</v>
      </c>
      <c r="U593">
        <f t="shared" si="140"/>
        <v>-2.432866738614488</v>
      </c>
      <c r="V593" s="24">
        <f t="shared" si="141"/>
        <v>-2.3381081106728065E-2</v>
      </c>
      <c r="W593" s="24">
        <f t="shared" si="142"/>
        <v>0.9519849366748917</v>
      </c>
      <c r="X593">
        <v>1.6051248533556561</v>
      </c>
      <c r="Y593">
        <v>0.55781881969797742</v>
      </c>
    </row>
    <row r="594" spans="1:25">
      <c r="A594" s="4"/>
      <c r="B594" s="4"/>
      <c r="F594" s="1">
        <v>-90</v>
      </c>
      <c r="G594" s="1">
        <f t="shared" si="144"/>
        <v>80</v>
      </c>
      <c r="H594" s="1">
        <f t="shared" ref="H594:H657" si="145">ROUND((ROUNDDOWN(G594,0)+(G594-ROUNDDOWN(G594,0))*(5/3)),2)</f>
        <v>80</v>
      </c>
      <c r="I594" s="1">
        <f t="shared" si="130"/>
        <v>-90</v>
      </c>
      <c r="J594" s="23">
        <f t="shared" si="143"/>
        <v>1.3962634015954636</v>
      </c>
      <c r="K594" s="23">
        <f t="shared" si="143"/>
        <v>-1.5707963267948966</v>
      </c>
      <c r="L594">
        <f t="shared" si="131"/>
        <v>0.67149400142796367</v>
      </c>
      <c r="M594">
        <f t="shared" si="132"/>
        <v>3.6170219999999995</v>
      </c>
      <c r="N594" s="24">
        <f t="shared" si="133"/>
        <v>4.2362555806894048E-2</v>
      </c>
      <c r="O594" s="24">
        <f t="shared" si="134"/>
        <v>0.88606989451002349</v>
      </c>
      <c r="P594" s="11">
        <f t="shared" si="135"/>
        <v>80</v>
      </c>
      <c r="Q594" s="11">
        <f t="shared" si="136"/>
        <v>-90</v>
      </c>
      <c r="R594" s="23">
        <f t="shared" si="137"/>
        <v>1.3962634015954636</v>
      </c>
      <c r="S594" s="23">
        <f t="shared" si="138"/>
        <v>-1.5707963267948966</v>
      </c>
      <c r="T594">
        <f t="shared" si="139"/>
        <v>0.55080695060673945</v>
      </c>
      <c r="U594">
        <f t="shared" si="140"/>
        <v>3.6493001079217322</v>
      </c>
      <c r="V594" s="24">
        <f t="shared" si="141"/>
        <v>3.5058447915086353E-2</v>
      </c>
      <c r="W594" s="24">
        <f t="shared" si="142"/>
        <v>0.95260531800246717</v>
      </c>
      <c r="X594">
        <v>1.6054606100917668</v>
      </c>
      <c r="Y594">
        <v>0.55790302341972631</v>
      </c>
    </row>
    <row r="595" spans="1:25">
      <c r="A595" s="4"/>
      <c r="B595" s="4"/>
      <c r="F595" s="1">
        <v>-80</v>
      </c>
      <c r="G595" s="1">
        <f t="shared" si="144"/>
        <v>80</v>
      </c>
      <c r="H595" s="1">
        <f t="shared" si="145"/>
        <v>80</v>
      </c>
      <c r="I595" s="1">
        <f t="shared" si="130"/>
        <v>-80</v>
      </c>
      <c r="J595" s="23">
        <f t="shared" si="143"/>
        <v>1.3962634015954636</v>
      </c>
      <c r="K595" s="23">
        <f t="shared" si="143"/>
        <v>-1.3962634015954636</v>
      </c>
      <c r="L595">
        <f t="shared" si="131"/>
        <v>0.67149400142796367</v>
      </c>
      <c r="M595">
        <f t="shared" si="132"/>
        <v>9.6453919999999993</v>
      </c>
      <c r="N595" s="24">
        <f t="shared" si="133"/>
        <v>0.11250871226868976</v>
      </c>
      <c r="O595" s="24">
        <f t="shared" si="134"/>
        <v>0.89422480180125785</v>
      </c>
      <c r="P595" s="11">
        <f t="shared" si="135"/>
        <v>80</v>
      </c>
      <c r="Q595" s="11">
        <f t="shared" si="136"/>
        <v>-80</v>
      </c>
      <c r="R595" s="23">
        <f t="shared" si="137"/>
        <v>1.3962634015954636</v>
      </c>
      <c r="S595" s="23">
        <f t="shared" si="138"/>
        <v>-1.3962634015954636</v>
      </c>
      <c r="T595">
        <f t="shared" si="139"/>
        <v>0.55080695060673945</v>
      </c>
      <c r="U595">
        <f t="shared" si="140"/>
        <v>9.731466954457952</v>
      </c>
      <c r="V595" s="24">
        <f t="shared" si="141"/>
        <v>9.3103286852627642E-2</v>
      </c>
      <c r="W595" s="24">
        <f t="shared" si="142"/>
        <v>0.95941414301108541</v>
      </c>
      <c r="X595">
        <v>1.6058643416547944</v>
      </c>
      <c r="Y595">
        <v>0.5584538269660102</v>
      </c>
    </row>
    <row r="596" spans="1:25">
      <c r="A596" s="4"/>
      <c r="B596" s="4"/>
      <c r="F596" s="1">
        <v>-70</v>
      </c>
      <c r="G596" s="1">
        <f t="shared" si="144"/>
        <v>80</v>
      </c>
      <c r="H596" s="1">
        <f t="shared" si="145"/>
        <v>80</v>
      </c>
      <c r="I596" s="1">
        <f t="shared" ref="I596:I658" si="146">ROUND((ROUNDDOWN(F596,0)+(F596-ROUNDDOWN(F596,0))*(5/3)),2)</f>
        <v>-70</v>
      </c>
      <c r="J596" s="23">
        <f t="shared" si="143"/>
        <v>1.3962634015954636</v>
      </c>
      <c r="K596" s="23">
        <f t="shared" si="143"/>
        <v>-1.2217304763960306</v>
      </c>
      <c r="L596">
        <f t="shared" si="131"/>
        <v>0.67149400142796367</v>
      </c>
      <c r="M596">
        <f t="shared" si="132"/>
        <v>15.673761999999998</v>
      </c>
      <c r="N596" s="24">
        <f t="shared" si="133"/>
        <v>0.18141052601721294</v>
      </c>
      <c r="O596" s="24">
        <f t="shared" si="134"/>
        <v>0.90970142421879996</v>
      </c>
      <c r="P596" s="11">
        <f t="shared" si="135"/>
        <v>80</v>
      </c>
      <c r="Q596" s="11">
        <f t="shared" si="136"/>
        <v>-70</v>
      </c>
      <c r="R596" s="23">
        <f t="shared" si="137"/>
        <v>1.3962634015954636</v>
      </c>
      <c r="S596" s="23">
        <f t="shared" si="138"/>
        <v>-1.2217304763960306</v>
      </c>
      <c r="T596">
        <f t="shared" si="139"/>
        <v>0.55080695060673945</v>
      </c>
      <c r="U596">
        <f t="shared" si="140"/>
        <v>15.813633800994172</v>
      </c>
      <c r="V596" s="24">
        <f t="shared" si="141"/>
        <v>0.15009996346926488</v>
      </c>
      <c r="W596" s="24">
        <f t="shared" si="142"/>
        <v>0.97233475754529297</v>
      </c>
      <c r="X596">
        <v>1.6060449695948757</v>
      </c>
      <c r="Y596">
        <v>0.55568217063940017</v>
      </c>
    </row>
    <row r="597" spans="1:25">
      <c r="A597" s="4"/>
      <c r="B597" s="4"/>
      <c r="F597" s="1">
        <v>-60</v>
      </c>
      <c r="G597" s="1">
        <f t="shared" si="144"/>
        <v>80</v>
      </c>
      <c r="H597" s="1">
        <f t="shared" si="145"/>
        <v>80</v>
      </c>
      <c r="I597" s="1">
        <f t="shared" si="146"/>
        <v>-60</v>
      </c>
      <c r="J597" s="23">
        <f t="shared" si="143"/>
        <v>1.3962634015954636</v>
      </c>
      <c r="K597" s="23">
        <f t="shared" si="143"/>
        <v>-1.0471975511965976</v>
      </c>
      <c r="L597">
        <f t="shared" si="131"/>
        <v>0.67149400142796367</v>
      </c>
      <c r="M597">
        <f t="shared" si="132"/>
        <v>21.702131999999999</v>
      </c>
      <c r="N597" s="24">
        <f t="shared" si="133"/>
        <v>0.24830594522429525</v>
      </c>
      <c r="O597" s="24">
        <f t="shared" si="134"/>
        <v>0.93232859082003572</v>
      </c>
      <c r="P597" s="11">
        <f t="shared" si="135"/>
        <v>80</v>
      </c>
      <c r="Q597" s="11">
        <f t="shared" si="136"/>
        <v>-60</v>
      </c>
      <c r="R597" s="23">
        <f t="shared" si="137"/>
        <v>1.3962634015954636</v>
      </c>
      <c r="S597" s="23">
        <f t="shared" si="138"/>
        <v>-1.0471975511965976</v>
      </c>
      <c r="T597">
        <f t="shared" si="139"/>
        <v>0.55080695060673945</v>
      </c>
      <c r="U597">
        <f t="shared" si="140"/>
        <v>21.895800647530393</v>
      </c>
      <c r="V597" s="24">
        <f t="shared" si="141"/>
        <v>0.20540680580189247</v>
      </c>
      <c r="W597" s="24">
        <f t="shared" si="142"/>
        <v>0.99122170056095771</v>
      </c>
      <c r="X597">
        <v>1.605842791503197</v>
      </c>
      <c r="Y597">
        <v>0.55580906966257793</v>
      </c>
    </row>
    <row r="598" spans="1:25">
      <c r="A598" s="4"/>
      <c r="B598" s="4"/>
      <c r="F598" s="1">
        <v>-50</v>
      </c>
      <c r="G598" s="1">
        <f t="shared" si="144"/>
        <v>80</v>
      </c>
      <c r="H598" s="1">
        <f t="shared" si="145"/>
        <v>80</v>
      </c>
      <c r="I598" s="1">
        <f t="shared" si="146"/>
        <v>-50</v>
      </c>
      <c r="J598" s="23">
        <f t="shared" si="143"/>
        <v>1.3962634015954636</v>
      </c>
      <c r="K598" s="23">
        <f t="shared" si="143"/>
        <v>-0.87266462599716477</v>
      </c>
      <c r="L598">
        <f t="shared" si="131"/>
        <v>0.67149400142796367</v>
      </c>
      <c r="M598">
        <f t="shared" si="132"/>
        <v>27.730501999999998</v>
      </c>
      <c r="N598" s="24">
        <f t="shared" si="133"/>
        <v>0.31245510872040466</v>
      </c>
      <c r="O598" s="24">
        <f t="shared" si="134"/>
        <v>0.96185604587530205</v>
      </c>
      <c r="P598" s="11">
        <f t="shared" si="135"/>
        <v>80</v>
      </c>
      <c r="Q598" s="11">
        <f t="shared" si="136"/>
        <v>-50</v>
      </c>
      <c r="R598" s="23">
        <f t="shared" si="137"/>
        <v>1.3962634015954636</v>
      </c>
      <c r="S598" s="23">
        <f t="shared" si="138"/>
        <v>-0.87266462599716477</v>
      </c>
      <c r="T598">
        <f t="shared" si="139"/>
        <v>0.55080695060673945</v>
      </c>
      <c r="U598">
        <f t="shared" si="140"/>
        <v>27.977967494066611</v>
      </c>
      <c r="V598" s="24">
        <f t="shared" si="141"/>
        <v>0.2584011661419176</v>
      </c>
      <c r="W598" s="24">
        <f t="shared" si="142"/>
        <v>1.0158623417343255</v>
      </c>
      <c r="X598">
        <v>1.6152264888482581</v>
      </c>
      <c r="Y598">
        <v>0.56184042743320073</v>
      </c>
    </row>
    <row r="599" spans="1:25">
      <c r="A599" s="4"/>
      <c r="B599" s="4"/>
      <c r="F599" s="1">
        <v>-40</v>
      </c>
      <c r="G599" s="1">
        <f t="shared" si="144"/>
        <v>80</v>
      </c>
      <c r="H599" s="1">
        <f t="shared" si="145"/>
        <v>80</v>
      </c>
      <c r="I599" s="1">
        <f t="shared" si="146"/>
        <v>-40</v>
      </c>
      <c r="J599" s="23">
        <f t="shared" si="143"/>
        <v>1.3962634015954636</v>
      </c>
      <c r="K599" s="23">
        <f t="shared" si="143"/>
        <v>-0.69813170079773179</v>
      </c>
      <c r="L599">
        <f t="shared" si="131"/>
        <v>0.67149400142796367</v>
      </c>
      <c r="M599">
        <f t="shared" si="132"/>
        <v>33.758871999999997</v>
      </c>
      <c r="N599" s="24">
        <f t="shared" si="133"/>
        <v>0.3731485288352151</v>
      </c>
      <c r="O599" s="24">
        <f t="shared" si="134"/>
        <v>0.99795721668815063</v>
      </c>
      <c r="P599" s="11">
        <f t="shared" si="135"/>
        <v>80</v>
      </c>
      <c r="Q599" s="11">
        <f t="shared" si="136"/>
        <v>-40</v>
      </c>
      <c r="R599" s="23">
        <f t="shared" si="137"/>
        <v>1.3962634015954636</v>
      </c>
      <c r="S599" s="23">
        <f t="shared" si="138"/>
        <v>-0.69813170079773179</v>
      </c>
      <c r="T599">
        <f t="shared" si="139"/>
        <v>0.55080695060673945</v>
      </c>
      <c r="U599">
        <f t="shared" si="140"/>
        <v>34.060134340602829</v>
      </c>
      <c r="V599" s="24">
        <f t="shared" si="141"/>
        <v>0.30848643084006339</v>
      </c>
      <c r="W599" s="24">
        <f t="shared" si="142"/>
        <v>1.0459792752668045</v>
      </c>
      <c r="X599">
        <v>1.6142904249390879</v>
      </c>
      <c r="Y599">
        <v>0.56135433435025528</v>
      </c>
    </row>
    <row r="600" spans="1:25">
      <c r="A600" s="4"/>
      <c r="B600" s="4"/>
      <c r="F600" s="1">
        <v>-30</v>
      </c>
      <c r="G600" s="1">
        <f t="shared" si="144"/>
        <v>80</v>
      </c>
      <c r="H600" s="1">
        <f t="shared" si="145"/>
        <v>80</v>
      </c>
      <c r="I600" s="1">
        <f t="shared" si="146"/>
        <v>-30</v>
      </c>
      <c r="J600" s="23">
        <f t="shared" si="143"/>
        <v>1.3962634015954636</v>
      </c>
      <c r="K600" s="23">
        <f t="shared" si="143"/>
        <v>-0.52359877559829882</v>
      </c>
      <c r="L600">
        <f t="shared" si="131"/>
        <v>0.67149400142796367</v>
      </c>
      <c r="M600">
        <f t="shared" si="132"/>
        <v>39.787241999999999</v>
      </c>
      <c r="N600" s="24">
        <f t="shared" si="133"/>
        <v>0.42971493830825797</v>
      </c>
      <c r="O600" s="24">
        <f t="shared" si="134"/>
        <v>1.0402328254787925</v>
      </c>
      <c r="P600" s="11">
        <f t="shared" si="135"/>
        <v>80</v>
      </c>
      <c r="Q600" s="11">
        <f t="shared" si="136"/>
        <v>-30</v>
      </c>
      <c r="R600" s="23">
        <f t="shared" si="137"/>
        <v>1.3962634015954636</v>
      </c>
      <c r="S600" s="23">
        <f t="shared" si="138"/>
        <v>-0.52359877559829882</v>
      </c>
      <c r="T600">
        <f t="shared" si="139"/>
        <v>0.55080695060673945</v>
      </c>
      <c r="U600">
        <f t="shared" si="140"/>
        <v>40.142301187139054</v>
      </c>
      <c r="V600" s="24">
        <f t="shared" si="141"/>
        <v>0.35509873701818889</v>
      </c>
      <c r="W600" s="24">
        <f t="shared" si="142"/>
        <v>1.081233442935887</v>
      </c>
      <c r="X600">
        <v>1.6143827395728865</v>
      </c>
      <c r="Y600">
        <v>0.56178061593982176</v>
      </c>
    </row>
    <row r="601" spans="1:25">
      <c r="A601" s="4"/>
      <c r="B601" s="4"/>
      <c r="F601" s="1">
        <v>-20</v>
      </c>
      <c r="G601" s="1">
        <f t="shared" si="144"/>
        <v>80</v>
      </c>
      <c r="H601" s="1">
        <f t="shared" si="145"/>
        <v>80</v>
      </c>
      <c r="I601" s="1">
        <f t="shared" si="146"/>
        <v>-20</v>
      </c>
      <c r="J601" s="23">
        <f t="shared" si="143"/>
        <v>1.3962634015954636</v>
      </c>
      <c r="K601" s="23">
        <f t="shared" si="143"/>
        <v>-0.3490658503988659</v>
      </c>
      <c r="L601">
        <f t="shared" si="131"/>
        <v>0.67149400142796367</v>
      </c>
      <c r="M601">
        <f t="shared" si="132"/>
        <v>45.815611999999994</v>
      </c>
      <c r="N601" s="24">
        <f t="shared" si="133"/>
        <v>0.48152871448307916</v>
      </c>
      <c r="O601" s="24">
        <f t="shared" si="134"/>
        <v>1.0882153053834085</v>
      </c>
      <c r="P601" s="11">
        <f t="shared" si="135"/>
        <v>80</v>
      </c>
      <c r="Q601" s="11">
        <f t="shared" si="136"/>
        <v>-20</v>
      </c>
      <c r="R601" s="23">
        <f t="shared" si="137"/>
        <v>1.3962634015954636</v>
      </c>
      <c r="S601" s="23">
        <f t="shared" si="138"/>
        <v>-0.3490658503988659</v>
      </c>
      <c r="T601">
        <f t="shared" si="139"/>
        <v>0.55080695060673945</v>
      </c>
      <c r="U601">
        <f t="shared" si="140"/>
        <v>46.224468033675272</v>
      </c>
      <c r="V601" s="24">
        <f t="shared" si="141"/>
        <v>0.39771332057098724</v>
      </c>
      <c r="W601" s="24">
        <f t="shared" si="142"/>
        <v>1.1212279512327104</v>
      </c>
      <c r="X601">
        <v>1.6085317878227705</v>
      </c>
      <c r="Y601">
        <v>0.55885104767952887</v>
      </c>
    </row>
    <row r="602" spans="1:25">
      <c r="A602" s="4"/>
      <c r="B602" s="4"/>
      <c r="F602" s="1">
        <v>-10</v>
      </c>
      <c r="G602" s="1">
        <f t="shared" si="144"/>
        <v>80</v>
      </c>
      <c r="H602" s="1">
        <f t="shared" si="145"/>
        <v>80</v>
      </c>
      <c r="I602" s="1">
        <f t="shared" si="146"/>
        <v>-10</v>
      </c>
      <c r="J602" s="23">
        <f t="shared" si="143"/>
        <v>1.3962634015954636</v>
      </c>
      <c r="K602" s="23">
        <f t="shared" si="143"/>
        <v>-0.17453292519943295</v>
      </c>
      <c r="L602">
        <f t="shared" si="131"/>
        <v>0.67149400142796367</v>
      </c>
      <c r="M602">
        <f t="shared" si="132"/>
        <v>51.843981999999997</v>
      </c>
      <c r="N602" s="24">
        <f t="shared" si="133"/>
        <v>0.528016798673554</v>
      </c>
      <c r="O602" s="24">
        <f t="shared" si="134"/>
        <v>1.1413739717285178</v>
      </c>
      <c r="P602" s="11">
        <f t="shared" si="135"/>
        <v>80</v>
      </c>
      <c r="Q602" s="11">
        <f t="shared" si="136"/>
        <v>-10</v>
      </c>
      <c r="R602" s="23">
        <f t="shared" si="137"/>
        <v>1.3962634015954636</v>
      </c>
      <c r="S602" s="23">
        <f t="shared" si="138"/>
        <v>-0.17453292519943295</v>
      </c>
      <c r="T602">
        <f t="shared" si="139"/>
        <v>0.55080695060673945</v>
      </c>
      <c r="U602">
        <f t="shared" si="140"/>
        <v>52.30663488021149</v>
      </c>
      <c r="V602" s="24">
        <f t="shared" si="141"/>
        <v>0.43585042399138157</v>
      </c>
      <c r="W602" s="24">
        <f t="shared" si="142"/>
        <v>1.1655125396127013</v>
      </c>
      <c r="X602">
        <v>1.608391861991229</v>
      </c>
      <c r="Y602">
        <v>0.5587036920012447</v>
      </c>
    </row>
    <row r="603" spans="1:25">
      <c r="A603" s="4"/>
      <c r="B603" s="4"/>
      <c r="F603" s="1">
        <v>0</v>
      </c>
      <c r="G603" s="1">
        <f t="shared" si="144"/>
        <v>80</v>
      </c>
      <c r="H603" s="1">
        <f t="shared" si="145"/>
        <v>80</v>
      </c>
      <c r="I603" s="1">
        <f t="shared" si="146"/>
        <v>0</v>
      </c>
      <c r="J603" s="23">
        <f t="shared" si="143"/>
        <v>1.3962634015954636</v>
      </c>
      <c r="K603" s="23">
        <f t="shared" si="143"/>
        <v>0</v>
      </c>
      <c r="L603">
        <f t="shared" si="131"/>
        <v>0.67149400142796367</v>
      </c>
      <c r="M603">
        <f t="shared" si="132"/>
        <v>57.872351999999992</v>
      </c>
      <c r="N603" s="24">
        <f t="shared" si="133"/>
        <v>0.56866503417439318</v>
      </c>
      <c r="O603" s="24">
        <f t="shared" si="134"/>
        <v>1.1991208913862768</v>
      </c>
      <c r="P603" s="11">
        <f t="shared" si="135"/>
        <v>80</v>
      </c>
      <c r="Q603" s="11">
        <f t="shared" si="136"/>
        <v>0</v>
      </c>
      <c r="R603" s="23">
        <f t="shared" si="137"/>
        <v>1.3962634015954636</v>
      </c>
      <c r="S603" s="23">
        <f t="shared" si="138"/>
        <v>0</v>
      </c>
      <c r="T603">
        <f t="shared" si="139"/>
        <v>0.55080695060673945</v>
      </c>
      <c r="U603">
        <f t="shared" si="140"/>
        <v>58.388801726747715</v>
      </c>
      <c r="V603" s="24">
        <f t="shared" si="141"/>
        <v>0.46908069750897191</v>
      </c>
      <c r="W603" s="24">
        <f t="shared" si="142"/>
        <v>1.2135886495554704</v>
      </c>
      <c r="X603">
        <v>1.6063595522085115</v>
      </c>
      <c r="Y603">
        <v>0.55855101961745146</v>
      </c>
    </row>
    <row r="604" spans="1:25">
      <c r="A604" s="4"/>
      <c r="B604" s="4"/>
      <c r="F604" s="1">
        <v>10</v>
      </c>
      <c r="G604" s="1">
        <f t="shared" si="144"/>
        <v>80</v>
      </c>
      <c r="H604" s="1">
        <f t="shared" si="145"/>
        <v>80</v>
      </c>
      <c r="I604" s="1">
        <f t="shared" si="146"/>
        <v>10</v>
      </c>
      <c r="J604" s="23">
        <f t="shared" si="143"/>
        <v>1.3962634015954636</v>
      </c>
      <c r="K604" s="23">
        <f t="shared" si="143"/>
        <v>0.17453292519943295</v>
      </c>
      <c r="L604">
        <f t="shared" si="131"/>
        <v>0.67149400142796367</v>
      </c>
      <c r="M604">
        <f t="shared" si="132"/>
        <v>63.900721999999995</v>
      </c>
      <c r="N604" s="24">
        <f t="shared" si="133"/>
        <v>0.60302385281764859</v>
      </c>
      <c r="O604" s="24">
        <f t="shared" si="134"/>
        <v>1.2608173852958278</v>
      </c>
      <c r="P604" s="11">
        <f t="shared" si="135"/>
        <v>80</v>
      </c>
      <c r="Q604" s="11">
        <f t="shared" si="136"/>
        <v>10</v>
      </c>
      <c r="R604" s="23">
        <f t="shared" si="137"/>
        <v>1.3962634015954636</v>
      </c>
      <c r="S604" s="23">
        <f t="shared" si="138"/>
        <v>0.17453292519943295</v>
      </c>
      <c r="T604">
        <f t="shared" si="139"/>
        <v>0.55080695060673945</v>
      </c>
      <c r="U604">
        <f t="shared" si="140"/>
        <v>64.470968573283926</v>
      </c>
      <c r="V604" s="24">
        <f t="shared" si="141"/>
        <v>0.49703003273519386</v>
      </c>
      <c r="W604" s="24">
        <f t="shared" si="142"/>
        <v>1.2649150373661799</v>
      </c>
      <c r="X604">
        <v>1.6065122672583236</v>
      </c>
      <c r="Y604">
        <v>0.5586730327324323</v>
      </c>
    </row>
    <row r="605" spans="1:25">
      <c r="A605" s="4"/>
      <c r="B605" s="4"/>
      <c r="F605" s="1">
        <v>20</v>
      </c>
      <c r="G605" s="1">
        <f t="shared" si="144"/>
        <v>80</v>
      </c>
      <c r="H605" s="1">
        <f t="shared" si="145"/>
        <v>80</v>
      </c>
      <c r="I605" s="1">
        <f t="shared" si="146"/>
        <v>20</v>
      </c>
      <c r="J605" s="23">
        <f t="shared" ref="J605:J658" si="147">RADIANS(H605)</f>
        <v>1.3962634015954636</v>
      </c>
      <c r="K605" s="23">
        <f t="shared" ref="K605:K658" si="148">RADIANS(I605)</f>
        <v>0.3490658503988659</v>
      </c>
      <c r="L605">
        <f t="shared" si="131"/>
        <v>0.67149400142796367</v>
      </c>
      <c r="M605">
        <f t="shared" si="132"/>
        <v>69.929091999999997</v>
      </c>
      <c r="N605" s="24">
        <f t="shared" si="133"/>
        <v>0.63071324718208777</v>
      </c>
      <c r="O605" s="24">
        <f t="shared" si="134"/>
        <v>1.325781092233024</v>
      </c>
      <c r="P605" s="11">
        <f t="shared" si="135"/>
        <v>80</v>
      </c>
      <c r="Q605" s="11">
        <f t="shared" si="136"/>
        <v>20</v>
      </c>
      <c r="R605" s="23">
        <f t="shared" si="137"/>
        <v>1.3962634015954636</v>
      </c>
      <c r="S605" s="23">
        <f t="shared" si="138"/>
        <v>0.3490658503988659</v>
      </c>
      <c r="T605">
        <f t="shared" si="139"/>
        <v>0.55080695060673945</v>
      </c>
      <c r="U605">
        <f t="shared" si="140"/>
        <v>70.553135419820151</v>
      </c>
      <c r="V605" s="24">
        <f t="shared" si="141"/>
        <v>0.5193837743977282</v>
      </c>
      <c r="W605" s="24">
        <f t="shared" si="142"/>
        <v>1.3189138675291363</v>
      </c>
      <c r="X605">
        <v>1.6091494730767999</v>
      </c>
      <c r="Y605">
        <v>0.56064817582924698</v>
      </c>
    </row>
    <row r="606" spans="1:25">
      <c r="A606" s="4"/>
      <c r="B606" s="4"/>
      <c r="F606" s="1">
        <v>30</v>
      </c>
      <c r="G606" s="1">
        <f t="shared" si="144"/>
        <v>80</v>
      </c>
      <c r="H606" s="1">
        <f t="shared" si="145"/>
        <v>80</v>
      </c>
      <c r="I606" s="1">
        <f t="shared" si="146"/>
        <v>30</v>
      </c>
      <c r="J606" s="23">
        <f t="shared" si="147"/>
        <v>1.3962634015954636</v>
      </c>
      <c r="K606" s="23">
        <f t="shared" si="148"/>
        <v>0.52359877559829882</v>
      </c>
      <c r="L606">
        <f t="shared" si="131"/>
        <v>0.67149400142796367</v>
      </c>
      <c r="M606">
        <f t="shared" si="132"/>
        <v>75.957461999999992</v>
      </c>
      <c r="N606" s="24">
        <f t="shared" si="133"/>
        <v>0.65142697346296397</v>
      </c>
      <c r="O606" s="24">
        <f t="shared" si="134"/>
        <v>1.3932935157034658</v>
      </c>
      <c r="P606" s="11">
        <f t="shared" si="135"/>
        <v>80</v>
      </c>
      <c r="Q606" s="11">
        <f t="shared" si="136"/>
        <v>30</v>
      </c>
      <c r="R606" s="23">
        <f t="shared" si="137"/>
        <v>1.3962634015954636</v>
      </c>
      <c r="S606" s="23">
        <f t="shared" si="138"/>
        <v>0.52359877559829882</v>
      </c>
      <c r="T606">
        <f t="shared" si="139"/>
        <v>0.55080695060673945</v>
      </c>
      <c r="U606">
        <f t="shared" si="140"/>
        <v>76.635302266356376</v>
      </c>
      <c r="V606" s="24">
        <f t="shared" si="141"/>
        <v>0.53589026274820328</v>
      </c>
      <c r="W606" s="24">
        <f t="shared" si="142"/>
        <v>1.3749772180142681</v>
      </c>
      <c r="X606">
        <v>1.6091709297522701</v>
      </c>
      <c r="Y606">
        <v>0.56067032691151497</v>
      </c>
    </row>
    <row r="607" spans="1:25">
      <c r="A607" s="4"/>
      <c r="B607" s="4"/>
      <c r="F607" s="1">
        <v>40</v>
      </c>
      <c r="G607" s="1">
        <f t="shared" si="144"/>
        <v>80</v>
      </c>
      <c r="H607" s="1">
        <f t="shared" si="145"/>
        <v>80</v>
      </c>
      <c r="I607" s="1">
        <f t="shared" si="146"/>
        <v>40</v>
      </c>
      <c r="J607" s="23">
        <f t="shared" si="147"/>
        <v>1.3962634015954636</v>
      </c>
      <c r="K607" s="23">
        <f t="shared" si="148"/>
        <v>0.69813170079773179</v>
      </c>
      <c r="L607">
        <f t="shared" si="131"/>
        <v>0.67149400142796367</v>
      </c>
      <c r="M607">
        <f t="shared" si="132"/>
        <v>81.985831999999988</v>
      </c>
      <c r="N607" s="24">
        <f t="shared" si="133"/>
        <v>0.66493593851857657</v>
      </c>
      <c r="O607" s="24">
        <f t="shared" si="134"/>
        <v>1.4626079704904551</v>
      </c>
      <c r="P607" s="11">
        <f t="shared" si="135"/>
        <v>80</v>
      </c>
      <c r="Q607" s="11">
        <f t="shared" si="136"/>
        <v>40</v>
      </c>
      <c r="R607" s="23">
        <f t="shared" si="137"/>
        <v>1.3962634015954636</v>
      </c>
      <c r="S607" s="23">
        <f t="shared" si="138"/>
        <v>0.69813170079773179</v>
      </c>
      <c r="T607">
        <f t="shared" si="139"/>
        <v>0.55080695060673945</v>
      </c>
      <c r="U607">
        <f t="shared" si="140"/>
        <v>82.717469112892587</v>
      </c>
      <c r="V607" s="24">
        <f t="shared" si="141"/>
        <v>0.54636366676255665</v>
      </c>
      <c r="W607" s="24">
        <f t="shared" si="142"/>
        <v>1.4324739242993694</v>
      </c>
      <c r="X607">
        <v>1.60919238642773</v>
      </c>
      <c r="Y607">
        <v>0.56069247799378397</v>
      </c>
    </row>
    <row r="608" spans="1:25">
      <c r="A608" s="4"/>
      <c r="B608" s="4"/>
      <c r="F608" s="1">
        <v>50</v>
      </c>
      <c r="G608" s="1">
        <f t="shared" si="144"/>
        <v>80</v>
      </c>
      <c r="H608" s="1">
        <f t="shared" si="145"/>
        <v>80</v>
      </c>
      <c r="I608" s="1">
        <f t="shared" si="146"/>
        <v>50</v>
      </c>
      <c r="J608" s="23">
        <f t="shared" si="147"/>
        <v>1.3962634015954636</v>
      </c>
      <c r="K608" s="23">
        <f t="shared" si="148"/>
        <v>0.87266462599716477</v>
      </c>
      <c r="L608">
        <f t="shared" si="131"/>
        <v>0.67149400142796367</v>
      </c>
      <c r="M608">
        <f t="shared" si="132"/>
        <v>88.014201999999997</v>
      </c>
      <c r="N608" s="24">
        <f t="shared" si="133"/>
        <v>0.67109073363299754</v>
      </c>
      <c r="O608" s="24">
        <f t="shared" si="134"/>
        <v>1.5329578409693043</v>
      </c>
      <c r="P608" s="11">
        <f t="shared" si="135"/>
        <v>80</v>
      </c>
      <c r="Q608" s="11">
        <f t="shared" si="136"/>
        <v>50</v>
      </c>
      <c r="R608" s="23">
        <f t="shared" si="137"/>
        <v>1.3962634015954636</v>
      </c>
      <c r="S608" s="23">
        <f t="shared" si="138"/>
        <v>0.87266462599716477</v>
      </c>
      <c r="T608">
        <f t="shared" si="139"/>
        <v>0.55080695060673945</v>
      </c>
      <c r="U608">
        <f t="shared" si="140"/>
        <v>88.799635959428812</v>
      </c>
      <c r="V608" s="24">
        <f t="shared" si="141"/>
        <v>0.55068607623771648</v>
      </c>
      <c r="W608" s="24">
        <f t="shared" si="142"/>
        <v>1.4907566850576943</v>
      </c>
      <c r="X608">
        <v>1.6092138431031899</v>
      </c>
      <c r="Y608">
        <v>0.56071462907605196</v>
      </c>
    </row>
    <row r="609" spans="1:25">
      <c r="A609" s="4"/>
      <c r="B609" s="4"/>
      <c r="F609" s="1">
        <v>60</v>
      </c>
      <c r="G609" s="1">
        <f t="shared" si="144"/>
        <v>80</v>
      </c>
      <c r="H609" s="1">
        <f t="shared" si="145"/>
        <v>80</v>
      </c>
      <c r="I609" s="1">
        <f t="shared" si="146"/>
        <v>60</v>
      </c>
      <c r="J609" s="23">
        <f t="shared" si="147"/>
        <v>1.3962634015954636</v>
      </c>
      <c r="K609" s="23">
        <f t="shared" si="148"/>
        <v>1.0471975511965976</v>
      </c>
      <c r="L609">
        <f t="shared" si="131"/>
        <v>0.67149400142796367</v>
      </c>
      <c r="M609">
        <f t="shared" si="132"/>
        <v>94.042571999999993</v>
      </c>
      <c r="N609" s="24">
        <f t="shared" si="133"/>
        <v>0.66982328697162941</v>
      </c>
      <c r="O609" s="24">
        <f t="shared" si="134"/>
        <v>1.6035650598513134</v>
      </c>
      <c r="P609" s="11">
        <f t="shared" si="135"/>
        <v>80</v>
      </c>
      <c r="Q609" s="11">
        <f t="shared" si="136"/>
        <v>60</v>
      </c>
      <c r="R609" s="23">
        <f t="shared" si="137"/>
        <v>1.3962634015954636</v>
      </c>
      <c r="S609" s="23">
        <f t="shared" si="138"/>
        <v>1.0471975511965976</v>
      </c>
      <c r="T609">
        <f t="shared" si="139"/>
        <v>0.55080695060673945</v>
      </c>
      <c r="U609">
        <f t="shared" si="140"/>
        <v>94.881802805965037</v>
      </c>
      <c r="V609" s="24">
        <f t="shared" si="141"/>
        <v>0.5488088292316553</v>
      </c>
      <c r="W609" s="24">
        <f t="shared" si="142"/>
        <v>1.5491693495146537</v>
      </c>
      <c r="X609">
        <v>1.6092352997786501</v>
      </c>
      <c r="Y609">
        <v>0.56073678015832096</v>
      </c>
    </row>
    <row r="610" spans="1:25">
      <c r="A610" s="4"/>
      <c r="B610" s="4"/>
      <c r="F610" s="1">
        <v>70</v>
      </c>
      <c r="G610" s="1">
        <f t="shared" si="144"/>
        <v>80</v>
      </c>
      <c r="H610" s="1">
        <f t="shared" si="145"/>
        <v>80</v>
      </c>
      <c r="I610" s="1">
        <f t="shared" si="146"/>
        <v>70</v>
      </c>
      <c r="J610" s="23">
        <f t="shared" si="147"/>
        <v>1.3962634015954636</v>
      </c>
      <c r="K610" s="23">
        <f t="shared" si="148"/>
        <v>1.2217304763960306</v>
      </c>
      <c r="L610">
        <f t="shared" si="131"/>
        <v>0.67149400142796367</v>
      </c>
      <c r="M610">
        <f t="shared" si="132"/>
        <v>100.07094199999999</v>
      </c>
      <c r="N610" s="24">
        <f t="shared" si="133"/>
        <v>0.66114761645349129</v>
      </c>
      <c r="O610" s="24">
        <f t="shared" si="134"/>
        <v>1.6736487135827796</v>
      </c>
      <c r="P610" s="11">
        <f t="shared" si="135"/>
        <v>80</v>
      </c>
      <c r="Q610" s="11">
        <f t="shared" si="136"/>
        <v>70</v>
      </c>
      <c r="R610" s="23">
        <f t="shared" si="137"/>
        <v>1.3962634015954636</v>
      </c>
      <c r="S610" s="23">
        <f t="shared" si="138"/>
        <v>1.2217304763960306</v>
      </c>
      <c r="T610">
        <f t="shared" si="139"/>
        <v>0.55080695060673945</v>
      </c>
      <c r="U610">
        <f t="shared" si="140"/>
        <v>100.96396965250125</v>
      </c>
      <c r="V610" s="24">
        <f t="shared" si="141"/>
        <v>0.54075305990241751</v>
      </c>
      <c r="W610" s="24">
        <f t="shared" si="142"/>
        <v>1.6070543044321208</v>
      </c>
      <c r="X610">
        <v>1.60925675645411</v>
      </c>
      <c r="Y610">
        <v>0.56075893124058895</v>
      </c>
    </row>
    <row r="611" spans="1:25">
      <c r="A611" s="4"/>
      <c r="B611" s="4"/>
      <c r="F611" s="1">
        <v>80</v>
      </c>
      <c r="G611" s="1">
        <f t="shared" si="144"/>
        <v>80</v>
      </c>
      <c r="H611" s="1">
        <f t="shared" si="145"/>
        <v>80</v>
      </c>
      <c r="I611" s="1">
        <f t="shared" si="146"/>
        <v>80</v>
      </c>
      <c r="J611" s="23">
        <f t="shared" si="147"/>
        <v>1.3962634015954636</v>
      </c>
      <c r="K611" s="23">
        <f t="shared" si="148"/>
        <v>1.3962634015954636</v>
      </c>
      <c r="L611">
        <f t="shared" si="131"/>
        <v>0.67149400142796367</v>
      </c>
      <c r="M611">
        <f t="shared" si="132"/>
        <v>106.099312</v>
      </c>
      <c r="N611" s="24">
        <f t="shared" si="133"/>
        <v>0.64515967471348856</v>
      </c>
      <c r="O611" s="24">
        <f t="shared" si="134"/>
        <v>1.7424336792236059</v>
      </c>
      <c r="P611" s="11">
        <f t="shared" si="135"/>
        <v>80</v>
      </c>
      <c r="Q611" s="11">
        <f t="shared" si="136"/>
        <v>80</v>
      </c>
      <c r="R611" s="23">
        <f t="shared" si="137"/>
        <v>1.3962634015954636</v>
      </c>
      <c r="S611" s="23">
        <f t="shared" si="138"/>
        <v>1.3962634015954636</v>
      </c>
      <c r="T611">
        <f t="shared" si="139"/>
        <v>0.55080695060673945</v>
      </c>
      <c r="U611">
        <f t="shared" si="140"/>
        <v>107.04613649903747</v>
      </c>
      <c r="V611" s="24">
        <f t="shared" si="141"/>
        <v>0.5266094605785151</v>
      </c>
      <c r="W611" s="24">
        <f t="shared" si="142"/>
        <v>1.663759877557238</v>
      </c>
      <c r="X611">
        <v>1.60927821312957</v>
      </c>
      <c r="Y611">
        <v>0.56078108232285795</v>
      </c>
    </row>
    <row r="612" spans="1:25">
      <c r="A612" s="4"/>
      <c r="B612" s="4"/>
      <c r="F612" s="1">
        <v>90</v>
      </c>
      <c r="G612" s="1">
        <f t="shared" si="144"/>
        <v>80</v>
      </c>
      <c r="H612" s="1">
        <f t="shared" si="145"/>
        <v>80</v>
      </c>
      <c r="I612" s="1">
        <f t="shared" si="146"/>
        <v>90</v>
      </c>
      <c r="J612" s="23">
        <f t="shared" si="147"/>
        <v>1.3962634015954636</v>
      </c>
      <c r="K612" s="23">
        <f t="shared" si="148"/>
        <v>1.5707963267948966</v>
      </c>
      <c r="L612">
        <f t="shared" si="131"/>
        <v>0.67149400142796367</v>
      </c>
      <c r="M612">
        <f t="shared" si="132"/>
        <v>112.12768199999999</v>
      </c>
      <c r="N612" s="24">
        <f t="shared" si="133"/>
        <v>0.62203628786937915</v>
      </c>
      <c r="O612" s="24">
        <f t="shared" si="134"/>
        <v>1.8091591972819094</v>
      </c>
      <c r="P612" s="11">
        <f t="shared" si="135"/>
        <v>80</v>
      </c>
      <c r="Q612" s="11">
        <f t="shared" si="136"/>
        <v>90</v>
      </c>
      <c r="R612" s="23">
        <f t="shared" si="137"/>
        <v>1.3962634015954636</v>
      </c>
      <c r="S612" s="23">
        <f t="shared" si="138"/>
        <v>1.5707963267948966</v>
      </c>
      <c r="T612">
        <f t="shared" si="139"/>
        <v>0.55080695060673945</v>
      </c>
      <c r="U612">
        <f t="shared" si="140"/>
        <v>113.1283033455737</v>
      </c>
      <c r="V612" s="24">
        <f t="shared" si="141"/>
        <v>0.50653726073931926</v>
      </c>
      <c r="W612" s="24">
        <f t="shared" si="142"/>
        <v>1.7186476741872585</v>
      </c>
      <c r="X612">
        <v>1.6092996698050299</v>
      </c>
      <c r="Y612">
        <v>0.56080323340512594</v>
      </c>
    </row>
    <row r="613" spans="1:25">
      <c r="A613" s="4"/>
      <c r="B613" s="4"/>
      <c r="F613" s="1">
        <v>100</v>
      </c>
      <c r="G613" s="1">
        <f t="shared" si="144"/>
        <v>80</v>
      </c>
      <c r="H613" s="1">
        <f t="shared" si="145"/>
        <v>80</v>
      </c>
      <c r="I613" s="1">
        <f t="shared" si="146"/>
        <v>100</v>
      </c>
      <c r="J613" s="23">
        <f t="shared" si="147"/>
        <v>1.3962634015954636</v>
      </c>
      <c r="K613" s="23">
        <f t="shared" si="148"/>
        <v>1.7453292519943295</v>
      </c>
      <c r="L613">
        <f t="shared" si="131"/>
        <v>0.67149400142796367</v>
      </c>
      <c r="M613">
        <f t="shared" si="132"/>
        <v>118.15605199999999</v>
      </c>
      <c r="N613" s="24">
        <f t="shared" si="133"/>
        <v>0.59203319983063851</v>
      </c>
      <c r="O613" s="24">
        <f t="shared" si="134"/>
        <v>1.8730872856893608</v>
      </c>
      <c r="P613" s="11">
        <f t="shared" si="135"/>
        <v>80</v>
      </c>
      <c r="Q613" s="11">
        <f t="shared" si="136"/>
        <v>100</v>
      </c>
      <c r="R613" s="23">
        <f t="shared" si="137"/>
        <v>1.3962634015954636</v>
      </c>
      <c r="S613" s="23">
        <f t="shared" si="138"/>
        <v>1.7453292519943295</v>
      </c>
      <c r="T613">
        <f t="shared" si="139"/>
        <v>0.55080695060673945</v>
      </c>
      <c r="U613">
        <f t="shared" si="140"/>
        <v>119.21047019210991</v>
      </c>
      <c r="V613" s="24">
        <f t="shared" si="141"/>
        <v>0.48076243440014482</v>
      </c>
      <c r="W613" s="24">
        <f t="shared" si="142"/>
        <v>1.7710997642549431</v>
      </c>
      <c r="X613">
        <v>1.6093211264804901</v>
      </c>
      <c r="Y613">
        <v>0.56082538448739505</v>
      </c>
    </row>
    <row r="614" spans="1:25">
      <c r="A614" s="4"/>
      <c r="B614" s="4"/>
      <c r="F614" s="1">
        <v>110</v>
      </c>
      <c r="G614" s="1">
        <f t="shared" si="144"/>
        <v>80</v>
      </c>
      <c r="H614" s="1">
        <f t="shared" si="145"/>
        <v>80</v>
      </c>
      <c r="I614" s="1">
        <f t="shared" si="146"/>
        <v>110</v>
      </c>
      <c r="J614" s="23">
        <f t="shared" si="147"/>
        <v>1.3962634015954636</v>
      </c>
      <c r="K614" s="23">
        <f t="shared" si="148"/>
        <v>1.9198621771937625</v>
      </c>
      <c r="L614">
        <f t="shared" si="131"/>
        <v>0.67149400142796367</v>
      </c>
      <c r="M614">
        <f t="shared" si="132"/>
        <v>124.184422</v>
      </c>
      <c r="N614" s="24">
        <f t="shared" si="133"/>
        <v>0.55548224377910527</v>
      </c>
      <c r="O614" s="24">
        <f t="shared" si="134"/>
        <v>1.9335109018589534</v>
      </c>
      <c r="P614" s="11">
        <f t="shared" si="135"/>
        <v>80</v>
      </c>
      <c r="Q614" s="11">
        <f t="shared" si="136"/>
        <v>110</v>
      </c>
      <c r="R614" s="23">
        <f t="shared" si="137"/>
        <v>1.3962634015954636</v>
      </c>
      <c r="S614" s="23">
        <f t="shared" si="138"/>
        <v>1.9198621771937625</v>
      </c>
      <c r="T614">
        <f t="shared" si="139"/>
        <v>0.55080695060673945</v>
      </c>
      <c r="U614">
        <f t="shared" si="140"/>
        <v>125.29263703864613</v>
      </c>
      <c r="V614" s="24">
        <f t="shared" si="141"/>
        <v>0.44957515608339438</v>
      </c>
      <c r="W614" s="24">
        <f t="shared" si="142"/>
        <v>1.8205256390218771</v>
      </c>
      <c r="X614">
        <v>1.60934258315595</v>
      </c>
      <c r="Y614">
        <v>0.56084753556966305</v>
      </c>
    </row>
    <row r="615" spans="1:25">
      <c r="A615" s="4"/>
      <c r="B615" s="4"/>
      <c r="F615" s="1">
        <v>120</v>
      </c>
      <c r="G615" s="1">
        <f t="shared" si="144"/>
        <v>80</v>
      </c>
      <c r="H615" s="1">
        <f t="shared" si="145"/>
        <v>80</v>
      </c>
      <c r="I615" s="1">
        <f t="shared" si="146"/>
        <v>120</v>
      </c>
      <c r="J615" s="23">
        <f t="shared" si="147"/>
        <v>1.3962634015954636</v>
      </c>
      <c r="K615" s="23">
        <f t="shared" si="148"/>
        <v>2.0943951023931953</v>
      </c>
      <c r="L615">
        <f t="shared" si="131"/>
        <v>0.67149400142796367</v>
      </c>
      <c r="M615">
        <f t="shared" si="132"/>
        <v>130.21279199999998</v>
      </c>
      <c r="N615" s="24">
        <f t="shared" si="133"/>
        <v>0.51278767210473863</v>
      </c>
      <c r="O615" s="24">
        <f t="shared" si="134"/>
        <v>1.9897617625531125</v>
      </c>
      <c r="P615" s="11">
        <f t="shared" si="135"/>
        <v>80</v>
      </c>
      <c r="Q615" s="11">
        <f t="shared" si="136"/>
        <v>120</v>
      </c>
      <c r="R615" s="23">
        <f t="shared" si="137"/>
        <v>1.3962634015954636</v>
      </c>
      <c r="S615" s="23">
        <f t="shared" si="138"/>
        <v>2.0943951023931953</v>
      </c>
      <c r="T615">
        <f t="shared" si="139"/>
        <v>0.55080695060673945</v>
      </c>
      <c r="U615">
        <f t="shared" si="140"/>
        <v>131.37480388518236</v>
      </c>
      <c r="V615" s="24">
        <f t="shared" si="141"/>
        <v>0.41332653401658837</v>
      </c>
      <c r="W615" s="24">
        <f t="shared" si="142"/>
        <v>1.866368859060842</v>
      </c>
      <c r="X615">
        <v>1.60936403983141</v>
      </c>
      <c r="Y615">
        <v>0.56086968665193204</v>
      </c>
    </row>
    <row r="616" spans="1:25">
      <c r="A616" s="4"/>
      <c r="B616" s="4"/>
      <c r="F616" s="1">
        <v>130</v>
      </c>
      <c r="G616" s="1">
        <f t="shared" si="144"/>
        <v>80</v>
      </c>
      <c r="H616" s="1">
        <f t="shared" si="145"/>
        <v>80</v>
      </c>
      <c r="I616" s="1">
        <f t="shared" si="146"/>
        <v>130</v>
      </c>
      <c r="J616" s="23">
        <f t="shared" si="147"/>
        <v>1.3962634015954636</v>
      </c>
      <c r="K616" s="23">
        <f t="shared" si="148"/>
        <v>2.2689280275926285</v>
      </c>
      <c r="L616">
        <f t="shared" si="131"/>
        <v>0.67149400142796367</v>
      </c>
      <c r="M616">
        <f t="shared" si="132"/>
        <v>136.241162</v>
      </c>
      <c r="N616" s="24">
        <f t="shared" si="133"/>
        <v>0.46442168538728029</v>
      </c>
      <c r="O616" s="24">
        <f t="shared" si="134"/>
        <v>2.0412177350746581</v>
      </c>
      <c r="P616" s="11">
        <f t="shared" si="135"/>
        <v>80</v>
      </c>
      <c r="Q616" s="11">
        <f t="shared" si="136"/>
        <v>130</v>
      </c>
      <c r="R616" s="23">
        <f t="shared" si="137"/>
        <v>1.3962634015954636</v>
      </c>
      <c r="S616" s="23">
        <f t="shared" si="138"/>
        <v>2.2689280275926285</v>
      </c>
      <c r="T616">
        <f t="shared" si="139"/>
        <v>0.55080695060673945</v>
      </c>
      <c r="U616">
        <f t="shared" si="140"/>
        <v>137.45697073171857</v>
      </c>
      <c r="V616" s="24">
        <f t="shared" si="141"/>
        <v>0.37242465733513286</v>
      </c>
      <c r="W616" s="24">
        <f t="shared" si="142"/>
        <v>1.9081133186838637</v>
      </c>
      <c r="X616">
        <v>1.6093854965068699</v>
      </c>
      <c r="Y616">
        <v>0.56089183773420004</v>
      </c>
    </row>
    <row r="617" spans="1:25">
      <c r="A617" s="4"/>
      <c r="B617" s="4"/>
      <c r="F617" s="1">
        <v>140</v>
      </c>
      <c r="G617" s="1">
        <f t="shared" si="144"/>
        <v>80</v>
      </c>
      <c r="H617" s="1">
        <f t="shared" si="145"/>
        <v>80</v>
      </c>
      <c r="I617" s="1">
        <f t="shared" si="146"/>
        <v>140</v>
      </c>
      <c r="J617" s="23">
        <f t="shared" si="147"/>
        <v>1.3962634015954636</v>
      </c>
      <c r="K617" s="23">
        <f t="shared" si="148"/>
        <v>2.4434609527920612</v>
      </c>
      <c r="L617">
        <f t="shared" si="131"/>
        <v>0.67149400142796367</v>
      </c>
      <c r="M617">
        <f t="shared" si="132"/>
        <v>142.269532</v>
      </c>
      <c r="N617" s="24">
        <f t="shared" si="133"/>
        <v>0.4109192098731389</v>
      </c>
      <c r="O617" s="24">
        <f t="shared" si="134"/>
        <v>2.0873097180342794</v>
      </c>
      <c r="P617" s="11">
        <f t="shared" si="135"/>
        <v>80</v>
      </c>
      <c r="Q617" s="11">
        <f t="shared" si="136"/>
        <v>140</v>
      </c>
      <c r="R617" s="23">
        <f t="shared" si="137"/>
        <v>1.3962634015954636</v>
      </c>
      <c r="S617" s="23">
        <f t="shared" si="138"/>
        <v>2.4434609527920612</v>
      </c>
      <c r="T617">
        <f t="shared" si="139"/>
        <v>0.55080695060673945</v>
      </c>
      <c r="U617">
        <f t="shared" si="140"/>
        <v>143.53913757825478</v>
      </c>
      <c r="V617" s="24">
        <f t="shared" si="141"/>
        <v>0.32733000179064747</v>
      </c>
      <c r="W617" s="24">
        <f t="shared" si="142"/>
        <v>1.9452890562906322</v>
      </c>
      <c r="X617">
        <v>1.6094069531823301</v>
      </c>
      <c r="Y617">
        <v>0.56091398881646903</v>
      </c>
    </row>
    <row r="618" spans="1:25">
      <c r="A618" s="4"/>
      <c r="B618" s="4"/>
      <c r="F618" s="1">
        <v>150</v>
      </c>
      <c r="G618" s="1">
        <f t="shared" si="144"/>
        <v>80</v>
      </c>
      <c r="H618" s="1">
        <f t="shared" si="145"/>
        <v>80</v>
      </c>
      <c r="I618" s="1">
        <f t="shared" si="146"/>
        <v>150</v>
      </c>
      <c r="J618" s="23">
        <f t="shared" si="147"/>
        <v>1.3962634015954636</v>
      </c>
      <c r="K618" s="23">
        <f t="shared" si="148"/>
        <v>2.6179938779914944</v>
      </c>
      <c r="L618">
        <f t="shared" si="131"/>
        <v>0.67149400142796367</v>
      </c>
      <c r="M618">
        <f t="shared" si="132"/>
        <v>148.29790199999999</v>
      </c>
      <c r="N618" s="24">
        <f t="shared" si="133"/>
        <v>0.35287198120843105</v>
      </c>
      <c r="O618" s="24">
        <f t="shared" si="134"/>
        <v>2.1275279355934709</v>
      </c>
      <c r="P618" s="11">
        <f t="shared" si="135"/>
        <v>80</v>
      </c>
      <c r="Q618" s="11">
        <f t="shared" si="136"/>
        <v>150</v>
      </c>
      <c r="R618" s="23">
        <f t="shared" si="137"/>
        <v>1.3962634015954636</v>
      </c>
      <c r="S618" s="23">
        <f t="shared" si="138"/>
        <v>2.6179938779914944</v>
      </c>
      <c r="T618">
        <f t="shared" si="139"/>
        <v>0.55080695060673945</v>
      </c>
      <c r="U618">
        <f t="shared" si="140"/>
        <v>149.62130442479102</v>
      </c>
      <c r="V618" s="24">
        <f t="shared" si="141"/>
        <v>0.27855024568766629</v>
      </c>
      <c r="W618" s="24">
        <f t="shared" si="142"/>
        <v>1.9774775452240503</v>
      </c>
      <c r="X618">
        <v>1.60942840985779</v>
      </c>
      <c r="Y618">
        <v>0.56093613989873703</v>
      </c>
    </row>
    <row r="619" spans="1:25">
      <c r="A619" s="4"/>
      <c r="B619" s="4"/>
      <c r="F619" s="1">
        <v>160</v>
      </c>
      <c r="G619" s="1">
        <f t="shared" si="144"/>
        <v>80</v>
      </c>
      <c r="H619" s="1">
        <f t="shared" si="145"/>
        <v>80</v>
      </c>
      <c r="I619" s="1">
        <f t="shared" si="146"/>
        <v>160</v>
      </c>
      <c r="J619" s="23">
        <f t="shared" si="147"/>
        <v>1.3962634015954636</v>
      </c>
      <c r="K619" s="23">
        <f t="shared" si="148"/>
        <v>2.7925268031909272</v>
      </c>
      <c r="L619">
        <f t="shared" si="131"/>
        <v>0.67149400142796367</v>
      </c>
      <c r="M619">
        <f t="shared" si="132"/>
        <v>154.32627199999999</v>
      </c>
      <c r="N619" s="24">
        <f t="shared" si="133"/>
        <v>0.29092199986190309</v>
      </c>
      <c r="O619" s="24">
        <f t="shared" si="134"/>
        <v>2.1614275755687888</v>
      </c>
      <c r="P619" s="11">
        <f t="shared" si="135"/>
        <v>80</v>
      </c>
      <c r="Q619" s="11">
        <f t="shared" si="136"/>
        <v>160</v>
      </c>
      <c r="R619" s="23">
        <f t="shared" si="137"/>
        <v>1.3962634015954636</v>
      </c>
      <c r="S619" s="23">
        <f t="shared" si="138"/>
        <v>2.7925268031909272</v>
      </c>
      <c r="T619">
        <f t="shared" si="139"/>
        <v>0.55080695060673945</v>
      </c>
      <c r="U619">
        <f t="shared" si="140"/>
        <v>155.70347127132723</v>
      </c>
      <c r="V619" s="24">
        <f t="shared" si="141"/>
        <v>0.2266345544111984</v>
      </c>
      <c r="W619" s="24">
        <f t="shared" si="142"/>
        <v>2.0043164055681402</v>
      </c>
      <c r="X619">
        <v>1.60944986653325</v>
      </c>
      <c r="Y619">
        <v>0.56095829098100602</v>
      </c>
    </row>
    <row r="620" spans="1:25">
      <c r="A620" s="4"/>
      <c r="B620" s="4"/>
      <c r="F620" s="1">
        <v>170</v>
      </c>
      <c r="G620" s="1">
        <f t="shared" si="144"/>
        <v>80</v>
      </c>
      <c r="H620" s="1">
        <f t="shared" si="145"/>
        <v>80</v>
      </c>
      <c r="I620" s="1">
        <f t="shared" si="146"/>
        <v>170</v>
      </c>
      <c r="J620" s="23">
        <f t="shared" si="147"/>
        <v>1.3962634015954636</v>
      </c>
      <c r="K620" s="23">
        <f t="shared" si="148"/>
        <v>2.9670597283903604</v>
      </c>
      <c r="L620">
        <f t="shared" si="131"/>
        <v>0.67149400142796367</v>
      </c>
      <c r="M620">
        <f t="shared" si="132"/>
        <v>160.35464199999998</v>
      </c>
      <c r="N620" s="24">
        <f t="shared" si="133"/>
        <v>0.22575443062054357</v>
      </c>
      <c r="O620" s="24">
        <f t="shared" si="134"/>
        <v>2.1886337090401948</v>
      </c>
      <c r="P620" s="11">
        <f t="shared" si="135"/>
        <v>80</v>
      </c>
      <c r="Q620" s="11">
        <f t="shared" si="136"/>
        <v>170</v>
      </c>
      <c r="R620" s="23">
        <f t="shared" si="137"/>
        <v>1.3962634015954636</v>
      </c>
      <c r="S620" s="23">
        <f t="shared" si="138"/>
        <v>2.9670597283903604</v>
      </c>
      <c r="T620">
        <f t="shared" si="139"/>
        <v>0.55080695060673945</v>
      </c>
      <c r="U620">
        <f t="shared" si="140"/>
        <v>161.78563811786344</v>
      </c>
      <c r="V620" s="24">
        <f t="shared" si="141"/>
        <v>0.17216739789027907</v>
      </c>
      <c r="W620" s="24">
        <f t="shared" si="142"/>
        <v>2.0255034838426158</v>
      </c>
      <c r="X620">
        <v>1.6094713232087201</v>
      </c>
      <c r="Y620">
        <v>0.56098044206327402</v>
      </c>
    </row>
    <row r="621" spans="1:25">
      <c r="A621" s="4"/>
      <c r="B621" s="4"/>
      <c r="F621" s="1">
        <v>180</v>
      </c>
      <c r="G621" s="1">
        <f t="shared" si="144"/>
        <v>80</v>
      </c>
      <c r="H621" s="1">
        <f t="shared" si="145"/>
        <v>80</v>
      </c>
      <c r="I621" s="1">
        <f t="shared" si="146"/>
        <v>180</v>
      </c>
      <c r="J621" s="23">
        <f t="shared" si="147"/>
        <v>1.3962634015954636</v>
      </c>
      <c r="K621" s="23">
        <f t="shared" si="148"/>
        <v>3.1415926535897931</v>
      </c>
      <c r="L621">
        <f t="shared" si="131"/>
        <v>0.67149400142796367</v>
      </c>
      <c r="M621">
        <f t="shared" si="132"/>
        <v>166.38301199999998</v>
      </c>
      <c r="N621" s="24">
        <f t="shared" si="133"/>
        <v>0.15809002468923267</v>
      </c>
      <c r="O621" s="24">
        <f t="shared" si="134"/>
        <v>2.2088454370527653</v>
      </c>
      <c r="P621" s="11">
        <f t="shared" si="135"/>
        <v>80</v>
      </c>
      <c r="Q621" s="11">
        <f t="shared" si="136"/>
        <v>180</v>
      </c>
      <c r="R621" s="23">
        <f t="shared" si="137"/>
        <v>1.3962634015954636</v>
      </c>
      <c r="S621" s="23">
        <f t="shared" si="138"/>
        <v>3.1415926535897931</v>
      </c>
      <c r="T621">
        <f t="shared" si="139"/>
        <v>0.55080695060673945</v>
      </c>
      <c r="U621">
        <f t="shared" si="140"/>
        <v>167.86780496439968</v>
      </c>
      <c r="V621" s="24">
        <f t="shared" si="141"/>
        <v>0.1157619706008704</v>
      </c>
      <c r="W621" s="24">
        <f t="shared" si="142"/>
        <v>2.0408002546646671</v>
      </c>
      <c r="X621">
        <v>1.60949277988418</v>
      </c>
      <c r="Y621">
        <v>0.56100259314554302</v>
      </c>
    </row>
    <row r="622" spans="1:25">
      <c r="B622" s="4"/>
      <c r="F622" s="1">
        <v>-180</v>
      </c>
      <c r="G622" s="1">
        <f t="shared" si="144"/>
        <v>90</v>
      </c>
      <c r="H622" s="1">
        <f t="shared" si="145"/>
        <v>90</v>
      </c>
      <c r="I622" s="1">
        <f t="shared" si="146"/>
        <v>-180</v>
      </c>
      <c r="J622" s="23">
        <f t="shared" si="147"/>
        <v>1.5707963267948966</v>
      </c>
      <c r="K622" s="23">
        <f t="shared" si="148"/>
        <v>-3.1415926535897931</v>
      </c>
      <c r="L622">
        <f t="shared" si="131"/>
        <v>0.63285202891218562</v>
      </c>
      <c r="M622">
        <f t="shared" si="132"/>
        <v>-50.638307999999995</v>
      </c>
      <c r="N622" s="24">
        <f t="shared" si="133"/>
        <v>-0.48929447102931406</v>
      </c>
      <c r="O622" s="24">
        <f t="shared" si="134"/>
        <v>1.1548628598134112</v>
      </c>
      <c r="P622" s="11">
        <f t="shared" si="135"/>
        <v>90</v>
      </c>
      <c r="Q622" s="11">
        <f t="shared" si="136"/>
        <v>-180</v>
      </c>
      <c r="R622" s="23">
        <f t="shared" si="137"/>
        <v>1.5707963267948966</v>
      </c>
      <c r="S622" s="23">
        <f t="shared" si="138"/>
        <v>-3.1415926535897931</v>
      </c>
      <c r="T622">
        <f t="shared" si="139"/>
        <v>0.50341990842009565</v>
      </c>
      <c r="U622">
        <f t="shared" si="140"/>
        <v>-51.090201510904251</v>
      </c>
      <c r="V622" s="24">
        <f t="shared" si="141"/>
        <v>-0.39172902572839191</v>
      </c>
      <c r="W622" s="24">
        <f t="shared" si="142"/>
        <v>1.1860993129029418</v>
      </c>
      <c r="X622">
        <v>1.60951423655964</v>
      </c>
      <c r="Y622">
        <v>0.56102474422781101</v>
      </c>
    </row>
    <row r="623" spans="1:25">
      <c r="A623" s="4"/>
      <c r="F623" s="1">
        <v>-170</v>
      </c>
      <c r="G623" s="1">
        <f t="shared" si="144"/>
        <v>90</v>
      </c>
      <c r="H623" s="1">
        <f t="shared" si="145"/>
        <v>90</v>
      </c>
      <c r="I623" s="1">
        <f t="shared" si="146"/>
        <v>-170</v>
      </c>
      <c r="J623" s="23">
        <f t="shared" si="147"/>
        <v>1.5707963267948966</v>
      </c>
      <c r="K623" s="23">
        <f t="shared" si="148"/>
        <v>-2.9670597283903604</v>
      </c>
      <c r="L623">
        <f t="shared" si="131"/>
        <v>0.63285202891218562</v>
      </c>
      <c r="M623">
        <f t="shared" si="132"/>
        <v>-44.609938</v>
      </c>
      <c r="N623" s="24">
        <f t="shared" si="133"/>
        <v>-0.44443713568647186</v>
      </c>
      <c r="O623" s="24">
        <f t="shared" si="134"/>
        <v>1.1056962533648456</v>
      </c>
      <c r="P623" s="11">
        <f t="shared" si="135"/>
        <v>90</v>
      </c>
      <c r="Q623" s="11">
        <f t="shared" si="136"/>
        <v>-170</v>
      </c>
      <c r="R623" s="23">
        <f t="shared" si="137"/>
        <v>1.5707963267948966</v>
      </c>
      <c r="S623" s="23">
        <f t="shared" si="138"/>
        <v>-2.9670597283903604</v>
      </c>
      <c r="T623">
        <f t="shared" si="139"/>
        <v>0.50341990842009565</v>
      </c>
      <c r="U623">
        <f t="shared" si="140"/>
        <v>-45.008034664368026</v>
      </c>
      <c r="V623" s="24">
        <f t="shared" si="141"/>
        <v>-0.35602154590943191</v>
      </c>
      <c r="W623" s="24">
        <f t="shared" si="142"/>
        <v>1.146373705243183</v>
      </c>
      <c r="X623">
        <v>1.6095356932350999</v>
      </c>
      <c r="Y623">
        <v>0.56104689531008001</v>
      </c>
    </row>
    <row r="624" spans="1:25">
      <c r="F624" s="1">
        <v>-160</v>
      </c>
      <c r="G624" s="1">
        <f t="shared" si="144"/>
        <v>90</v>
      </c>
      <c r="H624" s="1">
        <f t="shared" si="145"/>
        <v>90</v>
      </c>
      <c r="I624" s="1">
        <f t="shared" si="146"/>
        <v>-160</v>
      </c>
      <c r="J624" s="23">
        <f t="shared" si="147"/>
        <v>1.5707963267948966</v>
      </c>
      <c r="K624" s="23">
        <f t="shared" si="148"/>
        <v>-2.7925268031909272</v>
      </c>
      <c r="L624">
        <f t="shared" si="131"/>
        <v>0.63285202891218562</v>
      </c>
      <c r="M624">
        <f t="shared" si="132"/>
        <v>-38.581567999999997</v>
      </c>
      <c r="N624" s="24">
        <f t="shared" si="133"/>
        <v>-0.39466434001929096</v>
      </c>
      <c r="O624" s="24">
        <f t="shared" si="134"/>
        <v>1.0615124946383472</v>
      </c>
      <c r="P624" s="11">
        <f t="shared" si="135"/>
        <v>90</v>
      </c>
      <c r="Q624" s="11">
        <f t="shared" si="136"/>
        <v>-160</v>
      </c>
      <c r="R624" s="23">
        <f t="shared" si="137"/>
        <v>1.5707963267948966</v>
      </c>
      <c r="S624" s="23">
        <f t="shared" si="138"/>
        <v>-2.7925268031909272</v>
      </c>
      <c r="T624">
        <f t="shared" si="139"/>
        <v>0.50341990842009565</v>
      </c>
      <c r="U624">
        <f t="shared" si="140"/>
        <v>-38.925867817831808</v>
      </c>
      <c r="V624" s="24">
        <f t="shared" si="141"/>
        <v>-0.31630595442795928</v>
      </c>
      <c r="W624" s="24">
        <f t="shared" si="142"/>
        <v>1.1106550852777464</v>
      </c>
      <c r="X624">
        <v>1.6095571499105601</v>
      </c>
      <c r="Y624">
        <v>0.561069046392349</v>
      </c>
    </row>
    <row r="625" spans="1:25">
      <c r="A625" s="4"/>
      <c r="F625" s="1">
        <v>-150</v>
      </c>
      <c r="G625" s="1">
        <f t="shared" si="144"/>
        <v>90</v>
      </c>
      <c r="H625" s="1">
        <f t="shared" si="145"/>
        <v>90</v>
      </c>
      <c r="I625" s="1">
        <f t="shared" si="146"/>
        <v>-150</v>
      </c>
      <c r="J625" s="23">
        <f t="shared" si="147"/>
        <v>1.5707963267948966</v>
      </c>
      <c r="K625" s="23">
        <f t="shared" si="148"/>
        <v>-2.6179938779914944</v>
      </c>
      <c r="L625">
        <f t="shared" si="131"/>
        <v>0.63285202891218562</v>
      </c>
      <c r="M625">
        <f t="shared" si="132"/>
        <v>-32.553197999999995</v>
      </c>
      <c r="N625" s="24">
        <f t="shared" si="133"/>
        <v>-0.34052656953559401</v>
      </c>
      <c r="O625" s="24">
        <f t="shared" si="134"/>
        <v>1.0228002545742165</v>
      </c>
      <c r="P625" s="11">
        <f t="shared" si="135"/>
        <v>90</v>
      </c>
      <c r="Q625" s="11">
        <f t="shared" si="136"/>
        <v>-150</v>
      </c>
      <c r="R625" s="23">
        <f t="shared" si="137"/>
        <v>1.5707963267948966</v>
      </c>
      <c r="S625" s="23">
        <f t="shared" si="138"/>
        <v>-2.6179938779914944</v>
      </c>
      <c r="T625">
        <f t="shared" si="139"/>
        <v>0.50341990842009565</v>
      </c>
      <c r="U625">
        <f t="shared" si="140"/>
        <v>-32.84370097129559</v>
      </c>
      <c r="V625" s="24">
        <f t="shared" si="141"/>
        <v>-0.27302937176651076</v>
      </c>
      <c r="W625" s="24">
        <f t="shared" si="142"/>
        <v>1.079345575346971</v>
      </c>
      <c r="X625">
        <v>1.60957860658602</v>
      </c>
      <c r="Y625">
        <v>0.561091197474617</v>
      </c>
    </row>
    <row r="626" spans="1:25">
      <c r="F626" s="1">
        <v>-140</v>
      </c>
      <c r="G626" s="1">
        <f t="shared" si="144"/>
        <v>90</v>
      </c>
      <c r="H626" s="1">
        <f t="shared" si="145"/>
        <v>90</v>
      </c>
      <c r="I626" s="1">
        <f t="shared" si="146"/>
        <v>-140</v>
      </c>
      <c r="J626" s="23">
        <f t="shared" si="147"/>
        <v>1.5707963267948966</v>
      </c>
      <c r="K626" s="23">
        <f t="shared" si="148"/>
        <v>-2.4434609527920612</v>
      </c>
      <c r="L626">
        <f t="shared" si="131"/>
        <v>0.63285202891218562</v>
      </c>
      <c r="M626">
        <f t="shared" si="132"/>
        <v>-26.524827999999999</v>
      </c>
      <c r="N626" s="24">
        <f t="shared" si="133"/>
        <v>-0.28262258622328207</v>
      </c>
      <c r="O626" s="24">
        <f t="shared" si="134"/>
        <v>0.98998768929358305</v>
      </c>
      <c r="P626" s="11">
        <f t="shared" si="135"/>
        <v>90</v>
      </c>
      <c r="Q626" s="11">
        <f t="shared" si="136"/>
        <v>-140</v>
      </c>
      <c r="R626" s="23">
        <f t="shared" si="137"/>
        <v>1.5707963267948966</v>
      </c>
      <c r="S626" s="23">
        <f t="shared" si="138"/>
        <v>-2.4434609527920612</v>
      </c>
      <c r="T626">
        <f t="shared" si="139"/>
        <v>0.50341990842009565</v>
      </c>
      <c r="U626">
        <f t="shared" si="140"/>
        <v>-26.761534124759368</v>
      </c>
      <c r="V626" s="24">
        <f t="shared" si="141"/>
        <v>-0.22667900825735968</v>
      </c>
      <c r="W626" s="24">
        <f t="shared" si="142"/>
        <v>1.0527976597691318</v>
      </c>
      <c r="X626">
        <v>1.60960006326148</v>
      </c>
      <c r="Y626">
        <v>0.56111334855688599</v>
      </c>
    </row>
    <row r="627" spans="1:25">
      <c r="A627" s="4"/>
      <c r="F627" s="1">
        <v>-130</v>
      </c>
      <c r="G627" s="1">
        <f t="shared" si="144"/>
        <v>90</v>
      </c>
      <c r="H627" s="1">
        <f t="shared" si="145"/>
        <v>90</v>
      </c>
      <c r="I627" s="1">
        <f t="shared" si="146"/>
        <v>-130</v>
      </c>
      <c r="J627" s="23">
        <f t="shared" si="147"/>
        <v>1.5707963267948966</v>
      </c>
      <c r="K627" s="23">
        <f t="shared" si="148"/>
        <v>-2.2689280275926285</v>
      </c>
      <c r="L627">
        <f t="shared" si="131"/>
        <v>0.63285202891218562</v>
      </c>
      <c r="M627">
        <f t="shared" si="132"/>
        <v>-20.496457999999997</v>
      </c>
      <c r="N627" s="24">
        <f t="shared" si="133"/>
        <v>-0.22159280626214425</v>
      </c>
      <c r="O627" s="24">
        <f t="shared" si="134"/>
        <v>0.96343770470557499</v>
      </c>
      <c r="P627" s="11">
        <f t="shared" si="135"/>
        <v>90</v>
      </c>
      <c r="Q627" s="11">
        <f t="shared" si="136"/>
        <v>-130</v>
      </c>
      <c r="R627" s="23">
        <f t="shared" si="137"/>
        <v>1.5707963267948966</v>
      </c>
      <c r="S627" s="23">
        <f t="shared" si="138"/>
        <v>-2.2689280275926285</v>
      </c>
      <c r="T627">
        <f t="shared" si="139"/>
        <v>0.50341990842009565</v>
      </c>
      <c r="U627">
        <f t="shared" si="140"/>
        <v>-20.679367278223147</v>
      </c>
      <c r="V627" s="24">
        <f t="shared" si="141"/>
        <v>-0.17777667903972244</v>
      </c>
      <c r="W627" s="24">
        <f t="shared" si="142"/>
        <v>1.0313102165510954</v>
      </c>
      <c r="X627">
        <v>1.6096215199369399</v>
      </c>
      <c r="Y627">
        <v>0.56113549963915399</v>
      </c>
    </row>
    <row r="628" spans="1:25">
      <c r="F628" s="1">
        <v>-120</v>
      </c>
      <c r="G628" s="1">
        <f t="shared" si="144"/>
        <v>90</v>
      </c>
      <c r="H628" s="1">
        <f t="shared" si="145"/>
        <v>90</v>
      </c>
      <c r="I628" s="1">
        <f t="shared" si="146"/>
        <v>-120</v>
      </c>
      <c r="J628" s="23">
        <f t="shared" si="147"/>
        <v>1.5707963267948966</v>
      </c>
      <c r="K628" s="23">
        <f t="shared" si="148"/>
        <v>-2.0943951023931953</v>
      </c>
      <c r="L628">
        <f t="shared" si="131"/>
        <v>0.63285202891218562</v>
      </c>
      <c r="M628">
        <f t="shared" si="132"/>
        <v>-14.468087999999998</v>
      </c>
      <c r="N628" s="24">
        <f t="shared" si="133"/>
        <v>-0.15811221704165435</v>
      </c>
      <c r="O628" s="24">
        <f t="shared" si="134"/>
        <v>0.94344394277972032</v>
      </c>
      <c r="P628" s="11">
        <f t="shared" si="135"/>
        <v>90</v>
      </c>
      <c r="Q628" s="11">
        <f t="shared" si="136"/>
        <v>-120</v>
      </c>
      <c r="R628" s="23">
        <f t="shared" si="137"/>
        <v>1.5707963267948966</v>
      </c>
      <c r="S628" s="23">
        <f t="shared" si="138"/>
        <v>-2.0943951023931953</v>
      </c>
      <c r="T628">
        <f t="shared" si="139"/>
        <v>0.50341990842009565</v>
      </c>
      <c r="U628">
        <f t="shared" si="140"/>
        <v>-14.597200431686929</v>
      </c>
      <c r="V628" s="24">
        <f t="shared" si="141"/>
        <v>-0.12687292943399675</v>
      </c>
      <c r="W628" s="24">
        <f t="shared" si="142"/>
        <v>1.0151251526020064</v>
      </c>
      <c r="X628">
        <v>1.6096429766124001</v>
      </c>
      <c r="Y628">
        <v>0.56115765072142298</v>
      </c>
    </row>
    <row r="629" spans="1:25">
      <c r="A629" s="4"/>
      <c r="F629" s="1">
        <v>-110</v>
      </c>
      <c r="G629" s="1">
        <f t="shared" si="144"/>
        <v>90</v>
      </c>
      <c r="H629" s="1">
        <f t="shared" si="145"/>
        <v>90</v>
      </c>
      <c r="I629" s="1">
        <f t="shared" si="146"/>
        <v>-110</v>
      </c>
      <c r="J629" s="23">
        <f t="shared" si="147"/>
        <v>1.5707963267948966</v>
      </c>
      <c r="K629" s="23">
        <f t="shared" si="148"/>
        <v>-1.9198621771937625</v>
      </c>
      <c r="L629">
        <f t="shared" si="131"/>
        <v>0.63285202891218562</v>
      </c>
      <c r="M629">
        <f t="shared" si="132"/>
        <v>-8.4397179999999992</v>
      </c>
      <c r="N629" s="24">
        <f t="shared" si="133"/>
        <v>-9.2882911822306694E-2</v>
      </c>
      <c r="O629" s="24">
        <f t="shared" si="134"/>
        <v>0.93022753387527402</v>
      </c>
      <c r="P629" s="11">
        <f t="shared" si="135"/>
        <v>90</v>
      </c>
      <c r="Q629" s="11">
        <f t="shared" si="136"/>
        <v>-110</v>
      </c>
      <c r="R629" s="23">
        <f t="shared" si="137"/>
        <v>1.5707963267948966</v>
      </c>
      <c r="S629" s="23">
        <f t="shared" si="138"/>
        <v>-1.9198621771937625</v>
      </c>
      <c r="T629">
        <f t="shared" si="139"/>
        <v>0.50341990842009565</v>
      </c>
      <c r="U629">
        <f t="shared" si="140"/>
        <v>-8.5150335851507073</v>
      </c>
      <c r="V629" s="24">
        <f t="shared" si="141"/>
        <v>-7.4540836869918525E-2</v>
      </c>
      <c r="W629" s="24">
        <f t="shared" si="142"/>
        <v>1.004424680330968</v>
      </c>
      <c r="X629">
        <v>1.60966443328786</v>
      </c>
      <c r="Y629">
        <v>0.56117980180369098</v>
      </c>
    </row>
    <row r="630" spans="1:25">
      <c r="F630" s="1">
        <v>-100</v>
      </c>
      <c r="G630" s="1">
        <f t="shared" si="144"/>
        <v>90</v>
      </c>
      <c r="H630" s="1">
        <f t="shared" si="145"/>
        <v>90</v>
      </c>
      <c r="I630" s="1">
        <f t="shared" si="146"/>
        <v>-100</v>
      </c>
      <c r="J630" s="23">
        <f t="shared" si="147"/>
        <v>1.5707963267948966</v>
      </c>
      <c r="K630" s="23">
        <f t="shared" si="148"/>
        <v>-1.7453292519943295</v>
      </c>
      <c r="L630">
        <f t="shared" si="131"/>
        <v>0.63285202891218562</v>
      </c>
      <c r="M630">
        <f t="shared" si="132"/>
        <v>-2.4113479999999998</v>
      </c>
      <c r="N630" s="24">
        <f t="shared" si="133"/>
        <v>-2.6626324606898125E-2</v>
      </c>
      <c r="O630" s="24">
        <f t="shared" si="134"/>
        <v>0.92393465104660932</v>
      </c>
      <c r="P630" s="11">
        <f t="shared" si="135"/>
        <v>90</v>
      </c>
      <c r="Q630" s="11">
        <f t="shared" si="136"/>
        <v>-100</v>
      </c>
      <c r="R630" s="23">
        <f t="shared" si="137"/>
        <v>1.5707963267948966</v>
      </c>
      <c r="S630" s="23">
        <f t="shared" si="138"/>
        <v>-1.7453292519943295</v>
      </c>
      <c r="T630">
        <f t="shared" si="139"/>
        <v>0.50341990842009565</v>
      </c>
      <c r="U630">
        <f t="shared" si="140"/>
        <v>-2.432866738614488</v>
      </c>
      <c r="V630" s="24">
        <f t="shared" si="141"/>
        <v>-2.1369559146895509E-2</v>
      </c>
      <c r="W630" s="24">
        <f t="shared" si="142"/>
        <v>0.99932926628894236</v>
      </c>
      <c r="X630">
        <v>1.60968588996332</v>
      </c>
      <c r="Y630">
        <v>0.56120195288595998</v>
      </c>
    </row>
    <row r="631" spans="1:25">
      <c r="A631" s="4"/>
      <c r="F631" s="1">
        <v>-90</v>
      </c>
      <c r="G631" s="1">
        <f t="shared" si="144"/>
        <v>90</v>
      </c>
      <c r="H631" s="1">
        <f t="shared" si="145"/>
        <v>90</v>
      </c>
      <c r="I631" s="1">
        <f t="shared" si="146"/>
        <v>-90</v>
      </c>
      <c r="J631" s="23">
        <f t="shared" si="147"/>
        <v>1.5707963267948966</v>
      </c>
      <c r="K631" s="23">
        <f t="shared" si="148"/>
        <v>-1.5707963267948966</v>
      </c>
      <c r="L631">
        <f t="shared" si="131"/>
        <v>0.63285202891218562</v>
      </c>
      <c r="M631">
        <f t="shared" si="132"/>
        <v>3.6170219999999995</v>
      </c>
      <c r="N631" s="24">
        <f t="shared" si="133"/>
        <v>3.9924748896174055E-2</v>
      </c>
      <c r="O631" s="24">
        <f t="shared" si="134"/>
        <v>0.92463489337396998</v>
      </c>
      <c r="P631" s="11">
        <f t="shared" si="135"/>
        <v>90</v>
      </c>
      <c r="Q631" s="11">
        <f t="shared" si="136"/>
        <v>-90</v>
      </c>
      <c r="R631" s="23">
        <f t="shared" si="137"/>
        <v>1.5707963267948966</v>
      </c>
      <c r="S631" s="23">
        <f t="shared" si="138"/>
        <v>-1.5707963267948966</v>
      </c>
      <c r="T631">
        <f t="shared" si="139"/>
        <v>0.50341990842009565</v>
      </c>
      <c r="U631">
        <f t="shared" si="140"/>
        <v>3.6493001079217322</v>
      </c>
      <c r="V631" s="24">
        <f t="shared" si="141"/>
        <v>3.2042298339413001E-2</v>
      </c>
      <c r="W631" s="24">
        <f t="shared" si="142"/>
        <v>0.99989627494918076</v>
      </c>
      <c r="X631">
        <v>1.6097073466387799</v>
      </c>
      <c r="Y631">
        <v>0.56122410396822797</v>
      </c>
    </row>
    <row r="632" spans="1:25">
      <c r="F632" s="1">
        <v>-80</v>
      </c>
      <c r="G632" s="1">
        <f t="shared" si="144"/>
        <v>90</v>
      </c>
      <c r="H632" s="1">
        <f t="shared" si="145"/>
        <v>90</v>
      </c>
      <c r="I632" s="1">
        <f t="shared" si="146"/>
        <v>-80</v>
      </c>
      <c r="J632" s="23">
        <f t="shared" si="147"/>
        <v>1.5707963267948966</v>
      </c>
      <c r="K632" s="23">
        <f t="shared" si="148"/>
        <v>-1.3962634015954636</v>
      </c>
      <c r="L632">
        <f t="shared" si="131"/>
        <v>0.63285202891218562</v>
      </c>
      <c r="M632">
        <f t="shared" si="132"/>
        <v>9.6453919999999993</v>
      </c>
      <c r="N632" s="24">
        <f t="shared" si="133"/>
        <v>0.10603425596971017</v>
      </c>
      <c r="O632" s="24">
        <f t="shared" si="134"/>
        <v>0.93232051619989786</v>
      </c>
      <c r="P632" s="11">
        <f t="shared" si="135"/>
        <v>90</v>
      </c>
      <c r="Q632" s="11">
        <f t="shared" si="136"/>
        <v>-80</v>
      </c>
      <c r="R632" s="23">
        <f t="shared" si="137"/>
        <v>1.5707963267948966</v>
      </c>
      <c r="S632" s="23">
        <f t="shared" si="138"/>
        <v>-1.3962634015954636</v>
      </c>
      <c r="T632">
        <f t="shared" si="139"/>
        <v>0.50341990842009565</v>
      </c>
      <c r="U632">
        <f t="shared" si="140"/>
        <v>9.731466954457952</v>
      </c>
      <c r="V632" s="24">
        <f t="shared" si="141"/>
        <v>8.5093421732115343E-2</v>
      </c>
      <c r="W632" s="24">
        <f t="shared" si="142"/>
        <v>1.0061193228945839</v>
      </c>
      <c r="X632">
        <v>1.6097288033142401</v>
      </c>
      <c r="Y632">
        <v>0.56124625505049697</v>
      </c>
    </row>
    <row r="633" spans="1:25">
      <c r="F633" s="1">
        <v>-70</v>
      </c>
      <c r="G633" s="1">
        <f t="shared" si="144"/>
        <v>90</v>
      </c>
      <c r="H633" s="1">
        <f t="shared" si="145"/>
        <v>90</v>
      </c>
      <c r="I633" s="1">
        <f t="shared" si="146"/>
        <v>-70</v>
      </c>
      <c r="J633" s="23">
        <f t="shared" si="147"/>
        <v>1.5707963267948966</v>
      </c>
      <c r="K633" s="23">
        <f t="shared" si="148"/>
        <v>-1.2217304763960306</v>
      </c>
      <c r="L633">
        <f t="shared" si="131"/>
        <v>0.63285202891218562</v>
      </c>
      <c r="M633">
        <f t="shared" si="132"/>
        <v>15.673761999999998</v>
      </c>
      <c r="N633" s="24">
        <f t="shared" si="133"/>
        <v>0.17097102760691776</v>
      </c>
      <c r="O633" s="24">
        <f t="shared" si="134"/>
        <v>0.94690651678489357</v>
      </c>
      <c r="P633" s="11">
        <f t="shared" si="135"/>
        <v>90</v>
      </c>
      <c r="Q633" s="11">
        <f t="shared" si="136"/>
        <v>-70</v>
      </c>
      <c r="R633" s="23">
        <f t="shared" si="137"/>
        <v>1.5707963267948966</v>
      </c>
      <c r="S633" s="23">
        <f t="shared" si="138"/>
        <v>-1.2217304763960306</v>
      </c>
      <c r="T633">
        <f t="shared" si="139"/>
        <v>0.50341990842009565</v>
      </c>
      <c r="U633">
        <f t="shared" si="140"/>
        <v>15.813633800994172</v>
      </c>
      <c r="V633" s="24">
        <f t="shared" si="141"/>
        <v>0.13718655834012355</v>
      </c>
      <c r="W633" s="24">
        <f t="shared" si="142"/>
        <v>1.0179283506825905</v>
      </c>
      <c r="X633">
        <v>1.60975025998971</v>
      </c>
      <c r="Y633">
        <v>0.56126840613276496</v>
      </c>
    </row>
    <row r="634" spans="1:25">
      <c r="A634" s="4"/>
      <c r="F634" s="1">
        <v>-60</v>
      </c>
      <c r="G634" s="1">
        <f t="shared" si="144"/>
        <v>90</v>
      </c>
      <c r="H634" s="1">
        <f t="shared" si="145"/>
        <v>90</v>
      </c>
      <c r="I634" s="1">
        <f t="shared" si="146"/>
        <v>-60</v>
      </c>
      <c r="J634" s="23">
        <f t="shared" si="147"/>
        <v>1.5707963267948966</v>
      </c>
      <c r="K634" s="23">
        <f t="shared" si="148"/>
        <v>-1.0471975511965976</v>
      </c>
      <c r="L634">
        <f t="shared" si="131"/>
        <v>0.63285202891218562</v>
      </c>
      <c r="M634">
        <f t="shared" si="132"/>
        <v>21.702131999999999</v>
      </c>
      <c r="N634" s="24">
        <f t="shared" si="133"/>
        <v>0.23401686521694265</v>
      </c>
      <c r="O634" s="24">
        <f t="shared" si="134"/>
        <v>0.96823157443496144</v>
      </c>
      <c r="P634" s="11">
        <f t="shared" si="135"/>
        <v>90</v>
      </c>
      <c r="Q634" s="11">
        <f t="shared" si="136"/>
        <v>-60</v>
      </c>
      <c r="R634" s="23">
        <f t="shared" si="137"/>
        <v>1.5707963267948966</v>
      </c>
      <c r="S634" s="23">
        <f t="shared" si="138"/>
        <v>-1.0471975511965976</v>
      </c>
      <c r="T634">
        <f t="shared" si="139"/>
        <v>0.50341990842009565</v>
      </c>
      <c r="U634">
        <f t="shared" si="140"/>
        <v>21.895800647530393</v>
      </c>
      <c r="V634" s="24">
        <f t="shared" si="141"/>
        <v>0.18773524054434443</v>
      </c>
      <c r="W634" s="24">
        <f t="shared" si="142"/>
        <v>1.0351904115785322</v>
      </c>
      <c r="X634">
        <v>1.6097717166651699</v>
      </c>
      <c r="Y634">
        <v>0.56129055721503396</v>
      </c>
    </row>
    <row r="635" spans="1:25">
      <c r="A635" s="4"/>
      <c r="F635" s="1">
        <v>-50</v>
      </c>
      <c r="G635" s="1">
        <f t="shared" si="144"/>
        <v>90</v>
      </c>
      <c r="H635" s="1">
        <f t="shared" si="145"/>
        <v>90</v>
      </c>
      <c r="I635" s="1">
        <f t="shared" si="146"/>
        <v>-50</v>
      </c>
      <c r="J635" s="23">
        <f t="shared" si="147"/>
        <v>1.5707963267948966</v>
      </c>
      <c r="K635" s="23">
        <f t="shared" si="148"/>
        <v>-0.87266462599716477</v>
      </c>
      <c r="L635">
        <f t="shared" si="131"/>
        <v>0.63285202891218562</v>
      </c>
      <c r="M635">
        <f t="shared" si="132"/>
        <v>27.730501999999998</v>
      </c>
      <c r="N635" s="24">
        <f t="shared" si="133"/>
        <v>0.29447448387801944</v>
      </c>
      <c r="O635" s="24">
        <f t="shared" si="134"/>
        <v>0.99605983470325998</v>
      </c>
      <c r="P635" s="11">
        <f t="shared" si="135"/>
        <v>90</v>
      </c>
      <c r="Q635" s="11">
        <f t="shared" si="136"/>
        <v>-50</v>
      </c>
      <c r="R635" s="23">
        <f t="shared" si="137"/>
        <v>1.5707963267948966</v>
      </c>
      <c r="S635" s="23">
        <f t="shared" si="138"/>
        <v>-0.87266462599716477</v>
      </c>
      <c r="T635">
        <f t="shared" si="139"/>
        <v>0.50341990842009565</v>
      </c>
      <c r="U635">
        <f t="shared" si="140"/>
        <v>27.977967494066611</v>
      </c>
      <c r="V635" s="24">
        <f t="shared" si="141"/>
        <v>0.23617038828489037</v>
      </c>
      <c r="W635" s="24">
        <f t="shared" si="142"/>
        <v>1.0577111682778531</v>
      </c>
      <c r="X635">
        <v>1.6097931733406301</v>
      </c>
      <c r="Y635">
        <v>0.56131270829730195</v>
      </c>
    </row>
    <row r="636" spans="1:25">
      <c r="A636" s="4"/>
      <c r="F636" s="1">
        <v>-40</v>
      </c>
      <c r="G636" s="1">
        <f t="shared" si="144"/>
        <v>90</v>
      </c>
      <c r="H636" s="1">
        <f t="shared" si="145"/>
        <v>90</v>
      </c>
      <c r="I636" s="1">
        <f t="shared" si="146"/>
        <v>-40</v>
      </c>
      <c r="J636" s="23">
        <f t="shared" si="147"/>
        <v>1.5707963267948966</v>
      </c>
      <c r="K636" s="23">
        <f t="shared" si="148"/>
        <v>-0.69813170079773179</v>
      </c>
      <c r="L636">
        <f t="shared" si="131"/>
        <v>0.63285202891218562</v>
      </c>
      <c r="M636">
        <f t="shared" si="132"/>
        <v>33.758871999999997</v>
      </c>
      <c r="N636" s="24">
        <f t="shared" si="133"/>
        <v>0.35167522428611964</v>
      </c>
      <c r="O636" s="24">
        <f t="shared" si="134"/>
        <v>1.0300835179326442</v>
      </c>
      <c r="P636" s="11">
        <f t="shared" si="135"/>
        <v>90</v>
      </c>
      <c r="Q636" s="11">
        <f t="shared" si="136"/>
        <v>-40</v>
      </c>
      <c r="R636" s="23">
        <f t="shared" si="137"/>
        <v>1.5707963267948966</v>
      </c>
      <c r="S636" s="23">
        <f t="shared" si="138"/>
        <v>-0.69813170079773179</v>
      </c>
      <c r="T636">
        <f t="shared" si="139"/>
        <v>0.50341990842009565</v>
      </c>
      <c r="U636">
        <f t="shared" si="140"/>
        <v>34.060134340602829</v>
      </c>
      <c r="V636" s="24">
        <f t="shared" si="141"/>
        <v>0.28194671579811886</v>
      </c>
      <c r="W636" s="24">
        <f t="shared" si="142"/>
        <v>1.0852370807669995</v>
      </c>
      <c r="X636">
        <v>1.60981463001609</v>
      </c>
      <c r="Y636">
        <v>0.56133485937957095</v>
      </c>
    </row>
    <row r="637" spans="1:25">
      <c r="A637" s="7"/>
      <c r="F637" s="1">
        <v>-30</v>
      </c>
      <c r="G637" s="1">
        <f t="shared" si="144"/>
        <v>90</v>
      </c>
      <c r="H637" s="1">
        <f t="shared" si="145"/>
        <v>90</v>
      </c>
      <c r="I637" s="1">
        <f t="shared" si="146"/>
        <v>-30</v>
      </c>
      <c r="J637" s="23">
        <f t="shared" si="147"/>
        <v>1.5707963267948966</v>
      </c>
      <c r="K637" s="23">
        <f t="shared" si="148"/>
        <v>-0.52359877559829882</v>
      </c>
      <c r="L637">
        <f t="shared" si="131"/>
        <v>0.63285202891218562</v>
      </c>
      <c r="M637">
        <f t="shared" si="132"/>
        <v>39.787241999999999</v>
      </c>
      <c r="N637" s="24">
        <f t="shared" si="133"/>
        <v>0.40498644810519496</v>
      </c>
      <c r="O637" s="24">
        <f t="shared" si="134"/>
        <v>1.0699263232887031</v>
      </c>
      <c r="P637" s="11">
        <f t="shared" si="135"/>
        <v>90</v>
      </c>
      <c r="Q637" s="11">
        <f t="shared" si="136"/>
        <v>-30</v>
      </c>
      <c r="R637" s="23">
        <f t="shared" si="137"/>
        <v>1.5707963267948966</v>
      </c>
      <c r="S637" s="23">
        <f t="shared" si="138"/>
        <v>-0.52359877559829882</v>
      </c>
      <c r="T637">
        <f t="shared" si="139"/>
        <v>0.50341990842009565</v>
      </c>
      <c r="U637">
        <f t="shared" si="140"/>
        <v>40.142301187139054</v>
      </c>
      <c r="V637" s="24">
        <f t="shared" si="141"/>
        <v>0.32454887047607456</v>
      </c>
      <c r="W637" s="24">
        <f t="shared" si="142"/>
        <v>1.1174582606919194</v>
      </c>
      <c r="X637">
        <v>1.60983608669155</v>
      </c>
      <c r="Y637">
        <v>0.56135701046183895</v>
      </c>
    </row>
    <row r="638" spans="1:25">
      <c r="A638" s="7"/>
      <c r="F638" s="1">
        <v>-20</v>
      </c>
      <c r="G638" s="1">
        <f t="shared" si="144"/>
        <v>90</v>
      </c>
      <c r="H638" s="1">
        <f t="shared" si="145"/>
        <v>90</v>
      </c>
      <c r="I638" s="1">
        <f t="shared" si="146"/>
        <v>-20</v>
      </c>
      <c r="J638" s="23">
        <f t="shared" si="147"/>
        <v>1.5707963267948966</v>
      </c>
      <c r="K638" s="23">
        <f t="shared" si="148"/>
        <v>-0.3490658503988659</v>
      </c>
      <c r="L638">
        <f t="shared" si="131"/>
        <v>0.63285202891218562</v>
      </c>
      <c r="M638">
        <f t="shared" si="132"/>
        <v>45.815611999999994</v>
      </c>
      <c r="N638" s="24">
        <f t="shared" si="133"/>
        <v>0.45381853492668106</v>
      </c>
      <c r="O638" s="24">
        <f t="shared" si="134"/>
        <v>1.1151475906348001</v>
      </c>
      <c r="P638" s="11">
        <f t="shared" si="135"/>
        <v>90</v>
      </c>
      <c r="Q638" s="11">
        <f t="shared" si="136"/>
        <v>-20</v>
      </c>
      <c r="R638" s="23">
        <f t="shared" si="137"/>
        <v>1.5707963267948966</v>
      </c>
      <c r="S638" s="23">
        <f t="shared" si="138"/>
        <v>-0.3490658503988659</v>
      </c>
      <c r="T638">
        <f t="shared" si="139"/>
        <v>0.50341990842009565</v>
      </c>
      <c r="U638">
        <f t="shared" si="140"/>
        <v>46.224468033675272</v>
      </c>
      <c r="V638" s="24">
        <f t="shared" si="141"/>
        <v>0.36349723473669027</v>
      </c>
      <c r="W638" s="24">
        <f t="shared" si="142"/>
        <v>1.1540119600995158</v>
      </c>
      <c r="X638">
        <v>1.6098575433670099</v>
      </c>
      <c r="Y638">
        <v>0.56137916154410805</v>
      </c>
    </row>
    <row r="639" spans="1:25">
      <c r="A639" s="4"/>
      <c r="F639" s="1">
        <v>-10</v>
      </c>
      <c r="G639" s="1">
        <f t="shared" si="144"/>
        <v>90</v>
      </c>
      <c r="H639" s="1">
        <f t="shared" si="145"/>
        <v>90</v>
      </c>
      <c r="I639" s="1">
        <f t="shared" si="146"/>
        <v>-10</v>
      </c>
      <c r="J639" s="23">
        <f t="shared" si="147"/>
        <v>1.5707963267948966</v>
      </c>
      <c r="K639" s="23">
        <f t="shared" si="148"/>
        <v>-0.17453292519943295</v>
      </c>
      <c r="L639">
        <f t="shared" si="131"/>
        <v>0.63285202891218562</v>
      </c>
      <c r="M639">
        <f t="shared" si="132"/>
        <v>51.843981999999997</v>
      </c>
      <c r="N639" s="24">
        <f t="shared" si="133"/>
        <v>0.49763140345211737</v>
      </c>
      <c r="O639" s="24">
        <f t="shared" si="134"/>
        <v>1.1652471742189097</v>
      </c>
      <c r="P639" s="11">
        <f t="shared" si="135"/>
        <v>90</v>
      </c>
      <c r="Q639" s="11">
        <f t="shared" si="136"/>
        <v>-10</v>
      </c>
      <c r="R639" s="23">
        <f t="shared" si="137"/>
        <v>1.5707963267948966</v>
      </c>
      <c r="S639" s="23">
        <f t="shared" si="138"/>
        <v>-0.17453292519943295</v>
      </c>
      <c r="T639">
        <f t="shared" si="139"/>
        <v>0.50341990842009565</v>
      </c>
      <c r="U639">
        <f t="shared" si="140"/>
        <v>52.30663488021149</v>
      </c>
      <c r="V639" s="24">
        <f t="shared" si="141"/>
        <v>0.3983533255869493</v>
      </c>
      <c r="W639" s="24">
        <f t="shared" si="142"/>
        <v>1.1944866552756008</v>
      </c>
      <c r="X639">
        <v>1.6098790000424701</v>
      </c>
      <c r="Y639">
        <v>0.56140131262637605</v>
      </c>
    </row>
    <row r="640" spans="1:25">
      <c r="A640" s="4"/>
      <c r="F640" s="1">
        <v>0</v>
      </c>
      <c r="G640" s="1">
        <f t="shared" si="144"/>
        <v>90</v>
      </c>
      <c r="H640" s="1">
        <f t="shared" si="145"/>
        <v>90</v>
      </c>
      <c r="I640" s="1">
        <f t="shared" si="146"/>
        <v>0</v>
      </c>
      <c r="J640" s="23">
        <f t="shared" si="147"/>
        <v>1.5707963267948966</v>
      </c>
      <c r="K640" s="23">
        <f t="shared" si="148"/>
        <v>0</v>
      </c>
      <c r="L640">
        <f t="shared" si="131"/>
        <v>0.63285202891218562</v>
      </c>
      <c r="M640">
        <f t="shared" si="132"/>
        <v>57.872351999999992</v>
      </c>
      <c r="N640" s="24">
        <f t="shared" si="133"/>
        <v>0.53594048477481349</v>
      </c>
      <c r="O640" s="24">
        <f t="shared" si="134"/>
        <v>1.2196709742694334</v>
      </c>
      <c r="P640" s="11">
        <f t="shared" si="135"/>
        <v>90</v>
      </c>
      <c r="Q640" s="11">
        <f t="shared" si="136"/>
        <v>0</v>
      </c>
      <c r="R640" s="23">
        <f t="shared" si="137"/>
        <v>1.5707963267948966</v>
      </c>
      <c r="S640" s="23">
        <f t="shared" si="138"/>
        <v>0</v>
      </c>
      <c r="T640">
        <f t="shared" si="139"/>
        <v>0.50341990842009565</v>
      </c>
      <c r="U640">
        <f t="shared" si="140"/>
        <v>58.388801726747715</v>
      </c>
      <c r="V640" s="24">
        <f t="shared" si="141"/>
        <v>0.42872473109040654</v>
      </c>
      <c r="W640" s="24">
        <f t="shared" si="142"/>
        <v>1.2384266797032577</v>
      </c>
      <c r="X640">
        <v>1.60990045671793</v>
      </c>
      <c r="Y640">
        <v>0.56142346370864504</v>
      </c>
    </row>
    <row r="641" spans="1:25">
      <c r="A641" s="4"/>
      <c r="F641" s="1">
        <v>10</v>
      </c>
      <c r="G641" s="1">
        <f t="shared" si="144"/>
        <v>90</v>
      </c>
      <c r="H641" s="1">
        <f t="shared" si="145"/>
        <v>90</v>
      </c>
      <c r="I641" s="1">
        <f t="shared" si="146"/>
        <v>10</v>
      </c>
      <c r="J641" s="23">
        <f t="shared" si="147"/>
        <v>1.5707963267948966</v>
      </c>
      <c r="K641" s="23">
        <f t="shared" si="148"/>
        <v>0.17453292519943295</v>
      </c>
      <c r="L641">
        <f t="shared" ref="L641:L658" si="149">((1.3512213-(2*0.602837*SIN(J641)))^0.5)/0.602837</f>
        <v>0.63285202891218562</v>
      </c>
      <c r="M641">
        <f t="shared" ref="M641:M658" si="150">0.602837*(I641-(-96))</f>
        <v>63.900721999999995</v>
      </c>
      <c r="N641" s="24">
        <f t="shared" ref="N641:N658" si="151">L641*SIN(RADIANS(M641))</f>
        <v>0.56832208169626064</v>
      </c>
      <c r="O641" s="24">
        <f t="shared" ref="O641:O658" si="152">1.5562263-L641*COS(RADIANS(M641))</f>
        <v>1.2778170653207268</v>
      </c>
      <c r="P641" s="11">
        <f t="shared" ref="P641:P658" si="153">H641</f>
        <v>90</v>
      </c>
      <c r="Q641" s="11">
        <f t="shared" ref="Q641:Q658" si="154">I641</f>
        <v>10</v>
      </c>
      <c r="R641" s="23">
        <f t="shared" ref="R641:R658" si="155">RADIANS(P641)</f>
        <v>1.5707963267948966</v>
      </c>
      <c r="S641" s="23">
        <f t="shared" ref="S641:S658" si="156">RADIANS(Q641)</f>
        <v>0.17453292519943295</v>
      </c>
      <c r="T641">
        <f t="shared" ref="T641:T658" si="157">((1.31018469806216-(2*0.608216684653622*SIN(R641)))^0.5)/0.608216684653622</f>
        <v>0.50341990842009565</v>
      </c>
      <c r="U641">
        <f t="shared" ref="U641:U658" si="158">0.608216684653622*(Q641-(-96))</f>
        <v>64.470968573283926</v>
      </c>
      <c r="V641" s="24">
        <f t="shared" ref="V641:V658" si="159">T641*SIN(RADIANS(U641))</f>
        <v>0.45426952816402405</v>
      </c>
      <c r="W641" s="24">
        <f t="shared" ref="W641:W658" si="160">1.50229541438995-T641*COS(RADIANS(U641))</f>
        <v>1.2853373539834918</v>
      </c>
      <c r="X641">
        <v>1.60992191339339</v>
      </c>
      <c r="Y641">
        <v>0.56144561479091304</v>
      </c>
    </row>
    <row r="642" spans="1:25">
      <c r="A642" s="7"/>
      <c r="F642" s="1">
        <v>20</v>
      </c>
      <c r="G642" s="1">
        <f t="shared" si="144"/>
        <v>90</v>
      </c>
      <c r="H642" s="1">
        <f t="shared" si="145"/>
        <v>90</v>
      </c>
      <c r="I642" s="1">
        <f t="shared" si="146"/>
        <v>20</v>
      </c>
      <c r="J642" s="23">
        <f t="shared" si="147"/>
        <v>1.5707963267948966</v>
      </c>
      <c r="K642" s="23">
        <f t="shared" si="148"/>
        <v>0.3490658503988659</v>
      </c>
      <c r="L642">
        <f t="shared" si="149"/>
        <v>0.63285202891218562</v>
      </c>
      <c r="M642">
        <f t="shared" si="150"/>
        <v>69.929091999999997</v>
      </c>
      <c r="N642" s="24">
        <f t="shared" si="151"/>
        <v>0.59441805480342291</v>
      </c>
      <c r="O642" s="24">
        <f t="shared" si="152"/>
        <v>1.339042353489249</v>
      </c>
      <c r="P642" s="11">
        <f t="shared" si="153"/>
        <v>90</v>
      </c>
      <c r="Q642" s="11">
        <f t="shared" si="154"/>
        <v>20</v>
      </c>
      <c r="R642" s="23">
        <f t="shared" si="155"/>
        <v>1.5707963267948966</v>
      </c>
      <c r="S642" s="23">
        <f t="shared" si="156"/>
        <v>0.3490658503988659</v>
      </c>
      <c r="T642">
        <f t="shared" si="157"/>
        <v>0.50341990842009565</v>
      </c>
      <c r="U642">
        <f t="shared" si="158"/>
        <v>70.553135419820151</v>
      </c>
      <c r="V642" s="24">
        <f t="shared" si="159"/>
        <v>0.47470013196850308</v>
      </c>
      <c r="W642" s="24">
        <f t="shared" si="160"/>
        <v>1.3346905549652208</v>
      </c>
      <c r="X642">
        <v>1.6099433700688499</v>
      </c>
      <c r="Y642">
        <v>0.56146776587318203</v>
      </c>
    </row>
    <row r="643" spans="1:25">
      <c r="A643" s="4"/>
      <c r="F643" s="1">
        <v>30</v>
      </c>
      <c r="G643" s="1">
        <f t="shared" si="144"/>
        <v>90</v>
      </c>
      <c r="H643" s="1">
        <f t="shared" si="145"/>
        <v>90</v>
      </c>
      <c r="I643" s="1">
        <f t="shared" si="146"/>
        <v>30</v>
      </c>
      <c r="J643" s="23">
        <f t="shared" si="147"/>
        <v>1.5707963267948966</v>
      </c>
      <c r="K643" s="23">
        <f t="shared" si="148"/>
        <v>0.52359877559829882</v>
      </c>
      <c r="L643">
        <f t="shared" si="149"/>
        <v>0.63285202891218562</v>
      </c>
      <c r="M643">
        <f t="shared" si="150"/>
        <v>75.957461999999992</v>
      </c>
      <c r="N643" s="24">
        <f t="shared" si="151"/>
        <v>0.61393978347904454</v>
      </c>
      <c r="O643" s="24">
        <f t="shared" si="152"/>
        <v>1.4026696890710866</v>
      </c>
      <c r="P643" s="11">
        <f t="shared" si="153"/>
        <v>90</v>
      </c>
      <c r="Q643" s="11">
        <f t="shared" si="154"/>
        <v>30</v>
      </c>
      <c r="R643" s="23">
        <f t="shared" si="155"/>
        <v>1.5707963267948966</v>
      </c>
      <c r="S643" s="23">
        <f t="shared" si="156"/>
        <v>0.52359877559829882</v>
      </c>
      <c r="T643">
        <f t="shared" si="157"/>
        <v>0.50341990842009565</v>
      </c>
      <c r="U643">
        <f t="shared" si="158"/>
        <v>76.635302266356376</v>
      </c>
      <c r="V643" s="24">
        <f t="shared" si="159"/>
        <v>0.48978653355544749</v>
      </c>
      <c r="W643" s="24">
        <f t="shared" si="160"/>
        <v>1.3859306613870068</v>
      </c>
      <c r="X643">
        <v>1.6099648267443101</v>
      </c>
      <c r="Y643">
        <v>0.56148991695545003</v>
      </c>
    </row>
    <row r="644" spans="1:25">
      <c r="A644" s="4"/>
      <c r="F644" s="1">
        <v>40</v>
      </c>
      <c r="G644" s="1">
        <f t="shared" si="144"/>
        <v>90</v>
      </c>
      <c r="H644" s="1">
        <f t="shared" si="145"/>
        <v>90</v>
      </c>
      <c r="I644" s="1">
        <f t="shared" si="146"/>
        <v>40</v>
      </c>
      <c r="J644" s="23">
        <f t="shared" si="147"/>
        <v>1.5707963267948966</v>
      </c>
      <c r="K644" s="23">
        <f t="shared" si="148"/>
        <v>0.69813170079773179</v>
      </c>
      <c r="L644">
        <f t="shared" si="149"/>
        <v>0.63285202891218562</v>
      </c>
      <c r="M644">
        <f t="shared" si="150"/>
        <v>81.985831999999988</v>
      </c>
      <c r="N644" s="24">
        <f t="shared" si="151"/>
        <v>0.62667135803632734</v>
      </c>
      <c r="O644" s="24">
        <f t="shared" si="152"/>
        <v>1.4679953557957413</v>
      </c>
      <c r="P644" s="11">
        <f t="shared" si="153"/>
        <v>90</v>
      </c>
      <c r="Q644" s="11">
        <f t="shared" si="154"/>
        <v>40</v>
      </c>
      <c r="R644" s="23">
        <f t="shared" si="155"/>
        <v>1.5707963267948966</v>
      </c>
      <c r="S644" s="23">
        <f t="shared" si="156"/>
        <v>0.69813170079773179</v>
      </c>
      <c r="T644">
        <f t="shared" si="157"/>
        <v>0.50341990842009565</v>
      </c>
      <c r="U644">
        <f t="shared" si="158"/>
        <v>82.717469112892587</v>
      </c>
      <c r="V644" s="24">
        <f t="shared" si="159"/>
        <v>0.49935888932173639</v>
      </c>
      <c r="W644" s="24">
        <f t="shared" si="160"/>
        <v>1.4384808090941457</v>
      </c>
      <c r="X644">
        <v>1.60998628341977</v>
      </c>
      <c r="Y644">
        <v>0.56151206803771903</v>
      </c>
    </row>
    <row r="645" spans="1:25">
      <c r="A645" s="7"/>
      <c r="F645" s="1">
        <v>50</v>
      </c>
      <c r="G645" s="1">
        <f t="shared" si="144"/>
        <v>90</v>
      </c>
      <c r="H645" s="1">
        <f t="shared" si="145"/>
        <v>90</v>
      </c>
      <c r="I645" s="1">
        <f t="shared" si="146"/>
        <v>50</v>
      </c>
      <c r="J645" s="23">
        <f t="shared" si="147"/>
        <v>1.5707963267948966</v>
      </c>
      <c r="K645" s="23">
        <f t="shared" si="148"/>
        <v>0.87266462599716477</v>
      </c>
      <c r="L645">
        <f t="shared" si="149"/>
        <v>0.63285202891218562</v>
      </c>
      <c r="M645">
        <f t="shared" si="150"/>
        <v>88.014201999999997</v>
      </c>
      <c r="N645" s="24">
        <f t="shared" si="151"/>
        <v>0.63247196767307323</v>
      </c>
      <c r="O645" s="24">
        <f t="shared" si="152"/>
        <v>1.5342968539052897</v>
      </c>
      <c r="P645" s="11">
        <f t="shared" si="153"/>
        <v>90</v>
      </c>
      <c r="Q645" s="11">
        <f t="shared" si="154"/>
        <v>50</v>
      </c>
      <c r="R645" s="23">
        <f t="shared" si="155"/>
        <v>1.5707963267948966</v>
      </c>
      <c r="S645" s="23">
        <f t="shared" si="156"/>
        <v>0.87266462599716477</v>
      </c>
      <c r="T645">
        <f t="shared" si="157"/>
        <v>0.50341990842009565</v>
      </c>
      <c r="U645">
        <f t="shared" si="158"/>
        <v>88.799635959428812</v>
      </c>
      <c r="V645" s="24">
        <f t="shared" si="159"/>
        <v>0.50330943311887277</v>
      </c>
      <c r="W645" s="24">
        <f t="shared" si="160"/>
        <v>1.4917493854095065</v>
      </c>
      <c r="X645">
        <v>1.61000774009523</v>
      </c>
      <c r="Y645">
        <v>0.56153421911998802</v>
      </c>
    </row>
    <row r="646" spans="1:25">
      <c r="A646" s="7"/>
      <c r="F646" s="1">
        <v>60</v>
      </c>
      <c r="G646" s="1">
        <f t="shared" si="144"/>
        <v>90</v>
      </c>
      <c r="H646" s="1">
        <f t="shared" si="145"/>
        <v>90</v>
      </c>
      <c r="I646" s="1">
        <f t="shared" si="146"/>
        <v>60</v>
      </c>
      <c r="J646" s="23">
        <f t="shared" si="147"/>
        <v>1.5707963267948966</v>
      </c>
      <c r="K646" s="23">
        <f t="shared" si="148"/>
        <v>1.0471975511965976</v>
      </c>
      <c r="L646">
        <f t="shared" si="149"/>
        <v>0.63285202891218562</v>
      </c>
      <c r="M646">
        <f t="shared" si="150"/>
        <v>94.042571999999993</v>
      </c>
      <c r="N646" s="24">
        <f t="shared" si="151"/>
        <v>0.63127745783459499</v>
      </c>
      <c r="O646" s="24">
        <f t="shared" si="152"/>
        <v>1.6008408909782996</v>
      </c>
      <c r="P646" s="11">
        <f t="shared" si="153"/>
        <v>90</v>
      </c>
      <c r="Q646" s="11">
        <f t="shared" si="154"/>
        <v>60</v>
      </c>
      <c r="R646" s="23">
        <f t="shared" si="155"/>
        <v>1.5707963267948966</v>
      </c>
      <c r="S646" s="23">
        <f t="shared" si="156"/>
        <v>1.0471975511965976</v>
      </c>
      <c r="T646">
        <f t="shared" si="157"/>
        <v>0.50341990842009565</v>
      </c>
      <c r="U646">
        <f t="shared" si="158"/>
        <v>94.881802805965037</v>
      </c>
      <c r="V646" s="24">
        <f t="shared" si="159"/>
        <v>0.50159368949067029</v>
      </c>
      <c r="W646" s="24">
        <f t="shared" si="160"/>
        <v>1.5451366895441114</v>
      </c>
      <c r="X646">
        <v>1.6100291967706899</v>
      </c>
      <c r="Y646">
        <v>0.56155637020225602</v>
      </c>
    </row>
    <row r="647" spans="1:25">
      <c r="F647" s="1">
        <v>70</v>
      </c>
      <c r="G647" s="1">
        <f t="shared" ref="G647:G658" si="161">G610+10</f>
        <v>90</v>
      </c>
      <c r="H647" s="1">
        <f t="shared" si="145"/>
        <v>90</v>
      </c>
      <c r="I647" s="1">
        <f t="shared" si="146"/>
        <v>70</v>
      </c>
      <c r="J647" s="23">
        <f t="shared" si="147"/>
        <v>1.5707963267948966</v>
      </c>
      <c r="K647" s="23">
        <f t="shared" si="148"/>
        <v>1.2217304763960306</v>
      </c>
      <c r="L647">
        <f t="shared" si="149"/>
        <v>0.63285202891218562</v>
      </c>
      <c r="M647">
        <f t="shared" si="150"/>
        <v>100.07094199999999</v>
      </c>
      <c r="N647" s="24">
        <f t="shared" si="151"/>
        <v>0.62310103976101316</v>
      </c>
      <c r="O647" s="24">
        <f t="shared" si="152"/>
        <v>1.6668914921202602</v>
      </c>
      <c r="P647" s="11">
        <f t="shared" si="153"/>
        <v>90</v>
      </c>
      <c r="Q647" s="11">
        <f t="shared" si="154"/>
        <v>70</v>
      </c>
      <c r="R647" s="23">
        <f t="shared" si="155"/>
        <v>1.5707963267948966</v>
      </c>
      <c r="S647" s="23">
        <f t="shared" si="156"/>
        <v>1.2217304763960306</v>
      </c>
      <c r="T647">
        <f t="shared" si="157"/>
        <v>0.50341990842009565</v>
      </c>
      <c r="U647">
        <f t="shared" si="158"/>
        <v>100.96396965250125</v>
      </c>
      <c r="V647" s="24">
        <f t="shared" si="159"/>
        <v>0.49423097438057395</v>
      </c>
      <c r="W647" s="24">
        <f t="shared" si="160"/>
        <v>1.5980416840641571</v>
      </c>
      <c r="X647">
        <v>1.6100506534461601</v>
      </c>
      <c r="Y647">
        <v>0.56157852128452501</v>
      </c>
    </row>
    <row r="648" spans="1:25">
      <c r="A648" s="4"/>
      <c r="F648" s="1">
        <v>80</v>
      </c>
      <c r="G648" s="1">
        <f t="shared" si="161"/>
        <v>90</v>
      </c>
      <c r="H648" s="1">
        <f t="shared" si="145"/>
        <v>90</v>
      </c>
      <c r="I648" s="1">
        <f t="shared" si="146"/>
        <v>80</v>
      </c>
      <c r="J648" s="23">
        <f t="shared" si="147"/>
        <v>1.5707963267948966</v>
      </c>
      <c r="K648" s="23">
        <f t="shared" si="148"/>
        <v>1.3962634015954636</v>
      </c>
      <c r="L648">
        <f t="shared" si="149"/>
        <v>0.63285202891218562</v>
      </c>
      <c r="M648">
        <f t="shared" si="150"/>
        <v>106.099312</v>
      </c>
      <c r="N648" s="24">
        <f t="shared" si="151"/>
        <v>0.60803314437136846</v>
      </c>
      <c r="O648" s="24">
        <f t="shared" si="152"/>
        <v>1.731718139822074</v>
      </c>
      <c r="P648" s="11">
        <f t="shared" si="153"/>
        <v>90</v>
      </c>
      <c r="Q648" s="11">
        <f t="shared" si="154"/>
        <v>80</v>
      </c>
      <c r="R648" s="23">
        <f t="shared" si="155"/>
        <v>1.5707963267948966</v>
      </c>
      <c r="S648" s="23">
        <f t="shared" si="156"/>
        <v>1.3962634015954636</v>
      </c>
      <c r="T648">
        <f t="shared" si="157"/>
        <v>0.50341990842009565</v>
      </c>
      <c r="U648">
        <f t="shared" si="158"/>
        <v>107.04613649903747</v>
      </c>
      <c r="V648" s="24">
        <f t="shared" si="159"/>
        <v>0.48130417767162487</v>
      </c>
      <c r="W648" s="24">
        <f t="shared" si="160"/>
        <v>1.6498687614060641</v>
      </c>
      <c r="X648">
        <v>1.61007211012162</v>
      </c>
      <c r="Y648">
        <v>0.56160067236679301</v>
      </c>
    </row>
    <row r="649" spans="1:25">
      <c r="F649" s="1">
        <v>90</v>
      </c>
      <c r="G649" s="1">
        <f t="shared" si="161"/>
        <v>90</v>
      </c>
      <c r="H649" s="1">
        <f t="shared" si="145"/>
        <v>90</v>
      </c>
      <c r="I649" s="1">
        <f t="shared" si="146"/>
        <v>90</v>
      </c>
      <c r="J649" s="23">
        <f t="shared" si="147"/>
        <v>1.5707963267948966</v>
      </c>
      <c r="K649" s="23">
        <f t="shared" si="148"/>
        <v>1.5707963267948966</v>
      </c>
      <c r="L649">
        <f t="shared" si="149"/>
        <v>0.63285202891218562</v>
      </c>
      <c r="M649">
        <f t="shared" si="150"/>
        <v>112.12768199999999</v>
      </c>
      <c r="N649" s="24">
        <f t="shared" si="151"/>
        <v>0.58624042210058602</v>
      </c>
      <c r="O649" s="24">
        <f t="shared" si="152"/>
        <v>1.7946038534600448</v>
      </c>
      <c r="P649" s="11">
        <f t="shared" si="153"/>
        <v>90</v>
      </c>
      <c r="Q649" s="11">
        <f t="shared" si="154"/>
        <v>90</v>
      </c>
      <c r="R649" s="23">
        <f t="shared" si="155"/>
        <v>1.5707963267948966</v>
      </c>
      <c r="S649" s="23">
        <f t="shared" si="156"/>
        <v>1.5707963267948966</v>
      </c>
      <c r="T649">
        <f t="shared" si="157"/>
        <v>0.50341990842009565</v>
      </c>
      <c r="U649">
        <f t="shared" si="158"/>
        <v>113.1283033455737</v>
      </c>
      <c r="V649" s="24">
        <f t="shared" si="159"/>
        <v>0.46295883000724447</v>
      </c>
      <c r="W649" s="24">
        <f t="shared" si="160"/>
        <v>1.7000344492617243</v>
      </c>
      <c r="X649">
        <v>1.6100935667970799</v>
      </c>
      <c r="Y649">
        <v>0.561622823449062</v>
      </c>
    </row>
    <row r="650" spans="1:25">
      <c r="A650" s="7"/>
      <c r="F650" s="1">
        <v>100</v>
      </c>
      <c r="G650" s="1">
        <f t="shared" si="161"/>
        <v>90</v>
      </c>
      <c r="H650" s="1">
        <f t="shared" si="145"/>
        <v>90</v>
      </c>
      <c r="I650" s="1">
        <f t="shared" si="146"/>
        <v>100</v>
      </c>
      <c r="J650" s="23">
        <f t="shared" si="147"/>
        <v>1.5707963267948966</v>
      </c>
      <c r="K650" s="23">
        <f t="shared" si="148"/>
        <v>1.7453292519943295</v>
      </c>
      <c r="L650">
        <f t="shared" si="149"/>
        <v>0.63285202891218562</v>
      </c>
      <c r="M650">
        <f t="shared" si="150"/>
        <v>118.15605199999999</v>
      </c>
      <c r="N650" s="24">
        <f t="shared" si="151"/>
        <v>0.55796389975106375</v>
      </c>
      <c r="O650" s="24">
        <f t="shared" si="152"/>
        <v>1.8548531190783519</v>
      </c>
      <c r="P650" s="11">
        <f t="shared" si="153"/>
        <v>90</v>
      </c>
      <c r="Q650" s="11">
        <f t="shared" si="154"/>
        <v>100</v>
      </c>
      <c r="R650" s="23">
        <f t="shared" si="155"/>
        <v>1.5707963267948966</v>
      </c>
      <c r="S650" s="23">
        <f t="shared" si="156"/>
        <v>1.7453292519943295</v>
      </c>
      <c r="T650">
        <f t="shared" si="157"/>
        <v>0.50341990842009565</v>
      </c>
      <c r="U650">
        <f t="shared" si="158"/>
        <v>119.21047019210991</v>
      </c>
      <c r="V650" s="24">
        <f t="shared" si="159"/>
        <v>0.43940146439862632</v>
      </c>
      <c r="W650" s="24">
        <f t="shared" si="160"/>
        <v>1.7479739793443234</v>
      </c>
      <c r="X650">
        <v>1.6101150234725401</v>
      </c>
      <c r="Y650">
        <v>0.56164497453133</v>
      </c>
    </row>
    <row r="651" spans="1:25">
      <c r="F651" s="1">
        <v>110</v>
      </c>
      <c r="G651" s="1">
        <f t="shared" si="161"/>
        <v>90</v>
      </c>
      <c r="H651" s="1">
        <f t="shared" si="145"/>
        <v>90</v>
      </c>
      <c r="I651" s="1">
        <f t="shared" si="146"/>
        <v>110</v>
      </c>
      <c r="J651" s="23">
        <f t="shared" si="147"/>
        <v>1.5707963267948966</v>
      </c>
      <c r="K651" s="23">
        <f t="shared" si="148"/>
        <v>1.9198621771937625</v>
      </c>
      <c r="L651">
        <f t="shared" si="149"/>
        <v>0.63285202891218562</v>
      </c>
      <c r="M651">
        <f t="shared" si="150"/>
        <v>124.184422</v>
      </c>
      <c r="N651" s="24">
        <f t="shared" si="151"/>
        <v>0.52351631474404503</v>
      </c>
      <c r="O651" s="24">
        <f t="shared" si="152"/>
        <v>1.9117995817508704</v>
      </c>
      <c r="P651" s="11">
        <f t="shared" si="153"/>
        <v>90</v>
      </c>
      <c r="Q651" s="11">
        <f t="shared" si="154"/>
        <v>110</v>
      </c>
      <c r="R651" s="23">
        <f t="shared" si="155"/>
        <v>1.5707963267948966</v>
      </c>
      <c r="S651" s="23">
        <f t="shared" si="156"/>
        <v>1.9198621771937625</v>
      </c>
      <c r="T651">
        <f t="shared" si="157"/>
        <v>0.50341990842009565</v>
      </c>
      <c r="U651">
        <f t="shared" si="158"/>
        <v>125.29263703864613</v>
      </c>
      <c r="V651" s="24">
        <f t="shared" si="159"/>
        <v>0.41089729106385642</v>
      </c>
      <c r="W651" s="24">
        <f t="shared" si="160"/>
        <v>1.7931476455831832</v>
      </c>
      <c r="X651">
        <v>1.610136480148</v>
      </c>
      <c r="Y651">
        <v>0.56166712561359899</v>
      </c>
    </row>
    <row r="652" spans="1:25">
      <c r="A652" s="7"/>
      <c r="F652" s="1">
        <v>120</v>
      </c>
      <c r="G652" s="1">
        <f t="shared" si="161"/>
        <v>90</v>
      </c>
      <c r="H652" s="1">
        <f t="shared" si="145"/>
        <v>90</v>
      </c>
      <c r="I652" s="1">
        <f t="shared" si="146"/>
        <v>120</v>
      </c>
      <c r="J652" s="23">
        <f t="shared" si="147"/>
        <v>1.5707963267948966</v>
      </c>
      <c r="K652" s="23">
        <f t="shared" si="148"/>
        <v>2.0943951023931953</v>
      </c>
      <c r="L652">
        <f t="shared" si="149"/>
        <v>0.63285202891218562</v>
      </c>
      <c r="M652">
        <f t="shared" si="150"/>
        <v>130.21279199999998</v>
      </c>
      <c r="N652" s="24">
        <f t="shared" si="151"/>
        <v>0.48327865625386979</v>
      </c>
      <c r="O652" s="24">
        <f t="shared" si="152"/>
        <v>1.9648134154450712</v>
      </c>
      <c r="P652" s="11">
        <f t="shared" si="153"/>
        <v>90</v>
      </c>
      <c r="Q652" s="11">
        <f t="shared" si="154"/>
        <v>120</v>
      </c>
      <c r="R652" s="23">
        <f t="shared" si="155"/>
        <v>1.5707963267948966</v>
      </c>
      <c r="S652" s="23">
        <f t="shared" si="156"/>
        <v>2.0943951023931953</v>
      </c>
      <c r="T652">
        <f t="shared" si="157"/>
        <v>0.50341990842009565</v>
      </c>
      <c r="U652">
        <f t="shared" si="158"/>
        <v>131.37480388518236</v>
      </c>
      <c r="V652" s="24">
        <f t="shared" si="159"/>
        <v>0.3777672116755611</v>
      </c>
      <c r="W652" s="24">
        <f t="shared" si="160"/>
        <v>1.8350468801666906</v>
      </c>
      <c r="X652">
        <v>1.61015793682346</v>
      </c>
      <c r="Y652">
        <v>0.56168927669586699</v>
      </c>
    </row>
    <row r="653" spans="1:25">
      <c r="F653" s="1">
        <v>130</v>
      </c>
      <c r="G653" s="1">
        <f t="shared" si="161"/>
        <v>90</v>
      </c>
      <c r="H653" s="1">
        <f t="shared" si="145"/>
        <v>90</v>
      </c>
      <c r="I653" s="1">
        <f t="shared" si="146"/>
        <v>130</v>
      </c>
      <c r="J653" s="23">
        <f t="shared" si="147"/>
        <v>1.5707963267948966</v>
      </c>
      <c r="K653" s="23">
        <f t="shared" si="148"/>
        <v>2.2689280275926285</v>
      </c>
      <c r="L653">
        <f t="shared" si="149"/>
        <v>0.63285202891218562</v>
      </c>
      <c r="M653">
        <f t="shared" si="150"/>
        <v>136.241162</v>
      </c>
      <c r="N653" s="24">
        <f t="shared" si="151"/>
        <v>0.4376959514800477</v>
      </c>
      <c r="O653" s="24">
        <f t="shared" si="152"/>
        <v>2.0133082888775378</v>
      </c>
      <c r="P653" s="11">
        <f t="shared" si="153"/>
        <v>90</v>
      </c>
      <c r="Q653" s="11">
        <f t="shared" si="154"/>
        <v>130</v>
      </c>
      <c r="R653" s="23">
        <f t="shared" si="155"/>
        <v>1.5707963267948966</v>
      </c>
      <c r="S653" s="23">
        <f t="shared" si="156"/>
        <v>2.2689280275926285</v>
      </c>
      <c r="T653">
        <f t="shared" si="157"/>
        <v>0.50341990842009565</v>
      </c>
      <c r="U653">
        <f t="shared" si="158"/>
        <v>137.45697073171857</v>
      </c>
      <c r="V653" s="24">
        <f t="shared" si="159"/>
        <v>0.34038420663085961</v>
      </c>
      <c r="W653" s="24">
        <f t="shared" si="160"/>
        <v>1.873199979028858</v>
      </c>
      <c r="X653">
        <v>1.6101793934989199</v>
      </c>
      <c r="Y653">
        <v>0.56171142777813599</v>
      </c>
    </row>
    <row r="654" spans="1:25">
      <c r="F654" s="1">
        <v>140</v>
      </c>
      <c r="G654" s="1">
        <f t="shared" si="161"/>
        <v>90</v>
      </c>
      <c r="H654" s="1">
        <f t="shared" si="145"/>
        <v>90</v>
      </c>
      <c r="I654" s="1">
        <f t="shared" si="146"/>
        <v>140</v>
      </c>
      <c r="J654" s="23">
        <f t="shared" si="147"/>
        <v>1.5707963267948966</v>
      </c>
      <c r="K654" s="23">
        <f t="shared" si="148"/>
        <v>2.4434609527920612</v>
      </c>
      <c r="L654">
        <f t="shared" si="149"/>
        <v>0.63285202891218562</v>
      </c>
      <c r="M654">
        <f t="shared" si="150"/>
        <v>142.269532</v>
      </c>
      <c r="N654" s="24">
        <f t="shared" si="151"/>
        <v>0.38727234366084778</v>
      </c>
      <c r="O654" s="24">
        <f t="shared" si="152"/>
        <v>2.0567478503189687</v>
      </c>
      <c r="P654" s="11">
        <f t="shared" si="153"/>
        <v>90</v>
      </c>
      <c r="Q654" s="11">
        <f t="shared" si="154"/>
        <v>140</v>
      </c>
      <c r="R654" s="23">
        <f t="shared" si="155"/>
        <v>1.5707963267948966</v>
      </c>
      <c r="S654" s="23">
        <f t="shared" si="156"/>
        <v>2.4434609527920612</v>
      </c>
      <c r="T654">
        <f t="shared" si="157"/>
        <v>0.50341990842009565</v>
      </c>
      <c r="U654">
        <f t="shared" si="158"/>
        <v>143.53913757825478</v>
      </c>
      <c r="V654" s="24">
        <f t="shared" si="159"/>
        <v>0.29916913601594852</v>
      </c>
      <c r="W654" s="24">
        <f t="shared" si="160"/>
        <v>1.9071774123216541</v>
      </c>
      <c r="X654">
        <v>1.6102008501743801</v>
      </c>
      <c r="Y654">
        <v>0.56173357886040398</v>
      </c>
    </row>
    <row r="655" spans="1:25">
      <c r="F655" s="1">
        <v>150</v>
      </c>
      <c r="G655" s="1">
        <f t="shared" si="161"/>
        <v>90</v>
      </c>
      <c r="H655" s="1">
        <f t="shared" si="145"/>
        <v>90</v>
      </c>
      <c r="I655" s="1">
        <f t="shared" si="146"/>
        <v>150</v>
      </c>
      <c r="J655" s="23">
        <f t="shared" si="147"/>
        <v>1.5707963267948966</v>
      </c>
      <c r="K655" s="23">
        <f t="shared" si="148"/>
        <v>2.6179938779914944</v>
      </c>
      <c r="L655">
        <f t="shared" si="149"/>
        <v>0.63285202891218562</v>
      </c>
      <c r="M655">
        <f t="shared" si="150"/>
        <v>148.29790199999999</v>
      </c>
      <c r="N655" s="24">
        <f t="shared" si="151"/>
        <v>0.33256551626541231</v>
      </c>
      <c r="O655" s="24">
        <f t="shared" si="152"/>
        <v>2.0946516596269307</v>
      </c>
      <c r="P655" s="11">
        <f t="shared" si="153"/>
        <v>90</v>
      </c>
      <c r="Q655" s="11">
        <f t="shared" si="154"/>
        <v>150</v>
      </c>
      <c r="R655" s="23">
        <f t="shared" si="155"/>
        <v>1.5707963267948966</v>
      </c>
      <c r="S655" s="23">
        <f t="shared" si="156"/>
        <v>2.6179938779914944</v>
      </c>
      <c r="T655">
        <f t="shared" si="157"/>
        <v>0.50341990842009565</v>
      </c>
      <c r="U655">
        <f t="shared" si="158"/>
        <v>149.62130442479102</v>
      </c>
      <c r="V655" s="24">
        <f t="shared" si="159"/>
        <v>0.25458600153831162</v>
      </c>
      <c r="W655" s="24">
        <f t="shared" si="160"/>
        <v>1.9365966600874869</v>
      </c>
      <c r="X655">
        <v>1.61022230684984</v>
      </c>
      <c r="Y655">
        <v>0.56175572994267298</v>
      </c>
    </row>
    <row r="656" spans="1:25">
      <c r="A656" s="4"/>
      <c r="F656" s="1">
        <v>160</v>
      </c>
      <c r="G656" s="1">
        <f t="shared" si="161"/>
        <v>90</v>
      </c>
      <c r="H656" s="1">
        <f t="shared" si="145"/>
        <v>90</v>
      </c>
      <c r="I656" s="1">
        <f t="shared" si="146"/>
        <v>160</v>
      </c>
      <c r="J656" s="23">
        <f t="shared" si="147"/>
        <v>1.5707963267948966</v>
      </c>
      <c r="K656" s="23">
        <f t="shared" si="148"/>
        <v>2.7925268031909272</v>
      </c>
      <c r="L656">
        <f t="shared" si="149"/>
        <v>0.63285202891218562</v>
      </c>
      <c r="M656">
        <f t="shared" si="150"/>
        <v>154.32627199999999</v>
      </c>
      <c r="N656" s="24">
        <f t="shared" si="151"/>
        <v>0.27418052503265278</v>
      </c>
      <c r="O656" s="24">
        <f t="shared" si="152"/>
        <v>2.1266005018982703</v>
      </c>
      <c r="P656" s="11">
        <f t="shared" si="153"/>
        <v>90</v>
      </c>
      <c r="Q656" s="11">
        <f t="shared" si="154"/>
        <v>160</v>
      </c>
      <c r="R656" s="23">
        <f t="shared" si="155"/>
        <v>1.5707963267948966</v>
      </c>
      <c r="S656" s="23">
        <f t="shared" si="156"/>
        <v>2.7925268031909272</v>
      </c>
      <c r="T656">
        <f t="shared" si="157"/>
        <v>0.50341990842009565</v>
      </c>
      <c r="U656">
        <f t="shared" si="158"/>
        <v>155.70347127132723</v>
      </c>
      <c r="V656" s="24">
        <f t="shared" si="159"/>
        <v>0.20713672276799824</v>
      </c>
      <c r="W656" s="24">
        <f t="shared" si="160"/>
        <v>1.9611265186915556</v>
      </c>
      <c r="X656">
        <v>1.6102437635253</v>
      </c>
      <c r="Y656">
        <v>0.56177788102494097</v>
      </c>
    </row>
    <row r="657" spans="1:25">
      <c r="F657" s="1">
        <v>170</v>
      </c>
      <c r="G657" s="1">
        <f t="shared" si="161"/>
        <v>90</v>
      </c>
      <c r="H657" s="1">
        <f t="shared" si="145"/>
        <v>90</v>
      </c>
      <c r="I657" s="1">
        <f t="shared" si="146"/>
        <v>170</v>
      </c>
      <c r="J657" s="23">
        <f t="shared" si="147"/>
        <v>1.5707963267948966</v>
      </c>
      <c r="K657" s="23">
        <f t="shared" si="148"/>
        <v>2.9670597283903604</v>
      </c>
      <c r="L657">
        <f t="shared" si="149"/>
        <v>0.63285202891218562</v>
      </c>
      <c r="M657">
        <f t="shared" si="150"/>
        <v>160.35464199999998</v>
      </c>
      <c r="N657" s="24">
        <f t="shared" si="151"/>
        <v>0.21276310607437782</v>
      </c>
      <c r="O657" s="24">
        <f t="shared" si="152"/>
        <v>2.1522410239723637</v>
      </c>
      <c r="P657" s="11">
        <f t="shared" si="153"/>
        <v>90</v>
      </c>
      <c r="Q657" s="11">
        <f t="shared" si="154"/>
        <v>170</v>
      </c>
      <c r="R657" s="23">
        <f t="shared" si="155"/>
        <v>1.5707963267948966</v>
      </c>
      <c r="S657" s="23">
        <f t="shared" si="156"/>
        <v>2.9670597283903604</v>
      </c>
      <c r="T657">
        <f t="shared" si="157"/>
        <v>0.50341990842009565</v>
      </c>
      <c r="U657">
        <f t="shared" si="158"/>
        <v>161.78563811786344</v>
      </c>
      <c r="V657" s="24">
        <f t="shared" si="159"/>
        <v>0.15735548649735934</v>
      </c>
      <c r="W657" s="24">
        <f t="shared" si="160"/>
        <v>1.9804908295319994</v>
      </c>
      <c r="X657">
        <v>1.6102652202007599</v>
      </c>
      <c r="Y657">
        <v>0.56180003210720997</v>
      </c>
    </row>
    <row r="658" spans="1:25">
      <c r="A658" s="4"/>
      <c r="F658" s="1">
        <v>180</v>
      </c>
      <c r="G658" s="1">
        <f t="shared" si="161"/>
        <v>90</v>
      </c>
      <c r="H658" s="1">
        <f t="shared" ref="H658" si="162">ROUND((ROUNDDOWN(G658,0)+(G658-ROUNDDOWN(G658,0))*(5/3)),2)</f>
        <v>90</v>
      </c>
      <c r="I658" s="1">
        <f t="shared" si="146"/>
        <v>180</v>
      </c>
      <c r="J658" s="23">
        <f t="shared" si="147"/>
        <v>1.5707963267948966</v>
      </c>
      <c r="K658" s="23">
        <f t="shared" si="148"/>
        <v>3.1415926535897931</v>
      </c>
      <c r="L658">
        <f t="shared" si="149"/>
        <v>0.63285202891218562</v>
      </c>
      <c r="M658">
        <f t="shared" si="150"/>
        <v>166.38301199999998</v>
      </c>
      <c r="N658" s="24">
        <f t="shared" si="151"/>
        <v>0.14899253405481283</v>
      </c>
      <c r="O658" s="24">
        <f t="shared" si="152"/>
        <v>2.1712896425056281</v>
      </c>
      <c r="P658" s="11">
        <f t="shared" si="153"/>
        <v>90</v>
      </c>
      <c r="Q658" s="11">
        <f t="shared" si="154"/>
        <v>180</v>
      </c>
      <c r="R658" s="23">
        <f t="shared" si="155"/>
        <v>1.5707963267948966</v>
      </c>
      <c r="S658" s="23">
        <f t="shared" si="156"/>
        <v>3.1415926535897931</v>
      </c>
      <c r="T658">
        <f t="shared" si="157"/>
        <v>0.50341990842009565</v>
      </c>
      <c r="U658">
        <f t="shared" si="158"/>
        <v>167.86780496439968</v>
      </c>
      <c r="V658" s="24">
        <f t="shared" si="159"/>
        <v>0.10580273283448091</v>
      </c>
      <c r="W658" s="24">
        <f t="shared" si="160"/>
        <v>1.9944715880498023</v>
      </c>
      <c r="X658">
        <v>1.6102866768762201</v>
      </c>
      <c r="Y658">
        <v>0.56182218318947796</v>
      </c>
    </row>
    <row r="659" spans="1:25">
      <c r="F659" s="1"/>
      <c r="G659" s="1"/>
      <c r="H659" s="1"/>
      <c r="I659" s="1"/>
      <c r="J659" s="23"/>
      <c r="K659" s="23"/>
      <c r="N659" s="24"/>
      <c r="O659" s="24"/>
      <c r="P659" s="24"/>
      <c r="Q659" s="24"/>
      <c r="R659" s="23"/>
      <c r="S659" s="23"/>
      <c r="V659" s="24"/>
      <c r="W659" s="24"/>
    </row>
    <row r="660" spans="1:25">
      <c r="A660" s="4"/>
      <c r="F660" s="1"/>
      <c r="G660" s="1"/>
      <c r="H660" s="1"/>
      <c r="I660" s="1"/>
      <c r="J660" s="23"/>
      <c r="K660" s="23"/>
      <c r="N660" s="24"/>
      <c r="O660" s="24"/>
      <c r="P660" s="24"/>
      <c r="Q660" s="24"/>
      <c r="R660" s="23"/>
      <c r="S660" s="23"/>
      <c r="V660" s="24"/>
      <c r="W660" s="24"/>
    </row>
    <row r="661" spans="1:25">
      <c r="F661" s="1"/>
      <c r="G661" s="1"/>
      <c r="H661" s="1"/>
      <c r="I661" s="1"/>
      <c r="J661" s="23"/>
      <c r="K661" s="23"/>
      <c r="N661" s="24"/>
      <c r="O661" s="24"/>
      <c r="P661" s="24"/>
      <c r="Q661" s="24"/>
      <c r="R661" s="23"/>
      <c r="S661" s="23"/>
      <c r="V661" s="24"/>
      <c r="W661" s="24"/>
    </row>
    <row r="662" spans="1:25">
      <c r="A662" s="4"/>
      <c r="F662" s="1"/>
      <c r="G662" s="1"/>
      <c r="H662" s="1"/>
      <c r="I662" s="1"/>
      <c r="J662" s="23"/>
      <c r="K662" s="23"/>
      <c r="N662" s="24"/>
      <c r="O662" s="24"/>
      <c r="P662" s="24"/>
      <c r="Q662" s="24"/>
      <c r="R662" s="23"/>
      <c r="S662" s="23"/>
      <c r="V662" s="24"/>
      <c r="W662" s="24"/>
    </row>
    <row r="663" spans="1:25">
      <c r="F663" s="1"/>
      <c r="G663" s="1"/>
      <c r="H663" s="1"/>
      <c r="I663" s="1"/>
      <c r="J663" s="23"/>
      <c r="K663" s="23"/>
      <c r="N663" s="24"/>
      <c r="O663" s="24"/>
      <c r="P663" s="24"/>
      <c r="Q663" s="24"/>
      <c r="R663" s="23"/>
      <c r="S663" s="23"/>
      <c r="V663" s="24"/>
      <c r="W663" s="24"/>
    </row>
    <row r="664" spans="1:25">
      <c r="A664" s="4"/>
      <c r="F664" s="1"/>
      <c r="G664" s="1"/>
      <c r="H664" s="1"/>
      <c r="I664" s="1"/>
      <c r="J664" s="23"/>
      <c r="K664" s="23"/>
      <c r="N664" s="24"/>
      <c r="O664" s="24"/>
      <c r="P664" s="24"/>
      <c r="Q664" s="24"/>
      <c r="R664" s="23"/>
      <c r="S664" s="23"/>
      <c r="V664" s="24"/>
      <c r="W664" s="24"/>
    </row>
    <row r="665" spans="1:25">
      <c r="A665" s="4"/>
      <c r="F665" s="1"/>
      <c r="G665" s="1"/>
      <c r="H665" s="1"/>
      <c r="I665" s="1"/>
      <c r="J665" s="23"/>
      <c r="K665" s="23"/>
      <c r="N665" s="24"/>
      <c r="O665" s="24"/>
      <c r="P665" s="24"/>
      <c r="Q665" s="24"/>
      <c r="R665" s="23"/>
      <c r="S665" s="23"/>
      <c r="V665" s="24"/>
      <c r="W665" s="24"/>
    </row>
    <row r="666" spans="1:25">
      <c r="A666" s="4"/>
      <c r="F666" s="1"/>
      <c r="G666" s="1"/>
      <c r="H666" s="1"/>
      <c r="I666" s="1"/>
      <c r="J666" s="23"/>
      <c r="K666" s="23"/>
      <c r="N666" s="24"/>
      <c r="O666" s="24"/>
      <c r="P666" s="24"/>
      <c r="Q666" s="24"/>
      <c r="R666" s="23"/>
      <c r="S666" s="23"/>
      <c r="V666" s="24"/>
      <c r="W666" s="24"/>
    </row>
    <row r="667" spans="1:25">
      <c r="A667" s="4"/>
      <c r="F667" s="1"/>
      <c r="G667" s="1"/>
      <c r="H667" s="1"/>
      <c r="I667" s="1"/>
      <c r="J667" s="23"/>
      <c r="K667" s="23"/>
      <c r="N667" s="24"/>
      <c r="O667" s="24"/>
      <c r="P667" s="24"/>
      <c r="Q667" s="24"/>
      <c r="R667" s="23"/>
      <c r="S667" s="23"/>
      <c r="V667" s="24"/>
      <c r="W667" s="24"/>
    </row>
    <row r="668" spans="1:25">
      <c r="A668" s="4"/>
      <c r="F668" s="1"/>
      <c r="G668" s="1"/>
      <c r="H668" s="1"/>
      <c r="I668" s="1"/>
      <c r="J668" s="23"/>
      <c r="K668" s="23"/>
      <c r="N668" s="24"/>
      <c r="O668" s="24"/>
      <c r="P668" s="24"/>
      <c r="Q668" s="24"/>
      <c r="R668" s="23"/>
      <c r="S668" s="23"/>
      <c r="V668" s="24"/>
      <c r="W668" s="24"/>
    </row>
    <row r="669" spans="1:25">
      <c r="A669" s="4"/>
      <c r="F669" s="1"/>
      <c r="G669" s="1"/>
      <c r="H669" s="1"/>
      <c r="I669" s="1"/>
      <c r="J669" s="23"/>
      <c r="K669" s="23"/>
      <c r="N669" s="24"/>
      <c r="O669" s="24"/>
      <c r="P669" s="24"/>
      <c r="Q669" s="24"/>
      <c r="R669" s="23"/>
      <c r="S669" s="23"/>
      <c r="V669" s="24"/>
      <c r="W669" s="24"/>
    </row>
    <row r="670" spans="1:25">
      <c r="F670" s="1"/>
      <c r="G670" s="1"/>
      <c r="H670" s="1"/>
      <c r="I670" s="1"/>
      <c r="J670" s="23"/>
      <c r="K670" s="23"/>
      <c r="N670" s="24"/>
      <c r="O670" s="24"/>
      <c r="P670" s="24"/>
      <c r="Q670" s="24"/>
      <c r="R670" s="23"/>
      <c r="S670" s="23"/>
      <c r="V670" s="24"/>
      <c r="W670" s="24"/>
    </row>
    <row r="671" spans="1:25">
      <c r="A671" s="4"/>
      <c r="F671" s="1"/>
      <c r="G671" s="1"/>
      <c r="H671" s="1"/>
      <c r="I671" s="1"/>
      <c r="J671" s="23"/>
      <c r="K671" s="23"/>
      <c r="N671" s="24"/>
      <c r="O671" s="24"/>
      <c r="P671" s="24"/>
      <c r="Q671" s="24"/>
      <c r="R671" s="23"/>
      <c r="S671" s="23"/>
      <c r="V671" s="24"/>
      <c r="W671" s="24"/>
    </row>
    <row r="672" spans="1:25">
      <c r="A672" s="4"/>
      <c r="F672" s="1"/>
      <c r="G672" s="1"/>
      <c r="H672" s="1"/>
      <c r="I672" s="1"/>
      <c r="J672" s="23"/>
      <c r="K672" s="23"/>
      <c r="N672" s="24"/>
      <c r="O672" s="24"/>
      <c r="P672" s="24"/>
      <c r="Q672" s="24"/>
      <c r="R672" s="23"/>
      <c r="S672" s="23"/>
      <c r="V672" s="24"/>
      <c r="W672" s="24"/>
    </row>
    <row r="673" spans="1:23">
      <c r="A673" s="4"/>
      <c r="F673" s="1"/>
      <c r="G673" s="1"/>
      <c r="H673" s="1"/>
      <c r="I673" s="1"/>
      <c r="J673" s="23"/>
      <c r="K673" s="23"/>
      <c r="N673" s="24"/>
      <c r="O673" s="24"/>
      <c r="P673" s="24"/>
      <c r="Q673" s="24"/>
      <c r="R673" s="23"/>
      <c r="S673" s="23"/>
      <c r="V673" s="24"/>
      <c r="W673" s="24"/>
    </row>
    <row r="674" spans="1:23">
      <c r="F674" s="1"/>
      <c r="G674" s="1"/>
      <c r="H674" s="1"/>
      <c r="I674" s="1"/>
      <c r="J674" s="23"/>
      <c r="K674" s="23"/>
      <c r="N674" s="24"/>
      <c r="O674" s="24"/>
      <c r="P674" s="24"/>
      <c r="Q674" s="24"/>
      <c r="R674" s="23"/>
      <c r="S674" s="23"/>
      <c r="V674" s="24"/>
      <c r="W674" s="24"/>
    </row>
    <row r="675" spans="1:23">
      <c r="A675" s="4"/>
      <c r="F675" s="1"/>
      <c r="G675" s="1"/>
      <c r="H675" s="1"/>
      <c r="I675" s="1"/>
      <c r="J675" s="23"/>
      <c r="K675" s="23"/>
      <c r="N675" s="24"/>
      <c r="O675" s="24"/>
      <c r="P675" s="24"/>
      <c r="Q675" s="24"/>
      <c r="R675" s="23"/>
      <c r="S675" s="23"/>
      <c r="V675" s="24"/>
      <c r="W675" s="24"/>
    </row>
    <row r="676" spans="1:23">
      <c r="F676" s="1"/>
      <c r="G676" s="1"/>
      <c r="H676" s="1"/>
      <c r="I676" s="1"/>
      <c r="J676" s="23"/>
      <c r="K676" s="23"/>
      <c r="N676" s="24"/>
      <c r="O676" s="24"/>
      <c r="P676" s="24"/>
      <c r="Q676" s="24"/>
      <c r="R676" s="23"/>
      <c r="S676" s="23"/>
      <c r="V676" s="24"/>
      <c r="W676" s="24"/>
    </row>
    <row r="677" spans="1:23">
      <c r="A677" s="4"/>
      <c r="F677" s="1"/>
      <c r="G677" s="1"/>
      <c r="H677" s="1"/>
      <c r="I677" s="1"/>
      <c r="J677" s="23"/>
      <c r="K677" s="23"/>
      <c r="N677" s="24"/>
      <c r="O677" s="24"/>
      <c r="P677" s="24"/>
      <c r="Q677" s="24"/>
      <c r="R677" s="23"/>
      <c r="S677" s="23"/>
      <c r="V677" s="24"/>
      <c r="W677" s="24"/>
    </row>
    <row r="678" spans="1:23">
      <c r="F678" s="1"/>
      <c r="G678" s="1"/>
      <c r="H678" s="1"/>
      <c r="I678" s="1"/>
      <c r="J678" s="23"/>
      <c r="K678" s="23"/>
      <c r="N678" s="24"/>
      <c r="O678" s="24"/>
      <c r="P678" s="24"/>
      <c r="Q678" s="24"/>
      <c r="R678" s="23"/>
      <c r="S678" s="23"/>
      <c r="V678" s="24"/>
      <c r="W678" s="24"/>
    </row>
    <row r="679" spans="1:23">
      <c r="A679" s="4"/>
      <c r="F679" s="1"/>
      <c r="G679" s="1"/>
      <c r="H679" s="1"/>
      <c r="I679" s="1"/>
      <c r="J679" s="23"/>
      <c r="K679" s="23"/>
      <c r="N679" s="24"/>
      <c r="O679" s="24"/>
      <c r="P679" s="24"/>
      <c r="Q679" s="24"/>
      <c r="R679" s="23"/>
      <c r="S679" s="23"/>
      <c r="V679" s="24"/>
      <c r="W679" s="24"/>
    </row>
    <row r="680" spans="1:23">
      <c r="A680" s="4"/>
      <c r="F680" s="1"/>
      <c r="G680" s="1"/>
      <c r="H680" s="1"/>
      <c r="I680" s="1"/>
      <c r="J680" s="23"/>
      <c r="K680" s="23"/>
      <c r="N680" s="24"/>
      <c r="O680" s="24"/>
      <c r="P680" s="24"/>
      <c r="Q680" s="24"/>
      <c r="R680" s="23"/>
      <c r="S680" s="23"/>
      <c r="V680" s="24"/>
      <c r="W680" s="24"/>
    </row>
    <row r="681" spans="1:23">
      <c r="A681" s="4"/>
      <c r="F681" s="1"/>
      <c r="G681" s="1"/>
      <c r="H681" s="1"/>
      <c r="I681" s="1"/>
      <c r="J681" s="23"/>
      <c r="K681" s="23"/>
      <c r="N681" s="24"/>
      <c r="O681" s="24"/>
      <c r="P681" s="24"/>
      <c r="Q681" s="24"/>
      <c r="R681" s="23"/>
      <c r="S681" s="23"/>
      <c r="V681" s="24"/>
      <c r="W681" s="24"/>
    </row>
    <row r="682" spans="1:23">
      <c r="A682" s="7"/>
      <c r="F682" s="1"/>
      <c r="G682" s="1"/>
      <c r="H682" s="1"/>
      <c r="I682" s="1"/>
      <c r="J682" s="23"/>
      <c r="K682" s="23"/>
      <c r="N682" s="24"/>
      <c r="O682" s="24"/>
      <c r="P682" s="24"/>
      <c r="Q682" s="24"/>
      <c r="R682" s="23"/>
      <c r="S682" s="23"/>
      <c r="V682" s="24"/>
      <c r="W682" s="24"/>
    </row>
    <row r="683" spans="1:23">
      <c r="A683" s="7"/>
      <c r="F683" s="1"/>
      <c r="G683" s="1"/>
      <c r="H683" s="1"/>
      <c r="I683" s="1"/>
      <c r="J683" s="23"/>
      <c r="K683" s="23"/>
      <c r="N683" s="24"/>
      <c r="O683" s="24"/>
      <c r="P683" s="24"/>
      <c r="Q683" s="24"/>
      <c r="R683" s="23"/>
      <c r="S683" s="23"/>
      <c r="V683" s="24"/>
      <c r="W683" s="24"/>
    </row>
    <row r="684" spans="1:23">
      <c r="F684" s="1"/>
      <c r="G684" s="1"/>
      <c r="H684" s="1"/>
      <c r="I684" s="1"/>
      <c r="J684" s="23"/>
      <c r="K684" s="23"/>
      <c r="N684" s="24"/>
      <c r="O684" s="24"/>
      <c r="P684" s="24"/>
      <c r="Q684" s="24"/>
      <c r="R684" s="23"/>
      <c r="S684" s="23"/>
      <c r="V684" s="24"/>
      <c r="W684" s="24"/>
    </row>
    <row r="685" spans="1:23">
      <c r="F685" s="1"/>
      <c r="G685" s="1"/>
      <c r="H685" s="1"/>
      <c r="I685" s="1"/>
      <c r="J685" s="23"/>
      <c r="K685" s="23"/>
      <c r="N685" s="24"/>
      <c r="O685" s="24"/>
      <c r="P685" s="24"/>
      <c r="Q685" s="24"/>
      <c r="R685" s="23"/>
      <c r="S685" s="23"/>
      <c r="V685" s="24"/>
      <c r="W685" s="24"/>
    </row>
    <row r="686" spans="1:23">
      <c r="F686" s="1"/>
      <c r="G686" s="1"/>
      <c r="H686" s="1"/>
      <c r="I686" s="1"/>
      <c r="J686" s="23"/>
      <c r="K686" s="23"/>
      <c r="N686" s="24"/>
      <c r="O686" s="24"/>
      <c r="P686" s="24"/>
      <c r="Q686" s="24"/>
      <c r="R686" s="23"/>
      <c r="S686" s="23"/>
      <c r="V686" s="24"/>
      <c r="W686" s="24"/>
    </row>
    <row r="687" spans="1:23">
      <c r="A687" s="4"/>
      <c r="F687" s="1"/>
      <c r="G687" s="1"/>
      <c r="H687" s="1"/>
      <c r="I687" s="1"/>
      <c r="J687" s="23"/>
      <c r="K687" s="23"/>
      <c r="N687" s="24"/>
      <c r="O687" s="24"/>
      <c r="P687" s="24"/>
      <c r="Q687" s="24"/>
      <c r="R687" s="23"/>
      <c r="S687" s="23"/>
      <c r="V687" s="24"/>
      <c r="W687" s="24"/>
    </row>
    <row r="688" spans="1:23">
      <c r="F688" s="1"/>
      <c r="G688" s="1"/>
      <c r="H688" s="1"/>
      <c r="I688" s="1"/>
      <c r="J688" s="23"/>
      <c r="K688" s="23"/>
      <c r="N688" s="24"/>
      <c r="O688" s="24"/>
      <c r="P688" s="24"/>
      <c r="Q688" s="24"/>
      <c r="R688" s="23"/>
      <c r="S688" s="23"/>
      <c r="V688" s="24"/>
      <c r="W688" s="24"/>
    </row>
    <row r="689" spans="1:23">
      <c r="A689" s="4"/>
      <c r="F689" s="1"/>
      <c r="G689" s="1"/>
      <c r="H689" s="1"/>
      <c r="I689" s="1"/>
      <c r="J689" s="23"/>
      <c r="K689" s="23"/>
      <c r="N689" s="24"/>
      <c r="O689" s="24"/>
      <c r="P689" s="24"/>
      <c r="Q689" s="24"/>
      <c r="R689" s="23"/>
      <c r="S689" s="23"/>
      <c r="V689" s="24"/>
      <c r="W689" s="24"/>
    </row>
    <row r="690" spans="1:23">
      <c r="F690" s="1"/>
      <c r="G690" s="1"/>
      <c r="H690" s="1"/>
      <c r="I690" s="1"/>
      <c r="J690" s="23"/>
      <c r="K690" s="23"/>
      <c r="N690" s="24"/>
      <c r="O690" s="24"/>
      <c r="P690" s="24"/>
      <c r="Q690" s="24"/>
      <c r="R690" s="23"/>
      <c r="S690" s="23"/>
      <c r="V690" s="24"/>
      <c r="W690" s="24"/>
    </row>
    <row r="691" spans="1:23">
      <c r="F691" s="1"/>
      <c r="G691" s="1"/>
      <c r="H691" s="1"/>
      <c r="I691" s="1"/>
      <c r="J691" s="23"/>
      <c r="K691" s="23"/>
      <c r="N691" s="24"/>
      <c r="O691" s="24"/>
      <c r="P691" s="24"/>
      <c r="Q691" s="24"/>
      <c r="R691" s="23"/>
      <c r="S691" s="23"/>
      <c r="V691" s="24"/>
      <c r="W691" s="24"/>
    </row>
    <row r="692" spans="1:23">
      <c r="F692" s="1"/>
      <c r="G692" s="1"/>
      <c r="H692" s="1"/>
      <c r="I692" s="1"/>
      <c r="J692" s="23"/>
      <c r="K692" s="23"/>
      <c r="N692" s="24"/>
      <c r="O692" s="24"/>
      <c r="P692" s="24"/>
      <c r="Q692" s="24"/>
      <c r="R692" s="23"/>
      <c r="S692" s="23"/>
      <c r="V692" s="24"/>
      <c r="W692" s="24"/>
    </row>
    <row r="693" spans="1:23">
      <c r="A693" s="4"/>
      <c r="F693" s="1"/>
      <c r="G693" s="1"/>
      <c r="H693" s="1"/>
      <c r="I693" s="1"/>
      <c r="J693" s="23"/>
      <c r="K693" s="23"/>
      <c r="N693" s="24"/>
      <c r="O693" s="24"/>
      <c r="P693" s="24"/>
      <c r="Q693" s="24"/>
      <c r="R693" s="23"/>
      <c r="S693" s="23"/>
      <c r="V693" s="24"/>
      <c r="W693" s="24"/>
    </row>
    <row r="694" spans="1:23">
      <c r="F694" s="1"/>
      <c r="G694" s="1"/>
      <c r="H694" s="1"/>
      <c r="I694" s="1"/>
      <c r="J694" s="23"/>
      <c r="K694" s="23"/>
      <c r="N694" s="24"/>
      <c r="O694" s="24"/>
      <c r="P694" s="24"/>
      <c r="Q694" s="24"/>
      <c r="R694" s="23"/>
      <c r="S694" s="23"/>
      <c r="V694" s="24"/>
      <c r="W694" s="24"/>
    </row>
    <row r="695" spans="1:23">
      <c r="A695" s="4"/>
      <c r="F695" s="1"/>
      <c r="G695" s="1"/>
      <c r="H695" s="1"/>
      <c r="I695" s="1"/>
      <c r="J695" s="23"/>
      <c r="K695" s="23"/>
      <c r="N695" s="24"/>
      <c r="O695" s="24"/>
      <c r="P695" s="24"/>
      <c r="Q695" s="24"/>
      <c r="R695" s="23"/>
      <c r="S695" s="23"/>
      <c r="V695" s="24"/>
      <c r="W695" s="24"/>
    </row>
    <row r="696" spans="1:23">
      <c r="A696" s="4"/>
      <c r="F696" s="1"/>
      <c r="G696" s="1"/>
      <c r="H696" s="1"/>
      <c r="I696" s="1"/>
      <c r="J696" s="23"/>
      <c r="K696" s="23"/>
      <c r="N696" s="24"/>
      <c r="O696" s="24"/>
      <c r="P696" s="24"/>
      <c r="Q696" s="24"/>
      <c r="R696" s="23"/>
      <c r="S696" s="23"/>
      <c r="V696" s="24"/>
      <c r="W696" s="24"/>
    </row>
    <row r="697" spans="1:23">
      <c r="A697" s="4"/>
      <c r="F697" s="1"/>
      <c r="G697" s="1"/>
      <c r="H697" s="1"/>
      <c r="I697" s="1"/>
      <c r="J697" s="23"/>
      <c r="K697" s="23"/>
      <c r="N697" s="24"/>
      <c r="O697" s="24"/>
      <c r="P697" s="24"/>
      <c r="Q697" s="24"/>
      <c r="R697" s="23"/>
      <c r="S697" s="23"/>
      <c r="V697" s="24"/>
      <c r="W697" s="24"/>
    </row>
    <row r="698" spans="1:23">
      <c r="A698" s="4"/>
      <c r="F698" s="1"/>
      <c r="G698" s="1"/>
      <c r="H698" s="1"/>
      <c r="I698" s="1"/>
      <c r="J698" s="23"/>
      <c r="K698" s="23"/>
      <c r="N698" s="24"/>
      <c r="O698" s="24"/>
      <c r="P698" s="24"/>
      <c r="Q698" s="24"/>
      <c r="R698" s="23"/>
      <c r="S698" s="23"/>
      <c r="V698" s="24"/>
      <c r="W698" s="24"/>
    </row>
    <row r="699" spans="1:23">
      <c r="F699" s="1"/>
      <c r="G699" s="1"/>
      <c r="H699" s="1"/>
      <c r="I699" s="1"/>
      <c r="J699" s="23"/>
      <c r="K699" s="23"/>
      <c r="N699" s="24"/>
      <c r="O699" s="24"/>
      <c r="P699" s="24"/>
      <c r="Q699" s="24"/>
      <c r="R699" s="23"/>
      <c r="S699" s="23"/>
      <c r="V699" s="24"/>
      <c r="W699" s="24"/>
    </row>
    <row r="700" spans="1:23">
      <c r="A700" s="4"/>
      <c r="F700" s="1"/>
      <c r="G700" s="1"/>
      <c r="H700" s="1"/>
      <c r="I700" s="1"/>
      <c r="J700" s="23"/>
      <c r="K700" s="23"/>
      <c r="N700" s="24"/>
      <c r="O700" s="24"/>
      <c r="P700" s="24"/>
      <c r="Q700" s="24"/>
      <c r="R700" s="23"/>
      <c r="S700" s="23"/>
      <c r="V700" s="24"/>
      <c r="W700" s="24"/>
    </row>
    <row r="701" spans="1:23">
      <c r="F701" s="1"/>
      <c r="G701" s="1"/>
      <c r="H701" s="1"/>
      <c r="I701" s="1"/>
      <c r="J701" s="23"/>
      <c r="K701" s="23"/>
      <c r="N701" s="24"/>
      <c r="O701" s="24"/>
      <c r="P701" s="24"/>
      <c r="Q701" s="24"/>
      <c r="R701" s="23"/>
      <c r="S701" s="23"/>
      <c r="V701" s="24"/>
      <c r="W701" s="24"/>
    </row>
    <row r="702" spans="1:23">
      <c r="A702" s="4"/>
      <c r="F702" s="1"/>
      <c r="G702" s="1"/>
      <c r="H702" s="1"/>
      <c r="I702" s="1"/>
      <c r="J702" s="23"/>
      <c r="K702" s="23"/>
      <c r="N702" s="24"/>
      <c r="O702" s="24"/>
      <c r="P702" s="24"/>
      <c r="Q702" s="24"/>
      <c r="R702" s="23"/>
      <c r="S702" s="23"/>
      <c r="V702" s="24"/>
      <c r="W702" s="24"/>
    </row>
    <row r="703" spans="1:23">
      <c r="F703" s="1"/>
      <c r="G703" s="1"/>
      <c r="H703" s="1"/>
      <c r="I703" s="1"/>
      <c r="J703" s="23"/>
      <c r="K703" s="23"/>
      <c r="N703" s="24"/>
      <c r="O703" s="24"/>
      <c r="P703" s="24"/>
      <c r="Q703" s="24"/>
      <c r="R703" s="23"/>
      <c r="S703" s="23"/>
      <c r="V703" s="24"/>
      <c r="W703" s="24"/>
    </row>
    <row r="704" spans="1:23">
      <c r="A704" s="4"/>
      <c r="F704" s="1"/>
      <c r="G704" s="1"/>
      <c r="H704" s="1"/>
      <c r="I704" s="1"/>
      <c r="J704" s="23"/>
      <c r="K704" s="23"/>
      <c r="N704" s="24"/>
      <c r="O704" s="24"/>
      <c r="P704" s="24"/>
      <c r="Q704" s="24"/>
      <c r="R704" s="23"/>
      <c r="S704" s="23"/>
      <c r="V704" s="24"/>
      <c r="W704" s="24"/>
    </row>
    <row r="705" spans="1:23">
      <c r="A705" s="4"/>
      <c r="F705" s="1"/>
      <c r="G705" s="1"/>
      <c r="H705" s="1"/>
      <c r="I705" s="1"/>
      <c r="J705" s="23"/>
      <c r="K705" s="23"/>
      <c r="N705" s="24"/>
      <c r="O705" s="24"/>
      <c r="P705" s="24"/>
      <c r="Q705" s="24"/>
      <c r="R705" s="23"/>
      <c r="S705" s="23"/>
      <c r="V705" s="24"/>
      <c r="W705" s="24"/>
    </row>
    <row r="706" spans="1:23">
      <c r="A706" s="4"/>
      <c r="F706" s="1"/>
      <c r="G706" s="1"/>
      <c r="H706" s="1"/>
      <c r="I706" s="1"/>
      <c r="J706" s="23"/>
      <c r="K706" s="23"/>
      <c r="N706" s="24"/>
      <c r="O706" s="24"/>
      <c r="P706" s="24"/>
      <c r="Q706" s="24"/>
      <c r="R706" s="23"/>
      <c r="S706" s="23"/>
      <c r="V706" s="24"/>
      <c r="W706" s="24"/>
    </row>
    <row r="707" spans="1:23">
      <c r="A707" s="7"/>
      <c r="F707" s="1"/>
      <c r="G707" s="1"/>
      <c r="H707" s="1"/>
      <c r="I707" s="1"/>
      <c r="J707" s="23"/>
      <c r="K707" s="23"/>
      <c r="N707" s="24"/>
      <c r="O707" s="24"/>
      <c r="P707" s="24"/>
      <c r="Q707" s="24"/>
      <c r="R707" s="23"/>
      <c r="S707" s="23"/>
      <c r="V707" s="24"/>
      <c r="W707" s="24"/>
    </row>
    <row r="708" spans="1:23">
      <c r="A708" s="7"/>
      <c r="F708" s="1"/>
      <c r="G708" s="1"/>
      <c r="H708" s="1"/>
      <c r="I708" s="1"/>
      <c r="J708" s="23"/>
      <c r="K708" s="23"/>
      <c r="N708" s="24"/>
      <c r="O708" s="24"/>
      <c r="P708" s="24"/>
      <c r="Q708" s="24"/>
      <c r="R708" s="23"/>
      <c r="S708" s="23"/>
      <c r="V708" s="24"/>
      <c r="W708" s="24"/>
    </row>
    <row r="709" spans="1:23">
      <c r="F709" s="1"/>
      <c r="G709" s="1"/>
      <c r="H709" s="1"/>
      <c r="I709" s="1"/>
      <c r="J709" s="23"/>
      <c r="K709" s="23"/>
      <c r="N709" s="24"/>
      <c r="O709" s="24"/>
      <c r="P709" s="24"/>
      <c r="Q709" s="24"/>
      <c r="R709" s="23"/>
      <c r="S709" s="23"/>
      <c r="V709" s="24"/>
      <c r="W709" s="24"/>
    </row>
    <row r="710" spans="1:23">
      <c r="A710" s="7"/>
      <c r="F710" s="1"/>
      <c r="G710" s="1"/>
      <c r="H710" s="1"/>
      <c r="I710" s="1"/>
      <c r="J710" s="23"/>
      <c r="K710" s="23"/>
      <c r="N710" s="24"/>
      <c r="O710" s="24"/>
      <c r="P710" s="24"/>
      <c r="Q710" s="24"/>
      <c r="R710" s="23"/>
      <c r="S710" s="23"/>
      <c r="V710" s="24"/>
      <c r="W710" s="24"/>
    </row>
    <row r="711" spans="1:23">
      <c r="F711" s="1"/>
      <c r="G711" s="1"/>
      <c r="H711" s="1"/>
      <c r="I711" s="1"/>
      <c r="J711" s="23"/>
      <c r="K711" s="23"/>
      <c r="N711" s="24"/>
      <c r="O711" s="24"/>
      <c r="P711" s="24"/>
      <c r="Q711" s="24"/>
      <c r="R711" s="23"/>
      <c r="S711" s="23"/>
      <c r="V711" s="24"/>
      <c r="W711" s="24"/>
    </row>
    <row r="712" spans="1:23">
      <c r="A712" s="7"/>
      <c r="F712" s="1"/>
      <c r="G712" s="1"/>
      <c r="H712" s="1"/>
      <c r="I712" s="1"/>
      <c r="J712" s="23"/>
      <c r="K712" s="23"/>
      <c r="N712" s="24"/>
      <c r="O712" s="24"/>
      <c r="P712" s="24"/>
      <c r="Q712" s="24"/>
      <c r="R712" s="23"/>
      <c r="S712" s="23"/>
      <c r="V712" s="24"/>
      <c r="W712" s="24"/>
    </row>
    <row r="713" spans="1:23">
      <c r="F713" s="1"/>
      <c r="G713" s="1"/>
      <c r="H713" s="1"/>
      <c r="I713" s="1"/>
      <c r="J713" s="23"/>
      <c r="K713" s="23"/>
      <c r="N713" s="24"/>
      <c r="O713" s="24"/>
      <c r="P713" s="24"/>
      <c r="Q713" s="24"/>
      <c r="R713" s="23"/>
      <c r="S713" s="23"/>
      <c r="V713" s="24"/>
      <c r="W713" s="24"/>
    </row>
    <row r="716" spans="1:23">
      <c r="A716" s="4"/>
    </row>
    <row r="718" spans="1:23">
      <c r="A718" s="4"/>
    </row>
    <row r="720" spans="1:23">
      <c r="A720" s="4"/>
    </row>
    <row r="722" spans="1:1">
      <c r="A722" s="4"/>
    </row>
    <row r="724" spans="1:1">
      <c r="A724" s="4"/>
    </row>
    <row r="726" spans="1:1">
      <c r="A726" s="4"/>
    </row>
    <row r="728" spans="1:1">
      <c r="A728" s="4"/>
    </row>
    <row r="730" spans="1:1">
      <c r="A730" s="4"/>
    </row>
    <row r="732" spans="1:1">
      <c r="A732" s="7"/>
    </row>
    <row r="734" spans="1:1">
      <c r="A734" s="4"/>
    </row>
    <row r="736" spans="1:1">
      <c r="A736" s="4"/>
    </row>
    <row r="740" spans="1:1">
      <c r="A740" s="4"/>
    </row>
    <row r="741" spans="1:1">
      <c r="A741" s="4"/>
    </row>
    <row r="742" spans="1:1">
      <c r="A742" s="7"/>
    </row>
    <row r="743" spans="1:1">
      <c r="A743" s="7"/>
    </row>
    <row r="745" spans="1:1">
      <c r="A745" s="7"/>
    </row>
    <row r="747" spans="1:1">
      <c r="A747" s="7"/>
    </row>
    <row r="750" spans="1:1">
      <c r="A750" s="4"/>
    </row>
    <row r="751" spans="1:1">
      <c r="A751" s="7"/>
    </row>
    <row r="752" spans="1:1">
      <c r="A752" s="7"/>
    </row>
    <row r="754" spans="1:1">
      <c r="A754" s="7"/>
    </row>
    <row r="756" spans="1:1">
      <c r="A756" s="7"/>
    </row>
    <row r="758" spans="1:1">
      <c r="A758" s="4"/>
    </row>
    <row r="759" spans="1:1">
      <c r="A759" s="4"/>
    </row>
    <row r="760" spans="1:1">
      <c r="A760" s="7"/>
    </row>
    <row r="761" spans="1:1">
      <c r="A761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70" spans="1:1">
      <c r="A770" s="4"/>
    </row>
    <row r="772" spans="1:1">
      <c r="A772" s="4"/>
    </row>
    <row r="774" spans="1:1">
      <c r="A774" s="4"/>
    </row>
    <row r="776" spans="1:1">
      <c r="A776" s="4"/>
    </row>
    <row r="780" spans="1:1">
      <c r="A780" s="7"/>
    </row>
    <row r="782" spans="1:1">
      <c r="A782" s="4"/>
    </row>
    <row r="784" spans="1:1">
      <c r="A784" s="7"/>
    </row>
    <row r="786" spans="1:1">
      <c r="A786" s="4"/>
    </row>
    <row r="788" spans="1:1">
      <c r="A788" s="7"/>
    </row>
    <row r="790" spans="1:1">
      <c r="A790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E9DA-B93C-784D-B616-C981A4EE4CE5}">
  <dimension ref="A1:BC790"/>
  <sheetViews>
    <sheetView topLeftCell="A32" zoomScale="60" zoomScaleNormal="111" workbookViewId="0">
      <selection activeCell="I65" sqref="I65"/>
    </sheetView>
  </sheetViews>
  <sheetFormatPr baseColWidth="10" defaultRowHeight="16"/>
  <cols>
    <col min="1" max="1" width="8.33203125" bestFit="1" customWidth="1"/>
    <col min="2" max="2" width="7.1640625" bestFit="1" customWidth="1"/>
    <col min="3" max="3" width="10" customWidth="1"/>
    <col min="4" max="4" width="5.5" bestFit="1" customWidth="1"/>
    <col min="5" max="5" width="14.83203125" customWidth="1"/>
    <col min="6" max="6" width="6.1640625" bestFit="1" customWidth="1"/>
    <col min="7" max="7" width="7.1640625" bestFit="1" customWidth="1"/>
    <col min="8" max="8" width="6.6640625" customWidth="1"/>
    <col min="9" max="9" width="6.6640625" bestFit="1" customWidth="1"/>
    <col min="10" max="29" width="6.6640625" customWidth="1"/>
    <col min="30" max="30" width="8" customWidth="1"/>
    <col min="31" max="31" width="9" customWidth="1"/>
    <col min="32" max="32" width="7" customWidth="1"/>
    <col min="33" max="33" width="7.83203125" customWidth="1"/>
    <col min="34" max="34" width="8.6640625" customWidth="1"/>
    <col min="35" max="35" width="6.1640625" customWidth="1"/>
    <col min="36" max="36" width="7.6640625" bestFit="1" customWidth="1"/>
    <col min="37" max="38" width="5.6640625" customWidth="1"/>
    <col min="39" max="39" width="7.1640625" customWidth="1"/>
    <col min="40" max="40" width="5.5" customWidth="1"/>
    <col min="41" max="41" width="7.1640625" customWidth="1"/>
  </cols>
  <sheetData>
    <row r="1" spans="1:41">
      <c r="B1" t="s">
        <v>377</v>
      </c>
      <c r="C1" t="s">
        <v>378</v>
      </c>
      <c r="D1" t="s">
        <v>375</v>
      </c>
      <c r="E1" t="s">
        <v>379</v>
      </c>
      <c r="F1" t="s">
        <v>376</v>
      </c>
      <c r="G1" t="s">
        <v>355</v>
      </c>
      <c r="H1" t="s">
        <v>380</v>
      </c>
      <c r="I1" t="s">
        <v>381</v>
      </c>
      <c r="J1" t="s">
        <v>834</v>
      </c>
      <c r="K1" t="s">
        <v>835</v>
      </c>
      <c r="L1" t="s">
        <v>356</v>
      </c>
      <c r="M1" t="s">
        <v>368</v>
      </c>
      <c r="N1" t="s">
        <v>358</v>
      </c>
      <c r="O1" t="s">
        <v>359</v>
      </c>
      <c r="R1" t="s">
        <v>834</v>
      </c>
      <c r="S1" t="s">
        <v>835</v>
      </c>
      <c r="T1" t="s">
        <v>356</v>
      </c>
      <c r="U1" t="s">
        <v>368</v>
      </c>
      <c r="V1" t="s">
        <v>358</v>
      </c>
      <c r="W1" t="s">
        <v>359</v>
      </c>
      <c r="AD1" t="s">
        <v>382</v>
      </c>
      <c r="AE1" t="s">
        <v>383</v>
      </c>
      <c r="AF1" t="s">
        <v>384</v>
      </c>
      <c r="AG1" t="s">
        <v>385</v>
      </c>
      <c r="AH1" t="s">
        <v>386</v>
      </c>
      <c r="AI1" t="s">
        <v>387</v>
      </c>
      <c r="AJ1" t="s">
        <v>388</v>
      </c>
      <c r="AK1" t="s">
        <v>389</v>
      </c>
      <c r="AL1" t="s">
        <v>390</v>
      </c>
      <c r="AM1" t="s">
        <v>391</v>
      </c>
      <c r="AN1" t="s">
        <v>392</v>
      </c>
      <c r="AO1" t="s">
        <v>393</v>
      </c>
    </row>
    <row r="2" spans="1:41">
      <c r="A2" t="s">
        <v>394</v>
      </c>
      <c r="AD2" t="s">
        <v>395</v>
      </c>
      <c r="AE2" t="s">
        <v>374</v>
      </c>
      <c r="AH2" t="s">
        <v>374</v>
      </c>
    </row>
    <row r="3" spans="1:41">
      <c r="A3" t="s">
        <v>2</v>
      </c>
      <c r="AD3" t="s">
        <v>396</v>
      </c>
      <c r="AE3" t="s">
        <v>397</v>
      </c>
    </row>
    <row r="4" spans="1:41">
      <c r="A4" t="s">
        <v>398</v>
      </c>
      <c r="AD4" t="s">
        <v>399</v>
      </c>
    </row>
    <row r="5" spans="1:41">
      <c r="A5" t="s">
        <v>400</v>
      </c>
      <c r="AD5" t="s">
        <v>401</v>
      </c>
      <c r="AE5" t="s">
        <v>374</v>
      </c>
    </row>
    <row r="6" spans="1:41">
      <c r="A6" t="s">
        <v>402</v>
      </c>
    </row>
    <row r="7" spans="1:41">
      <c r="AD7" s="9" t="s">
        <v>403</v>
      </c>
      <c r="AE7" s="9" t="s">
        <v>403</v>
      </c>
      <c r="AF7" t="s">
        <v>404</v>
      </c>
      <c r="AG7" t="s">
        <v>405</v>
      </c>
      <c r="AH7" s="9" t="s">
        <v>405</v>
      </c>
      <c r="AI7" t="s">
        <v>406</v>
      </c>
      <c r="AJ7" t="s">
        <v>407</v>
      </c>
      <c r="AK7" t="s">
        <v>389</v>
      </c>
      <c r="AL7" t="s">
        <v>408</v>
      </c>
      <c r="AM7" t="s">
        <v>409</v>
      </c>
      <c r="AN7" t="s">
        <v>410</v>
      </c>
    </row>
    <row r="8" spans="1:41">
      <c r="AD8" t="s">
        <v>411</v>
      </c>
      <c r="AE8" t="s">
        <v>412</v>
      </c>
      <c r="AF8" t="s">
        <v>413</v>
      </c>
      <c r="AG8" t="s">
        <v>414</v>
      </c>
      <c r="AH8" t="s">
        <v>415</v>
      </c>
      <c r="AI8" t="s">
        <v>416</v>
      </c>
      <c r="AJ8" t="s">
        <v>417</v>
      </c>
      <c r="AK8" t="s">
        <v>246</v>
      </c>
      <c r="AL8" t="s">
        <v>418</v>
      </c>
      <c r="AM8" t="s">
        <v>419</v>
      </c>
      <c r="AN8" t="s">
        <v>420</v>
      </c>
    </row>
    <row r="9" spans="1:41">
      <c r="AD9" t="s">
        <v>58</v>
      </c>
      <c r="AE9" t="s">
        <v>421</v>
      </c>
      <c r="AF9" t="s">
        <v>422</v>
      </c>
      <c r="AG9" t="s">
        <v>423</v>
      </c>
      <c r="AH9" t="s">
        <v>424</v>
      </c>
      <c r="AI9" t="s">
        <v>425</v>
      </c>
      <c r="AJ9" t="s">
        <v>426</v>
      </c>
      <c r="AK9" t="s">
        <v>427</v>
      </c>
      <c r="AL9" t="s">
        <v>428</v>
      </c>
      <c r="AM9" t="s">
        <v>429</v>
      </c>
      <c r="AN9" t="s">
        <v>430</v>
      </c>
    </row>
    <row r="10" spans="1:41">
      <c r="AD10" t="s">
        <v>235</v>
      </c>
      <c r="AE10" t="s">
        <v>431</v>
      </c>
      <c r="AF10" t="s">
        <v>432</v>
      </c>
      <c r="AG10" t="s">
        <v>433</v>
      </c>
      <c r="AH10" t="s">
        <v>434</v>
      </c>
      <c r="AI10" t="s">
        <v>435</v>
      </c>
      <c r="AJ10" t="s">
        <v>5</v>
      </c>
      <c r="AK10" t="s">
        <v>436</v>
      </c>
      <c r="AL10" t="s">
        <v>437</v>
      </c>
      <c r="AM10" t="s">
        <v>438</v>
      </c>
    </row>
    <row r="11" spans="1:41">
      <c r="AD11" t="s">
        <v>439</v>
      </c>
      <c r="AE11" t="s">
        <v>440</v>
      </c>
      <c r="AF11" t="s">
        <v>441</v>
      </c>
      <c r="AG11" t="s">
        <v>442</v>
      </c>
      <c r="AH11" t="s">
        <v>443</v>
      </c>
      <c r="AI11" t="s">
        <v>444</v>
      </c>
      <c r="AJ11" t="s">
        <v>445</v>
      </c>
      <c r="AK11" t="s">
        <v>446</v>
      </c>
      <c r="AL11" t="s">
        <v>447</v>
      </c>
      <c r="AM11" t="s">
        <v>448</v>
      </c>
    </row>
    <row r="12" spans="1:41">
      <c r="AD12" t="s">
        <v>242</v>
      </c>
      <c r="AE12" t="s">
        <v>449</v>
      </c>
      <c r="AF12" t="s">
        <v>450</v>
      </c>
      <c r="AH12" t="s">
        <v>451</v>
      </c>
      <c r="AI12" t="s">
        <v>452</v>
      </c>
      <c r="AJ12" t="s">
        <v>453</v>
      </c>
      <c r="AM12" t="s">
        <v>454</v>
      </c>
    </row>
    <row r="13" spans="1:41">
      <c r="AD13" t="s">
        <v>455</v>
      </c>
      <c r="AE13" t="s">
        <v>456</v>
      </c>
      <c r="AH13" t="s">
        <v>457</v>
      </c>
      <c r="AI13" t="s">
        <v>458</v>
      </c>
      <c r="AJ13" t="s">
        <v>459</v>
      </c>
      <c r="AM13" t="s">
        <v>460</v>
      </c>
    </row>
    <row r="14" spans="1:41">
      <c r="AD14" t="s">
        <v>461</v>
      </c>
      <c r="AE14" t="s">
        <v>462</v>
      </c>
      <c r="AF14" s="9"/>
      <c r="AH14" t="s">
        <v>463</v>
      </c>
      <c r="AI14" t="s">
        <v>464</v>
      </c>
      <c r="AJ14" t="s">
        <v>465</v>
      </c>
    </row>
    <row r="15" spans="1:41">
      <c r="AD15" t="s">
        <v>466</v>
      </c>
      <c r="AE15" t="s">
        <v>467</v>
      </c>
      <c r="AH15" t="s">
        <v>468</v>
      </c>
      <c r="AI15" t="s">
        <v>469</v>
      </c>
      <c r="AJ15" t="s">
        <v>470</v>
      </c>
    </row>
    <row r="16" spans="1:41">
      <c r="AD16" t="s">
        <v>471</v>
      </c>
      <c r="AE16" t="s">
        <v>472</v>
      </c>
      <c r="AH16" t="s">
        <v>473</v>
      </c>
      <c r="AI16" t="s">
        <v>474</v>
      </c>
      <c r="AJ16" t="s">
        <v>475</v>
      </c>
    </row>
    <row r="17" spans="1:42">
      <c r="AD17" t="s">
        <v>476</v>
      </c>
      <c r="AE17" t="s">
        <v>477</v>
      </c>
      <c r="AH17" t="s">
        <v>478</v>
      </c>
      <c r="AI17" t="s">
        <v>479</v>
      </c>
      <c r="AJ17" t="s">
        <v>480</v>
      </c>
    </row>
    <row r="18" spans="1:42">
      <c r="AD18" t="s">
        <v>481</v>
      </c>
      <c r="AH18" t="s">
        <v>482</v>
      </c>
      <c r="AI18" t="s">
        <v>483</v>
      </c>
    </row>
    <row r="19" spans="1:42">
      <c r="AD19" t="s">
        <v>484</v>
      </c>
    </row>
    <row r="20" spans="1:42">
      <c r="AD20" t="s">
        <v>485</v>
      </c>
    </row>
    <row r="21" spans="1:42">
      <c r="AD21" t="s">
        <v>486</v>
      </c>
    </row>
    <row r="22" spans="1:42">
      <c r="AD22" t="s">
        <v>487</v>
      </c>
    </row>
    <row r="23" spans="1:42">
      <c r="C23" s="10"/>
      <c r="AD23" t="s">
        <v>488</v>
      </c>
    </row>
    <row r="24" spans="1:42">
      <c r="C24" s="10"/>
      <c r="AD24" t="s">
        <v>489</v>
      </c>
    </row>
    <row r="25" spans="1:42">
      <c r="C25" s="10"/>
    </row>
    <row r="26" spans="1:42">
      <c r="A26" t="s">
        <v>490</v>
      </c>
      <c r="B26" t="s">
        <v>424</v>
      </c>
      <c r="C26" s="10" t="s">
        <v>491</v>
      </c>
      <c r="D26" t="s">
        <v>232</v>
      </c>
      <c r="E26" t="s">
        <v>492</v>
      </c>
    </row>
    <row r="27" spans="1:42">
      <c r="A27" t="s">
        <v>490</v>
      </c>
      <c r="B27" t="s">
        <v>493</v>
      </c>
      <c r="C27" s="10" t="s">
        <v>494</v>
      </c>
      <c r="D27" t="s">
        <v>232</v>
      </c>
      <c r="E27" t="s">
        <v>493</v>
      </c>
    </row>
    <row r="28" spans="1:42">
      <c r="A28" t="s">
        <v>490</v>
      </c>
      <c r="B28" t="s">
        <v>269</v>
      </c>
      <c r="C28" t="s">
        <v>495</v>
      </c>
      <c r="D28" t="s">
        <v>269</v>
      </c>
    </row>
    <row r="29" spans="1:42">
      <c r="A29" t="s">
        <v>490</v>
      </c>
      <c r="B29" t="s">
        <v>140</v>
      </c>
      <c r="C29" t="s">
        <v>495</v>
      </c>
      <c r="D29" t="s">
        <v>140</v>
      </c>
      <c r="AO29" t="s">
        <v>842</v>
      </c>
      <c r="AP29" t="s">
        <v>843</v>
      </c>
    </row>
    <row r="30" spans="1:42">
      <c r="A30" t="s">
        <v>490</v>
      </c>
      <c r="B30" t="s">
        <v>331</v>
      </c>
      <c r="C30" t="s">
        <v>495</v>
      </c>
      <c r="D30" t="s">
        <v>331</v>
      </c>
      <c r="AO30" t="s">
        <v>844</v>
      </c>
      <c r="AP30" t="s">
        <v>845</v>
      </c>
    </row>
    <row r="31" spans="1:42">
      <c r="A31" t="s">
        <v>490</v>
      </c>
      <c r="B31" t="s">
        <v>298</v>
      </c>
      <c r="C31" t="s">
        <v>495</v>
      </c>
      <c r="D31" t="s">
        <v>298</v>
      </c>
    </row>
    <row r="35" spans="1:55">
      <c r="C35" s="10"/>
    </row>
    <row r="36" spans="1:55">
      <c r="A36" t="s">
        <v>496</v>
      </c>
      <c r="B36">
        <v>703</v>
      </c>
      <c r="C36" t="s">
        <v>497</v>
      </c>
      <c r="D36" t="s">
        <v>14</v>
      </c>
      <c r="E36" t="s">
        <v>498</v>
      </c>
      <c r="F36">
        <v>33.53</v>
      </c>
      <c r="G36">
        <v>92.1</v>
      </c>
      <c r="H36" s="11">
        <f>ROUND((ROUNDDOWN(G36,0)+(G36-ROUNDDOWN(G36,0))*(5/3)),2)</f>
        <v>92.17</v>
      </c>
      <c r="I36" s="11">
        <f>ROUND((ROUNDDOWN(F36,0)+(F36-ROUNDDOWN(F36,0))*(5/3)),2)</f>
        <v>33.880000000000003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55">
      <c r="A37" t="s">
        <v>496</v>
      </c>
      <c r="B37">
        <v>117</v>
      </c>
      <c r="C37" t="s">
        <v>497</v>
      </c>
      <c r="D37" t="s">
        <v>76</v>
      </c>
      <c r="E37" t="s">
        <v>499</v>
      </c>
      <c r="F37">
        <v>33.22</v>
      </c>
      <c r="G37">
        <v>84.47</v>
      </c>
      <c r="H37" s="11">
        <f t="shared" ref="H37:H200" si="0">ROUND((ROUNDDOWN(G37,0)+(G37-ROUNDDOWN(G37,0))*(5/3)),2)</f>
        <v>84.78</v>
      </c>
      <c r="I37" s="11">
        <f t="shared" ref="I37:I201" si="1">ROUND((ROUNDDOWN(F37,0)+(F37-ROUNDDOWN(F37,0))*(5/3)),2)</f>
        <v>33.369999999999997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55">
      <c r="A38" t="s">
        <v>496</v>
      </c>
      <c r="B38">
        <v>166</v>
      </c>
      <c r="C38" t="s">
        <v>497</v>
      </c>
      <c r="D38" t="s">
        <v>76</v>
      </c>
      <c r="E38" t="s">
        <v>500</v>
      </c>
      <c r="F38">
        <v>33.4</v>
      </c>
      <c r="G38">
        <v>84.13</v>
      </c>
      <c r="H38" s="11">
        <f t="shared" si="0"/>
        <v>84.22</v>
      </c>
      <c r="I38" s="11">
        <f t="shared" si="1"/>
        <v>33.67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55">
      <c r="A39" t="s">
        <v>496</v>
      </c>
      <c r="B39">
        <v>794</v>
      </c>
      <c r="C39" t="s">
        <v>497</v>
      </c>
      <c r="D39" t="s">
        <v>28</v>
      </c>
      <c r="E39" t="s">
        <v>501</v>
      </c>
      <c r="F39">
        <v>31.55</v>
      </c>
      <c r="G39">
        <v>92.38</v>
      </c>
      <c r="H39" s="11">
        <f t="shared" si="0"/>
        <v>92.63</v>
      </c>
      <c r="I39" s="11">
        <f t="shared" si="1"/>
        <v>31.92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55">
      <c r="A40" t="s">
        <v>496</v>
      </c>
      <c r="B40" s="12" t="s">
        <v>502</v>
      </c>
      <c r="C40" t="s">
        <v>497</v>
      </c>
      <c r="D40" t="s">
        <v>28</v>
      </c>
      <c r="E40" t="s">
        <v>130</v>
      </c>
      <c r="F40">
        <v>29.95</v>
      </c>
      <c r="G40">
        <v>90.08</v>
      </c>
      <c r="H40" s="11">
        <f t="shared" si="0"/>
        <v>90.13</v>
      </c>
      <c r="I40" s="11">
        <f t="shared" si="1"/>
        <v>30.58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55">
      <c r="A41" t="s">
        <v>496</v>
      </c>
      <c r="B41">
        <v>556</v>
      </c>
      <c r="C41" t="s">
        <v>497</v>
      </c>
      <c r="D41" t="s">
        <v>503</v>
      </c>
      <c r="E41" t="s">
        <v>81</v>
      </c>
      <c r="F41">
        <v>32.5</v>
      </c>
      <c r="G41">
        <v>83.39</v>
      </c>
      <c r="H41" s="11">
        <f t="shared" si="0"/>
        <v>83.65</v>
      </c>
      <c r="I41" s="11">
        <f t="shared" si="1"/>
        <v>32.83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55">
      <c r="A42" t="s">
        <v>496</v>
      </c>
      <c r="B42">
        <v>625</v>
      </c>
      <c r="C42" t="s">
        <v>497</v>
      </c>
      <c r="D42" t="s">
        <v>503</v>
      </c>
      <c r="E42" t="s">
        <v>504</v>
      </c>
      <c r="F42">
        <v>30.24</v>
      </c>
      <c r="G42">
        <v>89.26</v>
      </c>
      <c r="H42" s="11">
        <f t="shared" si="0"/>
        <v>89.43</v>
      </c>
      <c r="I42" s="11">
        <f t="shared" si="1"/>
        <v>30.4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55">
      <c r="A43" t="s">
        <v>496</v>
      </c>
      <c r="B43" t="s">
        <v>505</v>
      </c>
      <c r="C43" t="s">
        <v>506</v>
      </c>
      <c r="D43" t="s">
        <v>269</v>
      </c>
      <c r="E43" t="s">
        <v>507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55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55">
      <c r="A45" t="s">
        <v>496</v>
      </c>
      <c r="B45">
        <v>1</v>
      </c>
      <c r="C45" t="s">
        <v>508</v>
      </c>
      <c r="D45" t="s">
        <v>298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55">
      <c r="A46" t="s">
        <v>496</v>
      </c>
      <c r="B46">
        <v>10</v>
      </c>
      <c r="C46" t="s">
        <v>508</v>
      </c>
      <c r="D46" t="s">
        <v>298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55">
      <c r="A47" t="s">
        <v>496</v>
      </c>
      <c r="B47">
        <v>23</v>
      </c>
      <c r="C47" t="s">
        <v>508</v>
      </c>
      <c r="D47" t="s">
        <v>298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55" ht="37">
      <c r="A48" t="s">
        <v>496</v>
      </c>
      <c r="B48">
        <v>36</v>
      </c>
      <c r="C48" t="s">
        <v>508</v>
      </c>
      <c r="D48" t="s">
        <v>298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BC48" s="25"/>
    </row>
    <row r="49" spans="1:49">
      <c r="A49" t="s">
        <v>496</v>
      </c>
      <c r="B49">
        <v>42</v>
      </c>
      <c r="C49" t="s">
        <v>508</v>
      </c>
      <c r="D49" t="s">
        <v>298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21.2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49"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58.3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49">
      <c r="A51" s="1" t="s">
        <v>496</v>
      </c>
      <c r="B51" s="1">
        <v>48</v>
      </c>
      <c r="C51" s="1" t="s">
        <v>508</v>
      </c>
      <c r="D51" s="1" t="s">
        <v>298</v>
      </c>
      <c r="E51" s="1" t="s">
        <v>253</v>
      </c>
      <c r="F51" s="1"/>
      <c r="G51" s="1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49">
      <c r="A52" s="1" t="s">
        <v>496</v>
      </c>
      <c r="B52" s="14">
        <v>55</v>
      </c>
      <c r="C52" s="1" t="s">
        <v>508</v>
      </c>
      <c r="D52" s="1" t="s">
        <v>298</v>
      </c>
      <c r="E52" s="1" t="s">
        <v>509</v>
      </c>
      <c r="F52" s="1"/>
      <c r="G52" s="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49">
      <c r="A53" s="1" t="s">
        <v>496</v>
      </c>
      <c r="B53" s="14">
        <v>301</v>
      </c>
      <c r="C53" s="1" t="s">
        <v>508</v>
      </c>
      <c r="D53" s="1" t="s">
        <v>298</v>
      </c>
      <c r="E53" s="1" t="s">
        <v>510</v>
      </c>
      <c r="F53" s="1"/>
      <c r="G53" s="1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49">
      <c r="A54" s="1" t="s">
        <v>496</v>
      </c>
      <c r="B54" s="14">
        <v>304</v>
      </c>
      <c r="C54" s="1" t="s">
        <v>508</v>
      </c>
      <c r="D54" s="1" t="s">
        <v>298</v>
      </c>
      <c r="E54" s="1" t="s">
        <v>511</v>
      </c>
      <c r="F54" s="1"/>
      <c r="G54" s="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49">
      <c r="A55" s="1" t="s">
        <v>496</v>
      </c>
      <c r="B55" s="14">
        <v>326</v>
      </c>
      <c r="C55" s="1" t="s">
        <v>508</v>
      </c>
      <c r="D55" s="1" t="s">
        <v>298</v>
      </c>
      <c r="E55" s="1" t="s">
        <v>512</v>
      </c>
      <c r="F55" s="1"/>
      <c r="G55" s="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49">
      <c r="A56" s="1" t="s">
        <v>496</v>
      </c>
      <c r="B56" s="14">
        <v>296</v>
      </c>
      <c r="C56" s="1" t="s">
        <v>508</v>
      </c>
      <c r="D56" s="1" t="s">
        <v>298</v>
      </c>
      <c r="E56" s="1" t="s">
        <v>107</v>
      </c>
      <c r="F56" s="1"/>
      <c r="G56" s="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49">
      <c r="A57" s="1" t="s">
        <v>496</v>
      </c>
      <c r="B57" s="14">
        <v>315</v>
      </c>
      <c r="C57" s="1" t="s">
        <v>508</v>
      </c>
      <c r="D57" s="1" t="s">
        <v>298</v>
      </c>
      <c r="E57" s="1" t="s">
        <v>513</v>
      </c>
      <c r="F57" s="1"/>
      <c r="G57" s="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49">
      <c r="A58" s="1" t="s">
        <v>496</v>
      </c>
      <c r="B58" s="14">
        <v>336</v>
      </c>
      <c r="C58" s="1" t="s">
        <v>508</v>
      </c>
      <c r="D58" s="1" t="s">
        <v>298</v>
      </c>
      <c r="E58" s="1" t="s">
        <v>514</v>
      </c>
      <c r="F58" s="1"/>
      <c r="G58" s="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49">
      <c r="A59" s="1" t="s">
        <v>496</v>
      </c>
      <c r="B59" s="14">
        <v>492</v>
      </c>
      <c r="C59" s="1" t="s">
        <v>508</v>
      </c>
      <c r="D59" s="1" t="s">
        <v>298</v>
      </c>
      <c r="E59" s="1" t="s">
        <v>515</v>
      </c>
      <c r="F59" s="1"/>
      <c r="G59" s="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49">
      <c r="A60" s="1" t="s">
        <v>496</v>
      </c>
      <c r="B60" s="14">
        <v>491</v>
      </c>
      <c r="C60" s="1" t="s">
        <v>508</v>
      </c>
      <c r="D60" s="1" t="s">
        <v>298</v>
      </c>
      <c r="E60" s="1" t="s">
        <v>516</v>
      </c>
      <c r="F60" s="1"/>
      <c r="G60" s="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V60" s="1">
        <v>86.46</v>
      </c>
      <c r="AW60" s="1">
        <v>36.090000000000003</v>
      </c>
    </row>
    <row r="61" spans="1:49">
      <c r="A61" s="1" t="s">
        <v>496</v>
      </c>
      <c r="B61" s="14" t="s">
        <v>517</v>
      </c>
      <c r="C61" s="1" t="s">
        <v>508</v>
      </c>
      <c r="D61" s="1" t="s">
        <v>298</v>
      </c>
      <c r="E61" s="1" t="s">
        <v>518</v>
      </c>
      <c r="F61" s="1"/>
      <c r="G61" s="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V61" s="1">
        <v>89.15</v>
      </c>
      <c r="AW61" s="1">
        <v>35.35</v>
      </c>
    </row>
    <row r="62" spans="1:49">
      <c r="A62" s="1" t="s">
        <v>496</v>
      </c>
      <c r="B62" s="14" t="s">
        <v>519</v>
      </c>
      <c r="C62" s="1" t="s">
        <v>508</v>
      </c>
      <c r="D62" s="1" t="s">
        <v>298</v>
      </c>
      <c r="E62" s="1" t="s">
        <v>520</v>
      </c>
      <c r="F62" s="1"/>
      <c r="G62" s="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V62" s="1">
        <v>96.33</v>
      </c>
      <c r="AW62" s="1">
        <v>33.49</v>
      </c>
    </row>
    <row r="63" spans="1:49">
      <c r="A63" s="1" t="s">
        <v>496</v>
      </c>
      <c r="B63" s="14" t="s">
        <v>521</v>
      </c>
      <c r="C63" s="1" t="s">
        <v>508</v>
      </c>
      <c r="D63" s="1" t="s">
        <v>298</v>
      </c>
      <c r="E63" s="1" t="s">
        <v>303</v>
      </c>
      <c r="F63" s="1"/>
      <c r="G63" s="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V63" s="1">
        <v>97.7</v>
      </c>
      <c r="AW63" s="1">
        <v>33.119999999999997</v>
      </c>
    </row>
    <row r="64" spans="1:49">
      <c r="A64" s="1" t="s">
        <v>496</v>
      </c>
      <c r="B64" s="14">
        <v>312</v>
      </c>
      <c r="C64" s="1" t="s">
        <v>497</v>
      </c>
      <c r="D64" s="1" t="s">
        <v>298</v>
      </c>
      <c r="E64" s="1" t="s">
        <v>522</v>
      </c>
      <c r="F64" s="1">
        <v>86.46</v>
      </c>
      <c r="G64" s="1">
        <v>36.090000000000003</v>
      </c>
      <c r="H64" s="13">
        <f>ROUND((ROUNDDOWN(G64,0)+(G64-ROUNDDOWN(G64,0))*(5/3)),2)</f>
        <v>36.15</v>
      </c>
      <c r="I64" s="13">
        <f>ROUND((ROUNDDOWN(F64,0)+(F64-ROUNDDOWN(F64,0))*(5/3)),2)</f>
        <v>86.77</v>
      </c>
      <c r="J64" s="23">
        <f>RADIANS(H64)</f>
        <v>0.63093652459595007</v>
      </c>
      <c r="K64" s="23">
        <f>RADIANS(I64)</f>
        <v>1.5144221919554797</v>
      </c>
      <c r="L64">
        <f>((1.3512213-(2*0.602837*SIN(J64)))^0.5)/0.602837</f>
        <v>1.3270510061537273</v>
      </c>
      <c r="M64">
        <f>0.602837*(I64-(-96))</f>
        <v>110.18051848999998</v>
      </c>
      <c r="N64" s="24">
        <f>L64*SIN(RADIANS(M64))</f>
        <v>1.2455838433126587</v>
      </c>
      <c r="O64" s="24">
        <f>1.5562263-L64*COS(RADIANS(M64))</f>
        <v>2.0140311298260798</v>
      </c>
      <c r="P64" s="11">
        <f>H64</f>
        <v>36.15</v>
      </c>
      <c r="Q64" s="11">
        <f>I64</f>
        <v>86.77</v>
      </c>
      <c r="R64" s="23">
        <f>RADIANS(P64)</f>
        <v>0.63093652459595007</v>
      </c>
      <c r="S64" s="23">
        <f>RADIANS(Q64)</f>
        <v>1.5144221919554797</v>
      </c>
      <c r="T64">
        <f>((1.31018469806216-(2*0.608216684653622*SIN(R64)))^0.5)/0.608216684653622</f>
        <v>1.2656856211686109</v>
      </c>
      <c r="U64">
        <f>0.608216684653622*(Q64-(-96))</f>
        <v>111.16376345414248</v>
      </c>
      <c r="V64" s="24">
        <f>T64*SIN(RADIANS(U64))</f>
        <v>1.1803180663699469</v>
      </c>
      <c r="W64" s="24">
        <f>1.50229541438995-T64*COS(RADIANS(U64))</f>
        <v>1.9592520357816114</v>
      </c>
      <c r="X64" s="24"/>
      <c r="Y64" s="24"/>
      <c r="Z64" s="24"/>
      <c r="AA64" s="24"/>
      <c r="AB64" s="24"/>
      <c r="AC64" s="24"/>
      <c r="AV64" s="1">
        <v>97.44</v>
      </c>
      <c r="AW64" s="1">
        <v>30.16</v>
      </c>
    </row>
    <row r="65" spans="1:49">
      <c r="A65" s="1" t="s">
        <v>496</v>
      </c>
      <c r="B65" s="14">
        <v>503</v>
      </c>
      <c r="C65" s="1" t="s">
        <v>497</v>
      </c>
      <c r="D65" s="1" t="s">
        <v>298</v>
      </c>
      <c r="E65" s="1" t="s">
        <v>523</v>
      </c>
      <c r="F65" s="1">
        <v>89.15</v>
      </c>
      <c r="G65" s="1">
        <v>35.35</v>
      </c>
      <c r="H65" s="13">
        <f t="shared" ref="H65:H110" si="2">ROUND((ROUNDDOWN(G65,0)+(G65-ROUNDDOWN(G65,0))*(5/3)),2)</f>
        <v>35.58</v>
      </c>
      <c r="I65" s="13">
        <f t="shared" ref="I65:I110" si="3">ROUND((ROUNDDOWN(F65,0)+(F65-ROUNDDOWN(F65,0))*(5/3)),2)</f>
        <v>89.25</v>
      </c>
      <c r="J65" s="23">
        <f t="shared" ref="J65:K128" si="4">RADIANS(H65)</f>
        <v>0.62098814785958245</v>
      </c>
      <c r="K65" s="23">
        <f t="shared" si="4"/>
        <v>1.557706357404939</v>
      </c>
      <c r="L65">
        <f t="shared" ref="L65:L128" si="5">((1.3512213-(2*0.602837*SIN(J65)))^0.5)/0.602837</f>
        <v>1.3370907460648869</v>
      </c>
      <c r="M65">
        <f t="shared" ref="M65:M128" si="6">0.602837*(I65-(-96))</f>
        <v>111.67555424999999</v>
      </c>
      <c r="N65" s="24">
        <f t="shared" ref="N65:N128" si="7">L65*SIN(RADIANS(M65))</f>
        <v>1.2425453838930174</v>
      </c>
      <c r="O65" s="24">
        <f t="shared" ref="O65:O128" si="8">1.5562263-L65*COS(RADIANS(M65))</f>
        <v>2.0500811695502654</v>
      </c>
      <c r="P65" s="11">
        <f t="shared" ref="P65:Q128" si="9">H65</f>
        <v>35.58</v>
      </c>
      <c r="Q65" s="11">
        <f t="shared" si="9"/>
        <v>89.25</v>
      </c>
      <c r="R65" s="23">
        <f t="shared" ref="R65:S128" si="10">RADIANS(P65)</f>
        <v>0.62098814785958245</v>
      </c>
      <c r="S65" s="23">
        <f t="shared" si="10"/>
        <v>1.557706357404939</v>
      </c>
      <c r="T65">
        <f t="shared" ref="T65:T128" si="11">((1.31018469806216-(2*0.608216684653622*SIN(R65)))^0.5)/0.608216684653622</f>
        <v>1.276115512707982</v>
      </c>
      <c r="U65">
        <f t="shared" ref="U65:U128" si="12">0.608216684653622*(Q65-(-96))</f>
        <v>112.67214083208347</v>
      </c>
      <c r="V65" s="24">
        <f t="shared" ref="V65:V128" si="13">T65*SIN(RADIANS(U65))</f>
        <v>1.1775044790746265</v>
      </c>
      <c r="W65" s="24">
        <f t="shared" ref="W65:W128" si="14">1.50229541438995-T65*COS(RADIANS(U65))</f>
        <v>1.9941836166606979</v>
      </c>
      <c r="X65" s="24"/>
      <c r="Y65" s="24"/>
      <c r="Z65" s="24"/>
      <c r="AA65" s="24"/>
      <c r="AB65" s="24"/>
      <c r="AC65" s="24"/>
      <c r="AV65" s="1">
        <v>98.14</v>
      </c>
      <c r="AW65" s="1">
        <v>26.12</v>
      </c>
    </row>
    <row r="66" spans="1:49">
      <c r="A66" s="1" t="s">
        <v>496</v>
      </c>
      <c r="B66" s="14">
        <v>838</v>
      </c>
      <c r="C66" s="1" t="s">
        <v>508</v>
      </c>
      <c r="D66" s="1" t="s">
        <v>306</v>
      </c>
      <c r="E66" s="1" t="s">
        <v>524</v>
      </c>
      <c r="F66" s="1">
        <v>96.33</v>
      </c>
      <c r="G66" s="1">
        <v>33.49</v>
      </c>
      <c r="H66" s="13">
        <f t="shared" si="2"/>
        <v>33.82</v>
      </c>
      <c r="I66" s="13">
        <f t="shared" si="3"/>
        <v>96.55</v>
      </c>
      <c r="J66" s="23">
        <f t="shared" si="4"/>
        <v>0.59027035302448227</v>
      </c>
      <c r="K66" s="23">
        <f t="shared" si="4"/>
        <v>1.6851153928005251</v>
      </c>
      <c r="L66">
        <f t="shared" si="5"/>
        <v>1.3680620273650073</v>
      </c>
      <c r="M66">
        <f t="shared" si="6"/>
        <v>116.07626435</v>
      </c>
      <c r="N66" s="24">
        <f t="shared" si="7"/>
        <v>1.2288066518638154</v>
      </c>
      <c r="O66" s="24">
        <f t="shared" si="8"/>
        <v>2.1575813723601605</v>
      </c>
      <c r="P66" s="11">
        <f t="shared" si="9"/>
        <v>33.82</v>
      </c>
      <c r="Q66" s="11">
        <f t="shared" si="9"/>
        <v>96.55</v>
      </c>
      <c r="R66" s="23">
        <f t="shared" si="10"/>
        <v>0.59027035302448227</v>
      </c>
      <c r="S66" s="23">
        <f t="shared" si="10"/>
        <v>1.6851153928005251</v>
      </c>
      <c r="T66">
        <f t="shared" si="11"/>
        <v>1.3082476049879619</v>
      </c>
      <c r="U66">
        <f t="shared" si="12"/>
        <v>117.11212263005493</v>
      </c>
      <c r="V66" s="24">
        <f t="shared" si="13"/>
        <v>1.1644926492218917</v>
      </c>
      <c r="W66" s="24">
        <f t="shared" si="14"/>
        <v>2.0985073447175129</v>
      </c>
      <c r="X66" s="24"/>
      <c r="Y66" s="24"/>
      <c r="Z66" s="24"/>
      <c r="AA66" s="24"/>
      <c r="AB66" s="24"/>
      <c r="AC66" s="24"/>
      <c r="AV66" s="1">
        <v>97.9</v>
      </c>
      <c r="AW66" s="1">
        <v>31.33</v>
      </c>
    </row>
    <row r="67" spans="1:49">
      <c r="A67" s="1" t="s">
        <v>496</v>
      </c>
      <c r="B67" s="14">
        <v>840</v>
      </c>
      <c r="C67" s="1" t="s">
        <v>508</v>
      </c>
      <c r="D67" s="1" t="s">
        <v>306</v>
      </c>
      <c r="E67" s="1" t="s">
        <v>525</v>
      </c>
      <c r="F67" s="1">
        <v>97.7</v>
      </c>
      <c r="G67" s="1">
        <v>33.119999999999997</v>
      </c>
      <c r="H67" s="13">
        <f t="shared" si="2"/>
        <v>33.200000000000003</v>
      </c>
      <c r="I67" s="13">
        <f t="shared" si="3"/>
        <v>98.17</v>
      </c>
      <c r="J67" s="23">
        <f t="shared" si="4"/>
        <v>0.57944931166211744</v>
      </c>
      <c r="K67" s="23">
        <f t="shared" si="4"/>
        <v>1.7133897266828333</v>
      </c>
      <c r="L67">
        <f t="shared" si="5"/>
        <v>1.3789586401254974</v>
      </c>
      <c r="M67">
        <f t="shared" si="6"/>
        <v>117.05286029</v>
      </c>
      <c r="N67" s="24">
        <f t="shared" si="7"/>
        <v>1.2280830517411914</v>
      </c>
      <c r="O67" s="24">
        <f t="shared" si="8"/>
        <v>2.1833937012596665</v>
      </c>
      <c r="P67" s="11">
        <f t="shared" si="9"/>
        <v>33.200000000000003</v>
      </c>
      <c r="Q67" s="11">
        <f t="shared" si="9"/>
        <v>98.17</v>
      </c>
      <c r="R67" s="23">
        <f t="shared" si="10"/>
        <v>0.57944931166211744</v>
      </c>
      <c r="S67" s="23">
        <f t="shared" si="10"/>
        <v>1.7133897266828333</v>
      </c>
      <c r="T67">
        <f t="shared" si="11"/>
        <v>1.3195378951295555</v>
      </c>
      <c r="U67">
        <f t="shared" si="12"/>
        <v>118.0974336591938</v>
      </c>
      <c r="V67" s="24">
        <f t="shared" si="13"/>
        <v>1.1640276653286206</v>
      </c>
      <c r="W67" s="24">
        <f t="shared" si="14"/>
        <v>2.123761303262814</v>
      </c>
      <c r="X67" s="24"/>
      <c r="Y67" s="24"/>
      <c r="Z67" s="24"/>
      <c r="AA67" s="24"/>
      <c r="AB67" s="24"/>
      <c r="AC67" s="24"/>
      <c r="AV67" s="1">
        <v>119.3</v>
      </c>
      <c r="AW67" s="1">
        <v>43.35</v>
      </c>
    </row>
    <row r="68" spans="1:49">
      <c r="A68" s="1" t="s">
        <v>496</v>
      </c>
      <c r="B68" s="1">
        <v>883</v>
      </c>
      <c r="C68" s="1" t="s">
        <v>508</v>
      </c>
      <c r="D68" s="1" t="s">
        <v>306</v>
      </c>
      <c r="E68" s="1" t="s">
        <v>311</v>
      </c>
      <c r="F68" s="1">
        <v>97.44</v>
      </c>
      <c r="G68" s="1">
        <v>30.16</v>
      </c>
      <c r="H68" s="13">
        <f t="shared" si="2"/>
        <v>30.27</v>
      </c>
      <c r="I68" s="13">
        <f t="shared" si="3"/>
        <v>97.73</v>
      </c>
      <c r="J68" s="23">
        <f t="shared" si="4"/>
        <v>0.52831116457868355</v>
      </c>
      <c r="K68" s="23">
        <f t="shared" si="4"/>
        <v>1.7057102779740583</v>
      </c>
      <c r="L68">
        <f t="shared" si="5"/>
        <v>1.4303160072397794</v>
      </c>
      <c r="M68">
        <f t="shared" si="6"/>
        <v>116.78761201</v>
      </c>
      <c r="N68" s="24">
        <f t="shared" si="7"/>
        <v>1.2768191881669584</v>
      </c>
      <c r="O68" s="24">
        <f t="shared" si="8"/>
        <v>2.2008476161965822</v>
      </c>
      <c r="P68" s="11">
        <f t="shared" si="9"/>
        <v>30.27</v>
      </c>
      <c r="Q68" s="11">
        <f t="shared" si="9"/>
        <v>97.73</v>
      </c>
      <c r="R68" s="23">
        <f t="shared" si="10"/>
        <v>0.52831116457868355</v>
      </c>
      <c r="S68" s="23">
        <f t="shared" si="10"/>
        <v>1.7057102779740583</v>
      </c>
      <c r="T68">
        <f t="shared" si="11"/>
        <v>1.3726547543133329</v>
      </c>
      <c r="U68">
        <f t="shared" si="12"/>
        <v>117.82981831794621</v>
      </c>
      <c r="V68" s="24">
        <f t="shared" si="13"/>
        <v>1.2138909452206761</v>
      </c>
      <c r="W68" s="24">
        <f t="shared" si="14"/>
        <v>2.1431150829787429</v>
      </c>
      <c r="X68" s="24"/>
      <c r="Y68" s="24"/>
      <c r="Z68" s="24"/>
      <c r="AA68" s="24"/>
      <c r="AB68" s="24"/>
      <c r="AC68" s="24"/>
      <c r="AV68" s="1">
        <v>117.3</v>
      </c>
      <c r="AW68" s="1">
        <v>42.58</v>
      </c>
    </row>
    <row r="69" spans="1:49">
      <c r="A69" s="1" t="s">
        <v>496</v>
      </c>
      <c r="B69" s="1">
        <v>907</v>
      </c>
      <c r="C69" s="1" t="s">
        <v>508</v>
      </c>
      <c r="D69" s="1" t="s">
        <v>306</v>
      </c>
      <c r="E69" s="1" t="s">
        <v>526</v>
      </c>
      <c r="F69" s="1">
        <v>98.14</v>
      </c>
      <c r="G69" s="1">
        <v>26.12</v>
      </c>
      <c r="H69" s="13">
        <f t="shared" si="2"/>
        <v>26.2</v>
      </c>
      <c r="I69" s="13">
        <f t="shared" si="3"/>
        <v>98.23</v>
      </c>
      <c r="J69" s="23">
        <f t="shared" si="4"/>
        <v>0.45727626402251431</v>
      </c>
      <c r="K69" s="23">
        <f t="shared" si="4"/>
        <v>1.71443692423403</v>
      </c>
      <c r="L69">
        <f t="shared" si="5"/>
        <v>1.5011288368346911</v>
      </c>
      <c r="M69">
        <f t="shared" si="6"/>
        <v>117.08903051</v>
      </c>
      <c r="N69" s="24">
        <f t="shared" si="7"/>
        <v>1.3364550095308025</v>
      </c>
      <c r="O69" s="24">
        <f t="shared" si="8"/>
        <v>2.2398020399708503</v>
      </c>
      <c r="P69" s="11">
        <f t="shared" si="9"/>
        <v>26.2</v>
      </c>
      <c r="Q69" s="11">
        <f t="shared" si="9"/>
        <v>98.23</v>
      </c>
      <c r="R69" s="23">
        <f t="shared" si="10"/>
        <v>0.45727626402251431</v>
      </c>
      <c r="S69" s="23">
        <f t="shared" si="10"/>
        <v>1.71443692423403</v>
      </c>
      <c r="T69">
        <f t="shared" si="11"/>
        <v>1.4456586375626912</v>
      </c>
      <c r="U69">
        <f t="shared" si="12"/>
        <v>118.133926660273</v>
      </c>
      <c r="V69" s="24">
        <f t="shared" si="13"/>
        <v>1.274850903854263</v>
      </c>
      <c r="W69" s="24">
        <f t="shared" si="14"/>
        <v>2.1839728082512875</v>
      </c>
      <c r="X69" s="24"/>
      <c r="Y69" s="24"/>
      <c r="Z69" s="24"/>
      <c r="AA69" s="24"/>
      <c r="AB69" s="24"/>
      <c r="AC69" s="24"/>
      <c r="AV69" s="1">
        <v>122.58</v>
      </c>
      <c r="AW69" s="1">
        <v>42.18</v>
      </c>
    </row>
    <row r="70" spans="1:49">
      <c r="A70" s="1" t="s">
        <v>496</v>
      </c>
      <c r="B70" s="14">
        <v>853</v>
      </c>
      <c r="C70" s="1" t="s">
        <v>497</v>
      </c>
      <c r="D70" s="1" t="s">
        <v>306</v>
      </c>
      <c r="E70" s="1" t="s">
        <v>527</v>
      </c>
      <c r="F70" s="1">
        <v>97.9</v>
      </c>
      <c r="G70" s="1">
        <v>31.33</v>
      </c>
      <c r="H70" s="13">
        <f t="shared" si="2"/>
        <v>31.55</v>
      </c>
      <c r="I70" s="13">
        <f t="shared" si="3"/>
        <v>98.5</v>
      </c>
      <c r="J70" s="23">
        <f t="shared" si="4"/>
        <v>0.55065137900421102</v>
      </c>
      <c r="K70" s="23">
        <f t="shared" si="4"/>
        <v>1.7191493132144147</v>
      </c>
      <c r="L70">
        <f t="shared" si="5"/>
        <v>1.4079114705288374</v>
      </c>
      <c r="M70">
        <f t="shared" si="6"/>
        <v>117.2517965</v>
      </c>
      <c r="N70" s="24">
        <f t="shared" si="7"/>
        <v>1.2516372176090376</v>
      </c>
      <c r="O70" s="24">
        <f t="shared" si="8"/>
        <v>2.200911482350719</v>
      </c>
      <c r="P70" s="11">
        <f t="shared" si="9"/>
        <v>31.55</v>
      </c>
      <c r="Q70" s="11">
        <f t="shared" si="9"/>
        <v>98.5</v>
      </c>
      <c r="R70" s="23">
        <f t="shared" si="10"/>
        <v>0.55065137900421102</v>
      </c>
      <c r="S70" s="23">
        <f t="shared" si="10"/>
        <v>1.7191493132144147</v>
      </c>
      <c r="T70">
        <f t="shared" si="11"/>
        <v>1.3495015190386885</v>
      </c>
      <c r="U70">
        <f t="shared" si="12"/>
        <v>118.29814516512948</v>
      </c>
      <c r="V70" s="24">
        <f t="shared" si="13"/>
        <v>1.188226237088754</v>
      </c>
      <c r="W70" s="24">
        <f t="shared" si="14"/>
        <v>2.1420397065736538</v>
      </c>
      <c r="X70" s="24"/>
      <c r="Y70" s="24"/>
      <c r="Z70" s="24"/>
      <c r="AA70" s="24"/>
      <c r="AB70" s="24"/>
      <c r="AC70" s="24"/>
      <c r="AV70" s="1">
        <v>123.12</v>
      </c>
      <c r="AW70" s="1">
        <v>44.13</v>
      </c>
    </row>
    <row r="71" spans="1:49">
      <c r="A71" s="1" t="s">
        <v>496</v>
      </c>
      <c r="B71" s="15" t="s">
        <v>528</v>
      </c>
      <c r="C71" s="1" t="s">
        <v>529</v>
      </c>
      <c r="D71" s="1" t="s">
        <v>264</v>
      </c>
      <c r="E71" s="1" t="s">
        <v>530</v>
      </c>
      <c r="F71" s="1">
        <v>119.3</v>
      </c>
      <c r="G71" s="1">
        <v>43.35</v>
      </c>
      <c r="H71" s="13">
        <f t="shared" si="2"/>
        <v>43.58</v>
      </c>
      <c r="I71" s="13">
        <f t="shared" si="3"/>
        <v>119.5</v>
      </c>
      <c r="J71" s="23">
        <f t="shared" si="4"/>
        <v>0.76061448801912879</v>
      </c>
      <c r="K71" s="23">
        <f t="shared" si="4"/>
        <v>2.0856684561332237</v>
      </c>
      <c r="L71">
        <f t="shared" si="5"/>
        <v>1.1962746668656405</v>
      </c>
      <c r="M71">
        <f t="shared" si="6"/>
        <v>129.9113735</v>
      </c>
      <c r="N71" s="24">
        <f t="shared" si="7"/>
        <v>0.91758789552040321</v>
      </c>
      <c r="O71" s="24">
        <f t="shared" si="8"/>
        <v>2.3237584052431206</v>
      </c>
      <c r="P71" s="11">
        <f t="shared" si="9"/>
        <v>43.58</v>
      </c>
      <c r="Q71" s="11">
        <f t="shared" si="9"/>
        <v>119.5</v>
      </c>
      <c r="R71" s="23">
        <f t="shared" si="10"/>
        <v>0.76061448801912879</v>
      </c>
      <c r="S71" s="23">
        <f t="shared" si="10"/>
        <v>2.0856684561332237</v>
      </c>
      <c r="T71">
        <f t="shared" si="11"/>
        <v>1.1291091951910839</v>
      </c>
      <c r="U71">
        <f t="shared" si="12"/>
        <v>131.07069554285553</v>
      </c>
      <c r="V71" s="24">
        <f t="shared" si="13"/>
        <v>0.85123487393989095</v>
      </c>
      <c r="W71" s="24">
        <f t="shared" si="14"/>
        <v>2.2441085741907152</v>
      </c>
      <c r="X71" s="24"/>
      <c r="Y71" s="24"/>
      <c r="Z71" s="24"/>
      <c r="AA71" s="24"/>
      <c r="AB71" s="24"/>
      <c r="AC71" s="24"/>
      <c r="AV71" s="1">
        <v>112.12</v>
      </c>
      <c r="AW71" s="1">
        <v>41.01</v>
      </c>
    </row>
    <row r="72" spans="1:49">
      <c r="A72" s="1" t="s">
        <v>496</v>
      </c>
      <c r="B72" s="15" t="s">
        <v>531</v>
      </c>
      <c r="C72" s="1" t="s">
        <v>529</v>
      </c>
      <c r="D72" s="1" t="s">
        <v>264</v>
      </c>
      <c r="E72" s="1" t="s">
        <v>532</v>
      </c>
      <c r="F72" s="1">
        <v>117.3</v>
      </c>
      <c r="G72" s="1">
        <v>42.58</v>
      </c>
      <c r="H72" s="13">
        <f t="shared" si="2"/>
        <v>42.97</v>
      </c>
      <c r="I72" s="13">
        <f t="shared" si="3"/>
        <v>117.5</v>
      </c>
      <c r="J72" s="23">
        <f t="shared" si="4"/>
        <v>0.74996797958196337</v>
      </c>
      <c r="K72" s="23">
        <f t="shared" si="4"/>
        <v>2.0507618710933371</v>
      </c>
      <c r="L72">
        <f t="shared" si="5"/>
        <v>1.2069753273990671</v>
      </c>
      <c r="M72">
        <f t="shared" si="6"/>
        <v>128.70569949999998</v>
      </c>
      <c r="N72" s="24">
        <f t="shared" si="7"/>
        <v>0.94188517266484029</v>
      </c>
      <c r="O72" s="24">
        <f t="shared" si="8"/>
        <v>2.3109724576346111</v>
      </c>
      <c r="P72" s="11">
        <f t="shared" si="9"/>
        <v>42.97</v>
      </c>
      <c r="Q72" s="11">
        <f t="shared" si="9"/>
        <v>117.5</v>
      </c>
      <c r="R72" s="23">
        <f t="shared" si="10"/>
        <v>0.74996797958196337</v>
      </c>
      <c r="S72" s="23">
        <f t="shared" si="10"/>
        <v>2.0507618710933371</v>
      </c>
      <c r="T72">
        <f t="shared" si="11"/>
        <v>1.1403405085604801</v>
      </c>
      <c r="U72">
        <f t="shared" si="12"/>
        <v>129.85426217354831</v>
      </c>
      <c r="V72" s="24">
        <f t="shared" si="13"/>
        <v>0.87541313606669213</v>
      </c>
      <c r="W72" s="24">
        <f t="shared" si="14"/>
        <v>2.233067825381124</v>
      </c>
      <c r="X72" s="24"/>
      <c r="Y72" s="24"/>
      <c r="Z72" s="24"/>
      <c r="AA72" s="24"/>
      <c r="AB72" s="24"/>
      <c r="AC72" s="24"/>
      <c r="AV72" s="1">
        <v>94.22</v>
      </c>
      <c r="AW72" s="1">
        <v>32.33</v>
      </c>
    </row>
    <row r="73" spans="1:49">
      <c r="A73" s="1" t="s">
        <v>496</v>
      </c>
      <c r="B73" s="15" t="s">
        <v>533</v>
      </c>
      <c r="C73" s="1" t="s">
        <v>529</v>
      </c>
      <c r="D73" s="1" t="s">
        <v>264</v>
      </c>
      <c r="E73" s="1" t="s">
        <v>61</v>
      </c>
      <c r="F73" s="1">
        <v>122.58</v>
      </c>
      <c r="G73" s="1">
        <v>42.18</v>
      </c>
      <c r="H73" s="13">
        <f t="shared" si="2"/>
        <v>42.3</v>
      </c>
      <c r="I73" s="13">
        <f t="shared" si="3"/>
        <v>122.97</v>
      </c>
      <c r="J73" s="23">
        <f t="shared" si="4"/>
        <v>0.73827427359360132</v>
      </c>
      <c r="K73" s="23">
        <f t="shared" si="4"/>
        <v>2.1462313811774272</v>
      </c>
      <c r="L73">
        <f t="shared" si="5"/>
        <v>1.2187413779628957</v>
      </c>
      <c r="M73">
        <f t="shared" si="6"/>
        <v>132.00321789</v>
      </c>
      <c r="N73" s="24">
        <f t="shared" si="7"/>
        <v>0.90565554661619629</v>
      </c>
      <c r="O73" s="24">
        <f t="shared" si="8"/>
        <v>2.3717743226462549</v>
      </c>
      <c r="P73" s="11">
        <f t="shared" si="9"/>
        <v>42.3</v>
      </c>
      <c r="Q73" s="11">
        <f t="shared" si="9"/>
        <v>122.97</v>
      </c>
      <c r="R73" s="23">
        <f t="shared" si="10"/>
        <v>0.73827427359360132</v>
      </c>
      <c r="S73" s="23">
        <f t="shared" si="10"/>
        <v>2.1462313811774272</v>
      </c>
      <c r="T73">
        <f t="shared" si="11"/>
        <v>1.1526773765526872</v>
      </c>
      <c r="U73">
        <f t="shared" si="12"/>
        <v>133.18120743860362</v>
      </c>
      <c r="V73" s="24">
        <f t="shared" si="13"/>
        <v>0.84052440591062438</v>
      </c>
      <c r="W73" s="24">
        <f t="shared" si="14"/>
        <v>2.2910817336710196</v>
      </c>
      <c r="X73" s="24"/>
      <c r="Y73" s="24"/>
      <c r="Z73" s="24"/>
      <c r="AA73" s="24"/>
      <c r="AB73" s="24"/>
      <c r="AC73" s="24"/>
      <c r="AV73" s="1">
        <v>95.32</v>
      </c>
      <c r="AW73" s="1">
        <v>33.39</v>
      </c>
    </row>
    <row r="74" spans="1:49">
      <c r="A74" s="1" t="s">
        <v>496</v>
      </c>
      <c r="B74" s="15" t="s">
        <v>534</v>
      </c>
      <c r="C74" s="1" t="s">
        <v>529</v>
      </c>
      <c r="D74" s="1" t="s">
        <v>264</v>
      </c>
      <c r="E74" s="1" t="s">
        <v>535</v>
      </c>
      <c r="F74" s="1">
        <v>123.12</v>
      </c>
      <c r="G74" s="1">
        <v>44.13</v>
      </c>
      <c r="H74" s="13">
        <f t="shared" si="2"/>
        <v>44.22</v>
      </c>
      <c r="I74" s="13">
        <f t="shared" si="3"/>
        <v>123.2</v>
      </c>
      <c r="J74" s="23">
        <f t="shared" si="4"/>
        <v>0.77178459523189247</v>
      </c>
      <c r="K74" s="23">
        <f t="shared" si="4"/>
        <v>2.1502456384570139</v>
      </c>
      <c r="L74">
        <f t="shared" si="5"/>
        <v>1.1850614746007029</v>
      </c>
      <c r="M74">
        <f t="shared" si="6"/>
        <v>132.14187039999999</v>
      </c>
      <c r="N74" s="24">
        <f t="shared" si="7"/>
        <v>0.87870615005972796</v>
      </c>
      <c r="O74" s="24">
        <f t="shared" si="8"/>
        <v>2.3513654075969055</v>
      </c>
      <c r="P74" s="11">
        <f t="shared" si="9"/>
        <v>44.22</v>
      </c>
      <c r="Q74" s="11">
        <f t="shared" si="9"/>
        <v>123.2</v>
      </c>
      <c r="R74" s="23">
        <f t="shared" si="10"/>
        <v>0.77178459523189247</v>
      </c>
      <c r="S74" s="23">
        <f t="shared" si="10"/>
        <v>2.1502456384570139</v>
      </c>
      <c r="T74">
        <f t="shared" si="11"/>
        <v>1.1173277843001601</v>
      </c>
      <c r="U74">
        <f t="shared" si="12"/>
        <v>133.32109727607394</v>
      </c>
      <c r="V74" s="24">
        <f t="shared" si="13"/>
        <v>0.81287850896189395</v>
      </c>
      <c r="W74" s="24">
        <f t="shared" si="14"/>
        <v>2.2688786826896132</v>
      </c>
      <c r="X74" s="24"/>
      <c r="Y74" s="24"/>
      <c r="Z74" s="24"/>
      <c r="AA74" s="24"/>
      <c r="AB74" s="24"/>
      <c r="AC74" s="24"/>
      <c r="AV74" s="1">
        <v>95.33</v>
      </c>
      <c r="AW74" s="1">
        <v>30.43</v>
      </c>
    </row>
    <row r="75" spans="1:49">
      <c r="A75" s="1" t="s">
        <v>496</v>
      </c>
      <c r="B75" s="15" t="s">
        <v>536</v>
      </c>
      <c r="C75" s="1" t="s">
        <v>537</v>
      </c>
      <c r="D75" s="1" t="s">
        <v>324</v>
      </c>
      <c r="E75" s="1" t="s">
        <v>538</v>
      </c>
      <c r="F75" s="1">
        <v>112.12</v>
      </c>
      <c r="G75" s="1">
        <v>41.01</v>
      </c>
      <c r="H75" s="13">
        <f t="shared" si="2"/>
        <v>41.02</v>
      </c>
      <c r="I75" s="13">
        <f t="shared" si="3"/>
        <v>112.2</v>
      </c>
      <c r="J75" s="23">
        <f t="shared" si="4"/>
        <v>0.71593405916807407</v>
      </c>
      <c r="K75" s="23">
        <f t="shared" si="4"/>
        <v>1.9582594207376378</v>
      </c>
      <c r="L75">
        <f t="shared" si="5"/>
        <v>1.2412503107479833</v>
      </c>
      <c r="M75">
        <f t="shared" si="6"/>
        <v>125.51066339999998</v>
      </c>
      <c r="N75" s="24">
        <f t="shared" si="7"/>
        <v>1.010386973942351</v>
      </c>
      <c r="O75" s="24">
        <f t="shared" si="8"/>
        <v>2.2772120812880807</v>
      </c>
      <c r="P75" s="11">
        <f t="shared" si="9"/>
        <v>41.02</v>
      </c>
      <c r="Q75" s="11">
        <f t="shared" si="9"/>
        <v>112.2</v>
      </c>
      <c r="R75" s="23">
        <f t="shared" si="10"/>
        <v>0.71593405916807407</v>
      </c>
      <c r="S75" s="23">
        <f t="shared" si="10"/>
        <v>1.9582594207376378</v>
      </c>
      <c r="T75">
        <f t="shared" si="11"/>
        <v>1.1762428141302135</v>
      </c>
      <c r="U75">
        <f t="shared" si="12"/>
        <v>126.63071374488409</v>
      </c>
      <c r="V75" s="24">
        <f t="shared" si="13"/>
        <v>0.94393221173815411</v>
      </c>
      <c r="W75" s="24">
        <f t="shared" si="14"/>
        <v>2.2041067404855612</v>
      </c>
      <c r="X75" s="24"/>
      <c r="Y75" s="24"/>
      <c r="Z75" s="24"/>
      <c r="AA75" s="24"/>
      <c r="AB75" s="24"/>
      <c r="AC75" s="24"/>
      <c r="AV75" s="1">
        <v>96.52</v>
      </c>
      <c r="AW75" s="1">
        <v>29.54</v>
      </c>
    </row>
    <row r="76" spans="1:49">
      <c r="A76" s="1" t="s">
        <v>539</v>
      </c>
      <c r="B76" s="14">
        <v>831</v>
      </c>
      <c r="C76" s="1" t="s">
        <v>508</v>
      </c>
      <c r="D76" s="1" t="s">
        <v>306</v>
      </c>
      <c r="E76" s="1" t="s">
        <v>540</v>
      </c>
      <c r="F76" s="1">
        <v>94.22</v>
      </c>
      <c r="G76" s="1">
        <v>32.33</v>
      </c>
      <c r="H76" s="13">
        <f t="shared" si="2"/>
        <v>32.549999999999997</v>
      </c>
      <c r="I76" s="13">
        <f t="shared" si="3"/>
        <v>94.37</v>
      </c>
      <c r="J76" s="23">
        <f t="shared" si="4"/>
        <v>0.56810467152415423</v>
      </c>
      <c r="K76" s="23">
        <f t="shared" si="4"/>
        <v>1.6470672151070489</v>
      </c>
      <c r="L76">
        <f t="shared" si="5"/>
        <v>1.3903729267050313</v>
      </c>
      <c r="M76">
        <f t="shared" si="6"/>
        <v>114.76207968999999</v>
      </c>
      <c r="N76" s="24">
        <f t="shared" si="7"/>
        <v>1.2625349314838119</v>
      </c>
      <c r="O76" s="24">
        <f t="shared" si="8"/>
        <v>2.138585658212333</v>
      </c>
      <c r="P76" s="11">
        <f t="shared" si="9"/>
        <v>32.549999999999997</v>
      </c>
      <c r="Q76" s="11">
        <f t="shared" si="9"/>
        <v>94.37</v>
      </c>
      <c r="R76" s="23">
        <f t="shared" si="10"/>
        <v>0.56810467152415423</v>
      </c>
      <c r="S76" s="23">
        <f t="shared" si="10"/>
        <v>1.6470672151070489</v>
      </c>
      <c r="T76">
        <f t="shared" si="11"/>
        <v>1.3313566803996502</v>
      </c>
      <c r="U76">
        <f t="shared" si="12"/>
        <v>115.78621025751002</v>
      </c>
      <c r="V76" s="24">
        <f t="shared" si="13"/>
        <v>1.1987848355019122</v>
      </c>
      <c r="W76" s="24">
        <f t="shared" si="14"/>
        <v>2.081454743603794</v>
      </c>
      <c r="X76" s="24"/>
      <c r="Y76" s="24"/>
      <c r="Z76" s="24"/>
      <c r="AA76" s="24"/>
      <c r="AB76" s="24"/>
      <c r="AC76" s="24"/>
      <c r="AV76" s="1">
        <v>99.8</v>
      </c>
      <c r="AW76" s="1">
        <v>29.2</v>
      </c>
    </row>
    <row r="77" spans="1:49">
      <c r="A77" s="1" t="s">
        <v>539</v>
      </c>
      <c r="B77" s="14">
        <v>836</v>
      </c>
      <c r="C77" s="1" t="s">
        <v>508</v>
      </c>
      <c r="D77" s="1" t="s">
        <v>306</v>
      </c>
      <c r="E77" s="1" t="s">
        <v>541</v>
      </c>
      <c r="F77" s="1">
        <v>95.32</v>
      </c>
      <c r="G77" s="1">
        <v>33.39</v>
      </c>
      <c r="H77" s="13">
        <f t="shared" si="2"/>
        <v>33.65</v>
      </c>
      <c r="I77" s="13">
        <f t="shared" si="3"/>
        <v>95.53</v>
      </c>
      <c r="J77" s="23">
        <f t="shared" si="4"/>
        <v>0.58730329329609188</v>
      </c>
      <c r="K77" s="23">
        <f t="shared" si="4"/>
        <v>1.667313034430183</v>
      </c>
      <c r="L77">
        <f t="shared" si="5"/>
        <v>1.3710506333433152</v>
      </c>
      <c r="M77">
        <f t="shared" si="6"/>
        <v>115.46137060999999</v>
      </c>
      <c r="N77" s="24">
        <f t="shared" si="7"/>
        <v>1.2378877986396173</v>
      </c>
      <c r="O77" s="24">
        <f t="shared" si="8"/>
        <v>2.1456443495796407</v>
      </c>
      <c r="P77" s="11">
        <f t="shared" si="9"/>
        <v>33.65</v>
      </c>
      <c r="Q77" s="11">
        <f t="shared" si="9"/>
        <v>95.53</v>
      </c>
      <c r="R77" s="23">
        <f t="shared" si="10"/>
        <v>0.58730329329609188</v>
      </c>
      <c r="S77" s="23">
        <f t="shared" si="10"/>
        <v>1.667313034430183</v>
      </c>
      <c r="T77">
        <f t="shared" si="11"/>
        <v>1.3113449271700881</v>
      </c>
      <c r="U77">
        <f t="shared" si="12"/>
        <v>116.49174161170822</v>
      </c>
      <c r="V77" s="24">
        <f t="shared" si="13"/>
        <v>1.1736519598317336</v>
      </c>
      <c r="W77" s="24">
        <f t="shared" si="14"/>
        <v>2.0872454936256526</v>
      </c>
      <c r="X77" s="24"/>
      <c r="Y77" s="24"/>
      <c r="Z77" s="24"/>
      <c r="AA77" s="24"/>
      <c r="AB77" s="24"/>
      <c r="AC77" s="24"/>
      <c r="AV77" s="1">
        <v>97.24</v>
      </c>
      <c r="AW77" s="1">
        <v>27.44</v>
      </c>
    </row>
    <row r="78" spans="1:49">
      <c r="A78" s="1" t="s">
        <v>539</v>
      </c>
      <c r="B78" s="1" t="s">
        <v>542</v>
      </c>
      <c r="C78" s="1" t="s">
        <v>508</v>
      </c>
      <c r="D78" s="1" t="s">
        <v>306</v>
      </c>
      <c r="E78" s="1" t="s">
        <v>543</v>
      </c>
      <c r="F78" s="1">
        <v>95.33</v>
      </c>
      <c r="G78" s="1">
        <v>30.43</v>
      </c>
      <c r="H78" s="13">
        <f t="shared" si="2"/>
        <v>30.72</v>
      </c>
      <c r="I78" s="13">
        <f t="shared" si="3"/>
        <v>95.55</v>
      </c>
      <c r="J78" s="23">
        <f t="shared" si="4"/>
        <v>0.53616514621265798</v>
      </c>
      <c r="K78" s="23">
        <f t="shared" si="4"/>
        <v>1.6676621002805818</v>
      </c>
      <c r="L78">
        <f t="shared" si="5"/>
        <v>1.4224456202475948</v>
      </c>
      <c r="M78">
        <f t="shared" si="6"/>
        <v>115.47342734999999</v>
      </c>
      <c r="N78" s="24">
        <f t="shared" si="7"/>
        <v>1.2841623556384214</v>
      </c>
      <c r="O78" s="24">
        <f t="shared" si="8"/>
        <v>2.168009420822032</v>
      </c>
      <c r="P78" s="11">
        <f t="shared" si="9"/>
        <v>30.72</v>
      </c>
      <c r="Q78" s="11">
        <f t="shared" si="9"/>
        <v>95.55</v>
      </c>
      <c r="R78" s="23">
        <f t="shared" si="10"/>
        <v>0.53616514621265798</v>
      </c>
      <c r="S78" s="23">
        <f t="shared" si="10"/>
        <v>1.6676621002805818</v>
      </c>
      <c r="T78">
        <f t="shared" si="11"/>
        <v>1.3645245793909553</v>
      </c>
      <c r="U78">
        <f t="shared" si="12"/>
        <v>116.5039059454013</v>
      </c>
      <c r="V78" s="24">
        <f t="shared" si="13"/>
        <v>1.221118424370939</v>
      </c>
      <c r="W78" s="24">
        <f t="shared" si="14"/>
        <v>2.1112265446698029</v>
      </c>
      <c r="X78" s="24"/>
      <c r="Y78" s="24"/>
      <c r="Z78" s="24"/>
      <c r="AA78" s="24"/>
      <c r="AB78" s="24"/>
      <c r="AC78" s="24"/>
      <c r="AV78" s="1">
        <v>99.21</v>
      </c>
      <c r="AW78" s="1">
        <v>28.2</v>
      </c>
    </row>
    <row r="79" spans="1:49">
      <c r="A79" s="1" t="s">
        <v>539</v>
      </c>
      <c r="B79" s="1">
        <v>881</v>
      </c>
      <c r="C79" s="1" t="s">
        <v>508</v>
      </c>
      <c r="D79" s="1" t="s">
        <v>306</v>
      </c>
      <c r="E79" s="1" t="s">
        <v>544</v>
      </c>
      <c r="F79" s="1">
        <v>96.52</v>
      </c>
      <c r="G79" s="1">
        <v>29.54</v>
      </c>
      <c r="H79" s="13">
        <f t="shared" si="2"/>
        <v>29.9</v>
      </c>
      <c r="I79" s="13">
        <f t="shared" si="3"/>
        <v>96.87</v>
      </c>
      <c r="J79" s="23">
        <f t="shared" si="4"/>
        <v>0.52185344634630448</v>
      </c>
      <c r="K79" s="23">
        <f t="shared" si="4"/>
        <v>1.6907004464069071</v>
      </c>
      <c r="L79">
        <f t="shared" si="5"/>
        <v>1.4367818320468306</v>
      </c>
      <c r="M79">
        <f t="shared" si="6"/>
        <v>116.26917218999999</v>
      </c>
      <c r="N79" s="24">
        <f t="shared" si="7"/>
        <v>1.2883977481670055</v>
      </c>
      <c r="O79" s="24">
        <f t="shared" si="8"/>
        <v>2.1921298110911378</v>
      </c>
      <c r="P79" s="11">
        <f t="shared" si="9"/>
        <v>29.9</v>
      </c>
      <c r="Q79" s="11">
        <f t="shared" si="9"/>
        <v>96.87</v>
      </c>
      <c r="R79" s="23">
        <f t="shared" si="10"/>
        <v>0.52185344634630448</v>
      </c>
      <c r="S79" s="23">
        <f t="shared" si="10"/>
        <v>1.6907004464069071</v>
      </c>
      <c r="T79">
        <f t="shared" si="11"/>
        <v>1.3793314527947587</v>
      </c>
      <c r="U79">
        <f t="shared" si="12"/>
        <v>117.30675196914407</v>
      </c>
      <c r="V79" s="24">
        <f t="shared" si="13"/>
        <v>1.2256231383062512</v>
      </c>
      <c r="W79" s="24">
        <f t="shared" si="14"/>
        <v>2.1350696075404256</v>
      </c>
      <c r="X79" s="24"/>
      <c r="Y79" s="24"/>
      <c r="Z79" s="24"/>
      <c r="AA79" s="24"/>
      <c r="AB79" s="24"/>
      <c r="AC79" s="24"/>
      <c r="AV79" s="1">
        <v>99.29</v>
      </c>
      <c r="AW79" s="1">
        <v>27.31</v>
      </c>
    </row>
    <row r="80" spans="1:49">
      <c r="A80" s="1" t="s">
        <v>539</v>
      </c>
      <c r="B80" s="1">
        <v>892</v>
      </c>
      <c r="C80" s="1" t="s">
        <v>508</v>
      </c>
      <c r="D80" s="1" t="s">
        <v>306</v>
      </c>
      <c r="E80" s="1" t="s">
        <v>545</v>
      </c>
      <c r="F80" s="1">
        <v>99.8</v>
      </c>
      <c r="G80" s="1">
        <v>29.2</v>
      </c>
      <c r="H80" s="13">
        <f t="shared" si="2"/>
        <v>29.33</v>
      </c>
      <c r="I80" s="13">
        <f t="shared" si="3"/>
        <v>100.33</v>
      </c>
      <c r="J80" s="23">
        <f t="shared" si="4"/>
        <v>0.51190506960993687</v>
      </c>
      <c r="K80" s="23">
        <f t="shared" si="4"/>
        <v>1.7510888385259109</v>
      </c>
      <c r="L80">
        <f t="shared" si="5"/>
        <v>1.4467326969164407</v>
      </c>
      <c r="M80">
        <f t="shared" si="6"/>
        <v>118.35498820999999</v>
      </c>
      <c r="N80" s="24">
        <f t="shared" si="7"/>
        <v>1.2731565343234086</v>
      </c>
      <c r="O80" s="24">
        <f t="shared" si="8"/>
        <v>2.2433274100534804</v>
      </c>
      <c r="P80" s="11">
        <f t="shared" si="9"/>
        <v>29.33</v>
      </c>
      <c r="Q80" s="11">
        <f t="shared" si="9"/>
        <v>100.33</v>
      </c>
      <c r="R80" s="23">
        <f t="shared" si="10"/>
        <v>0.51190506960993687</v>
      </c>
      <c r="S80" s="23">
        <f t="shared" si="10"/>
        <v>1.7510888385259109</v>
      </c>
      <c r="T80">
        <f t="shared" si="11"/>
        <v>1.3896024345225768</v>
      </c>
      <c r="U80">
        <f t="shared" si="12"/>
        <v>119.4111816980456</v>
      </c>
      <c r="V80" s="24">
        <f t="shared" si="13"/>
        <v>1.2105076810595723</v>
      </c>
      <c r="W80" s="24">
        <f t="shared" si="14"/>
        <v>2.1846927181117985</v>
      </c>
      <c r="X80" s="24"/>
      <c r="Y80" s="24"/>
      <c r="Z80" s="24"/>
      <c r="AA80" s="24"/>
      <c r="AB80" s="24"/>
      <c r="AC80" s="24"/>
      <c r="AV80" s="1">
        <v>99</v>
      </c>
      <c r="AW80" s="1">
        <v>26.24</v>
      </c>
    </row>
    <row r="81" spans="1:49">
      <c r="A81" s="1" t="s">
        <v>539</v>
      </c>
      <c r="B81" s="1">
        <v>906</v>
      </c>
      <c r="C81" s="1" t="s">
        <v>508</v>
      </c>
      <c r="D81" s="1" t="s">
        <v>306</v>
      </c>
      <c r="E81" s="1" t="s">
        <v>313</v>
      </c>
      <c r="F81" s="1">
        <v>97.24</v>
      </c>
      <c r="G81" s="1">
        <v>27.44</v>
      </c>
      <c r="H81" s="13">
        <f t="shared" si="2"/>
        <v>27.73</v>
      </c>
      <c r="I81" s="13">
        <f t="shared" si="3"/>
        <v>97.4</v>
      </c>
      <c r="J81" s="23">
        <f t="shared" si="4"/>
        <v>0.48397980157802761</v>
      </c>
      <c r="K81" s="23">
        <f t="shared" si="4"/>
        <v>1.6999506914424771</v>
      </c>
      <c r="L81">
        <f t="shared" si="5"/>
        <v>1.4745944285840895</v>
      </c>
      <c r="M81">
        <f t="shared" si="6"/>
        <v>116.58867579999999</v>
      </c>
      <c r="N81" s="24">
        <f t="shared" si="7"/>
        <v>1.3186453275957668</v>
      </c>
      <c r="O81" s="24">
        <f t="shared" si="8"/>
        <v>2.2162287460720509</v>
      </c>
      <c r="P81" s="11">
        <f t="shared" si="9"/>
        <v>27.73</v>
      </c>
      <c r="Q81" s="11">
        <f t="shared" si="9"/>
        <v>97.4</v>
      </c>
      <c r="R81" s="23">
        <f t="shared" si="10"/>
        <v>0.48397980157802761</v>
      </c>
      <c r="S81" s="23">
        <f t="shared" si="10"/>
        <v>1.6999506914424771</v>
      </c>
      <c r="T81">
        <f t="shared" si="11"/>
        <v>1.4183329067228425</v>
      </c>
      <c r="U81">
        <f t="shared" si="12"/>
        <v>117.62910681201049</v>
      </c>
      <c r="V81" s="24">
        <f t="shared" si="13"/>
        <v>1.2565977190559694</v>
      </c>
      <c r="W81" s="24">
        <f t="shared" si="14"/>
        <v>2.1600418752365305</v>
      </c>
      <c r="X81" s="24"/>
      <c r="Y81" s="24"/>
      <c r="Z81" s="24"/>
      <c r="AA81" s="24"/>
      <c r="AB81" s="24"/>
      <c r="AC81" s="24"/>
      <c r="AV81" s="1">
        <v>97.29</v>
      </c>
      <c r="AW81" s="1">
        <v>25.55</v>
      </c>
    </row>
    <row r="82" spans="1:49">
      <c r="A82" s="1" t="s">
        <v>539</v>
      </c>
      <c r="B82" s="1">
        <v>894</v>
      </c>
      <c r="C82" s="1" t="s">
        <v>508</v>
      </c>
      <c r="D82" s="1" t="s">
        <v>306</v>
      </c>
      <c r="E82" s="1" t="s">
        <v>546</v>
      </c>
      <c r="F82" s="1">
        <v>99.21</v>
      </c>
      <c r="G82" s="1">
        <v>28.2</v>
      </c>
      <c r="H82" s="13">
        <f t="shared" si="2"/>
        <v>28.33</v>
      </c>
      <c r="I82" s="13">
        <f t="shared" si="3"/>
        <v>99.35</v>
      </c>
      <c r="J82" s="23">
        <f t="shared" si="4"/>
        <v>0.49445177708999355</v>
      </c>
      <c r="K82" s="23">
        <f t="shared" si="4"/>
        <v>1.7339846118563662</v>
      </c>
      <c r="L82">
        <f t="shared" si="5"/>
        <v>1.4641590667450581</v>
      </c>
      <c r="M82">
        <f t="shared" si="6"/>
        <v>117.76420794999999</v>
      </c>
      <c r="N82" s="24">
        <f t="shared" si="7"/>
        <v>1.2955935802455598</v>
      </c>
      <c r="O82" s="24">
        <f t="shared" si="8"/>
        <v>2.2382813179848045</v>
      </c>
      <c r="P82" s="11">
        <f t="shared" si="9"/>
        <v>28.33</v>
      </c>
      <c r="Q82" s="11">
        <f t="shared" si="9"/>
        <v>99.35</v>
      </c>
      <c r="R82" s="23">
        <f t="shared" si="10"/>
        <v>0.49445177708999355</v>
      </c>
      <c r="S82" s="23">
        <f t="shared" si="10"/>
        <v>1.7339846118563662</v>
      </c>
      <c r="T82">
        <f t="shared" si="11"/>
        <v>1.4075768283995043</v>
      </c>
      <c r="U82">
        <f t="shared" si="12"/>
        <v>118.81512934708505</v>
      </c>
      <c r="V82" s="24">
        <f t="shared" si="13"/>
        <v>1.2332898760016058</v>
      </c>
      <c r="W82" s="24">
        <f t="shared" si="14"/>
        <v>2.180726405426733</v>
      </c>
      <c r="X82" s="24"/>
      <c r="Y82" s="24"/>
      <c r="Z82" s="24"/>
      <c r="AA82" s="24"/>
      <c r="AB82" s="24"/>
      <c r="AC82" s="24"/>
      <c r="AV82" s="1">
        <v>118.47</v>
      </c>
      <c r="AW82" s="1">
        <v>45.4</v>
      </c>
    </row>
    <row r="83" spans="1:49">
      <c r="A83" s="1" t="s">
        <v>539</v>
      </c>
      <c r="B83" s="1">
        <v>895</v>
      </c>
      <c r="C83" s="1" t="s">
        <v>508</v>
      </c>
      <c r="D83" s="1" t="s">
        <v>306</v>
      </c>
      <c r="E83" s="1" t="s">
        <v>547</v>
      </c>
      <c r="F83" s="1">
        <v>99.29</v>
      </c>
      <c r="G83" s="1">
        <v>27.31</v>
      </c>
      <c r="H83" s="13">
        <f t="shared" si="2"/>
        <v>27.52</v>
      </c>
      <c r="I83" s="13">
        <f t="shared" si="3"/>
        <v>99.48</v>
      </c>
      <c r="J83" s="23">
        <f t="shared" si="4"/>
        <v>0.48031461014883947</v>
      </c>
      <c r="K83" s="23">
        <f t="shared" si="4"/>
        <v>1.7362535398839591</v>
      </c>
      <c r="L83">
        <f t="shared" si="5"/>
        <v>1.4782429874732139</v>
      </c>
      <c r="M83">
        <f t="shared" si="6"/>
        <v>117.84257676</v>
      </c>
      <c r="N83" s="24">
        <f t="shared" si="7"/>
        <v>1.3071129417698024</v>
      </c>
      <c r="O83" s="24">
        <f t="shared" si="8"/>
        <v>2.2466305927673798</v>
      </c>
      <c r="P83" s="11">
        <f t="shared" si="9"/>
        <v>27.52</v>
      </c>
      <c r="Q83" s="11">
        <f t="shared" si="9"/>
        <v>99.48</v>
      </c>
      <c r="R83" s="23">
        <f t="shared" si="10"/>
        <v>0.48031461014883947</v>
      </c>
      <c r="S83" s="23">
        <f t="shared" si="10"/>
        <v>1.7362535398839591</v>
      </c>
      <c r="T83">
        <f t="shared" si="11"/>
        <v>1.422092311648453</v>
      </c>
      <c r="U83">
        <f t="shared" si="12"/>
        <v>118.89419751609005</v>
      </c>
      <c r="V83" s="24">
        <f t="shared" si="13"/>
        <v>1.2450609683181209</v>
      </c>
      <c r="W83" s="24">
        <f t="shared" si="14"/>
        <v>2.1894414891225238</v>
      </c>
      <c r="X83" s="24"/>
      <c r="Y83" s="24"/>
      <c r="Z83" s="24"/>
      <c r="AA83" s="24"/>
      <c r="AB83" s="24"/>
      <c r="AC83" s="24"/>
      <c r="AV83" s="1">
        <v>73.59</v>
      </c>
      <c r="AW83" s="1">
        <v>40.409999999999997</v>
      </c>
    </row>
    <row r="84" spans="1:49">
      <c r="A84" s="1" t="s">
        <v>539</v>
      </c>
      <c r="B84" s="1">
        <v>899</v>
      </c>
      <c r="C84" s="1" t="s">
        <v>508</v>
      </c>
      <c r="D84" s="1" t="s">
        <v>306</v>
      </c>
      <c r="E84" s="1" t="s">
        <v>548</v>
      </c>
      <c r="F84" s="1">
        <v>99</v>
      </c>
      <c r="G84" s="1">
        <v>26.24</v>
      </c>
      <c r="H84" s="13">
        <f t="shared" si="2"/>
        <v>26.4</v>
      </c>
      <c r="I84" s="13">
        <f t="shared" si="3"/>
        <v>99</v>
      </c>
      <c r="J84" s="23">
        <f t="shared" si="4"/>
        <v>0.46076692252650298</v>
      </c>
      <c r="K84" s="23">
        <f t="shared" si="4"/>
        <v>1.7278759594743862</v>
      </c>
      <c r="L84">
        <f t="shared" si="5"/>
        <v>1.497666780812285</v>
      </c>
      <c r="M84">
        <f t="shared" si="6"/>
        <v>117.55321499999999</v>
      </c>
      <c r="N84" s="24">
        <f t="shared" si="7"/>
        <v>1.3278037946041821</v>
      </c>
      <c r="O84" s="24">
        <f t="shared" si="8"/>
        <v>2.2490053913295291</v>
      </c>
      <c r="P84" s="11">
        <f t="shared" si="9"/>
        <v>26.4</v>
      </c>
      <c r="Q84" s="11">
        <f t="shared" si="9"/>
        <v>99</v>
      </c>
      <c r="R84" s="23">
        <f t="shared" si="10"/>
        <v>0.46076692252650298</v>
      </c>
      <c r="S84" s="23">
        <f t="shared" si="10"/>
        <v>1.7278759594743862</v>
      </c>
      <c r="T84">
        <f t="shared" si="11"/>
        <v>1.4420952558154951</v>
      </c>
      <c r="U84">
        <f t="shared" si="12"/>
        <v>118.60225350745628</v>
      </c>
      <c r="V84" s="24">
        <f t="shared" si="13"/>
        <v>1.2661079315392714</v>
      </c>
      <c r="W84" s="24">
        <f t="shared" si="14"/>
        <v>2.1926644697066742</v>
      </c>
      <c r="X84" s="24"/>
      <c r="Y84" s="24"/>
      <c r="Z84" s="24"/>
      <c r="AA84" s="24"/>
      <c r="AB84" s="24"/>
      <c r="AC84" s="24"/>
      <c r="AV84" s="1">
        <v>83.58</v>
      </c>
      <c r="AW84" s="1">
        <v>35.44</v>
      </c>
    </row>
    <row r="85" spans="1:49">
      <c r="A85" s="1" t="s">
        <v>539</v>
      </c>
      <c r="B85" s="1">
        <v>911</v>
      </c>
      <c r="C85" s="1" t="s">
        <v>508</v>
      </c>
      <c r="D85" s="1" t="s">
        <v>306</v>
      </c>
      <c r="E85" s="1" t="s">
        <v>523</v>
      </c>
      <c r="F85" s="1">
        <v>97.29</v>
      </c>
      <c r="G85" s="1">
        <v>25.55</v>
      </c>
      <c r="H85" s="13">
        <f t="shared" si="2"/>
        <v>25.92</v>
      </c>
      <c r="I85" s="13">
        <f t="shared" si="3"/>
        <v>97.48</v>
      </c>
      <c r="J85" s="23">
        <f t="shared" si="4"/>
        <v>0.45238934211693027</v>
      </c>
      <c r="K85" s="23">
        <f t="shared" si="4"/>
        <v>1.7013469548440725</v>
      </c>
      <c r="L85">
        <f t="shared" si="5"/>
        <v>1.5059722899963233</v>
      </c>
      <c r="M85">
        <f t="shared" si="6"/>
        <v>116.63690276</v>
      </c>
      <c r="N85" s="24">
        <f t="shared" si="7"/>
        <v>1.3461369166151318</v>
      </c>
      <c r="O85" s="24">
        <f t="shared" si="8"/>
        <v>2.2314062315461589</v>
      </c>
      <c r="P85" s="11">
        <f t="shared" si="9"/>
        <v>25.92</v>
      </c>
      <c r="Q85" s="11">
        <f t="shared" si="9"/>
        <v>97.48</v>
      </c>
      <c r="R85" s="23">
        <f t="shared" si="10"/>
        <v>0.45238934211693027</v>
      </c>
      <c r="S85" s="23">
        <f t="shared" si="10"/>
        <v>1.7013469548440725</v>
      </c>
      <c r="T85">
        <f t="shared" si="11"/>
        <v>1.4506429003658761</v>
      </c>
      <c r="U85">
        <f t="shared" si="12"/>
        <v>117.67776414678279</v>
      </c>
      <c r="V85" s="24">
        <f t="shared" si="13"/>
        <v>1.2846515765017397</v>
      </c>
      <c r="W85" s="24">
        <f t="shared" si="14"/>
        <v>2.1761167196137579</v>
      </c>
      <c r="X85" s="24"/>
      <c r="Y85" s="24"/>
      <c r="Z85" s="24"/>
      <c r="AA85" s="24"/>
      <c r="AB85" s="24"/>
      <c r="AC85" s="24"/>
      <c r="AV85" s="1">
        <v>84.28</v>
      </c>
      <c r="AW85" s="1">
        <v>35.36</v>
      </c>
    </row>
    <row r="86" spans="1:49">
      <c r="A86" s="1" t="s">
        <v>539</v>
      </c>
      <c r="B86" s="15" t="s">
        <v>549</v>
      </c>
      <c r="C86" s="1" t="s">
        <v>529</v>
      </c>
      <c r="D86" s="1" t="s">
        <v>264</v>
      </c>
      <c r="E86" s="1" t="s">
        <v>550</v>
      </c>
      <c r="F86" s="1">
        <v>118.47</v>
      </c>
      <c r="G86" s="1">
        <v>45.4</v>
      </c>
      <c r="H86" s="13">
        <f t="shared" si="2"/>
        <v>45.67</v>
      </c>
      <c r="I86" s="13">
        <f t="shared" si="3"/>
        <v>118.78</v>
      </c>
      <c r="J86" s="23">
        <f t="shared" si="4"/>
        <v>0.79709186938581034</v>
      </c>
      <c r="K86" s="23">
        <f t="shared" si="4"/>
        <v>2.0731020855188644</v>
      </c>
      <c r="L86">
        <f t="shared" si="5"/>
        <v>1.159718164550013</v>
      </c>
      <c r="M86">
        <f t="shared" si="6"/>
        <v>129.47733086</v>
      </c>
      <c r="N86" s="24">
        <f t="shared" si="7"/>
        <v>0.89515883606961966</v>
      </c>
      <c r="O86" s="24">
        <f t="shared" si="8"/>
        <v>2.29354365324332</v>
      </c>
      <c r="P86" s="11">
        <f t="shared" si="9"/>
        <v>45.67</v>
      </c>
      <c r="Q86" s="11">
        <f t="shared" si="9"/>
        <v>118.78</v>
      </c>
      <c r="R86" s="23">
        <f t="shared" si="10"/>
        <v>0.79709186938581034</v>
      </c>
      <c r="S86" s="23">
        <f t="shared" si="10"/>
        <v>2.0731020855188644</v>
      </c>
      <c r="T86">
        <f t="shared" si="11"/>
        <v>1.0906523325356057</v>
      </c>
      <c r="U86">
        <f t="shared" si="12"/>
        <v>130.63277952990492</v>
      </c>
      <c r="V86" s="24">
        <f t="shared" si="13"/>
        <v>0.8276948207475755</v>
      </c>
      <c r="W86" s="24">
        <f t="shared" si="14"/>
        <v>2.2125374816972845</v>
      </c>
      <c r="X86" s="24"/>
      <c r="Y86" s="24"/>
      <c r="Z86" s="24"/>
      <c r="AA86" s="24"/>
      <c r="AB86" s="24"/>
      <c r="AC86" s="24"/>
      <c r="AV86" s="1">
        <v>87.5</v>
      </c>
      <c r="AW86" s="1">
        <v>36.19</v>
      </c>
    </row>
    <row r="87" spans="1:49">
      <c r="A87" s="1" t="s">
        <v>539</v>
      </c>
      <c r="B87" s="15" t="s">
        <v>232</v>
      </c>
      <c r="C87" s="1" t="s">
        <v>551</v>
      </c>
      <c r="D87" s="1" t="s">
        <v>232</v>
      </c>
      <c r="E87" s="1" t="s">
        <v>424</v>
      </c>
      <c r="F87" s="1">
        <v>73.59</v>
      </c>
      <c r="G87" s="1">
        <v>40.409999999999997</v>
      </c>
      <c r="H87" s="13">
        <f t="shared" si="2"/>
        <v>40.68</v>
      </c>
      <c r="I87" s="13">
        <f t="shared" si="3"/>
        <v>73.98</v>
      </c>
      <c r="J87" s="23">
        <f t="shared" si="4"/>
        <v>0.70999993971129327</v>
      </c>
      <c r="K87" s="23">
        <f t="shared" si="4"/>
        <v>1.291194580625405</v>
      </c>
      <c r="L87">
        <f t="shared" si="5"/>
        <v>1.2472346518265267</v>
      </c>
      <c r="M87">
        <f t="shared" si="6"/>
        <v>102.47023326</v>
      </c>
      <c r="N87" s="24">
        <f t="shared" si="7"/>
        <v>1.2178102931772172</v>
      </c>
      <c r="O87" s="24">
        <f t="shared" si="8"/>
        <v>1.8255446368217942</v>
      </c>
      <c r="P87" s="11">
        <f t="shared" si="9"/>
        <v>40.68</v>
      </c>
      <c r="Q87" s="11">
        <f t="shared" si="9"/>
        <v>73.98</v>
      </c>
      <c r="R87" s="23">
        <f t="shared" si="10"/>
        <v>0.70999993971129327</v>
      </c>
      <c r="S87" s="23">
        <f t="shared" si="10"/>
        <v>1.291194580625405</v>
      </c>
      <c r="T87">
        <f t="shared" si="11"/>
        <v>1.1825004782857893</v>
      </c>
      <c r="U87">
        <f t="shared" si="12"/>
        <v>103.38467205742268</v>
      </c>
      <c r="V87" s="24">
        <f t="shared" si="13"/>
        <v>1.1503812126413799</v>
      </c>
      <c r="W87" s="24">
        <f t="shared" si="14"/>
        <v>1.7760296774040436</v>
      </c>
      <c r="X87" s="24"/>
      <c r="Y87" s="24"/>
      <c r="Z87" s="24"/>
      <c r="AA87" s="24"/>
      <c r="AB87" s="24"/>
      <c r="AC87" s="24"/>
      <c r="AV87" s="1">
        <v>89.11</v>
      </c>
      <c r="AW87" s="1">
        <v>36.15</v>
      </c>
    </row>
    <row r="88" spans="1:49">
      <c r="A88" s="1" t="s">
        <v>539</v>
      </c>
      <c r="B88" s="16">
        <v>27</v>
      </c>
      <c r="C88" s="1" t="s">
        <v>497</v>
      </c>
      <c r="D88" s="1" t="s">
        <v>298</v>
      </c>
      <c r="E88" s="1" t="s">
        <v>552</v>
      </c>
      <c r="F88" s="1">
        <v>83.58</v>
      </c>
      <c r="G88" s="1">
        <v>35.44</v>
      </c>
      <c r="H88" s="13">
        <f t="shared" si="2"/>
        <v>35.729999999999997</v>
      </c>
      <c r="I88" s="13">
        <f t="shared" si="3"/>
        <v>83.97</v>
      </c>
      <c r="J88" s="23">
        <f t="shared" si="4"/>
        <v>0.62360614173757389</v>
      </c>
      <c r="K88" s="23">
        <f t="shared" si="4"/>
        <v>1.4655529728996386</v>
      </c>
      <c r="L88">
        <f t="shared" si="5"/>
        <v>1.3344490518265664</v>
      </c>
      <c r="M88">
        <f t="shared" si="6"/>
        <v>108.49257488999999</v>
      </c>
      <c r="N88" s="24">
        <f t="shared" si="7"/>
        <v>1.2655444648877201</v>
      </c>
      <c r="O88" s="24">
        <f t="shared" si="8"/>
        <v>1.9794891962156689</v>
      </c>
      <c r="P88" s="11">
        <f t="shared" si="9"/>
        <v>35.729999999999997</v>
      </c>
      <c r="Q88" s="11">
        <f t="shared" si="9"/>
        <v>83.97</v>
      </c>
      <c r="R88" s="23">
        <f t="shared" si="10"/>
        <v>0.62360614173757389</v>
      </c>
      <c r="S88" s="23">
        <f t="shared" si="10"/>
        <v>1.4655529728996386</v>
      </c>
      <c r="T88">
        <f t="shared" si="11"/>
        <v>1.2733718361900919</v>
      </c>
      <c r="U88">
        <f t="shared" si="12"/>
        <v>109.46075673711235</v>
      </c>
      <c r="V88" s="24">
        <f t="shared" si="13"/>
        <v>1.2006239788387059</v>
      </c>
      <c r="W88" s="24">
        <f t="shared" si="14"/>
        <v>1.9265334308849842</v>
      </c>
      <c r="X88" s="24"/>
      <c r="Y88" s="24"/>
      <c r="Z88" s="24"/>
      <c r="AA88" s="24"/>
      <c r="AB88" s="24"/>
      <c r="AC88" s="24"/>
      <c r="AV88" s="1">
        <v>85.1</v>
      </c>
      <c r="AW88" s="1">
        <v>35.299999999999997</v>
      </c>
    </row>
    <row r="89" spans="1:49">
      <c r="A89" s="1" t="s">
        <v>539</v>
      </c>
      <c r="B89" s="16">
        <v>40</v>
      </c>
      <c r="C89" s="1" t="s">
        <v>497</v>
      </c>
      <c r="D89" s="1" t="s">
        <v>298</v>
      </c>
      <c r="E89" s="1" t="s">
        <v>553</v>
      </c>
      <c r="F89" s="1">
        <v>84.28</v>
      </c>
      <c r="G89" s="1">
        <v>35.36</v>
      </c>
      <c r="H89" s="13">
        <f t="shared" si="2"/>
        <v>35.6</v>
      </c>
      <c r="I89" s="13">
        <f t="shared" si="3"/>
        <v>84.47</v>
      </c>
      <c r="J89" s="23">
        <f t="shared" si="4"/>
        <v>0.6213372137099813</v>
      </c>
      <c r="K89" s="23">
        <f t="shared" si="4"/>
        <v>1.4742796191596101</v>
      </c>
      <c r="L89">
        <f t="shared" si="5"/>
        <v>1.3367385354781267</v>
      </c>
      <c r="M89">
        <f t="shared" si="6"/>
        <v>108.79399339</v>
      </c>
      <c r="N89" s="24">
        <f t="shared" si="7"/>
        <v>1.2654677000196584</v>
      </c>
      <c r="O89" s="24">
        <f t="shared" si="8"/>
        <v>1.9868786103840996</v>
      </c>
      <c r="P89" s="11">
        <f t="shared" si="9"/>
        <v>35.6</v>
      </c>
      <c r="Q89" s="11">
        <f t="shared" si="9"/>
        <v>84.47</v>
      </c>
      <c r="R89" s="23">
        <f t="shared" si="10"/>
        <v>0.6213372137099813</v>
      </c>
      <c r="S89" s="23">
        <f t="shared" si="10"/>
        <v>1.4742796191596101</v>
      </c>
      <c r="T89">
        <f t="shared" si="11"/>
        <v>1.2757497327429599</v>
      </c>
      <c r="U89">
        <f t="shared" si="12"/>
        <v>109.76486507943916</v>
      </c>
      <c r="V89" s="24">
        <f t="shared" si="13"/>
        <v>1.2005931636958127</v>
      </c>
      <c r="W89" s="24">
        <f t="shared" si="14"/>
        <v>1.9337040789768045</v>
      </c>
      <c r="X89" s="24"/>
      <c r="Y89" s="24"/>
      <c r="Z89" s="24"/>
      <c r="AA89" s="24"/>
      <c r="AB89" s="24"/>
      <c r="AC89" s="24"/>
      <c r="AV89" s="1">
        <v>90.33</v>
      </c>
      <c r="AW89" s="1">
        <v>35.44</v>
      </c>
    </row>
    <row r="90" spans="1:49">
      <c r="A90" s="1" t="s">
        <v>539</v>
      </c>
      <c r="B90" s="15">
        <v>299</v>
      </c>
      <c r="C90" s="1" t="s">
        <v>497</v>
      </c>
      <c r="D90" s="1" t="s">
        <v>298</v>
      </c>
      <c r="E90" s="1" t="s">
        <v>554</v>
      </c>
      <c r="F90" s="1">
        <v>87.5</v>
      </c>
      <c r="G90" s="1">
        <v>36.19</v>
      </c>
      <c r="H90" s="13">
        <f t="shared" si="2"/>
        <v>36.32</v>
      </c>
      <c r="I90" s="13">
        <f t="shared" si="3"/>
        <v>87.83</v>
      </c>
      <c r="J90" s="23">
        <f t="shared" si="4"/>
        <v>0.63390358432434046</v>
      </c>
      <c r="K90" s="23">
        <f t="shared" si="4"/>
        <v>1.5329226820266195</v>
      </c>
      <c r="L90">
        <f t="shared" si="5"/>
        <v>1.3240560750228312</v>
      </c>
      <c r="M90">
        <f t="shared" si="6"/>
        <v>110.81952570999998</v>
      </c>
      <c r="N90" s="24">
        <f t="shared" si="7"/>
        <v>1.2376013118581544</v>
      </c>
      <c r="O90" s="24">
        <f t="shared" si="8"/>
        <v>2.0268296177654408</v>
      </c>
      <c r="P90" s="11">
        <f t="shared" si="9"/>
        <v>36.32</v>
      </c>
      <c r="Q90" s="11">
        <f t="shared" si="9"/>
        <v>87.83</v>
      </c>
      <c r="R90" s="23">
        <f t="shared" si="10"/>
        <v>0.63390358432434046</v>
      </c>
      <c r="S90" s="23">
        <f t="shared" si="10"/>
        <v>1.5329226820266195</v>
      </c>
      <c r="T90">
        <f t="shared" si="11"/>
        <v>1.2625729431901915</v>
      </c>
      <c r="U90">
        <f t="shared" si="12"/>
        <v>111.80847313987532</v>
      </c>
      <c r="V90" s="24">
        <f t="shared" si="13"/>
        <v>1.1722117305491553</v>
      </c>
      <c r="W90" s="24">
        <f t="shared" si="14"/>
        <v>1.9713477522360554</v>
      </c>
      <c r="X90" s="24"/>
      <c r="Y90" s="24"/>
      <c r="Z90" s="24"/>
      <c r="AA90" s="24"/>
      <c r="AB90" s="24"/>
      <c r="AC90" s="24"/>
      <c r="AV90" s="1">
        <v>92.39</v>
      </c>
      <c r="AW90" s="1">
        <v>33.119999999999997</v>
      </c>
    </row>
    <row r="91" spans="1:49">
      <c r="A91" s="1" t="s">
        <v>539</v>
      </c>
      <c r="B91" s="15">
        <v>494</v>
      </c>
      <c r="C91" s="1" t="s">
        <v>497</v>
      </c>
      <c r="D91" s="1" t="s">
        <v>298</v>
      </c>
      <c r="E91" s="1" t="s">
        <v>555</v>
      </c>
      <c r="F91" s="1">
        <v>89.11</v>
      </c>
      <c r="G91" s="1">
        <v>36.15</v>
      </c>
      <c r="H91" s="13">
        <f t="shared" si="2"/>
        <v>36.25</v>
      </c>
      <c r="I91" s="13">
        <f t="shared" si="3"/>
        <v>89.18</v>
      </c>
      <c r="J91" s="23">
        <f t="shared" si="4"/>
        <v>0.63268185384794451</v>
      </c>
      <c r="K91" s="23">
        <f t="shared" si="4"/>
        <v>1.5564846269285433</v>
      </c>
      <c r="L91">
        <f t="shared" si="5"/>
        <v>1.3252893127149143</v>
      </c>
      <c r="M91">
        <f t="shared" si="6"/>
        <v>111.63335565999999</v>
      </c>
      <c r="N91" s="24">
        <f t="shared" si="7"/>
        <v>1.2319386089017519</v>
      </c>
      <c r="O91" s="24">
        <f t="shared" si="8"/>
        <v>2.0448151110605752</v>
      </c>
      <c r="P91" s="11">
        <f t="shared" si="9"/>
        <v>36.25</v>
      </c>
      <c r="Q91" s="11">
        <f t="shared" si="9"/>
        <v>89.18</v>
      </c>
      <c r="R91" s="23">
        <f t="shared" si="10"/>
        <v>0.63268185384794451</v>
      </c>
      <c r="S91" s="23">
        <f t="shared" si="10"/>
        <v>1.5564846269285433</v>
      </c>
      <c r="T91">
        <f t="shared" si="11"/>
        <v>1.2638547426021642</v>
      </c>
      <c r="U91">
        <f t="shared" si="12"/>
        <v>112.62956566415772</v>
      </c>
      <c r="V91" s="24">
        <f t="shared" si="13"/>
        <v>1.1665528293220713</v>
      </c>
      <c r="W91" s="24">
        <f t="shared" si="14"/>
        <v>1.9885909076845656</v>
      </c>
      <c r="X91" s="24"/>
      <c r="Y91" s="24"/>
      <c r="Z91" s="24"/>
      <c r="AA91" s="24"/>
      <c r="AB91" s="24"/>
      <c r="AC91" s="24"/>
      <c r="AV91" s="1">
        <v>85.11</v>
      </c>
      <c r="AW91" s="1">
        <v>34.15</v>
      </c>
    </row>
    <row r="92" spans="1:49">
      <c r="A92" s="1" t="s">
        <v>539</v>
      </c>
      <c r="B92" s="15">
        <v>52</v>
      </c>
      <c r="C92" s="1" t="s">
        <v>497</v>
      </c>
      <c r="D92" s="1" t="s">
        <v>298</v>
      </c>
      <c r="E92" s="1" t="s">
        <v>253</v>
      </c>
      <c r="F92" s="1">
        <v>85.1</v>
      </c>
      <c r="G92" s="1">
        <v>35.299999999999997</v>
      </c>
      <c r="H92" s="13">
        <f t="shared" si="2"/>
        <v>35.5</v>
      </c>
      <c r="I92" s="13">
        <f t="shared" si="3"/>
        <v>85.17</v>
      </c>
      <c r="J92" s="23">
        <f t="shared" si="4"/>
        <v>0.61959188445798696</v>
      </c>
      <c r="K92" s="23">
        <f t="shared" si="4"/>
        <v>1.4864969239235706</v>
      </c>
      <c r="L92">
        <f t="shared" si="5"/>
        <v>1.3384995397987272</v>
      </c>
      <c r="M92">
        <f t="shared" si="6"/>
        <v>109.21597929000001</v>
      </c>
      <c r="N92" s="24">
        <f t="shared" si="7"/>
        <v>1.2639245232730971</v>
      </c>
      <c r="O92" s="24">
        <f t="shared" si="8"/>
        <v>1.9967666698984681</v>
      </c>
      <c r="P92" s="11">
        <f t="shared" si="9"/>
        <v>35.5</v>
      </c>
      <c r="Q92" s="11">
        <f t="shared" si="9"/>
        <v>85.17</v>
      </c>
      <c r="R92" s="23">
        <f t="shared" si="10"/>
        <v>0.61959188445798696</v>
      </c>
      <c r="S92" s="23">
        <f t="shared" si="10"/>
        <v>1.4864969239235706</v>
      </c>
      <c r="T92">
        <f t="shared" si="11"/>
        <v>1.2775784972397899</v>
      </c>
      <c r="U92">
        <f t="shared" si="12"/>
        <v>110.19061675869671</v>
      </c>
      <c r="V92" s="24">
        <f t="shared" si="13"/>
        <v>1.199070735334173</v>
      </c>
      <c r="W92" s="24">
        <f t="shared" si="14"/>
        <v>1.9432446045180707</v>
      </c>
      <c r="X92" s="24"/>
      <c r="Y92" s="24"/>
      <c r="Z92" s="24"/>
      <c r="AA92" s="24"/>
      <c r="AB92" s="24"/>
      <c r="AC92" s="24"/>
      <c r="AV92" s="1">
        <v>86.35</v>
      </c>
      <c r="AW92" s="1">
        <v>34.43</v>
      </c>
    </row>
    <row r="93" spans="1:49">
      <c r="A93" s="1" t="s">
        <v>539</v>
      </c>
      <c r="B93" s="15">
        <v>678</v>
      </c>
      <c r="C93" s="1" t="s">
        <v>497</v>
      </c>
      <c r="D93" s="1" t="s">
        <v>14</v>
      </c>
      <c r="E93" s="1" t="s">
        <v>556</v>
      </c>
      <c r="F93" s="1">
        <v>90.33</v>
      </c>
      <c r="G93" s="1">
        <v>35.44</v>
      </c>
      <c r="H93" s="13">
        <f t="shared" si="2"/>
        <v>35.729999999999997</v>
      </c>
      <c r="I93" s="13">
        <f t="shared" si="3"/>
        <v>90.55</v>
      </c>
      <c r="J93" s="23">
        <f t="shared" si="4"/>
        <v>0.62360614173757389</v>
      </c>
      <c r="K93" s="23">
        <f t="shared" si="4"/>
        <v>1.5803956376808654</v>
      </c>
      <c r="L93">
        <f t="shared" si="5"/>
        <v>1.3344490518265664</v>
      </c>
      <c r="M93">
        <f t="shared" si="6"/>
        <v>112.45924235</v>
      </c>
      <c r="N93" s="24">
        <f t="shared" si="7"/>
        <v>1.2332331230504765</v>
      </c>
      <c r="O93" s="24">
        <f t="shared" si="8"/>
        <v>2.0660207057480333</v>
      </c>
      <c r="P93" s="11">
        <f t="shared" si="9"/>
        <v>35.729999999999997</v>
      </c>
      <c r="Q93" s="11">
        <f t="shared" si="9"/>
        <v>90.55</v>
      </c>
      <c r="R93" s="23">
        <f t="shared" si="10"/>
        <v>0.62360614173757389</v>
      </c>
      <c r="S93" s="23">
        <f t="shared" si="10"/>
        <v>1.5803956376808654</v>
      </c>
      <c r="T93">
        <f t="shared" si="11"/>
        <v>1.2733718361900919</v>
      </c>
      <c r="U93">
        <f t="shared" si="12"/>
        <v>113.46282252213319</v>
      </c>
      <c r="V93" s="24">
        <f t="shared" si="13"/>
        <v>1.1680876921833074</v>
      </c>
      <c r="W93" s="24">
        <f t="shared" si="14"/>
        <v>2.0092934188948997</v>
      </c>
      <c r="X93" s="24"/>
      <c r="Y93" s="24"/>
      <c r="Z93" s="24"/>
      <c r="AA93" s="24"/>
      <c r="AB93" s="24"/>
      <c r="AC93" s="24"/>
      <c r="AV93" s="1">
        <v>86.28</v>
      </c>
      <c r="AW93" s="1">
        <v>33.56</v>
      </c>
    </row>
    <row r="94" spans="1:49">
      <c r="A94" s="1" t="s">
        <v>539</v>
      </c>
      <c r="B94" s="15">
        <v>741</v>
      </c>
      <c r="C94" s="1" t="s">
        <v>497</v>
      </c>
      <c r="D94" s="1" t="s">
        <v>14</v>
      </c>
      <c r="E94" s="1" t="s">
        <v>557</v>
      </c>
      <c r="F94" s="1">
        <v>92.39</v>
      </c>
      <c r="G94" s="1">
        <v>33.119999999999997</v>
      </c>
      <c r="H94" s="13">
        <f t="shared" si="2"/>
        <v>33.200000000000003</v>
      </c>
      <c r="I94" s="13">
        <f t="shared" si="3"/>
        <v>92.65</v>
      </c>
      <c r="J94" s="23">
        <f t="shared" si="4"/>
        <v>0.57944931166211744</v>
      </c>
      <c r="K94" s="23">
        <f t="shared" si="4"/>
        <v>1.6170475519727465</v>
      </c>
      <c r="L94">
        <f t="shared" si="5"/>
        <v>1.3789586401254974</v>
      </c>
      <c r="M94">
        <f t="shared" si="6"/>
        <v>113.72520005</v>
      </c>
      <c r="N94" s="24">
        <f t="shared" si="7"/>
        <v>1.2624169415250479</v>
      </c>
      <c r="O94" s="24">
        <f t="shared" si="8"/>
        <v>2.1110509542172626</v>
      </c>
      <c r="P94" s="11">
        <f t="shared" si="9"/>
        <v>33.200000000000003</v>
      </c>
      <c r="Q94" s="11">
        <f t="shared" si="9"/>
        <v>92.65</v>
      </c>
      <c r="R94" s="23">
        <f t="shared" si="10"/>
        <v>0.57944931166211744</v>
      </c>
      <c r="S94" s="23">
        <f t="shared" si="10"/>
        <v>1.6170475519727465</v>
      </c>
      <c r="T94">
        <f t="shared" si="11"/>
        <v>1.3195378951295555</v>
      </c>
      <c r="U94">
        <f t="shared" si="12"/>
        <v>114.7400775599058</v>
      </c>
      <c r="V94" s="24">
        <f t="shared" si="13"/>
        <v>1.1984249847877475</v>
      </c>
      <c r="W94" s="24">
        <f t="shared" si="14"/>
        <v>2.0545252691781761</v>
      </c>
      <c r="X94" s="24"/>
      <c r="Y94" s="24"/>
      <c r="Z94" s="24"/>
      <c r="AA94" s="24"/>
      <c r="AB94" s="24"/>
      <c r="AC94" s="24"/>
      <c r="AV94" s="1">
        <v>86.09</v>
      </c>
      <c r="AW94" s="1">
        <v>31.54</v>
      </c>
    </row>
    <row r="95" spans="1:49">
      <c r="A95" s="1" t="s">
        <v>539</v>
      </c>
      <c r="B95" s="15">
        <v>79</v>
      </c>
      <c r="C95" s="1" t="s">
        <v>497</v>
      </c>
      <c r="D95" s="1" t="s">
        <v>76</v>
      </c>
      <c r="E95" s="1" t="s">
        <v>558</v>
      </c>
      <c r="F95" s="1">
        <v>85.11</v>
      </c>
      <c r="G95" s="1">
        <v>34.15</v>
      </c>
      <c r="H95" s="13">
        <f t="shared" si="2"/>
        <v>34.25</v>
      </c>
      <c r="I95" s="13">
        <f t="shared" si="3"/>
        <v>85.18</v>
      </c>
      <c r="J95" s="23">
        <f t="shared" si="4"/>
        <v>0.59777526880805787</v>
      </c>
      <c r="K95" s="23">
        <f t="shared" si="4"/>
        <v>1.48667145684877</v>
      </c>
      <c r="L95">
        <f t="shared" si="5"/>
        <v>1.3605000353440404</v>
      </c>
      <c r="M95">
        <f t="shared" si="6"/>
        <v>109.22200766</v>
      </c>
      <c r="N95" s="24">
        <f t="shared" si="7"/>
        <v>1.2846521323621016</v>
      </c>
      <c r="O95" s="24">
        <f t="shared" si="8"/>
        <v>2.0041428602973843</v>
      </c>
      <c r="P95" s="11">
        <f t="shared" si="9"/>
        <v>34.25</v>
      </c>
      <c r="Q95" s="11">
        <f t="shared" si="9"/>
        <v>85.18</v>
      </c>
      <c r="R95" s="23">
        <f t="shared" si="10"/>
        <v>0.59777526880805787</v>
      </c>
      <c r="S95" s="23">
        <f t="shared" si="10"/>
        <v>1.48667145684877</v>
      </c>
      <c r="T95">
        <f t="shared" si="11"/>
        <v>1.3004079874382781</v>
      </c>
      <c r="U95">
        <f t="shared" si="12"/>
        <v>110.19669892554323</v>
      </c>
      <c r="V95" s="24">
        <f t="shared" si="13"/>
        <v>1.2204496915336716</v>
      </c>
      <c r="W95" s="24">
        <f t="shared" si="14"/>
        <v>1.9512536354179639</v>
      </c>
      <c r="X95" s="24"/>
      <c r="Y95" s="24"/>
      <c r="Z95" s="24"/>
      <c r="AA95" s="24"/>
      <c r="AB95" s="24"/>
      <c r="AC95" s="24"/>
      <c r="AV95" s="1">
        <v>86.29</v>
      </c>
      <c r="AW95" s="1">
        <v>31.24</v>
      </c>
    </row>
    <row r="96" spans="1:49">
      <c r="A96" s="1" t="s">
        <v>539</v>
      </c>
      <c r="B96" s="15">
        <v>342</v>
      </c>
      <c r="C96" s="1" t="s">
        <v>497</v>
      </c>
      <c r="D96" s="1" t="s">
        <v>7</v>
      </c>
      <c r="E96" s="1" t="s">
        <v>543</v>
      </c>
      <c r="F96" s="1">
        <v>86.35</v>
      </c>
      <c r="G96" s="1">
        <v>34.43</v>
      </c>
      <c r="H96" s="13">
        <f t="shared" si="2"/>
        <v>34.72</v>
      </c>
      <c r="I96" s="13">
        <f t="shared" si="3"/>
        <v>86.58</v>
      </c>
      <c r="J96" s="23">
        <f t="shared" si="4"/>
        <v>0.60597831629243115</v>
      </c>
      <c r="K96" s="23">
        <f t="shared" si="4"/>
        <v>1.5111060663766904</v>
      </c>
      <c r="L96">
        <f t="shared" si="5"/>
        <v>1.3522307258366646</v>
      </c>
      <c r="M96">
        <f t="shared" si="6"/>
        <v>110.06597945999998</v>
      </c>
      <c r="N96" s="24">
        <f t="shared" si="7"/>
        <v>1.270147807663552</v>
      </c>
      <c r="O96" s="24">
        <f t="shared" si="8"/>
        <v>2.0201794038631231</v>
      </c>
      <c r="P96" s="11">
        <f t="shared" si="9"/>
        <v>34.72</v>
      </c>
      <c r="Q96" s="11">
        <f t="shared" si="9"/>
        <v>86.58</v>
      </c>
      <c r="R96" s="23">
        <f t="shared" si="10"/>
        <v>0.60597831629243115</v>
      </c>
      <c r="S96" s="23">
        <f t="shared" si="10"/>
        <v>1.5111060663766904</v>
      </c>
      <c r="T96">
        <f t="shared" si="11"/>
        <v>1.2918308474741176</v>
      </c>
      <c r="U96">
        <f t="shared" si="12"/>
        <v>111.04820228405829</v>
      </c>
      <c r="V96" s="24">
        <f t="shared" si="13"/>
        <v>1.2056380916099629</v>
      </c>
      <c r="W96" s="24">
        <f t="shared" si="14"/>
        <v>1.9662606399670222</v>
      </c>
      <c r="X96" s="24"/>
      <c r="Y96" s="24"/>
      <c r="Z96" s="24"/>
      <c r="AA96" s="24"/>
      <c r="AB96" s="24"/>
      <c r="AC96" s="24"/>
      <c r="AV96" s="1">
        <v>86.52</v>
      </c>
      <c r="AW96" s="1">
        <v>33.58</v>
      </c>
    </row>
    <row r="97" spans="1:49">
      <c r="A97" s="1" t="s">
        <v>539</v>
      </c>
      <c r="B97" s="15">
        <v>356</v>
      </c>
      <c r="C97" s="1" t="s">
        <v>497</v>
      </c>
      <c r="D97" s="1" t="s">
        <v>7</v>
      </c>
      <c r="E97" s="1" t="s">
        <v>559</v>
      </c>
      <c r="F97" s="1">
        <v>86.28</v>
      </c>
      <c r="G97" s="1">
        <v>33.56</v>
      </c>
      <c r="H97" s="13">
        <f t="shared" si="2"/>
        <v>33.93</v>
      </c>
      <c r="I97" s="13">
        <f t="shared" si="3"/>
        <v>86.47</v>
      </c>
      <c r="J97" s="23">
        <f t="shared" si="4"/>
        <v>0.59219021520167603</v>
      </c>
      <c r="K97" s="23">
        <f t="shared" si="4"/>
        <v>1.5091862041994968</v>
      </c>
      <c r="L97">
        <f t="shared" si="5"/>
        <v>1.3661279083333322</v>
      </c>
      <c r="M97">
        <f t="shared" si="6"/>
        <v>109.99966738999998</v>
      </c>
      <c r="N97" s="24">
        <f t="shared" si="7"/>
        <v>1.2837430269012702</v>
      </c>
      <c r="O97" s="24">
        <f t="shared" si="8"/>
        <v>2.0234621107097213</v>
      </c>
      <c r="P97" s="11">
        <f t="shared" si="9"/>
        <v>33.93</v>
      </c>
      <c r="Q97" s="11">
        <f t="shared" si="9"/>
        <v>86.47</v>
      </c>
      <c r="R97" s="23">
        <f t="shared" si="10"/>
        <v>0.59219021520167603</v>
      </c>
      <c r="S97" s="23">
        <f t="shared" si="10"/>
        <v>1.5091862041994968</v>
      </c>
      <c r="T97">
        <f t="shared" si="11"/>
        <v>1.3062428265053474</v>
      </c>
      <c r="U97">
        <f t="shared" si="12"/>
        <v>110.9812984487464</v>
      </c>
      <c r="V97" s="24">
        <f t="shared" si="13"/>
        <v>1.2196354647395893</v>
      </c>
      <c r="W97" s="24">
        <f t="shared" si="14"/>
        <v>1.9700129091943723</v>
      </c>
      <c r="X97" s="24"/>
      <c r="Y97" s="24"/>
      <c r="Z97" s="24"/>
      <c r="AA97" s="24"/>
      <c r="AB97" s="24"/>
      <c r="AC97" s="24"/>
      <c r="AV97" s="1">
        <v>87.51</v>
      </c>
      <c r="AW97" s="1">
        <v>30.59</v>
      </c>
    </row>
    <row r="98" spans="1:49">
      <c r="A98" s="1" t="s">
        <v>539</v>
      </c>
      <c r="B98" s="15">
        <v>434</v>
      </c>
      <c r="C98" s="1" t="s">
        <v>497</v>
      </c>
      <c r="D98" s="1" t="s">
        <v>7</v>
      </c>
      <c r="E98" s="1" t="s">
        <v>560</v>
      </c>
      <c r="F98" s="1">
        <v>86.09</v>
      </c>
      <c r="G98" s="1">
        <v>31.54</v>
      </c>
      <c r="H98" s="13">
        <f t="shared" si="2"/>
        <v>31.9</v>
      </c>
      <c r="I98" s="13">
        <f t="shared" si="3"/>
        <v>86.15</v>
      </c>
      <c r="J98" s="23">
        <f t="shared" si="4"/>
        <v>0.55676003138619112</v>
      </c>
      <c r="K98" s="23">
        <f t="shared" si="4"/>
        <v>1.5036011505931151</v>
      </c>
      <c r="L98">
        <f t="shared" si="5"/>
        <v>1.4017762123340618</v>
      </c>
      <c r="M98">
        <f t="shared" si="6"/>
        <v>109.80675955</v>
      </c>
      <c r="N98" s="24">
        <f t="shared" si="7"/>
        <v>1.3188482520871245</v>
      </c>
      <c r="O98" s="24">
        <f t="shared" si="8"/>
        <v>2.0312166550940431</v>
      </c>
      <c r="P98" s="11">
        <f t="shared" si="9"/>
        <v>31.9</v>
      </c>
      <c r="Q98" s="11">
        <f t="shared" si="9"/>
        <v>86.15</v>
      </c>
      <c r="R98" s="23">
        <f t="shared" si="10"/>
        <v>0.55676003138619112</v>
      </c>
      <c r="S98" s="23">
        <f t="shared" si="10"/>
        <v>1.5036011505931151</v>
      </c>
      <c r="T98">
        <f t="shared" si="11"/>
        <v>1.3431562315141721</v>
      </c>
      <c r="U98">
        <f t="shared" si="12"/>
        <v>110.78666910965725</v>
      </c>
      <c r="V98" s="24">
        <f t="shared" si="13"/>
        <v>1.2557278728998</v>
      </c>
      <c r="W98" s="24">
        <f t="shared" si="14"/>
        <v>1.9789673891041089</v>
      </c>
      <c r="X98" s="24"/>
      <c r="Y98" s="24"/>
      <c r="Z98" s="24"/>
      <c r="AA98" s="24"/>
      <c r="AB98" s="24"/>
      <c r="AC98" s="24"/>
      <c r="AV98" s="1">
        <v>90.31</v>
      </c>
      <c r="AW98" s="1">
        <v>33.479999999999997</v>
      </c>
    </row>
    <row r="99" spans="1:49">
      <c r="A99" s="1" t="s">
        <v>539</v>
      </c>
      <c r="B99" s="15">
        <v>444</v>
      </c>
      <c r="C99" s="1" t="s">
        <v>497</v>
      </c>
      <c r="D99" s="1" t="s">
        <v>7</v>
      </c>
      <c r="E99" s="1" t="s">
        <v>561</v>
      </c>
      <c r="F99" s="1">
        <v>86.29</v>
      </c>
      <c r="G99" s="1">
        <v>31.24</v>
      </c>
      <c r="H99" s="13">
        <f t="shared" si="2"/>
        <v>31.4</v>
      </c>
      <c r="I99" s="13">
        <f t="shared" si="3"/>
        <v>86.48</v>
      </c>
      <c r="J99" s="23">
        <f t="shared" si="4"/>
        <v>0.54803338512621946</v>
      </c>
      <c r="K99" s="23">
        <f t="shared" si="4"/>
        <v>1.5093607371246962</v>
      </c>
      <c r="L99">
        <f t="shared" si="5"/>
        <v>1.4105397402423825</v>
      </c>
      <c r="M99">
        <f t="shared" si="6"/>
        <v>110.00569576000001</v>
      </c>
      <c r="N99" s="24">
        <f t="shared" si="7"/>
        <v>1.3254258201299893</v>
      </c>
      <c r="O99" s="24">
        <f t="shared" si="8"/>
        <v>2.0387910667782982</v>
      </c>
      <c r="P99" s="11">
        <f t="shared" si="9"/>
        <v>31.4</v>
      </c>
      <c r="Q99" s="11">
        <f t="shared" si="9"/>
        <v>86.48</v>
      </c>
      <c r="R99" s="23">
        <f t="shared" si="10"/>
        <v>0.54803338512621946</v>
      </c>
      <c r="S99" s="23">
        <f t="shared" si="10"/>
        <v>1.5093607371246962</v>
      </c>
      <c r="T99">
        <f t="shared" si="11"/>
        <v>1.352219094334145</v>
      </c>
      <c r="U99">
        <f t="shared" si="12"/>
        <v>110.98738061559295</v>
      </c>
      <c r="V99" s="24">
        <f t="shared" si="13"/>
        <v>1.2625119794768613</v>
      </c>
      <c r="W99" s="24">
        <f t="shared" si="14"/>
        <v>1.9866093422913396</v>
      </c>
      <c r="X99" s="24"/>
      <c r="Y99" s="24"/>
      <c r="Z99" s="24"/>
      <c r="AA99" s="24"/>
      <c r="AB99" s="24"/>
      <c r="AC99" s="24"/>
      <c r="AV99" s="1">
        <v>91.03</v>
      </c>
      <c r="AW99" s="1">
        <v>31.49</v>
      </c>
    </row>
    <row r="100" spans="1:49">
      <c r="A100" s="1" t="s">
        <v>539</v>
      </c>
      <c r="B100" s="15">
        <v>446</v>
      </c>
      <c r="C100" s="1" t="s">
        <v>497</v>
      </c>
      <c r="D100" s="1" t="s">
        <v>7</v>
      </c>
      <c r="E100" s="1" t="s">
        <v>562</v>
      </c>
      <c r="F100" s="1">
        <v>86.52</v>
      </c>
      <c r="G100" s="1">
        <v>33.58</v>
      </c>
      <c r="H100" s="13">
        <f t="shared" si="2"/>
        <v>33.97</v>
      </c>
      <c r="I100" s="13">
        <f t="shared" si="3"/>
        <v>86.87</v>
      </c>
      <c r="J100" s="23">
        <f t="shared" si="4"/>
        <v>0.59288834690247372</v>
      </c>
      <c r="K100" s="23">
        <f t="shared" si="4"/>
        <v>1.5161675212074741</v>
      </c>
      <c r="L100">
        <f t="shared" si="5"/>
        <v>1.3654245323900587</v>
      </c>
      <c r="M100">
        <f t="shared" si="6"/>
        <v>110.24080219</v>
      </c>
      <c r="N100" s="24">
        <f t="shared" si="7"/>
        <v>1.2811053165667683</v>
      </c>
      <c r="O100" s="24">
        <f t="shared" si="8"/>
        <v>2.0286173684136299</v>
      </c>
      <c r="P100" s="11">
        <f t="shared" si="9"/>
        <v>33.97</v>
      </c>
      <c r="Q100" s="11">
        <f t="shared" si="9"/>
        <v>86.87</v>
      </c>
      <c r="R100" s="23">
        <f t="shared" si="10"/>
        <v>0.59288834690247372</v>
      </c>
      <c r="S100" s="23">
        <f t="shared" si="10"/>
        <v>1.5161675212074741</v>
      </c>
      <c r="T100">
        <f t="shared" si="11"/>
        <v>1.3055136948800232</v>
      </c>
      <c r="U100">
        <f t="shared" si="12"/>
        <v>111.22458512260786</v>
      </c>
      <c r="V100" s="24">
        <f t="shared" si="13"/>
        <v>1.216958801983173</v>
      </c>
      <c r="W100" s="24">
        <f t="shared" si="14"/>
        <v>1.974923473010014</v>
      </c>
      <c r="X100" s="24"/>
      <c r="Y100" s="24"/>
      <c r="Z100" s="24"/>
      <c r="AA100" s="24"/>
      <c r="AB100" s="24"/>
      <c r="AC100" s="24"/>
      <c r="AV100" s="1">
        <v>93.16</v>
      </c>
      <c r="AW100" s="1">
        <v>31.08</v>
      </c>
    </row>
    <row r="101" spans="1:49">
      <c r="A101" s="1" t="s">
        <v>539</v>
      </c>
      <c r="B101" s="15">
        <v>472</v>
      </c>
      <c r="C101" s="1" t="s">
        <v>497</v>
      </c>
      <c r="D101" s="1" t="s">
        <v>7</v>
      </c>
      <c r="E101" s="1" t="s">
        <v>563</v>
      </c>
      <c r="F101" s="1">
        <v>87.51</v>
      </c>
      <c r="G101" s="1">
        <v>30.59</v>
      </c>
      <c r="H101" s="13">
        <f t="shared" si="2"/>
        <v>30.98</v>
      </c>
      <c r="I101" s="13">
        <f t="shared" si="3"/>
        <v>87.85</v>
      </c>
      <c r="J101" s="23">
        <f t="shared" si="4"/>
        <v>0.54070300226784329</v>
      </c>
      <c r="K101" s="23">
        <f t="shared" si="4"/>
        <v>1.5332717478770184</v>
      </c>
      <c r="L101">
        <f t="shared" si="5"/>
        <v>1.4178951452756763</v>
      </c>
      <c r="M101">
        <f t="shared" si="6"/>
        <v>110.83158244999998</v>
      </c>
      <c r="N101" s="24">
        <f t="shared" si="7"/>
        <v>1.3252070463091203</v>
      </c>
      <c r="O101" s="24">
        <f t="shared" si="8"/>
        <v>2.0604612922496344</v>
      </c>
      <c r="P101" s="11">
        <f t="shared" si="9"/>
        <v>30.98</v>
      </c>
      <c r="Q101" s="11">
        <f t="shared" si="9"/>
        <v>87.85</v>
      </c>
      <c r="R101" s="23">
        <f t="shared" si="10"/>
        <v>0.54070300226784329</v>
      </c>
      <c r="S101" s="23">
        <f t="shared" si="10"/>
        <v>1.5332717478770184</v>
      </c>
      <c r="T101">
        <f t="shared" si="11"/>
        <v>1.35982232262349</v>
      </c>
      <c r="U101">
        <f t="shared" si="12"/>
        <v>111.8206374735684</v>
      </c>
      <c r="V101" s="24">
        <f t="shared" si="13"/>
        <v>1.2623937769060762</v>
      </c>
      <c r="W101" s="24">
        <f t="shared" si="14"/>
        <v>2.0077444238201343</v>
      </c>
      <c r="X101" s="24"/>
      <c r="Y101" s="24"/>
      <c r="Z101" s="24"/>
      <c r="AA101" s="24"/>
      <c r="AB101" s="24"/>
      <c r="AC101" s="24"/>
      <c r="AV101" s="1">
        <v>96.5</v>
      </c>
      <c r="AW101" s="1">
        <v>32.229999999999997</v>
      </c>
    </row>
    <row r="102" spans="1:49">
      <c r="A102" s="1" t="s">
        <v>539</v>
      </c>
      <c r="B102" s="15">
        <v>548</v>
      </c>
      <c r="C102" s="1" t="s">
        <v>497</v>
      </c>
      <c r="D102" s="1" t="s">
        <v>503</v>
      </c>
      <c r="E102" s="1" t="s">
        <v>564</v>
      </c>
      <c r="F102" s="1">
        <v>90.31</v>
      </c>
      <c r="G102" s="1">
        <v>33.479999999999997</v>
      </c>
      <c r="H102" s="13">
        <f t="shared" si="2"/>
        <v>33.799999999999997</v>
      </c>
      <c r="I102" s="13">
        <f t="shared" si="3"/>
        <v>90.52</v>
      </c>
      <c r="J102" s="23">
        <f t="shared" si="4"/>
        <v>0.58992128717408332</v>
      </c>
      <c r="K102" s="23">
        <f t="shared" si="4"/>
        <v>1.579872038905267</v>
      </c>
      <c r="L102">
        <f t="shared" si="5"/>
        <v>1.3684136590629086</v>
      </c>
      <c r="M102">
        <f t="shared" si="6"/>
        <v>112.44115723999998</v>
      </c>
      <c r="N102" s="24">
        <f t="shared" si="7"/>
        <v>1.2647865130570055</v>
      </c>
      <c r="O102" s="24">
        <f t="shared" si="8"/>
        <v>2.0785968760272482</v>
      </c>
      <c r="P102" s="11">
        <f t="shared" si="9"/>
        <v>33.799999999999997</v>
      </c>
      <c r="Q102" s="11">
        <f t="shared" si="9"/>
        <v>90.52</v>
      </c>
      <c r="R102" s="23">
        <f t="shared" si="10"/>
        <v>0.58992128717408332</v>
      </c>
      <c r="S102" s="23">
        <f t="shared" si="10"/>
        <v>1.579872038905267</v>
      </c>
      <c r="T102">
        <f t="shared" si="11"/>
        <v>1.3086120573330404</v>
      </c>
      <c r="U102">
        <f t="shared" si="12"/>
        <v>113.44457602159356</v>
      </c>
      <c r="V102" s="24">
        <f t="shared" si="13"/>
        <v>1.2005800699384843</v>
      </c>
      <c r="W102" s="24">
        <f t="shared" si="14"/>
        <v>2.0229421394002172</v>
      </c>
      <c r="X102" s="24"/>
      <c r="Y102" s="24"/>
      <c r="Z102" s="24"/>
      <c r="AA102" s="24"/>
      <c r="AB102" s="24"/>
      <c r="AC102" s="24"/>
      <c r="AV102" s="1">
        <v>94.07</v>
      </c>
      <c r="AW102" s="1">
        <v>30.04</v>
      </c>
    </row>
    <row r="103" spans="1:49">
      <c r="A103" s="1" t="s">
        <v>539</v>
      </c>
      <c r="B103" s="15">
        <v>595</v>
      </c>
      <c r="C103" s="1" t="s">
        <v>497</v>
      </c>
      <c r="D103" s="1" t="s">
        <v>503</v>
      </c>
      <c r="E103" s="1" t="s">
        <v>565</v>
      </c>
      <c r="F103" s="1">
        <v>91.03</v>
      </c>
      <c r="G103" s="1">
        <v>31.49</v>
      </c>
      <c r="H103" s="13">
        <f t="shared" si="2"/>
        <v>31.82</v>
      </c>
      <c r="I103" s="13">
        <f t="shared" si="3"/>
        <v>91.05</v>
      </c>
      <c r="J103" s="23">
        <f t="shared" si="4"/>
        <v>0.55536376798459564</v>
      </c>
      <c r="K103" s="23">
        <f t="shared" si="4"/>
        <v>1.589122283940837</v>
      </c>
      <c r="L103">
        <f t="shared" si="5"/>
        <v>1.4031788751551753</v>
      </c>
      <c r="M103">
        <f t="shared" si="6"/>
        <v>112.76066084999999</v>
      </c>
      <c r="N103" s="24">
        <f t="shared" si="7"/>
        <v>1.2939119351910864</v>
      </c>
      <c r="O103" s="24">
        <f t="shared" si="8"/>
        <v>2.0990917157816655</v>
      </c>
      <c r="P103" s="11">
        <f t="shared" si="9"/>
        <v>31.82</v>
      </c>
      <c r="Q103" s="11">
        <f t="shared" si="9"/>
        <v>91.05</v>
      </c>
      <c r="R103" s="23">
        <f t="shared" si="10"/>
        <v>0.55536376798459564</v>
      </c>
      <c r="S103" s="23">
        <f t="shared" si="10"/>
        <v>1.589122283940837</v>
      </c>
      <c r="T103">
        <f t="shared" si="11"/>
        <v>1.3446071056618105</v>
      </c>
      <c r="U103">
        <f t="shared" si="12"/>
        <v>113.76693086446001</v>
      </c>
      <c r="V103" s="24">
        <f t="shared" si="13"/>
        <v>1.2305742414431835</v>
      </c>
      <c r="W103" s="24">
        <f t="shared" si="14"/>
        <v>2.0441951328736976</v>
      </c>
      <c r="X103" s="24"/>
      <c r="Y103" s="24"/>
      <c r="Z103" s="24"/>
      <c r="AA103" s="24"/>
      <c r="AB103" s="24"/>
      <c r="AC103" s="24"/>
      <c r="AV103" s="1">
        <v>94.04</v>
      </c>
      <c r="AW103" s="1">
        <v>33.26</v>
      </c>
    </row>
    <row r="104" spans="1:49">
      <c r="A104" s="1" t="s">
        <v>539</v>
      </c>
      <c r="B104" s="15">
        <v>791</v>
      </c>
      <c r="C104" s="1" t="s">
        <v>497</v>
      </c>
      <c r="D104" s="1" t="s">
        <v>28</v>
      </c>
      <c r="E104" s="1" t="s">
        <v>566</v>
      </c>
      <c r="F104" s="1">
        <v>93.16</v>
      </c>
      <c r="G104" s="1">
        <v>31.08</v>
      </c>
      <c r="H104" s="13">
        <f t="shared" si="2"/>
        <v>31.13</v>
      </c>
      <c r="I104" s="13">
        <f t="shared" si="3"/>
        <v>93.27</v>
      </c>
      <c r="J104" s="23">
        <f t="shared" si="4"/>
        <v>0.54332099614583473</v>
      </c>
      <c r="K104" s="23">
        <f t="shared" si="4"/>
        <v>1.6278685933351111</v>
      </c>
      <c r="L104">
        <f t="shared" si="5"/>
        <v>1.4152688611360527</v>
      </c>
      <c r="M104">
        <f t="shared" si="6"/>
        <v>114.09895898999999</v>
      </c>
      <c r="N104" s="24">
        <f t="shared" si="7"/>
        <v>1.2919162860531122</v>
      </c>
      <c r="O104" s="24">
        <f t="shared" si="8"/>
        <v>2.1341002128322653</v>
      </c>
      <c r="P104" s="11">
        <f t="shared" si="9"/>
        <v>31.13</v>
      </c>
      <c r="Q104" s="11">
        <f t="shared" si="9"/>
        <v>93.27</v>
      </c>
      <c r="R104" s="23">
        <f t="shared" si="10"/>
        <v>0.54332099614583473</v>
      </c>
      <c r="S104" s="23">
        <f t="shared" si="10"/>
        <v>1.6278685933351111</v>
      </c>
      <c r="T104">
        <f t="shared" si="11"/>
        <v>1.3571079059694202</v>
      </c>
      <c r="U104">
        <f t="shared" si="12"/>
        <v>115.11717190439103</v>
      </c>
      <c r="V104" s="24">
        <f t="shared" si="13"/>
        <v>1.2287819851235349</v>
      </c>
      <c r="W104" s="24">
        <f t="shared" si="14"/>
        <v>2.0783481042374756</v>
      </c>
      <c r="X104" s="24"/>
      <c r="Y104" s="24"/>
      <c r="Z104" s="24"/>
      <c r="AA104" s="24"/>
      <c r="AB104" s="24"/>
      <c r="AC104" s="24"/>
      <c r="AV104" s="1">
        <v>95.18</v>
      </c>
      <c r="AW104" s="1">
        <v>32.21</v>
      </c>
    </row>
    <row r="105" spans="1:49">
      <c r="A105" s="1" t="s">
        <v>539</v>
      </c>
      <c r="B105" s="15">
        <v>850</v>
      </c>
      <c r="C105" s="1" t="s">
        <v>497</v>
      </c>
      <c r="D105" s="1" t="s">
        <v>306</v>
      </c>
      <c r="E105" s="1" t="s">
        <v>567</v>
      </c>
      <c r="F105" s="1">
        <v>96.5</v>
      </c>
      <c r="G105" s="1">
        <v>32.229999999999997</v>
      </c>
      <c r="H105" s="13">
        <f t="shared" si="2"/>
        <v>32.380000000000003</v>
      </c>
      <c r="I105" s="13">
        <f t="shared" si="3"/>
        <v>96.83</v>
      </c>
      <c r="J105" s="23">
        <f t="shared" si="4"/>
        <v>0.56513761179576394</v>
      </c>
      <c r="K105" s="23">
        <f t="shared" si="4"/>
        <v>1.6900023147061092</v>
      </c>
      <c r="L105">
        <f t="shared" si="5"/>
        <v>1.3933564353793708</v>
      </c>
      <c r="M105">
        <f t="shared" si="6"/>
        <v>116.24505870999998</v>
      </c>
      <c r="N105" s="24">
        <f t="shared" si="7"/>
        <v>1.2497165493423681</v>
      </c>
      <c r="O105" s="24">
        <f t="shared" si="8"/>
        <v>2.1723843173242181</v>
      </c>
      <c r="P105" s="11">
        <f t="shared" si="9"/>
        <v>32.380000000000003</v>
      </c>
      <c r="Q105" s="11">
        <f t="shared" si="9"/>
        <v>96.83</v>
      </c>
      <c r="R105" s="23">
        <f t="shared" si="10"/>
        <v>0.56513761179576394</v>
      </c>
      <c r="S105" s="23">
        <f t="shared" si="10"/>
        <v>1.6900023147061092</v>
      </c>
      <c r="T105">
        <f t="shared" si="11"/>
        <v>1.3344446151210185</v>
      </c>
      <c r="U105">
        <f t="shared" si="12"/>
        <v>117.28242330175792</v>
      </c>
      <c r="V105" s="24">
        <f t="shared" si="13"/>
        <v>1.1859981822441079</v>
      </c>
      <c r="W105" s="24">
        <f t="shared" si="14"/>
        <v>2.1139740412350894</v>
      </c>
      <c r="X105" s="24"/>
      <c r="Y105" s="24"/>
      <c r="Z105" s="24"/>
      <c r="AA105" s="24"/>
      <c r="AB105" s="24"/>
      <c r="AC105" s="24"/>
      <c r="AV105" s="1">
        <v>98.29</v>
      </c>
      <c r="AW105" s="1">
        <v>29.25</v>
      </c>
    </row>
    <row r="106" spans="1:49">
      <c r="A106" s="1" t="s">
        <v>539</v>
      </c>
      <c r="B106" s="15">
        <v>863</v>
      </c>
      <c r="C106" s="1" t="s">
        <v>497</v>
      </c>
      <c r="D106" s="1" t="s">
        <v>306</v>
      </c>
      <c r="E106" s="1" t="s">
        <v>568</v>
      </c>
      <c r="F106" s="1">
        <v>94.07</v>
      </c>
      <c r="G106" s="1">
        <v>30.04</v>
      </c>
      <c r="H106" s="13">
        <f t="shared" si="2"/>
        <v>30.07</v>
      </c>
      <c r="I106" s="13">
        <f t="shared" si="3"/>
        <v>94.12</v>
      </c>
      <c r="J106" s="23">
        <f t="shared" si="4"/>
        <v>0.52482050607469488</v>
      </c>
      <c r="K106" s="23">
        <f t="shared" si="4"/>
        <v>1.6427038919770631</v>
      </c>
      <c r="L106">
        <f t="shared" si="5"/>
        <v>1.4338116656245763</v>
      </c>
      <c r="M106">
        <f t="shared" si="6"/>
        <v>114.61137043999999</v>
      </c>
      <c r="N106" s="24">
        <f t="shared" si="7"/>
        <v>1.3035548648186439</v>
      </c>
      <c r="O106" s="24">
        <f t="shared" si="8"/>
        <v>2.1533532604437307</v>
      </c>
      <c r="P106" s="11">
        <f t="shared" si="9"/>
        <v>30.07</v>
      </c>
      <c r="Q106" s="11">
        <f t="shared" si="9"/>
        <v>94.12</v>
      </c>
      <c r="R106" s="23">
        <f t="shared" si="10"/>
        <v>0.52482050607469488</v>
      </c>
      <c r="S106" s="23">
        <f t="shared" si="10"/>
        <v>1.6427038919770631</v>
      </c>
      <c r="T106">
        <f t="shared" si="11"/>
        <v>1.3762647020378804</v>
      </c>
      <c r="U106">
        <f t="shared" si="12"/>
        <v>115.63415608634662</v>
      </c>
      <c r="V106" s="24">
        <f t="shared" si="13"/>
        <v>1.2408055517868617</v>
      </c>
      <c r="W106" s="24">
        <f t="shared" si="14"/>
        <v>2.0976995735375978</v>
      </c>
      <c r="X106" s="24"/>
      <c r="Y106" s="24"/>
      <c r="Z106" s="24"/>
      <c r="AA106" s="24"/>
      <c r="AB106" s="24"/>
      <c r="AC106" s="24"/>
      <c r="AV106" s="1">
        <v>98.8</v>
      </c>
      <c r="AW106" s="1">
        <v>27.13</v>
      </c>
    </row>
    <row r="107" spans="1:49">
      <c r="A107" s="1" t="s">
        <v>0</v>
      </c>
      <c r="B107" s="1">
        <v>833</v>
      </c>
      <c r="C107" s="1" t="s">
        <v>508</v>
      </c>
      <c r="D107" s="1" t="s">
        <v>306</v>
      </c>
      <c r="E107" s="1" t="s">
        <v>569</v>
      </c>
      <c r="F107" s="1">
        <v>94.04</v>
      </c>
      <c r="G107" s="1">
        <v>33.26</v>
      </c>
      <c r="H107" s="13">
        <f t="shared" si="2"/>
        <v>33.43</v>
      </c>
      <c r="I107" s="13">
        <f t="shared" si="3"/>
        <v>94.07</v>
      </c>
      <c r="J107" s="23">
        <f t="shared" si="4"/>
        <v>0.58346356894170437</v>
      </c>
      <c r="K107" s="23">
        <f t="shared" si="4"/>
        <v>1.6418312273510658</v>
      </c>
      <c r="L107">
        <f t="shared" si="5"/>
        <v>1.3749173305851072</v>
      </c>
      <c r="M107">
        <f t="shared" si="6"/>
        <v>114.58122858999998</v>
      </c>
      <c r="N107" s="24">
        <f t="shared" si="7"/>
        <v>1.2503119323484466</v>
      </c>
      <c r="O107" s="24">
        <f t="shared" si="8"/>
        <v>2.1281683755376988</v>
      </c>
      <c r="P107" s="11">
        <f t="shared" si="9"/>
        <v>33.43</v>
      </c>
      <c r="Q107" s="11">
        <f t="shared" si="9"/>
        <v>94.07</v>
      </c>
      <c r="R107" s="23">
        <f t="shared" si="10"/>
        <v>0.58346356894170437</v>
      </c>
      <c r="S107" s="23">
        <f t="shared" si="10"/>
        <v>1.6418312273510658</v>
      </c>
      <c r="T107">
        <f t="shared" si="11"/>
        <v>1.3153514473129433</v>
      </c>
      <c r="U107">
        <f t="shared" si="12"/>
        <v>115.60374525211392</v>
      </c>
      <c r="V107" s="24">
        <f t="shared" si="13"/>
        <v>1.1861895653351153</v>
      </c>
      <c r="W107" s="24">
        <f t="shared" si="14"/>
        <v>2.0707175682846981</v>
      </c>
      <c r="X107" s="24"/>
      <c r="Y107" s="24"/>
      <c r="Z107" s="24"/>
      <c r="AA107" s="24"/>
      <c r="AB107" s="24"/>
      <c r="AC107" s="24"/>
      <c r="AV107" s="1">
        <v>99.29</v>
      </c>
      <c r="AW107" s="1">
        <v>27.31</v>
      </c>
    </row>
    <row r="108" spans="1:49">
      <c r="A108" s="1" t="s">
        <v>0</v>
      </c>
      <c r="B108" s="1">
        <v>827</v>
      </c>
      <c r="C108" s="1" t="s">
        <v>508</v>
      </c>
      <c r="D108" s="1" t="s">
        <v>306</v>
      </c>
      <c r="E108" s="1" t="s">
        <v>570</v>
      </c>
      <c r="F108" s="1">
        <v>95.18</v>
      </c>
      <c r="G108" s="1">
        <v>32.21</v>
      </c>
      <c r="H108" s="13">
        <f t="shared" si="2"/>
        <v>32.35</v>
      </c>
      <c r="I108" s="13">
        <f t="shared" si="3"/>
        <v>95.3</v>
      </c>
      <c r="J108" s="23">
        <f t="shared" si="4"/>
        <v>0.56461401302016567</v>
      </c>
      <c r="K108" s="23">
        <f t="shared" si="4"/>
        <v>1.663298777150596</v>
      </c>
      <c r="L108">
        <f t="shared" si="5"/>
        <v>1.3938828571707991</v>
      </c>
      <c r="M108">
        <f t="shared" si="6"/>
        <v>115.3227181</v>
      </c>
      <c r="N108" s="24">
        <f t="shared" si="7"/>
        <v>1.25994887520593</v>
      </c>
      <c r="O108" s="24">
        <f t="shared" si="8"/>
        <v>2.1524127233458712</v>
      </c>
      <c r="P108" s="11">
        <f t="shared" si="9"/>
        <v>32.35</v>
      </c>
      <c r="Q108" s="11">
        <f t="shared" si="9"/>
        <v>95.3</v>
      </c>
      <c r="R108" s="23">
        <f t="shared" si="10"/>
        <v>0.56461401302016567</v>
      </c>
      <c r="S108" s="23">
        <f t="shared" si="10"/>
        <v>1.663298777150596</v>
      </c>
      <c r="T108">
        <f t="shared" si="11"/>
        <v>1.3349894068350687</v>
      </c>
      <c r="U108">
        <f t="shared" si="12"/>
        <v>116.3518517742379</v>
      </c>
      <c r="V108" s="24">
        <f t="shared" si="13"/>
        <v>1.1962641039860764</v>
      </c>
      <c r="W108" s="24">
        <f t="shared" si="14"/>
        <v>2.0948736032192707</v>
      </c>
      <c r="X108" s="24"/>
      <c r="Y108" s="24"/>
      <c r="Z108" s="24"/>
      <c r="AA108" s="24"/>
      <c r="AB108" s="24"/>
      <c r="AC108" s="24"/>
      <c r="AV108" s="1">
        <v>99.21</v>
      </c>
      <c r="AW108" s="1">
        <v>28.2</v>
      </c>
    </row>
    <row r="109" spans="1:49">
      <c r="A109" s="1" t="s">
        <v>0</v>
      </c>
      <c r="B109" s="1">
        <v>891</v>
      </c>
      <c r="C109" s="1" t="s">
        <v>508</v>
      </c>
      <c r="D109" s="1" t="s">
        <v>306</v>
      </c>
      <c r="E109" s="1" t="s">
        <v>307</v>
      </c>
      <c r="F109" s="1">
        <v>98.29</v>
      </c>
      <c r="G109" s="1">
        <v>29.25</v>
      </c>
      <c r="H109" s="13">
        <f t="shared" si="2"/>
        <v>29.42</v>
      </c>
      <c r="I109" s="13">
        <f t="shared" si="3"/>
        <v>98.48</v>
      </c>
      <c r="J109" s="23">
        <f t="shared" si="4"/>
        <v>0.51347586593673178</v>
      </c>
      <c r="K109" s="23">
        <f t="shared" si="4"/>
        <v>1.7188002473640158</v>
      </c>
      <c r="L109">
        <f t="shared" si="5"/>
        <v>1.4451623381782339</v>
      </c>
      <c r="M109">
        <f t="shared" si="6"/>
        <v>117.23973976000001</v>
      </c>
      <c r="N109" s="24">
        <f t="shared" si="7"/>
        <v>1.2848925645599534</v>
      </c>
      <c r="O109" s="24">
        <f t="shared" si="8"/>
        <v>2.2176983562709554</v>
      </c>
      <c r="P109" s="11">
        <f t="shared" si="9"/>
        <v>29.42</v>
      </c>
      <c r="Q109" s="11">
        <f t="shared" si="9"/>
        <v>98.48</v>
      </c>
      <c r="R109" s="23">
        <f t="shared" si="10"/>
        <v>0.51347586593673178</v>
      </c>
      <c r="S109" s="23">
        <f t="shared" si="10"/>
        <v>1.7188002473640158</v>
      </c>
      <c r="T109">
        <f t="shared" si="11"/>
        <v>1.3879819095951267</v>
      </c>
      <c r="U109">
        <f t="shared" si="12"/>
        <v>118.28598083143642</v>
      </c>
      <c r="V109" s="24">
        <f t="shared" si="13"/>
        <v>1.2222476080894504</v>
      </c>
      <c r="W109" s="24">
        <f t="shared" si="14"/>
        <v>2.1600222314522863</v>
      </c>
      <c r="X109" s="24"/>
      <c r="Y109" s="24"/>
      <c r="Z109" s="24"/>
      <c r="AA109" s="24"/>
      <c r="AB109" s="24"/>
      <c r="AC109" s="24"/>
      <c r="AV109" s="1">
        <v>97.29</v>
      </c>
      <c r="AW109" s="1">
        <v>25.55</v>
      </c>
    </row>
    <row r="110" spans="1:49">
      <c r="A110" s="1" t="s">
        <v>0</v>
      </c>
      <c r="B110" s="1">
        <v>901</v>
      </c>
      <c r="C110" s="1" t="s">
        <v>508</v>
      </c>
      <c r="D110" s="1" t="s">
        <v>306</v>
      </c>
      <c r="E110" s="1" t="s">
        <v>571</v>
      </c>
      <c r="F110" s="1">
        <v>98.8</v>
      </c>
      <c r="G110" s="1">
        <v>27.13</v>
      </c>
      <c r="H110" s="13">
        <f t="shared" si="2"/>
        <v>27.22</v>
      </c>
      <c r="I110" s="13">
        <f t="shared" si="3"/>
        <v>99.33</v>
      </c>
      <c r="J110" s="23">
        <f t="shared" si="4"/>
        <v>0.47507862239285648</v>
      </c>
      <c r="K110" s="23">
        <f t="shared" si="4"/>
        <v>1.7336355460059676</v>
      </c>
      <c r="L110">
        <f t="shared" si="5"/>
        <v>1.4834516761598731</v>
      </c>
      <c r="M110">
        <f t="shared" si="6"/>
        <v>117.75215120999998</v>
      </c>
      <c r="N110" s="24">
        <f t="shared" si="7"/>
        <v>1.3128104598120036</v>
      </c>
      <c r="O110" s="24">
        <f t="shared" si="8"/>
        <v>2.2469922314917987</v>
      </c>
      <c r="P110" s="11">
        <f t="shared" si="9"/>
        <v>27.22</v>
      </c>
      <c r="Q110" s="11">
        <f t="shared" si="9"/>
        <v>99.33</v>
      </c>
      <c r="R110" s="23">
        <f t="shared" si="10"/>
        <v>0.47507862239285648</v>
      </c>
      <c r="S110" s="23">
        <f t="shared" si="10"/>
        <v>1.7336355460059676</v>
      </c>
      <c r="T110">
        <f t="shared" si="11"/>
        <v>1.4274581045823103</v>
      </c>
      <c r="U110">
        <f t="shared" si="12"/>
        <v>118.80296501339197</v>
      </c>
      <c r="V110" s="24">
        <f t="shared" si="13"/>
        <v>1.2508554837668859</v>
      </c>
      <c r="W110" s="24">
        <f t="shared" si="14"/>
        <v>2.1900433326478184</v>
      </c>
      <c r="X110" s="24"/>
      <c r="Y110" s="24"/>
      <c r="Z110" s="24"/>
      <c r="AA110" s="24"/>
      <c r="AB110" s="24"/>
      <c r="AC110" s="24"/>
      <c r="AV110" s="1">
        <v>83.2</v>
      </c>
      <c r="AW110" s="1">
        <v>29.88</v>
      </c>
    </row>
    <row r="111" spans="1:49">
      <c r="A111" s="1" t="s">
        <v>539</v>
      </c>
      <c r="B111" s="15">
        <v>893</v>
      </c>
      <c r="C111" s="1" t="s">
        <v>497</v>
      </c>
      <c r="D111" s="1" t="s">
        <v>306</v>
      </c>
      <c r="E111" s="1" t="s">
        <v>547</v>
      </c>
      <c r="F111" s="1">
        <v>99.29</v>
      </c>
      <c r="G111" s="1">
        <v>27.31</v>
      </c>
      <c r="H111" s="13">
        <f t="shared" si="0"/>
        <v>27.52</v>
      </c>
      <c r="I111" s="13">
        <f t="shared" si="1"/>
        <v>99.48</v>
      </c>
      <c r="J111" s="23">
        <f t="shared" si="4"/>
        <v>0.48031461014883947</v>
      </c>
      <c r="K111" s="23">
        <f t="shared" si="4"/>
        <v>1.7362535398839591</v>
      </c>
      <c r="L111">
        <f t="shared" si="5"/>
        <v>1.4782429874732139</v>
      </c>
      <c r="M111">
        <f t="shared" si="6"/>
        <v>117.84257676</v>
      </c>
      <c r="N111" s="24">
        <f t="shared" si="7"/>
        <v>1.3071129417698024</v>
      </c>
      <c r="O111" s="24">
        <f t="shared" si="8"/>
        <v>2.2466305927673798</v>
      </c>
      <c r="P111" s="11">
        <f t="shared" si="9"/>
        <v>27.52</v>
      </c>
      <c r="Q111" s="11">
        <f t="shared" si="9"/>
        <v>99.48</v>
      </c>
      <c r="R111" s="23">
        <f t="shared" si="10"/>
        <v>0.48031461014883947</v>
      </c>
      <c r="S111" s="23">
        <f t="shared" si="10"/>
        <v>1.7362535398839591</v>
      </c>
      <c r="T111">
        <f t="shared" si="11"/>
        <v>1.422092311648453</v>
      </c>
      <c r="U111">
        <f t="shared" si="12"/>
        <v>118.89419751609005</v>
      </c>
      <c r="V111" s="24">
        <f t="shared" si="13"/>
        <v>1.2450609683181209</v>
      </c>
      <c r="W111" s="24">
        <f t="shared" si="14"/>
        <v>2.1894414891225238</v>
      </c>
      <c r="X111" s="24"/>
      <c r="Y111" s="24"/>
      <c r="Z111" s="24"/>
      <c r="AA111" s="24"/>
      <c r="AB111" s="24"/>
      <c r="AC111" s="24"/>
      <c r="AV111" s="1">
        <v>81.349999999999994</v>
      </c>
      <c r="AW111" s="1">
        <v>27.54</v>
      </c>
    </row>
    <row r="112" spans="1:49">
      <c r="A112" s="1" t="s">
        <v>539</v>
      </c>
      <c r="B112" s="15">
        <v>894</v>
      </c>
      <c r="C112" s="1" t="s">
        <v>497</v>
      </c>
      <c r="D112" s="1" t="s">
        <v>306</v>
      </c>
      <c r="E112" s="1" t="s">
        <v>546</v>
      </c>
      <c r="F112" s="1">
        <v>99.21</v>
      </c>
      <c r="G112" s="1">
        <v>28.2</v>
      </c>
      <c r="H112" s="13">
        <f t="shared" si="0"/>
        <v>28.33</v>
      </c>
      <c r="I112" s="13">
        <f t="shared" si="1"/>
        <v>99.35</v>
      </c>
      <c r="J112" s="23">
        <f t="shared" si="4"/>
        <v>0.49445177708999355</v>
      </c>
      <c r="K112" s="23">
        <f t="shared" si="4"/>
        <v>1.7339846118563662</v>
      </c>
      <c r="L112">
        <f t="shared" si="5"/>
        <v>1.4641590667450581</v>
      </c>
      <c r="M112">
        <f t="shared" si="6"/>
        <v>117.76420794999999</v>
      </c>
      <c r="N112" s="24">
        <f t="shared" si="7"/>
        <v>1.2955935802455598</v>
      </c>
      <c r="O112" s="24">
        <f t="shared" si="8"/>
        <v>2.2382813179848045</v>
      </c>
      <c r="P112" s="11">
        <f t="shared" si="9"/>
        <v>28.33</v>
      </c>
      <c r="Q112" s="11">
        <f t="shared" si="9"/>
        <v>99.35</v>
      </c>
      <c r="R112" s="23">
        <f t="shared" si="10"/>
        <v>0.49445177708999355</v>
      </c>
      <c r="S112" s="23">
        <f t="shared" si="10"/>
        <v>1.7339846118563662</v>
      </c>
      <c r="T112">
        <f t="shared" si="11"/>
        <v>1.4075768283995043</v>
      </c>
      <c r="U112">
        <f t="shared" si="12"/>
        <v>118.81512934708505</v>
      </c>
      <c r="V112" s="24">
        <f t="shared" si="13"/>
        <v>1.2332898760016058</v>
      </c>
      <c r="W112" s="24">
        <f t="shared" si="14"/>
        <v>2.180726405426733</v>
      </c>
      <c r="X112" s="24"/>
      <c r="Y112" s="24"/>
      <c r="Z112" s="24"/>
      <c r="AA112" s="24"/>
      <c r="AB112" s="24"/>
      <c r="AC112" s="24"/>
      <c r="AV112" s="1">
        <v>149.53</v>
      </c>
      <c r="AW112" s="1">
        <v>61.13</v>
      </c>
    </row>
    <row r="113" spans="1:49">
      <c r="A113" s="1" t="s">
        <v>539</v>
      </c>
      <c r="B113" s="15">
        <v>911</v>
      </c>
      <c r="C113" s="1" t="s">
        <v>497</v>
      </c>
      <c r="D113" s="1" t="s">
        <v>306</v>
      </c>
      <c r="E113" s="1" t="s">
        <v>523</v>
      </c>
      <c r="F113" s="1">
        <v>97.29</v>
      </c>
      <c r="G113" s="1">
        <v>25.55</v>
      </c>
      <c r="H113" s="13">
        <f t="shared" si="0"/>
        <v>25.92</v>
      </c>
      <c r="I113" s="13">
        <f t="shared" si="1"/>
        <v>97.48</v>
      </c>
      <c r="J113" s="23">
        <f t="shared" si="4"/>
        <v>0.45238934211693027</v>
      </c>
      <c r="K113" s="23">
        <f t="shared" si="4"/>
        <v>1.7013469548440725</v>
      </c>
      <c r="L113">
        <f t="shared" si="5"/>
        <v>1.5059722899963233</v>
      </c>
      <c r="M113">
        <f t="shared" si="6"/>
        <v>116.63690276</v>
      </c>
      <c r="N113" s="24">
        <f t="shared" si="7"/>
        <v>1.3461369166151318</v>
      </c>
      <c r="O113" s="24">
        <f t="shared" si="8"/>
        <v>2.2314062315461589</v>
      </c>
      <c r="P113" s="11">
        <f t="shared" si="9"/>
        <v>25.92</v>
      </c>
      <c r="Q113" s="11">
        <f t="shared" si="9"/>
        <v>97.48</v>
      </c>
      <c r="R113" s="23">
        <f t="shared" si="10"/>
        <v>0.45238934211693027</v>
      </c>
      <c r="S113" s="23">
        <f t="shared" si="10"/>
        <v>1.7013469548440725</v>
      </c>
      <c r="T113">
        <f t="shared" si="11"/>
        <v>1.4506429003658761</v>
      </c>
      <c r="U113">
        <f t="shared" si="12"/>
        <v>117.67776414678279</v>
      </c>
      <c r="V113" s="24">
        <f t="shared" si="13"/>
        <v>1.2846515765017397</v>
      </c>
      <c r="W113" s="24">
        <f t="shared" si="14"/>
        <v>2.1761167196137579</v>
      </c>
      <c r="X113" s="24"/>
      <c r="Y113" s="24"/>
      <c r="Z113" s="24"/>
      <c r="AA113" s="24"/>
      <c r="AB113" s="24"/>
      <c r="AC113" s="24"/>
      <c r="AV113" s="1">
        <v>86.48</v>
      </c>
      <c r="AW113" s="1">
        <v>33.31</v>
      </c>
    </row>
    <row r="114" spans="1:49">
      <c r="A114" s="1" t="s">
        <v>539</v>
      </c>
      <c r="B114" s="15">
        <v>252</v>
      </c>
      <c r="C114" s="1" t="s">
        <v>497</v>
      </c>
      <c r="D114" s="1" t="s">
        <v>60</v>
      </c>
      <c r="E114" s="1" t="s">
        <v>572</v>
      </c>
      <c r="F114" s="1">
        <v>83.2</v>
      </c>
      <c r="G114" s="1">
        <v>29.88</v>
      </c>
      <c r="H114" s="13">
        <f t="shared" si="0"/>
        <v>30.47</v>
      </c>
      <c r="I114" s="13">
        <f t="shared" si="1"/>
        <v>83.33</v>
      </c>
      <c r="J114" s="23">
        <f t="shared" si="4"/>
        <v>0.53180182308267221</v>
      </c>
      <c r="K114" s="23">
        <f t="shared" si="4"/>
        <v>1.4543828656868747</v>
      </c>
      <c r="L114">
        <f t="shared" si="5"/>
        <v>1.4268189253153141</v>
      </c>
      <c r="M114">
        <f t="shared" si="6"/>
        <v>108.10675920999998</v>
      </c>
      <c r="N114" s="24">
        <f t="shared" si="7"/>
        <v>1.3561615314265498</v>
      </c>
      <c r="O114" s="24">
        <f t="shared" si="8"/>
        <v>1.9996652995441799</v>
      </c>
      <c r="P114" s="11">
        <f t="shared" si="9"/>
        <v>30.47</v>
      </c>
      <c r="Q114" s="11">
        <f t="shared" si="9"/>
        <v>83.33</v>
      </c>
      <c r="R114" s="23">
        <f t="shared" si="10"/>
        <v>0.53180182308267221</v>
      </c>
      <c r="S114" s="23">
        <f t="shared" si="10"/>
        <v>1.4543828656868747</v>
      </c>
      <c r="T114">
        <f t="shared" si="11"/>
        <v>1.3690426639642179</v>
      </c>
      <c r="U114">
        <f t="shared" si="12"/>
        <v>109.07149805893403</v>
      </c>
      <c r="V114" s="24">
        <f t="shared" si="13"/>
        <v>1.2938980624464111</v>
      </c>
      <c r="W114" s="24">
        <f t="shared" si="14"/>
        <v>1.9496270807759388</v>
      </c>
      <c r="X114" s="24"/>
      <c r="Y114" s="24"/>
      <c r="Z114" s="24"/>
      <c r="AA114" s="24"/>
      <c r="AB114" s="24"/>
      <c r="AC114" s="24"/>
      <c r="AV114" s="1">
        <v>88.02</v>
      </c>
      <c r="AW114" s="1">
        <v>30.41</v>
      </c>
    </row>
    <row r="115" spans="1:49">
      <c r="A115" s="1" t="s">
        <v>539</v>
      </c>
      <c r="B115" s="15">
        <v>263</v>
      </c>
      <c r="C115" s="1" t="s">
        <v>497</v>
      </c>
      <c r="D115" s="1" t="s">
        <v>60</v>
      </c>
      <c r="E115" s="1" t="s">
        <v>573</v>
      </c>
      <c r="F115" s="1">
        <v>81.349999999999994</v>
      </c>
      <c r="G115" s="1">
        <v>27.54</v>
      </c>
      <c r="H115" s="13">
        <f t="shared" si="0"/>
        <v>27.9</v>
      </c>
      <c r="I115" s="13">
        <f t="shared" si="1"/>
        <v>81.58</v>
      </c>
      <c r="J115" s="23">
        <f t="shared" si="4"/>
        <v>0.4869468613064179</v>
      </c>
      <c r="K115" s="23">
        <f t="shared" si="4"/>
        <v>1.423839603776974</v>
      </c>
      <c r="L115">
        <f t="shared" si="5"/>
        <v>1.4716393662376055</v>
      </c>
      <c r="M115">
        <f t="shared" si="6"/>
        <v>107.05179445999998</v>
      </c>
      <c r="N115" s="24">
        <f t="shared" si="7"/>
        <v>1.4069461967622312</v>
      </c>
      <c r="O115" s="24">
        <f t="shared" si="8"/>
        <v>1.9877640430497983</v>
      </c>
      <c r="P115" s="11">
        <f t="shared" si="9"/>
        <v>27.9</v>
      </c>
      <c r="Q115" s="11">
        <f t="shared" si="9"/>
        <v>81.58</v>
      </c>
      <c r="R115" s="23">
        <f t="shared" si="10"/>
        <v>0.4869468613064179</v>
      </c>
      <c r="S115" s="23">
        <f t="shared" si="10"/>
        <v>1.423839603776974</v>
      </c>
      <c r="T115">
        <f t="shared" si="11"/>
        <v>1.4152875810665606</v>
      </c>
      <c r="U115">
        <f t="shared" si="12"/>
        <v>108.00711886079019</v>
      </c>
      <c r="V115" s="24">
        <f t="shared" si="13"/>
        <v>1.3459641266043985</v>
      </c>
      <c r="W115" s="24">
        <f t="shared" si="14"/>
        <v>1.9398105650022406</v>
      </c>
      <c r="X115" s="24"/>
      <c r="Y115" s="24"/>
      <c r="Z115" s="24"/>
      <c r="AA115" s="24"/>
      <c r="AB115" s="24"/>
      <c r="AC115" s="24"/>
      <c r="AV115" s="1">
        <v>86.16</v>
      </c>
      <c r="AW115" s="1">
        <v>32.21</v>
      </c>
    </row>
    <row r="116" spans="1:49">
      <c r="A116" s="1" t="s">
        <v>0</v>
      </c>
      <c r="B116" s="2" t="s">
        <v>1</v>
      </c>
      <c r="C116" s="1" t="s">
        <v>2</v>
      </c>
      <c r="D116" s="1" t="s">
        <v>3</v>
      </c>
      <c r="E116" s="3" t="s">
        <v>4</v>
      </c>
      <c r="F116" s="1">
        <v>149.53</v>
      </c>
      <c r="G116" s="1">
        <v>61.13</v>
      </c>
      <c r="H116" s="1">
        <f t="shared" si="0"/>
        <v>61.22</v>
      </c>
      <c r="I116" s="1">
        <f t="shared" si="1"/>
        <v>149.88</v>
      </c>
      <c r="J116" s="23">
        <f t="shared" si="4"/>
        <v>1.0684905680709285</v>
      </c>
      <c r="K116" s="23">
        <f t="shared" si="4"/>
        <v>2.6158994828891009</v>
      </c>
      <c r="L116">
        <f t="shared" si="5"/>
        <v>0.90017479237464004</v>
      </c>
      <c r="M116">
        <f t="shared" si="6"/>
        <v>148.22556155999999</v>
      </c>
      <c r="N116" s="24">
        <f t="shared" si="7"/>
        <v>0.47401096137876131</v>
      </c>
      <c r="O116" s="24">
        <f t="shared" si="8"/>
        <v>2.3214898267144966</v>
      </c>
      <c r="P116" s="11">
        <f t="shared" si="9"/>
        <v>61.22</v>
      </c>
      <c r="Q116" s="11">
        <f t="shared" si="9"/>
        <v>149.88</v>
      </c>
      <c r="R116" s="23">
        <f t="shared" si="10"/>
        <v>1.0684905680709285</v>
      </c>
      <c r="S116" s="23">
        <f t="shared" si="10"/>
        <v>2.6158994828891009</v>
      </c>
      <c r="T116">
        <f t="shared" si="11"/>
        <v>0.81216979098718156</v>
      </c>
      <c r="U116">
        <f t="shared" si="12"/>
        <v>149.54831842263258</v>
      </c>
      <c r="V116" s="24">
        <f t="shared" si="13"/>
        <v>0.41161703655355764</v>
      </c>
      <c r="W116" s="24">
        <f t="shared" si="14"/>
        <v>2.2024319615084598</v>
      </c>
      <c r="X116" s="24"/>
      <c r="Y116" s="24"/>
      <c r="Z116" s="24"/>
      <c r="AA116" s="24"/>
      <c r="AB116" s="24"/>
      <c r="AC116" s="24"/>
      <c r="AD116" s="4" t="s">
        <v>471</v>
      </c>
      <c r="AV116" s="1">
        <v>92.19</v>
      </c>
      <c r="AW116" s="1">
        <v>34.44</v>
      </c>
    </row>
    <row r="117" spans="1:49">
      <c r="A117" s="1" t="s">
        <v>0</v>
      </c>
      <c r="B117" s="5" t="s">
        <v>6</v>
      </c>
      <c r="C117" s="1" t="s">
        <v>2</v>
      </c>
      <c r="D117" s="1" t="s">
        <v>7</v>
      </c>
      <c r="E117" s="3" t="s">
        <v>8</v>
      </c>
      <c r="F117" s="1">
        <v>86.48</v>
      </c>
      <c r="G117" s="1">
        <v>33.31</v>
      </c>
      <c r="H117" s="1">
        <f t="shared" si="0"/>
        <v>33.520000000000003</v>
      </c>
      <c r="I117" s="1">
        <f t="shared" si="1"/>
        <v>86.8</v>
      </c>
      <c r="J117" s="23">
        <f t="shared" si="4"/>
        <v>0.58503436526849928</v>
      </c>
      <c r="K117" s="23">
        <f t="shared" si="4"/>
        <v>1.5149457907310779</v>
      </c>
      <c r="L117">
        <f t="shared" si="5"/>
        <v>1.3733356267058277</v>
      </c>
      <c r="M117">
        <f t="shared" si="6"/>
        <v>110.1986036</v>
      </c>
      <c r="N117" s="24">
        <f t="shared" si="7"/>
        <v>1.2888774605362117</v>
      </c>
      <c r="O117" s="24">
        <f t="shared" si="8"/>
        <v>2.0304052064279583</v>
      </c>
      <c r="P117" s="11">
        <f t="shared" si="9"/>
        <v>33.520000000000003</v>
      </c>
      <c r="Q117" s="11">
        <f t="shared" si="9"/>
        <v>86.8</v>
      </c>
      <c r="R117" s="23">
        <f t="shared" si="10"/>
        <v>0.58503436526849928</v>
      </c>
      <c r="S117" s="23">
        <f t="shared" si="10"/>
        <v>1.5149457907310779</v>
      </c>
      <c r="T117">
        <f t="shared" si="11"/>
        <v>1.3137126611898455</v>
      </c>
      <c r="U117">
        <f t="shared" si="12"/>
        <v>111.1820099546821</v>
      </c>
      <c r="V117" s="24">
        <f t="shared" si="13"/>
        <v>1.2249546869544581</v>
      </c>
      <c r="W117" s="24">
        <f t="shared" si="14"/>
        <v>1.9769815960708699</v>
      </c>
      <c r="X117" s="24"/>
      <c r="Y117" s="24"/>
      <c r="Z117" s="24"/>
      <c r="AA117" s="24"/>
      <c r="AB117" s="24"/>
      <c r="AC117" s="24"/>
      <c r="AD117" s="4"/>
      <c r="AV117" s="1">
        <v>111.37</v>
      </c>
      <c r="AW117" s="1">
        <v>35.11</v>
      </c>
    </row>
    <row r="118" spans="1:49">
      <c r="A118" s="1" t="s">
        <v>0</v>
      </c>
      <c r="B118" s="5" t="s">
        <v>9</v>
      </c>
      <c r="C118" s="1" t="s">
        <v>2</v>
      </c>
      <c r="D118" s="1" t="s">
        <v>7</v>
      </c>
      <c r="E118" s="3" t="s">
        <v>10</v>
      </c>
      <c r="F118" s="1">
        <v>88.02</v>
      </c>
      <c r="G118" s="1">
        <v>30.41</v>
      </c>
      <c r="H118" s="1">
        <f t="shared" si="0"/>
        <v>30.68</v>
      </c>
      <c r="I118" s="1">
        <f t="shared" si="1"/>
        <v>88.03</v>
      </c>
      <c r="J118" s="23">
        <f t="shared" si="4"/>
        <v>0.5354670145118603</v>
      </c>
      <c r="K118" s="23">
        <f t="shared" si="4"/>
        <v>1.5364133405306084</v>
      </c>
      <c r="L118">
        <f t="shared" si="5"/>
        <v>1.4231454925281111</v>
      </c>
      <c r="M118">
        <f t="shared" si="6"/>
        <v>110.94009310999999</v>
      </c>
      <c r="N118" s="24">
        <f t="shared" si="7"/>
        <v>1.3291533016841639</v>
      </c>
      <c r="O118" s="24">
        <f t="shared" si="8"/>
        <v>2.0648465842250454</v>
      </c>
      <c r="P118" s="11">
        <f t="shared" si="9"/>
        <v>30.68</v>
      </c>
      <c r="Q118" s="11">
        <f t="shared" si="9"/>
        <v>88.03</v>
      </c>
      <c r="R118" s="23">
        <f t="shared" si="10"/>
        <v>0.5354670145118603</v>
      </c>
      <c r="S118" s="23">
        <f t="shared" si="10"/>
        <v>1.5364133405306084</v>
      </c>
      <c r="T118">
        <f t="shared" si="11"/>
        <v>1.365247692843448</v>
      </c>
      <c r="U118">
        <f t="shared" si="12"/>
        <v>111.93011647680606</v>
      </c>
      <c r="V118" s="24">
        <f t="shared" si="13"/>
        <v>1.2664584674565136</v>
      </c>
      <c r="W118" s="24">
        <f t="shared" si="14"/>
        <v>2.0121818851087334</v>
      </c>
      <c r="X118" s="24"/>
      <c r="Y118" s="24"/>
      <c r="Z118" s="24"/>
      <c r="AA118" s="24"/>
      <c r="AB118" s="24"/>
      <c r="AC118" s="24"/>
      <c r="AD118" s="4"/>
      <c r="AV118" s="1">
        <v>112.04</v>
      </c>
      <c r="AW118" s="1">
        <v>33.26</v>
      </c>
    </row>
    <row r="119" spans="1:49">
      <c r="A119" s="1" t="s">
        <v>0</v>
      </c>
      <c r="B119" s="5" t="s">
        <v>11</v>
      </c>
      <c r="C119" s="1" t="s">
        <v>2</v>
      </c>
      <c r="D119" s="1" t="s">
        <v>7</v>
      </c>
      <c r="E119" s="3" t="s">
        <v>12</v>
      </c>
      <c r="F119" s="1">
        <v>86.16</v>
      </c>
      <c r="G119" s="1">
        <v>32.21</v>
      </c>
      <c r="H119" s="1">
        <f t="shared" si="0"/>
        <v>32.35</v>
      </c>
      <c r="I119" s="1">
        <f t="shared" si="1"/>
        <v>86.27</v>
      </c>
      <c r="J119" s="23">
        <f t="shared" si="4"/>
        <v>0.56461401302016567</v>
      </c>
      <c r="K119" s="23">
        <f t="shared" si="4"/>
        <v>1.5056955456955081</v>
      </c>
      <c r="L119">
        <f t="shared" si="5"/>
        <v>1.3938828571707991</v>
      </c>
      <c r="M119">
        <f t="shared" si="6"/>
        <v>109.87909998999999</v>
      </c>
      <c r="N119" s="24">
        <f t="shared" si="7"/>
        <v>1.3108244805737077</v>
      </c>
      <c r="O119" s="24">
        <f t="shared" si="8"/>
        <v>2.0301973968437843</v>
      </c>
      <c r="P119" s="11">
        <f t="shared" si="9"/>
        <v>32.35</v>
      </c>
      <c r="Q119" s="11">
        <f t="shared" si="9"/>
        <v>86.27</v>
      </c>
      <c r="R119" s="23">
        <f t="shared" si="10"/>
        <v>0.56461401302016567</v>
      </c>
      <c r="S119" s="23">
        <f t="shared" si="10"/>
        <v>1.5056955456955081</v>
      </c>
      <c r="T119">
        <f t="shared" si="11"/>
        <v>1.3349894068350687</v>
      </c>
      <c r="U119">
        <f t="shared" si="12"/>
        <v>110.85965511181567</v>
      </c>
      <c r="V119" s="24">
        <f t="shared" si="13"/>
        <v>1.2474881137792848</v>
      </c>
      <c r="W119" s="24">
        <f t="shared" si="14"/>
        <v>1.977658562247723</v>
      </c>
      <c r="X119" s="24"/>
      <c r="Y119" s="24"/>
      <c r="Z119" s="24"/>
      <c r="AA119" s="24"/>
      <c r="AB119" s="24"/>
      <c r="AC119" s="24"/>
      <c r="AD119" s="4"/>
      <c r="AV119" s="1">
        <v>110.55</v>
      </c>
      <c r="AW119" s="1">
        <v>33.130000000000003</v>
      </c>
    </row>
    <row r="120" spans="1:49">
      <c r="A120" s="1" t="s">
        <v>0</v>
      </c>
      <c r="B120" s="5" t="s">
        <v>13</v>
      </c>
      <c r="C120" s="1" t="s">
        <v>2</v>
      </c>
      <c r="D120" s="1" t="s">
        <v>14</v>
      </c>
      <c r="E120" s="3" t="s">
        <v>15</v>
      </c>
      <c r="F120" s="1">
        <v>92.19</v>
      </c>
      <c r="G120" s="1">
        <v>34.44</v>
      </c>
      <c r="H120" s="1">
        <f t="shared" si="0"/>
        <v>34.729999999999997</v>
      </c>
      <c r="I120" s="1">
        <f t="shared" si="1"/>
        <v>92.32</v>
      </c>
      <c r="J120" s="23">
        <f t="shared" si="4"/>
        <v>0.60615284921763057</v>
      </c>
      <c r="K120" s="23">
        <f t="shared" si="4"/>
        <v>1.6112879654411649</v>
      </c>
      <c r="L120">
        <f t="shared" si="5"/>
        <v>1.3520547424922877</v>
      </c>
      <c r="M120">
        <f t="shared" si="6"/>
        <v>113.52626383999998</v>
      </c>
      <c r="N120" s="24">
        <f t="shared" si="7"/>
        <v>1.239668160142918</v>
      </c>
      <c r="O120" s="24">
        <f t="shared" si="8"/>
        <v>2.0959251784718376</v>
      </c>
      <c r="P120" s="11">
        <f t="shared" si="9"/>
        <v>34.729999999999997</v>
      </c>
      <c r="Q120" s="11">
        <f t="shared" si="9"/>
        <v>92.32</v>
      </c>
      <c r="R120" s="23">
        <f t="shared" si="10"/>
        <v>0.60615284921763057</v>
      </c>
      <c r="S120" s="23">
        <f t="shared" si="10"/>
        <v>1.6112879654411649</v>
      </c>
      <c r="T120">
        <f t="shared" si="11"/>
        <v>1.2916482643150315</v>
      </c>
      <c r="U120">
        <f t="shared" si="12"/>
        <v>114.53936605397008</v>
      </c>
      <c r="V120" s="24">
        <f t="shared" si="13"/>
        <v>1.1749815995339294</v>
      </c>
      <c r="W120" s="24">
        <f t="shared" si="14"/>
        <v>2.0387406394266936</v>
      </c>
      <c r="X120" s="24"/>
      <c r="Y120" s="24"/>
      <c r="Z120" s="24"/>
      <c r="AA120" s="24"/>
      <c r="AB120" s="24"/>
      <c r="AC120" s="24"/>
      <c r="AD120" s="4"/>
      <c r="AV120" s="1">
        <v>119.1</v>
      </c>
      <c r="AW120" s="1">
        <v>35.22</v>
      </c>
    </row>
    <row r="121" spans="1:49">
      <c r="A121" s="1" t="s">
        <v>0</v>
      </c>
      <c r="B121" s="5" t="s">
        <v>16</v>
      </c>
      <c r="C121" s="1" t="s">
        <v>2</v>
      </c>
      <c r="D121" s="1" t="s">
        <v>17</v>
      </c>
      <c r="E121" s="3" t="s">
        <v>18</v>
      </c>
      <c r="F121" s="1">
        <v>111.37</v>
      </c>
      <c r="G121" s="1">
        <v>35.11</v>
      </c>
      <c r="H121" s="1">
        <f t="shared" si="0"/>
        <v>35.18</v>
      </c>
      <c r="I121" s="1">
        <f t="shared" si="1"/>
        <v>111.62</v>
      </c>
      <c r="J121" s="23">
        <f t="shared" si="4"/>
        <v>0.61400683085160512</v>
      </c>
      <c r="K121" s="23">
        <f t="shared" si="4"/>
        <v>1.9481365110760707</v>
      </c>
      <c r="L121">
        <f t="shared" si="5"/>
        <v>1.344133893320586</v>
      </c>
      <c r="M121">
        <f t="shared" si="6"/>
        <v>125.16101793999999</v>
      </c>
      <c r="N121" s="24">
        <f t="shared" si="7"/>
        <v>1.098879047891071</v>
      </c>
      <c r="O121" s="24">
        <f t="shared" si="8"/>
        <v>2.3302810534116496</v>
      </c>
      <c r="P121" s="11">
        <f t="shared" si="9"/>
        <v>35.18</v>
      </c>
      <c r="Q121" s="11">
        <f t="shared" si="9"/>
        <v>111.62</v>
      </c>
      <c r="R121" s="23">
        <f t="shared" si="10"/>
        <v>0.61400683085160512</v>
      </c>
      <c r="S121" s="23">
        <f t="shared" si="10"/>
        <v>1.9481365110760707</v>
      </c>
      <c r="T121">
        <f t="shared" si="11"/>
        <v>1.2834282333674123</v>
      </c>
      <c r="U121">
        <f t="shared" si="12"/>
        <v>126.277948067785</v>
      </c>
      <c r="V121" s="24">
        <f t="shared" si="13"/>
        <v>1.0346434682939596</v>
      </c>
      <c r="W121" s="24">
        <f t="shared" si="14"/>
        <v>2.2617036864816118</v>
      </c>
      <c r="X121" s="24"/>
      <c r="Y121" s="24"/>
      <c r="Z121" s="24"/>
      <c r="AA121" s="24"/>
      <c r="AB121" s="24"/>
      <c r="AC121" s="24"/>
      <c r="AD121" s="4" t="s">
        <v>471</v>
      </c>
      <c r="AV121" s="1">
        <v>119.46</v>
      </c>
      <c r="AW121" s="1">
        <v>36.450000000000003</v>
      </c>
    </row>
    <row r="122" spans="1:49">
      <c r="A122" s="1" t="s">
        <v>0</v>
      </c>
      <c r="B122" s="5" t="s">
        <v>19</v>
      </c>
      <c r="C122" s="1" t="s">
        <v>2</v>
      </c>
      <c r="D122" s="1" t="s">
        <v>17</v>
      </c>
      <c r="E122" s="3" t="s">
        <v>20</v>
      </c>
      <c r="F122" s="1">
        <v>112.04</v>
      </c>
      <c r="G122" s="1">
        <v>33.26</v>
      </c>
      <c r="H122" s="1">
        <f t="shared" si="0"/>
        <v>33.43</v>
      </c>
      <c r="I122" s="1">
        <f t="shared" si="1"/>
        <v>112.07</v>
      </c>
      <c r="J122" s="23">
        <f t="shared" si="4"/>
        <v>0.58346356894170437</v>
      </c>
      <c r="K122" s="23">
        <f t="shared" si="4"/>
        <v>1.9559904927100451</v>
      </c>
      <c r="L122">
        <f t="shared" si="5"/>
        <v>1.3749173305851072</v>
      </c>
      <c r="M122">
        <f t="shared" si="6"/>
        <v>125.43229458999998</v>
      </c>
      <c r="N122" s="24">
        <f t="shared" si="7"/>
        <v>1.1202842306560317</v>
      </c>
      <c r="O122" s="24">
        <f t="shared" si="8"/>
        <v>2.3533215944828498</v>
      </c>
      <c r="P122" s="11">
        <f t="shared" si="9"/>
        <v>33.43</v>
      </c>
      <c r="Q122" s="11">
        <f t="shared" si="9"/>
        <v>112.07</v>
      </c>
      <c r="R122" s="23">
        <f t="shared" si="10"/>
        <v>0.58346356894170437</v>
      </c>
      <c r="S122" s="23">
        <f t="shared" si="10"/>
        <v>1.9559904927100451</v>
      </c>
      <c r="T122">
        <f t="shared" si="11"/>
        <v>1.3153514473129433</v>
      </c>
      <c r="U122">
        <f t="shared" si="12"/>
        <v>126.55164557587912</v>
      </c>
      <c r="V122" s="24">
        <f t="shared" si="13"/>
        <v>1.0566486107869968</v>
      </c>
      <c r="W122" s="24">
        <f t="shared" si="14"/>
        <v>2.2856491935154257</v>
      </c>
      <c r="X122" s="24"/>
      <c r="Y122" s="24"/>
      <c r="Z122" s="24"/>
      <c r="AA122" s="24"/>
      <c r="AB122" s="24"/>
      <c r="AC122" s="24"/>
      <c r="AD122" s="4" t="s">
        <v>471</v>
      </c>
      <c r="AV122" s="1">
        <v>118.15</v>
      </c>
      <c r="AW122" s="1">
        <v>34.03</v>
      </c>
    </row>
    <row r="123" spans="1:49">
      <c r="A123" s="1" t="s">
        <v>0</v>
      </c>
      <c r="B123" s="5" t="s">
        <v>21</v>
      </c>
      <c r="C123" s="1" t="s">
        <v>2</v>
      </c>
      <c r="D123" s="1" t="s">
        <v>17</v>
      </c>
      <c r="E123" s="3" t="s">
        <v>22</v>
      </c>
      <c r="F123" s="1">
        <v>110.55</v>
      </c>
      <c r="G123" s="1">
        <v>33.130000000000003</v>
      </c>
      <c r="H123" s="1">
        <f t="shared" si="0"/>
        <v>33.22</v>
      </c>
      <c r="I123" s="1">
        <f t="shared" si="1"/>
        <v>110.92</v>
      </c>
      <c r="J123" s="23">
        <f t="shared" si="4"/>
        <v>0.57979837751251628</v>
      </c>
      <c r="K123" s="23">
        <f t="shared" si="4"/>
        <v>1.9359192063121105</v>
      </c>
      <c r="L123">
        <f t="shared" si="5"/>
        <v>1.3786072697889844</v>
      </c>
      <c r="M123">
        <f t="shared" si="6"/>
        <v>124.73903204</v>
      </c>
      <c r="N123" s="24">
        <f t="shared" si="7"/>
        <v>1.132878844761491</v>
      </c>
      <c r="O123" s="24">
        <f t="shared" si="8"/>
        <v>2.3418111314516437</v>
      </c>
      <c r="P123" s="11">
        <f t="shared" si="9"/>
        <v>33.22</v>
      </c>
      <c r="Q123" s="11">
        <f t="shared" si="9"/>
        <v>110.92</v>
      </c>
      <c r="R123" s="23">
        <f t="shared" si="10"/>
        <v>0.57979837751251628</v>
      </c>
      <c r="S123" s="23">
        <f t="shared" si="10"/>
        <v>1.9359192063121105</v>
      </c>
      <c r="T123">
        <f t="shared" si="11"/>
        <v>1.3191739460708642</v>
      </c>
      <c r="U123">
        <f t="shared" si="12"/>
        <v>125.85219638852747</v>
      </c>
      <c r="V123" s="24">
        <f t="shared" si="13"/>
        <v>1.0692308325243656</v>
      </c>
      <c r="W123" s="24">
        <f t="shared" si="14"/>
        <v>2.2749307273102355</v>
      </c>
      <c r="X123" s="24"/>
      <c r="Y123" s="24"/>
      <c r="Z123" s="24"/>
      <c r="AA123" s="24"/>
      <c r="AB123" s="24"/>
      <c r="AC123" s="24"/>
      <c r="AD123" s="4" t="s">
        <v>471</v>
      </c>
      <c r="AV123" s="1">
        <v>120.59</v>
      </c>
      <c r="AW123" s="1">
        <v>37.39</v>
      </c>
    </row>
    <row r="124" spans="1:49">
      <c r="A124" s="1" t="s">
        <v>0</v>
      </c>
      <c r="B124" s="2" t="s">
        <v>23</v>
      </c>
      <c r="C124" s="1" t="s">
        <v>2</v>
      </c>
      <c r="D124" s="1" t="s">
        <v>24</v>
      </c>
      <c r="E124" s="3" t="s">
        <v>25</v>
      </c>
      <c r="F124" s="1">
        <v>119.1</v>
      </c>
      <c r="G124" s="1">
        <v>35.22</v>
      </c>
      <c r="H124" s="1">
        <f t="shared" si="0"/>
        <v>35.369999999999997</v>
      </c>
      <c r="I124" s="1">
        <f t="shared" si="1"/>
        <v>119.17</v>
      </c>
      <c r="J124" s="23">
        <f t="shared" si="4"/>
        <v>0.61732295643039437</v>
      </c>
      <c r="K124" s="23">
        <f t="shared" si="4"/>
        <v>2.0799088696016423</v>
      </c>
      <c r="L124">
        <f t="shared" si="5"/>
        <v>1.3407886586216788</v>
      </c>
      <c r="M124">
        <f t="shared" si="6"/>
        <v>129.71243729</v>
      </c>
      <c r="N124" s="24">
        <f t="shared" si="7"/>
        <v>1.0314162614544424</v>
      </c>
      <c r="O124" s="24">
        <f t="shared" si="8"/>
        <v>2.4129028566395889</v>
      </c>
      <c r="P124" s="11">
        <f t="shared" si="9"/>
        <v>35.369999999999997</v>
      </c>
      <c r="Q124" s="11">
        <f t="shared" si="9"/>
        <v>119.17</v>
      </c>
      <c r="R124" s="23">
        <f t="shared" si="10"/>
        <v>0.61732295643039437</v>
      </c>
      <c r="S124" s="23">
        <f t="shared" si="10"/>
        <v>2.0799088696016423</v>
      </c>
      <c r="T124">
        <f t="shared" si="11"/>
        <v>1.2799553809961963</v>
      </c>
      <c r="U124">
        <f t="shared" si="12"/>
        <v>130.86998403691985</v>
      </c>
      <c r="V124" s="24">
        <f t="shared" si="13"/>
        <v>0.96789761202079427</v>
      </c>
      <c r="W124" s="24">
        <f t="shared" si="14"/>
        <v>2.3398274973489026</v>
      </c>
      <c r="X124" s="24"/>
      <c r="Y124" s="24"/>
      <c r="Z124" s="24"/>
      <c r="AA124" s="24"/>
      <c r="AB124" s="24"/>
      <c r="AC124" s="24"/>
      <c r="AD124" s="4" t="s">
        <v>481</v>
      </c>
      <c r="AV124" s="1">
        <v>117.23</v>
      </c>
      <c r="AW124" s="1">
        <v>33.56</v>
      </c>
    </row>
    <row r="125" spans="1:49">
      <c r="A125" s="1" t="s">
        <v>0</v>
      </c>
      <c r="B125" s="5" t="s">
        <v>26</v>
      </c>
      <c r="C125" s="1" t="s">
        <v>2</v>
      </c>
      <c r="D125" s="1" t="s">
        <v>24</v>
      </c>
      <c r="E125" s="3" t="s">
        <v>27</v>
      </c>
      <c r="F125" s="1">
        <v>119.46</v>
      </c>
      <c r="G125" s="1">
        <v>36.450000000000003</v>
      </c>
      <c r="H125" s="1">
        <f t="shared" si="0"/>
        <v>36.75</v>
      </c>
      <c r="I125" s="1">
        <f t="shared" si="1"/>
        <v>119.77</v>
      </c>
      <c r="J125" s="23">
        <f t="shared" si="4"/>
        <v>0.64140850010791606</v>
      </c>
      <c r="K125" s="23">
        <f t="shared" si="4"/>
        <v>2.0903808451136086</v>
      </c>
      <c r="L125">
        <f t="shared" si="5"/>
        <v>1.3164796358065709</v>
      </c>
      <c r="M125">
        <f t="shared" si="6"/>
        <v>130.07413948999999</v>
      </c>
      <c r="N125" s="24">
        <f t="shared" si="7"/>
        <v>1.0073860794090768</v>
      </c>
      <c r="O125" s="24">
        <f t="shared" si="8"/>
        <v>2.4037473431052501</v>
      </c>
      <c r="P125" s="11">
        <f t="shared" si="9"/>
        <v>36.75</v>
      </c>
      <c r="Q125" s="11">
        <f t="shared" si="9"/>
        <v>119.77</v>
      </c>
      <c r="R125" s="23">
        <f t="shared" si="10"/>
        <v>0.64140850010791606</v>
      </c>
      <c r="S125" s="23">
        <f t="shared" si="10"/>
        <v>2.0903808451136086</v>
      </c>
      <c r="T125">
        <f t="shared" si="11"/>
        <v>1.2546957920734993</v>
      </c>
      <c r="U125">
        <f t="shared" si="12"/>
        <v>131.23491404771201</v>
      </c>
      <c r="V125" s="24">
        <f t="shared" si="13"/>
        <v>0.94354803208164206</v>
      </c>
      <c r="W125" s="24">
        <f t="shared" si="14"/>
        <v>2.3293254270266175</v>
      </c>
      <c r="X125" s="24"/>
      <c r="Y125" s="24"/>
      <c r="Z125" s="24"/>
      <c r="AA125" s="24"/>
      <c r="AB125" s="24"/>
      <c r="AC125" s="24"/>
      <c r="AD125" s="4" t="s">
        <v>471</v>
      </c>
      <c r="AV125" s="1">
        <v>121.29</v>
      </c>
      <c r="AW125" s="1">
        <v>38.340000000000003</v>
      </c>
    </row>
    <row r="126" spans="1:49">
      <c r="A126" s="1" t="s">
        <v>0</v>
      </c>
      <c r="B126" s="5" t="s">
        <v>28</v>
      </c>
      <c r="C126" s="1" t="s">
        <v>2</v>
      </c>
      <c r="D126" s="1" t="s">
        <v>24</v>
      </c>
      <c r="E126" s="3" t="s">
        <v>29</v>
      </c>
      <c r="F126" s="1">
        <v>118.15</v>
      </c>
      <c r="G126" s="1">
        <v>34.03</v>
      </c>
      <c r="H126" s="1">
        <f t="shared" si="0"/>
        <v>34.049999999999997</v>
      </c>
      <c r="I126" s="1">
        <f t="shared" si="1"/>
        <v>118.25</v>
      </c>
      <c r="J126" s="23">
        <f t="shared" si="4"/>
        <v>0.59428461030406921</v>
      </c>
      <c r="K126" s="23">
        <f t="shared" si="4"/>
        <v>2.0638518404832946</v>
      </c>
      <c r="L126">
        <f t="shared" si="5"/>
        <v>1.3640176863022948</v>
      </c>
      <c r="M126">
        <f t="shared" si="6"/>
        <v>129.15782725</v>
      </c>
      <c r="N126" s="24">
        <f t="shared" si="7"/>
        <v>1.0576722530580391</v>
      </c>
      <c r="O126" s="24">
        <f t="shared" si="8"/>
        <v>2.4175471772905697</v>
      </c>
      <c r="P126" s="11">
        <f t="shared" si="9"/>
        <v>34.049999999999997</v>
      </c>
      <c r="Q126" s="11">
        <f t="shared" si="9"/>
        <v>118.25</v>
      </c>
      <c r="R126" s="23">
        <f t="shared" si="10"/>
        <v>0.59428461030406921</v>
      </c>
      <c r="S126" s="23">
        <f t="shared" si="10"/>
        <v>2.0638518404832946</v>
      </c>
      <c r="T126">
        <f t="shared" si="11"/>
        <v>1.304055239023185</v>
      </c>
      <c r="U126">
        <f t="shared" si="12"/>
        <v>130.31042468703851</v>
      </c>
      <c r="V126" s="24">
        <f t="shared" si="13"/>
        <v>0.99440815298327945</v>
      </c>
      <c r="W126" s="24">
        <f t="shared" si="14"/>
        <v>2.3459259565730779</v>
      </c>
      <c r="X126" s="24"/>
      <c r="Y126" s="24"/>
      <c r="Z126" s="24"/>
      <c r="AA126" s="24"/>
      <c r="AB126" s="24"/>
      <c r="AC126" s="24"/>
      <c r="AD126" s="4" t="s">
        <v>471</v>
      </c>
      <c r="AV126" s="1">
        <v>117.09</v>
      </c>
      <c r="AW126" s="1">
        <v>32.42</v>
      </c>
    </row>
    <row r="127" spans="1:49">
      <c r="A127" s="1" t="s">
        <v>0</v>
      </c>
      <c r="B127" s="5" t="s">
        <v>30</v>
      </c>
      <c r="C127" s="1" t="s">
        <v>2</v>
      </c>
      <c r="D127" s="1" t="s">
        <v>24</v>
      </c>
      <c r="E127" s="3" t="s">
        <v>31</v>
      </c>
      <c r="F127" s="1">
        <v>120.59</v>
      </c>
      <c r="G127" s="1">
        <v>37.39</v>
      </c>
      <c r="H127" s="1">
        <f t="shared" si="0"/>
        <v>37.65</v>
      </c>
      <c r="I127" s="1">
        <f t="shared" si="1"/>
        <v>120.98</v>
      </c>
      <c r="J127" s="23">
        <f t="shared" si="4"/>
        <v>0.65711646337586505</v>
      </c>
      <c r="K127" s="23">
        <f t="shared" si="4"/>
        <v>2.11149932906274</v>
      </c>
      <c r="L127">
        <f t="shared" si="5"/>
        <v>1.3006187458603538</v>
      </c>
      <c r="M127">
        <f t="shared" si="6"/>
        <v>130.80357226000001</v>
      </c>
      <c r="N127" s="24">
        <f t="shared" si="7"/>
        <v>0.98450897173118657</v>
      </c>
      <c r="O127" s="24">
        <f t="shared" si="8"/>
        <v>2.4061387700015651</v>
      </c>
      <c r="P127" s="11">
        <f t="shared" si="9"/>
        <v>37.65</v>
      </c>
      <c r="Q127" s="11">
        <f t="shared" si="9"/>
        <v>120.98</v>
      </c>
      <c r="R127" s="23">
        <f t="shared" si="10"/>
        <v>0.65711646337586505</v>
      </c>
      <c r="S127" s="23">
        <f t="shared" si="10"/>
        <v>2.11149932906274</v>
      </c>
      <c r="T127">
        <f t="shared" si="11"/>
        <v>1.2381918968394732</v>
      </c>
      <c r="U127">
        <f t="shared" si="12"/>
        <v>131.97085623614291</v>
      </c>
      <c r="V127" s="24">
        <f t="shared" si="13"/>
        <v>0.92057720854810632</v>
      </c>
      <c r="W127" s="24">
        <f t="shared" si="14"/>
        <v>2.3303393603859996</v>
      </c>
      <c r="X127" s="24"/>
      <c r="Y127" s="24"/>
      <c r="Z127" s="24"/>
      <c r="AA127" s="24"/>
      <c r="AB127" s="24"/>
      <c r="AC127" s="24"/>
      <c r="AD127" s="4" t="s">
        <v>471</v>
      </c>
      <c r="AV127" s="1">
        <v>112.24</v>
      </c>
      <c r="AW127" s="1">
        <v>37.49</v>
      </c>
    </row>
    <row r="128" spans="1:49">
      <c r="A128" s="1" t="s">
        <v>0</v>
      </c>
      <c r="B128" s="5" t="s">
        <v>32</v>
      </c>
      <c r="C128" s="1" t="s">
        <v>2</v>
      </c>
      <c r="D128" s="1" t="s">
        <v>24</v>
      </c>
      <c r="E128" s="6" t="s">
        <v>33</v>
      </c>
      <c r="F128" s="1">
        <v>117.23</v>
      </c>
      <c r="G128" s="1">
        <v>33.56</v>
      </c>
      <c r="H128" s="1">
        <f t="shared" si="0"/>
        <v>33.93</v>
      </c>
      <c r="I128" s="1">
        <f t="shared" si="1"/>
        <v>117.38</v>
      </c>
      <c r="J128" s="23">
        <f t="shared" si="4"/>
        <v>0.59219021520167603</v>
      </c>
      <c r="K128" s="23">
        <f t="shared" si="4"/>
        <v>2.048667475990944</v>
      </c>
      <c r="L128">
        <f t="shared" si="5"/>
        <v>1.3661279083333322</v>
      </c>
      <c r="M128">
        <f t="shared" si="6"/>
        <v>128.63335905999998</v>
      </c>
      <c r="N128" s="24">
        <f t="shared" si="7"/>
        <v>1.0671605170275742</v>
      </c>
      <c r="O128" s="24">
        <f t="shared" si="8"/>
        <v>2.4091471010270622</v>
      </c>
      <c r="P128" s="11">
        <f t="shared" si="9"/>
        <v>33.93</v>
      </c>
      <c r="Q128" s="11">
        <f t="shared" si="9"/>
        <v>117.38</v>
      </c>
      <c r="R128" s="23">
        <f t="shared" si="10"/>
        <v>0.59219021520167603</v>
      </c>
      <c r="S128" s="23">
        <f t="shared" si="10"/>
        <v>2.048667475990944</v>
      </c>
      <c r="T128">
        <f t="shared" si="11"/>
        <v>1.3062428265053474</v>
      </c>
      <c r="U128">
        <f t="shared" si="12"/>
        <v>129.78127617138986</v>
      </c>
      <c r="V128" s="24">
        <f t="shared" si="13"/>
        <v>1.0038380316463018</v>
      </c>
      <c r="W128" s="24">
        <f t="shared" si="14"/>
        <v>2.3381061154563803</v>
      </c>
      <c r="X128" s="24"/>
      <c r="Y128" s="24"/>
      <c r="Z128" s="24"/>
      <c r="AA128" s="24"/>
      <c r="AB128" s="24"/>
      <c r="AC128" s="24"/>
      <c r="AD128" s="4" t="s">
        <v>471</v>
      </c>
      <c r="AV128" s="1">
        <v>121.53</v>
      </c>
      <c r="AW128" s="1">
        <v>37.200000000000003</v>
      </c>
    </row>
    <row r="129" spans="1:49">
      <c r="A129" s="1" t="s">
        <v>0</v>
      </c>
      <c r="B129" s="5" t="s">
        <v>34</v>
      </c>
      <c r="C129" s="1" t="s">
        <v>2</v>
      </c>
      <c r="D129" s="1" t="s">
        <v>24</v>
      </c>
      <c r="E129" s="3" t="s">
        <v>35</v>
      </c>
      <c r="F129" s="1">
        <v>121.29</v>
      </c>
      <c r="G129" s="1">
        <v>38.340000000000003</v>
      </c>
      <c r="H129" s="1">
        <f t="shared" si="0"/>
        <v>38.57</v>
      </c>
      <c r="I129" s="1">
        <f t="shared" si="1"/>
        <v>121.48</v>
      </c>
      <c r="J129" s="23">
        <f t="shared" ref="J129:K192" si="15">RADIANS(H129)</f>
        <v>0.67317349249421288</v>
      </c>
      <c r="K129" s="23">
        <f t="shared" si="15"/>
        <v>2.1202259753227115</v>
      </c>
      <c r="L129">
        <f t="shared" ref="L129:L192" si="16">((1.3512213-(2*0.602837*SIN(J129)))^0.5)/0.602837</f>
        <v>1.2844041675937476</v>
      </c>
      <c r="M129">
        <f t="shared" ref="M129:M192" si="17">0.602837*(I129-(-96))</f>
        <v>131.10499075999999</v>
      </c>
      <c r="N129" s="24">
        <f t="shared" ref="N129:N192" si="18">L129*SIN(RADIANS(M129))</f>
        <v>0.9678064119384483</v>
      </c>
      <c r="O129" s="24">
        <f t="shared" ref="O129:O192" si="19">1.5562263-L129*COS(RADIANS(M129))</f>
        <v>2.4006461095396712</v>
      </c>
      <c r="P129" s="11">
        <f t="shared" ref="P129:Q192" si="20">H129</f>
        <v>38.57</v>
      </c>
      <c r="Q129" s="11">
        <f t="shared" si="20"/>
        <v>121.48</v>
      </c>
      <c r="R129" s="23">
        <f t="shared" ref="R129:S192" si="21">RADIANS(P129)</f>
        <v>0.67317349249421288</v>
      </c>
      <c r="S129" s="23">
        <f t="shared" si="21"/>
        <v>2.1202259753227115</v>
      </c>
      <c r="T129">
        <f t="shared" ref="T129:T192" si="22">((1.31018469806216-(2*0.608216684653622*SIN(R129)))^0.5)/0.608216684653622</f>
        <v>1.2213004774738567</v>
      </c>
      <c r="U129">
        <f t="shared" ref="U129:U192" si="23">0.608216684653622*(Q129-(-96))</f>
        <v>132.27496457846973</v>
      </c>
      <c r="V129" s="24">
        <f t="shared" ref="V129:V192" si="24">T129*SIN(RADIANS(U129))</f>
        <v>0.90367087492048603</v>
      </c>
      <c r="W129" s="24">
        <f t="shared" ref="W129:W192" si="25">1.50229541438995-T129*COS(RADIANS(U129))</f>
        <v>2.3238511374534032</v>
      </c>
      <c r="X129" s="24"/>
      <c r="Y129" s="24"/>
      <c r="Z129" s="24"/>
      <c r="AA129" s="24"/>
      <c r="AB129" s="24"/>
      <c r="AC129" s="24"/>
      <c r="AD129" s="4" t="s">
        <v>471</v>
      </c>
      <c r="AV129" s="1">
        <v>104.49</v>
      </c>
      <c r="AW129" s="1">
        <v>38.5</v>
      </c>
    </row>
    <row r="130" spans="1:49">
      <c r="A130" s="1" t="s">
        <v>0</v>
      </c>
      <c r="B130" s="5" t="s">
        <v>36</v>
      </c>
      <c r="C130" s="1" t="s">
        <v>2</v>
      </c>
      <c r="D130" s="1" t="s">
        <v>24</v>
      </c>
      <c r="E130" s="3" t="s">
        <v>37</v>
      </c>
      <c r="F130" s="1">
        <v>117.09</v>
      </c>
      <c r="G130" s="1">
        <v>32.42</v>
      </c>
      <c r="H130" s="1">
        <f t="shared" si="0"/>
        <v>32.700000000000003</v>
      </c>
      <c r="I130" s="1">
        <f t="shared" si="1"/>
        <v>117.15</v>
      </c>
      <c r="J130" s="23">
        <f t="shared" si="15"/>
        <v>0.57072266540214578</v>
      </c>
      <c r="K130" s="23">
        <f t="shared" si="15"/>
        <v>2.0446532187113573</v>
      </c>
      <c r="L130">
        <f t="shared" si="16"/>
        <v>1.3877397933212183</v>
      </c>
      <c r="M130">
        <f t="shared" si="17"/>
        <v>128.49470654999999</v>
      </c>
      <c r="N130" s="24">
        <f t="shared" si="18"/>
        <v>1.0861362902354474</v>
      </c>
      <c r="O130" s="24">
        <f t="shared" si="19"/>
        <v>2.4200142907713453</v>
      </c>
      <c r="P130" s="11">
        <f t="shared" si="20"/>
        <v>32.700000000000003</v>
      </c>
      <c r="Q130" s="11">
        <f t="shared" si="20"/>
        <v>117.15</v>
      </c>
      <c r="R130" s="23">
        <f t="shared" si="21"/>
        <v>0.57072266540214578</v>
      </c>
      <c r="S130" s="23">
        <f t="shared" si="21"/>
        <v>2.0446532187113573</v>
      </c>
      <c r="T130">
        <f t="shared" si="22"/>
        <v>1.3286309388314155</v>
      </c>
      <c r="U130">
        <f t="shared" si="23"/>
        <v>129.64138633391954</v>
      </c>
      <c r="V130" s="24">
        <f t="shared" si="24"/>
        <v>1.0231157258171226</v>
      </c>
      <c r="W130" s="24">
        <f t="shared" si="25"/>
        <v>2.3499358943139277</v>
      </c>
      <c r="X130" s="24"/>
      <c r="Y130" s="24"/>
      <c r="Z130" s="24"/>
      <c r="AA130" s="24"/>
      <c r="AB130" s="24"/>
      <c r="AC130" s="24"/>
      <c r="AD130" s="4" t="s">
        <v>471</v>
      </c>
      <c r="AV130" s="1">
        <v>104.99</v>
      </c>
      <c r="AW130" s="1">
        <v>39.74</v>
      </c>
    </row>
    <row r="131" spans="1:49">
      <c r="A131" s="1" t="s">
        <v>0</v>
      </c>
      <c r="B131" s="5" t="s">
        <v>38</v>
      </c>
      <c r="C131" s="1" t="s">
        <v>2</v>
      </c>
      <c r="D131" s="1" t="s">
        <v>24</v>
      </c>
      <c r="E131" s="3" t="s">
        <v>39</v>
      </c>
      <c r="F131" s="1">
        <v>112.24</v>
      </c>
      <c r="G131" s="1">
        <v>37.49</v>
      </c>
      <c r="H131" s="1">
        <f t="shared" si="0"/>
        <v>37.82</v>
      </c>
      <c r="I131" s="1">
        <f t="shared" si="1"/>
        <v>112.4</v>
      </c>
      <c r="J131" s="23">
        <f t="shared" si="15"/>
        <v>0.66008352310425544</v>
      </c>
      <c r="K131" s="23">
        <f t="shared" si="15"/>
        <v>1.9617500792416265</v>
      </c>
      <c r="L131">
        <f t="shared" si="16"/>
        <v>1.2976225460808424</v>
      </c>
      <c r="M131">
        <f t="shared" si="17"/>
        <v>125.6312308</v>
      </c>
      <c r="N131" s="24">
        <f t="shared" si="18"/>
        <v>1.0546859825410548</v>
      </c>
      <c r="O131" s="24">
        <f t="shared" si="19"/>
        <v>2.3121771914795577</v>
      </c>
      <c r="P131" s="11">
        <f t="shared" si="20"/>
        <v>37.82</v>
      </c>
      <c r="Q131" s="11">
        <f t="shared" si="20"/>
        <v>112.4</v>
      </c>
      <c r="R131" s="23">
        <f t="shared" si="21"/>
        <v>0.66008352310425544</v>
      </c>
      <c r="S131" s="23">
        <f t="shared" si="21"/>
        <v>1.9617500792416265</v>
      </c>
      <c r="T131">
        <f t="shared" si="22"/>
        <v>1.2350721357533818</v>
      </c>
      <c r="U131">
        <f t="shared" si="23"/>
        <v>126.75235708181482</v>
      </c>
      <c r="V131" s="24">
        <f t="shared" si="24"/>
        <v>0.98957585634977674</v>
      </c>
      <c r="W131" s="24">
        <f t="shared" si="25"/>
        <v>2.2413101673171338</v>
      </c>
      <c r="X131" s="24"/>
      <c r="Y131" s="24"/>
      <c r="Z131" s="24"/>
      <c r="AA131" s="24"/>
      <c r="AB131" s="24"/>
      <c r="AC131" s="24"/>
      <c r="AD131" s="4" t="s">
        <v>471</v>
      </c>
      <c r="AV131" s="1">
        <v>72.400000000000006</v>
      </c>
      <c r="AW131" s="1">
        <v>41.45</v>
      </c>
    </row>
    <row r="132" spans="1:49">
      <c r="A132" s="1" t="s">
        <v>0</v>
      </c>
      <c r="B132" s="5" t="s">
        <v>40</v>
      </c>
      <c r="C132" s="1" t="s">
        <v>2</v>
      </c>
      <c r="D132" s="1" t="s">
        <v>24</v>
      </c>
      <c r="E132" s="3" t="s">
        <v>41</v>
      </c>
      <c r="F132" s="1">
        <v>121.53</v>
      </c>
      <c r="G132" s="1">
        <v>37.200000000000003</v>
      </c>
      <c r="H132" s="1">
        <f t="shared" si="0"/>
        <v>37.33</v>
      </c>
      <c r="I132" s="1">
        <f t="shared" si="1"/>
        <v>121.88</v>
      </c>
      <c r="J132" s="23">
        <f t="shared" si="15"/>
        <v>0.65153140976948321</v>
      </c>
      <c r="K132" s="23">
        <f t="shared" si="15"/>
        <v>2.1272072923306888</v>
      </c>
      <c r="L132">
        <f t="shared" si="16"/>
        <v>1.3062585120593353</v>
      </c>
      <c r="M132">
        <f t="shared" si="17"/>
        <v>131.34612555999999</v>
      </c>
      <c r="N132" s="24">
        <f t="shared" si="18"/>
        <v>0.98065079738744165</v>
      </c>
      <c r="O132" s="24">
        <f t="shared" si="19"/>
        <v>2.4191488422428384</v>
      </c>
      <c r="P132" s="11">
        <f t="shared" si="20"/>
        <v>37.33</v>
      </c>
      <c r="Q132" s="11">
        <f t="shared" si="20"/>
        <v>121.88</v>
      </c>
      <c r="R132" s="23">
        <f t="shared" si="21"/>
        <v>0.65153140976948321</v>
      </c>
      <c r="S132" s="23">
        <f t="shared" si="21"/>
        <v>2.1272072923306888</v>
      </c>
      <c r="T132">
        <f t="shared" si="22"/>
        <v>1.2440624223411016</v>
      </c>
      <c r="U132">
        <f t="shared" si="23"/>
        <v>132.51825125233117</v>
      </c>
      <c r="V132" s="24">
        <f t="shared" si="24"/>
        <v>0.9169512539524457</v>
      </c>
      <c r="W132" s="24">
        <f t="shared" si="25"/>
        <v>2.343063936966912</v>
      </c>
      <c r="X132" s="24"/>
      <c r="Y132" s="24"/>
      <c r="Z132" s="24"/>
      <c r="AA132" s="24"/>
      <c r="AB132" s="24"/>
      <c r="AC132" s="24"/>
      <c r="AD132" s="4" t="s">
        <v>471</v>
      </c>
      <c r="AV132" s="1">
        <v>72.55</v>
      </c>
      <c r="AW132" s="1">
        <v>41.18</v>
      </c>
    </row>
    <row r="133" spans="1:49">
      <c r="A133" s="1" t="s">
        <v>0</v>
      </c>
      <c r="B133" s="2" t="s">
        <v>42</v>
      </c>
      <c r="C133" s="1" t="s">
        <v>2</v>
      </c>
      <c r="D133" s="1" t="s">
        <v>43</v>
      </c>
      <c r="E133" s="3" t="s">
        <v>44</v>
      </c>
      <c r="F133" s="1">
        <v>104.49</v>
      </c>
      <c r="G133" s="1">
        <v>38.5</v>
      </c>
      <c r="H133" s="1">
        <f t="shared" si="0"/>
        <v>38.83</v>
      </c>
      <c r="I133" s="1">
        <f t="shared" si="1"/>
        <v>104.82</v>
      </c>
      <c r="J133" s="23">
        <f t="shared" si="15"/>
        <v>0.67771134854939818</v>
      </c>
      <c r="K133" s="23">
        <f t="shared" si="15"/>
        <v>1.8294541219404561</v>
      </c>
      <c r="L133">
        <f t="shared" si="16"/>
        <v>1.2798221339852551</v>
      </c>
      <c r="M133">
        <f t="shared" si="17"/>
        <v>121.06172633999999</v>
      </c>
      <c r="N133" s="24">
        <f t="shared" si="18"/>
        <v>1.0963109191396767</v>
      </c>
      <c r="O133" s="24">
        <f t="shared" si="19"/>
        <v>2.2165648973980998</v>
      </c>
      <c r="P133" s="11">
        <f t="shared" si="20"/>
        <v>38.83</v>
      </c>
      <c r="Q133" s="11">
        <f t="shared" si="20"/>
        <v>104.82</v>
      </c>
      <c r="R133" s="23">
        <f t="shared" si="21"/>
        <v>0.67771134854939818</v>
      </c>
      <c r="S133" s="23">
        <f t="shared" si="21"/>
        <v>1.8294541219404561</v>
      </c>
      <c r="T133">
        <f t="shared" si="22"/>
        <v>1.2165234927972515</v>
      </c>
      <c r="U133">
        <f t="shared" si="23"/>
        <v>122.14207461214036</v>
      </c>
      <c r="V133" s="24">
        <f t="shared" si="24"/>
        <v>1.0300687198759675</v>
      </c>
      <c r="W133" s="24">
        <f t="shared" si="25"/>
        <v>2.1495108660447366</v>
      </c>
      <c r="X133" s="24"/>
      <c r="Y133" s="24"/>
      <c r="Z133" s="24"/>
      <c r="AA133" s="24"/>
      <c r="AB133" s="24"/>
      <c r="AC133" s="24"/>
      <c r="AD133" s="4" t="s">
        <v>471</v>
      </c>
      <c r="AV133" s="1">
        <v>73.11</v>
      </c>
      <c r="AW133" s="1">
        <v>41.11</v>
      </c>
    </row>
    <row r="134" spans="1:49">
      <c r="A134" s="1" t="s">
        <v>0</v>
      </c>
      <c r="B134" s="5" t="s">
        <v>45</v>
      </c>
      <c r="C134" s="1" t="s">
        <v>2</v>
      </c>
      <c r="D134" s="1" t="s">
        <v>43</v>
      </c>
      <c r="E134" s="3" t="s">
        <v>46</v>
      </c>
      <c r="F134" s="1">
        <v>104.99</v>
      </c>
      <c r="G134" s="1">
        <v>39.74</v>
      </c>
      <c r="H134" s="1">
        <f t="shared" si="0"/>
        <v>40.229999999999997</v>
      </c>
      <c r="I134" s="1">
        <f t="shared" si="1"/>
        <v>105.65</v>
      </c>
      <c r="J134" s="23">
        <f t="shared" si="15"/>
        <v>0.70214595807731872</v>
      </c>
      <c r="K134" s="23">
        <f t="shared" si="15"/>
        <v>1.8439403547320092</v>
      </c>
      <c r="L134">
        <f t="shared" si="16"/>
        <v>1.2551578412335584</v>
      </c>
      <c r="M134">
        <f t="shared" si="17"/>
        <v>121.56208104999999</v>
      </c>
      <c r="N134" s="24">
        <f t="shared" si="18"/>
        <v>1.0694867686973657</v>
      </c>
      <c r="O134" s="24">
        <f t="shared" si="19"/>
        <v>2.2132036649003095</v>
      </c>
      <c r="P134" s="11">
        <f t="shared" si="20"/>
        <v>40.229999999999997</v>
      </c>
      <c r="Q134" s="11">
        <f t="shared" si="20"/>
        <v>105.65</v>
      </c>
      <c r="R134" s="23">
        <f t="shared" si="21"/>
        <v>0.70214595807731872</v>
      </c>
      <c r="S134" s="23">
        <f t="shared" si="21"/>
        <v>1.8439403547320092</v>
      </c>
      <c r="T134">
        <f t="shared" si="22"/>
        <v>1.1907808116454124</v>
      </c>
      <c r="U134">
        <f t="shared" si="23"/>
        <v>122.64689446040288</v>
      </c>
      <c r="V134" s="24">
        <f t="shared" si="24"/>
        <v>1.0026507218911498</v>
      </c>
      <c r="W134" s="24">
        <f t="shared" si="25"/>
        <v>2.1446741743704334</v>
      </c>
      <c r="X134" s="24"/>
      <c r="Y134" s="24"/>
      <c r="Z134" s="24"/>
      <c r="AA134" s="24"/>
      <c r="AB134" s="24"/>
      <c r="AC134" s="24"/>
      <c r="AD134" s="4" t="s">
        <v>471</v>
      </c>
      <c r="AV134" s="1">
        <v>77</v>
      </c>
      <c r="AW134" s="1">
        <v>38.54</v>
      </c>
    </row>
    <row r="135" spans="1:49">
      <c r="A135" s="1" t="s">
        <v>0</v>
      </c>
      <c r="B135" s="5" t="s">
        <v>47</v>
      </c>
      <c r="C135" s="1" t="s">
        <v>2</v>
      </c>
      <c r="D135" s="1" t="s">
        <v>48</v>
      </c>
      <c r="E135" s="3" t="s">
        <v>49</v>
      </c>
      <c r="F135" s="1">
        <v>72.400000000000006</v>
      </c>
      <c r="G135" s="1">
        <v>41.45</v>
      </c>
      <c r="H135" s="1">
        <f t="shared" si="0"/>
        <v>41.75</v>
      </c>
      <c r="I135" s="1">
        <f t="shared" si="1"/>
        <v>72.67</v>
      </c>
      <c r="J135" s="23">
        <f t="shared" si="15"/>
        <v>0.72867496270763255</v>
      </c>
      <c r="K135" s="23">
        <f t="shared" si="15"/>
        <v>1.2683307674242794</v>
      </c>
      <c r="L135">
        <f t="shared" si="16"/>
        <v>1.2284087987686847</v>
      </c>
      <c r="M135">
        <f t="shared" si="17"/>
        <v>101.68051679</v>
      </c>
      <c r="N135" s="24">
        <f t="shared" si="18"/>
        <v>1.2029705544122991</v>
      </c>
      <c r="O135" s="24">
        <f t="shared" si="19"/>
        <v>1.8049229467592374</v>
      </c>
      <c r="P135" s="11">
        <f t="shared" si="20"/>
        <v>41.75</v>
      </c>
      <c r="Q135" s="11">
        <f t="shared" si="20"/>
        <v>72.67</v>
      </c>
      <c r="R135" s="23">
        <f t="shared" si="21"/>
        <v>0.72867496270763255</v>
      </c>
      <c r="S135" s="23">
        <f t="shared" si="21"/>
        <v>1.2683307674242794</v>
      </c>
      <c r="T135">
        <f t="shared" si="22"/>
        <v>1.1628041593035088</v>
      </c>
      <c r="U135">
        <f t="shared" si="23"/>
        <v>102.58790820052643</v>
      </c>
      <c r="V135" s="24">
        <f t="shared" si="24"/>
        <v>1.1348535770359289</v>
      </c>
      <c r="W135" s="24">
        <f t="shared" si="25"/>
        <v>1.7557137870117796</v>
      </c>
      <c r="X135" s="24"/>
      <c r="Y135" s="24"/>
      <c r="Z135" s="24"/>
      <c r="AA135" s="24"/>
      <c r="AB135" s="24"/>
      <c r="AC135" s="24"/>
      <c r="AD135" s="4" t="s">
        <v>481</v>
      </c>
      <c r="AV135" s="1">
        <v>75.319999999999993</v>
      </c>
      <c r="AW135" s="1">
        <v>39.44</v>
      </c>
    </row>
    <row r="136" spans="1:49">
      <c r="A136" s="1" t="s">
        <v>0</v>
      </c>
      <c r="B136" s="5" t="s">
        <v>50</v>
      </c>
      <c r="C136" s="1" t="s">
        <v>2</v>
      </c>
      <c r="D136" s="1" t="s">
        <v>48</v>
      </c>
      <c r="E136" s="3" t="s">
        <v>51</v>
      </c>
      <c r="F136" s="1">
        <v>72.55</v>
      </c>
      <c r="G136" s="1">
        <v>41.18</v>
      </c>
      <c r="H136" s="1">
        <f t="shared" si="0"/>
        <v>41.3</v>
      </c>
      <c r="I136" s="1">
        <f t="shared" si="1"/>
        <v>72.92</v>
      </c>
      <c r="J136" s="23">
        <f t="shared" si="15"/>
        <v>0.72082098107365811</v>
      </c>
      <c r="K136" s="23">
        <f t="shared" si="15"/>
        <v>1.2726940905542652</v>
      </c>
      <c r="L136">
        <f t="shared" si="16"/>
        <v>1.2363235544119209</v>
      </c>
      <c r="M136">
        <f t="shared" si="17"/>
        <v>101.83122604</v>
      </c>
      <c r="N136" s="24">
        <f t="shared" si="18"/>
        <v>1.2100588416656661</v>
      </c>
      <c r="O136" s="24">
        <f t="shared" si="19"/>
        <v>1.8097091019816571</v>
      </c>
      <c r="P136" s="11">
        <f t="shared" si="20"/>
        <v>41.3</v>
      </c>
      <c r="Q136" s="11">
        <f t="shared" si="20"/>
        <v>72.92</v>
      </c>
      <c r="R136" s="23">
        <f t="shared" si="21"/>
        <v>0.72082098107365811</v>
      </c>
      <c r="S136" s="23">
        <f t="shared" si="21"/>
        <v>1.2726940905542652</v>
      </c>
      <c r="T136">
        <f t="shared" si="22"/>
        <v>1.1710886904282956</v>
      </c>
      <c r="U136">
        <f t="shared" si="23"/>
        <v>102.73996237168984</v>
      </c>
      <c r="V136" s="24">
        <f t="shared" si="24"/>
        <v>1.1422576221822154</v>
      </c>
      <c r="W136" s="24">
        <f t="shared" si="25"/>
        <v>1.7605515767863036</v>
      </c>
      <c r="X136" s="24"/>
      <c r="Y136" s="24"/>
      <c r="Z136" s="24"/>
      <c r="AA136" s="24"/>
      <c r="AB136" s="24"/>
      <c r="AC136" s="24"/>
      <c r="AD136" s="4" t="s">
        <v>481</v>
      </c>
      <c r="AV136" s="1">
        <v>81.39</v>
      </c>
      <c r="AW136" s="1">
        <v>30.2</v>
      </c>
    </row>
    <row r="137" spans="1:49">
      <c r="A137" s="1" t="s">
        <v>0</v>
      </c>
      <c r="B137" s="2" t="s">
        <v>6</v>
      </c>
      <c r="C137" s="1" t="s">
        <v>2</v>
      </c>
      <c r="D137" s="1" t="s">
        <v>48</v>
      </c>
      <c r="E137" s="3" t="s">
        <v>52</v>
      </c>
      <c r="F137" s="1">
        <v>73.11</v>
      </c>
      <c r="G137" s="1">
        <v>41.11</v>
      </c>
      <c r="H137" s="1">
        <f t="shared" si="0"/>
        <v>41.18</v>
      </c>
      <c r="I137" s="1">
        <f t="shared" si="1"/>
        <v>73.180000000000007</v>
      </c>
      <c r="J137" s="23">
        <f t="shared" si="15"/>
        <v>0.71872658597126493</v>
      </c>
      <c r="K137" s="23">
        <f t="shared" si="15"/>
        <v>1.2772319466094504</v>
      </c>
      <c r="L137">
        <f t="shared" si="16"/>
        <v>1.2384348430077361</v>
      </c>
      <c r="M137">
        <f t="shared" si="17"/>
        <v>101.98796365999999</v>
      </c>
      <c r="N137" s="24">
        <f t="shared" si="18"/>
        <v>1.2114261344833457</v>
      </c>
      <c r="O137" s="24">
        <f t="shared" si="19"/>
        <v>1.8134568990086228</v>
      </c>
      <c r="P137" s="11">
        <f t="shared" si="20"/>
        <v>41.18</v>
      </c>
      <c r="Q137" s="11">
        <f t="shared" si="20"/>
        <v>73.180000000000007</v>
      </c>
      <c r="R137" s="23">
        <f t="shared" si="21"/>
        <v>0.71872658597126493</v>
      </c>
      <c r="S137" s="23">
        <f t="shared" si="21"/>
        <v>1.2772319466094504</v>
      </c>
      <c r="T137">
        <f t="shared" si="22"/>
        <v>1.1732976755550668</v>
      </c>
      <c r="U137">
        <f t="shared" si="23"/>
        <v>102.89809870969977</v>
      </c>
      <c r="V137" s="24">
        <f t="shared" si="24"/>
        <v>1.1436937348559539</v>
      </c>
      <c r="W137" s="24">
        <f t="shared" si="25"/>
        <v>1.7641963046407501</v>
      </c>
      <c r="X137" s="24"/>
      <c r="Y137" s="24"/>
      <c r="Z137" s="24"/>
      <c r="AA137" s="24"/>
      <c r="AB137" s="24"/>
      <c r="AC137" s="24"/>
      <c r="AD137" s="4" t="s">
        <v>481</v>
      </c>
      <c r="AV137" s="1">
        <v>80.2</v>
      </c>
      <c r="AW137" s="1">
        <v>25.78</v>
      </c>
    </row>
    <row r="138" spans="1:49">
      <c r="A138" s="1" t="s">
        <v>0</v>
      </c>
      <c r="B138" s="5" t="s">
        <v>53</v>
      </c>
      <c r="C138" s="1" t="s">
        <v>2</v>
      </c>
      <c r="D138" s="1" t="s">
        <v>53</v>
      </c>
      <c r="E138" s="3" t="s">
        <v>54</v>
      </c>
      <c r="F138" s="1">
        <v>77</v>
      </c>
      <c r="G138" s="1">
        <v>38.54</v>
      </c>
      <c r="H138" s="1">
        <f t="shared" si="0"/>
        <v>38.9</v>
      </c>
      <c r="I138" s="1">
        <f t="shared" si="1"/>
        <v>77</v>
      </c>
      <c r="J138" s="23">
        <f t="shared" si="15"/>
        <v>0.67893307902579414</v>
      </c>
      <c r="K138" s="23">
        <f t="shared" si="15"/>
        <v>1.3439035240356338</v>
      </c>
      <c r="L138">
        <f t="shared" si="16"/>
        <v>1.2785885621278799</v>
      </c>
      <c r="M138">
        <f t="shared" si="17"/>
        <v>104.29080099999999</v>
      </c>
      <c r="N138" s="24">
        <f t="shared" si="18"/>
        <v>1.2390231189397591</v>
      </c>
      <c r="O138" s="24">
        <f t="shared" si="19"/>
        <v>1.8718374879148623</v>
      </c>
      <c r="P138" s="11">
        <f t="shared" si="20"/>
        <v>38.9</v>
      </c>
      <c r="Q138" s="11">
        <f t="shared" si="20"/>
        <v>77</v>
      </c>
      <c r="R138" s="23">
        <f t="shared" si="21"/>
        <v>0.67893307902579414</v>
      </c>
      <c r="S138" s="23">
        <f t="shared" si="21"/>
        <v>1.3439035240356338</v>
      </c>
      <c r="T138">
        <f t="shared" si="22"/>
        <v>1.2152371537311895</v>
      </c>
      <c r="U138">
        <f t="shared" si="23"/>
        <v>105.22148644507661</v>
      </c>
      <c r="V138" s="24">
        <f t="shared" si="24"/>
        <v>1.1726043293912163</v>
      </c>
      <c r="W138" s="24">
        <f t="shared" si="25"/>
        <v>1.8213572054299594</v>
      </c>
      <c r="X138" s="24"/>
      <c r="Y138" s="24"/>
      <c r="Z138" s="24"/>
      <c r="AA138" s="24"/>
      <c r="AB138" s="24"/>
      <c r="AC138" s="24"/>
      <c r="AD138" s="4"/>
      <c r="AV138" s="1">
        <v>81.22</v>
      </c>
      <c r="AW138" s="1">
        <v>28.32</v>
      </c>
    </row>
    <row r="139" spans="1:49">
      <c r="A139" s="1" t="s">
        <v>0</v>
      </c>
      <c r="B139" s="5" t="s">
        <v>55</v>
      </c>
      <c r="C139" s="1" t="s">
        <v>2</v>
      </c>
      <c r="D139" s="1" t="s">
        <v>56</v>
      </c>
      <c r="E139" s="3" t="s">
        <v>57</v>
      </c>
      <c r="F139" s="1">
        <v>75.319999999999993</v>
      </c>
      <c r="G139" s="1">
        <v>39.44</v>
      </c>
      <c r="H139" s="1">
        <f t="shared" si="0"/>
        <v>39.729999999999997</v>
      </c>
      <c r="I139" s="1">
        <f t="shared" si="1"/>
        <v>75.53</v>
      </c>
      <c r="J139" s="23">
        <f t="shared" si="15"/>
        <v>0.69341931181734706</v>
      </c>
      <c r="K139" s="23">
        <f t="shared" si="15"/>
        <v>1.318247184031317</v>
      </c>
      <c r="L139">
        <f t="shared" si="16"/>
        <v>1.2639644350917383</v>
      </c>
      <c r="M139">
        <f t="shared" si="17"/>
        <v>103.40463061</v>
      </c>
      <c r="N139" s="24">
        <f t="shared" si="18"/>
        <v>1.2295304356507335</v>
      </c>
      <c r="O139" s="24">
        <f t="shared" si="19"/>
        <v>1.8492467787814233</v>
      </c>
      <c r="P139" s="11">
        <f t="shared" si="20"/>
        <v>39.729999999999997</v>
      </c>
      <c r="Q139" s="11">
        <f t="shared" si="20"/>
        <v>75.53</v>
      </c>
      <c r="R139" s="23">
        <f t="shared" si="21"/>
        <v>0.69341931181734706</v>
      </c>
      <c r="S139" s="23">
        <f t="shared" si="21"/>
        <v>1.318247184031317</v>
      </c>
      <c r="T139">
        <f t="shared" si="22"/>
        <v>1.1999781675228529</v>
      </c>
      <c r="U139">
        <f t="shared" si="23"/>
        <v>104.32740791863579</v>
      </c>
      <c r="V139" s="24">
        <f t="shared" si="24"/>
        <v>1.1626558063504586</v>
      </c>
      <c r="W139" s="24">
        <f t="shared" si="25"/>
        <v>1.7992450372067987</v>
      </c>
      <c r="X139" s="24"/>
      <c r="Y139" s="24"/>
      <c r="Z139" s="24"/>
      <c r="AA139" s="24"/>
      <c r="AB139" s="24"/>
      <c r="AC139" s="24"/>
      <c r="AD139" s="4" t="s">
        <v>58</v>
      </c>
      <c r="AV139" s="1">
        <v>87.12</v>
      </c>
      <c r="AW139" s="1">
        <v>30.26</v>
      </c>
    </row>
    <row r="140" spans="1:49">
      <c r="A140" s="1" t="s">
        <v>0</v>
      </c>
      <c r="B140" s="5" t="s">
        <v>59</v>
      </c>
      <c r="C140" s="1" t="s">
        <v>2</v>
      </c>
      <c r="D140" s="1" t="s">
        <v>60</v>
      </c>
      <c r="E140" s="6" t="s">
        <v>61</v>
      </c>
      <c r="F140" s="1">
        <v>81.39</v>
      </c>
      <c r="G140" s="1">
        <v>30.2</v>
      </c>
      <c r="H140" s="1">
        <f t="shared" si="0"/>
        <v>30.33</v>
      </c>
      <c r="I140" s="1">
        <f t="shared" si="1"/>
        <v>81.650000000000006</v>
      </c>
      <c r="J140" s="23">
        <f t="shared" si="15"/>
        <v>0.52935836212988008</v>
      </c>
      <c r="K140" s="23">
        <f t="shared" si="15"/>
        <v>1.4250613342533702</v>
      </c>
      <c r="L140">
        <f t="shared" si="16"/>
        <v>1.4292670306699331</v>
      </c>
      <c r="M140">
        <f t="shared" si="17"/>
        <v>107.09399304999999</v>
      </c>
      <c r="N140" s="24">
        <f t="shared" si="18"/>
        <v>1.3661274974146507</v>
      </c>
      <c r="O140" s="24">
        <f t="shared" si="19"/>
        <v>1.9763452186023778</v>
      </c>
      <c r="P140" s="11">
        <f t="shared" si="20"/>
        <v>30.33</v>
      </c>
      <c r="Q140" s="11">
        <f t="shared" si="20"/>
        <v>81.650000000000006</v>
      </c>
      <c r="R140" s="23">
        <f t="shared" si="21"/>
        <v>0.52935836212988008</v>
      </c>
      <c r="S140" s="23">
        <f t="shared" si="21"/>
        <v>1.4250613342533702</v>
      </c>
      <c r="T140">
        <f t="shared" si="22"/>
        <v>1.3715713509509724</v>
      </c>
      <c r="U140">
        <f t="shared" si="23"/>
        <v>108.04969402871595</v>
      </c>
      <c r="V140" s="24">
        <f t="shared" si="24"/>
        <v>1.3040737745073161</v>
      </c>
      <c r="W140" s="24">
        <f t="shared" si="25"/>
        <v>1.9272654855616942</v>
      </c>
      <c r="X140" s="24"/>
      <c r="Y140" s="24"/>
      <c r="Z140" s="24"/>
      <c r="AA140" s="24"/>
      <c r="AB140" s="24"/>
      <c r="AC140" s="24"/>
      <c r="AD140" s="4"/>
      <c r="AV140" s="1">
        <v>82.27</v>
      </c>
      <c r="AW140" s="1">
        <v>27.56</v>
      </c>
    </row>
    <row r="141" spans="1:49">
      <c r="A141" s="1" t="s">
        <v>0</v>
      </c>
      <c r="B141" s="5" t="s">
        <v>62</v>
      </c>
      <c r="C141" s="1" t="s">
        <v>2</v>
      </c>
      <c r="D141" s="1" t="s">
        <v>60</v>
      </c>
      <c r="E141" s="3" t="s">
        <v>63</v>
      </c>
      <c r="F141" s="1">
        <v>80.2</v>
      </c>
      <c r="G141" s="1">
        <v>25.78</v>
      </c>
      <c r="H141" s="1">
        <f t="shared" si="0"/>
        <v>26.3</v>
      </c>
      <c r="I141" s="1">
        <f t="shared" si="1"/>
        <v>80.33</v>
      </c>
      <c r="J141" s="23">
        <f t="shared" si="15"/>
        <v>0.4590215932745087</v>
      </c>
      <c r="K141" s="23">
        <f t="shared" si="15"/>
        <v>1.402022988127045</v>
      </c>
      <c r="L141">
        <f t="shared" si="16"/>
        <v>1.4993980614553126</v>
      </c>
      <c r="M141">
        <f t="shared" si="17"/>
        <v>106.29824820999998</v>
      </c>
      <c r="N141" s="24">
        <f t="shared" si="18"/>
        <v>1.4391430601919404</v>
      </c>
      <c r="O141" s="24">
        <f t="shared" si="19"/>
        <v>1.9770134183833061</v>
      </c>
      <c r="P141" s="11">
        <f t="shared" si="20"/>
        <v>26.3</v>
      </c>
      <c r="Q141" s="11">
        <f t="shared" si="20"/>
        <v>80.33</v>
      </c>
      <c r="R141" s="23">
        <f t="shared" si="21"/>
        <v>0.4590215932745087</v>
      </c>
      <c r="S141" s="23">
        <f t="shared" si="21"/>
        <v>1.402022988127045</v>
      </c>
      <c r="T141">
        <f t="shared" si="22"/>
        <v>1.4438772775200426</v>
      </c>
      <c r="U141">
        <f t="shared" si="23"/>
        <v>107.24684800497316</v>
      </c>
      <c r="V141" s="24">
        <f t="shared" si="24"/>
        <v>1.3789551500578807</v>
      </c>
      <c r="W141" s="24">
        <f t="shared" si="25"/>
        <v>1.9303891969511291</v>
      </c>
      <c r="X141" s="24"/>
      <c r="Y141" s="24"/>
      <c r="Z141" s="24"/>
      <c r="AA141" s="24"/>
      <c r="AB141" s="24"/>
      <c r="AC141" s="24"/>
      <c r="AD141" s="4"/>
      <c r="AV141" s="1">
        <v>80.03</v>
      </c>
      <c r="AW141" s="1">
        <v>26.42</v>
      </c>
    </row>
    <row r="142" spans="1:49">
      <c r="A142" s="1" t="s">
        <v>0</v>
      </c>
      <c r="B142" s="5" t="s">
        <v>64</v>
      </c>
      <c r="C142" s="1" t="s">
        <v>2</v>
      </c>
      <c r="D142" s="1" t="s">
        <v>60</v>
      </c>
      <c r="E142" s="3" t="s">
        <v>65</v>
      </c>
      <c r="F142" s="1">
        <v>81.22</v>
      </c>
      <c r="G142" s="1">
        <v>28.32</v>
      </c>
      <c r="H142" s="1">
        <f t="shared" si="0"/>
        <v>28.53</v>
      </c>
      <c r="I142" s="1">
        <f t="shared" si="1"/>
        <v>81.37</v>
      </c>
      <c r="J142" s="23">
        <f t="shared" si="15"/>
        <v>0.49794243559398221</v>
      </c>
      <c r="K142" s="23">
        <f t="shared" si="15"/>
        <v>1.420174412347786</v>
      </c>
      <c r="L142">
        <f t="shared" si="16"/>
        <v>1.4606771220898234</v>
      </c>
      <c r="M142">
        <f t="shared" si="17"/>
        <v>106.92519869</v>
      </c>
      <c r="N142" s="24">
        <f t="shared" si="18"/>
        <v>1.3974088283588952</v>
      </c>
      <c r="O142" s="24">
        <f t="shared" si="19"/>
        <v>1.9814629651891962</v>
      </c>
      <c r="P142" s="11">
        <f t="shared" si="20"/>
        <v>28.53</v>
      </c>
      <c r="Q142" s="11">
        <f t="shared" si="20"/>
        <v>81.37</v>
      </c>
      <c r="R142" s="23">
        <f t="shared" si="21"/>
        <v>0.49794243559398221</v>
      </c>
      <c r="S142" s="23">
        <f t="shared" si="21"/>
        <v>1.420174412347786</v>
      </c>
      <c r="T142">
        <f t="shared" si="22"/>
        <v>1.4039866412358353</v>
      </c>
      <c r="U142">
        <f t="shared" si="23"/>
        <v>107.87939335701293</v>
      </c>
      <c r="V142" s="24">
        <f t="shared" si="24"/>
        <v>1.3361809439532524</v>
      </c>
      <c r="W142" s="24">
        <f t="shared" si="25"/>
        <v>1.9333394652535221</v>
      </c>
      <c r="X142" s="24"/>
      <c r="Y142" s="24"/>
      <c r="Z142" s="24"/>
      <c r="AA142" s="24"/>
      <c r="AB142" s="24"/>
      <c r="AC142" s="24"/>
      <c r="AD142" s="4"/>
      <c r="AV142" s="1">
        <v>80.900000000000006</v>
      </c>
      <c r="AW142" s="1">
        <v>26.8</v>
      </c>
    </row>
    <row r="143" spans="1:49">
      <c r="A143" s="1" t="s">
        <v>0</v>
      </c>
      <c r="B143" s="5" t="s">
        <v>66</v>
      </c>
      <c r="C143" s="1" t="s">
        <v>2</v>
      </c>
      <c r="D143" s="1" t="s">
        <v>60</v>
      </c>
      <c r="E143" s="3" t="s">
        <v>67</v>
      </c>
      <c r="F143" s="1">
        <v>87.12</v>
      </c>
      <c r="G143" s="1">
        <v>30.26</v>
      </c>
      <c r="H143" s="1">
        <f t="shared" si="0"/>
        <v>30.43</v>
      </c>
      <c r="I143" s="1">
        <f t="shared" si="1"/>
        <v>87.2</v>
      </c>
      <c r="J143" s="23">
        <f t="shared" si="15"/>
        <v>0.53110369138187452</v>
      </c>
      <c r="K143" s="23">
        <f t="shared" si="15"/>
        <v>1.5219271077390555</v>
      </c>
      <c r="L143">
        <f t="shared" si="16"/>
        <v>1.4275184540374155</v>
      </c>
      <c r="M143">
        <f t="shared" si="17"/>
        <v>110.43973839999998</v>
      </c>
      <c r="N143" s="24">
        <f t="shared" si="18"/>
        <v>1.3376419012883156</v>
      </c>
      <c r="O143" s="24">
        <f t="shared" si="19"/>
        <v>2.0547471927769756</v>
      </c>
      <c r="P143" s="11">
        <f t="shared" si="20"/>
        <v>30.43</v>
      </c>
      <c r="Q143" s="11">
        <f t="shared" si="20"/>
        <v>87.2</v>
      </c>
      <c r="R143" s="23">
        <f t="shared" si="21"/>
        <v>0.53110369138187452</v>
      </c>
      <c r="S143" s="23">
        <f t="shared" si="21"/>
        <v>1.5219271077390555</v>
      </c>
      <c r="T143">
        <f t="shared" si="22"/>
        <v>1.3697652521419268</v>
      </c>
      <c r="U143">
        <f t="shared" si="23"/>
        <v>111.42529662854355</v>
      </c>
      <c r="V143" s="24">
        <f t="shared" si="24"/>
        <v>1.2751071156220311</v>
      </c>
      <c r="W143" s="24">
        <f t="shared" si="25"/>
        <v>2.0026539754893893</v>
      </c>
      <c r="X143" s="24"/>
      <c r="Y143" s="24"/>
      <c r="Z143" s="24"/>
      <c r="AA143" s="24"/>
      <c r="AB143" s="24"/>
      <c r="AC143" s="24"/>
      <c r="AD143" s="4"/>
      <c r="AV143" s="1">
        <v>84.15</v>
      </c>
      <c r="AW143" s="1">
        <v>30.27</v>
      </c>
    </row>
    <row r="144" spans="1:49">
      <c r="A144" s="1" t="s">
        <v>0</v>
      </c>
      <c r="B144" s="5" t="s">
        <v>68</v>
      </c>
      <c r="C144" s="1" t="s">
        <v>2</v>
      </c>
      <c r="D144" s="1" t="s">
        <v>60</v>
      </c>
      <c r="E144" s="3" t="s">
        <v>69</v>
      </c>
      <c r="F144" s="1">
        <v>82.27</v>
      </c>
      <c r="G144" s="1">
        <v>27.56</v>
      </c>
      <c r="H144" s="1">
        <f t="shared" si="0"/>
        <v>27.93</v>
      </c>
      <c r="I144" s="1">
        <f t="shared" si="1"/>
        <v>82.45</v>
      </c>
      <c r="J144" s="23">
        <f t="shared" si="15"/>
        <v>0.48747046008201622</v>
      </c>
      <c r="K144" s="23">
        <f t="shared" si="15"/>
        <v>1.4390239682693247</v>
      </c>
      <c r="L144">
        <f t="shared" si="16"/>
        <v>1.4711177499028394</v>
      </c>
      <c r="M144">
        <f t="shared" si="17"/>
        <v>107.57626264999999</v>
      </c>
      <c r="N144" s="24">
        <f t="shared" si="18"/>
        <v>1.4024398774580054</v>
      </c>
      <c r="O144" s="24">
        <f t="shared" si="19"/>
        <v>2.0004670277532846</v>
      </c>
      <c r="P144" s="11">
        <f t="shared" si="20"/>
        <v>27.93</v>
      </c>
      <c r="Q144" s="11">
        <f t="shared" si="20"/>
        <v>82.45</v>
      </c>
      <c r="R144" s="23">
        <f t="shared" si="21"/>
        <v>0.48747046008201622</v>
      </c>
      <c r="S144" s="23">
        <f t="shared" si="21"/>
        <v>1.4390239682693247</v>
      </c>
      <c r="T144">
        <f t="shared" si="22"/>
        <v>1.4147499863752413</v>
      </c>
      <c r="U144">
        <f t="shared" si="23"/>
        <v>108.53626737643884</v>
      </c>
      <c r="V144" s="24">
        <f t="shared" si="24"/>
        <v>1.3413564582207911</v>
      </c>
      <c r="W144" s="24">
        <f t="shared" si="25"/>
        <v>1.9520513214530153</v>
      </c>
      <c r="X144" s="24"/>
      <c r="Y144" s="24"/>
      <c r="Z144" s="24"/>
      <c r="AA144" s="24"/>
      <c r="AB144" s="24"/>
      <c r="AC144" s="24"/>
      <c r="AD144" s="4"/>
      <c r="AV144" s="1">
        <v>84.23</v>
      </c>
      <c r="AW144" s="1">
        <v>33.44</v>
      </c>
    </row>
    <row r="145" spans="1:49">
      <c r="A145" s="1" t="s">
        <v>0</v>
      </c>
      <c r="B145" s="5" t="s">
        <v>70</v>
      </c>
      <c r="C145" s="1" t="s">
        <v>2</v>
      </c>
      <c r="D145" s="1" t="s">
        <v>60</v>
      </c>
      <c r="E145" s="3" t="s">
        <v>71</v>
      </c>
      <c r="F145" s="1">
        <v>80.03</v>
      </c>
      <c r="G145" s="1">
        <v>26.42</v>
      </c>
      <c r="H145" s="1">
        <f t="shared" si="0"/>
        <v>26.7</v>
      </c>
      <c r="I145" s="1">
        <f t="shared" si="1"/>
        <v>80.05</v>
      </c>
      <c r="J145" s="23">
        <f t="shared" si="15"/>
        <v>0.46600291028248597</v>
      </c>
      <c r="K145" s="23">
        <f t="shared" si="15"/>
        <v>1.3971360662214607</v>
      </c>
      <c r="L145">
        <f t="shared" si="16"/>
        <v>1.4924699426444972</v>
      </c>
      <c r="M145">
        <f t="shared" si="17"/>
        <v>106.12945385</v>
      </c>
      <c r="N145" s="24">
        <f t="shared" si="18"/>
        <v>1.4337210557852518</v>
      </c>
      <c r="O145" s="24">
        <f t="shared" si="19"/>
        <v>1.9708471676553696</v>
      </c>
      <c r="P145" s="11">
        <f t="shared" si="20"/>
        <v>26.7</v>
      </c>
      <c r="Q145" s="11">
        <f t="shared" si="20"/>
        <v>80.05</v>
      </c>
      <c r="R145" s="23">
        <f t="shared" si="21"/>
        <v>0.46600291028248597</v>
      </c>
      <c r="S145" s="23">
        <f t="shared" si="21"/>
        <v>1.3971360662214607</v>
      </c>
      <c r="T145">
        <f t="shared" si="22"/>
        <v>1.4367452506013916</v>
      </c>
      <c r="U145">
        <f t="shared" si="23"/>
        <v>107.07654733327016</v>
      </c>
      <c r="V145" s="24">
        <f t="shared" si="24"/>
        <v>1.3734038839183851</v>
      </c>
      <c r="W145" s="24">
        <f t="shared" si="25"/>
        <v>1.9241943202472072</v>
      </c>
      <c r="X145" s="24"/>
      <c r="Y145" s="24"/>
      <c r="Z145" s="24"/>
      <c r="AA145" s="24"/>
      <c r="AB145" s="24"/>
      <c r="AC145" s="24"/>
      <c r="AD145" s="4"/>
      <c r="AV145" s="1">
        <v>81.58</v>
      </c>
      <c r="AW145" s="1">
        <v>33.28</v>
      </c>
    </row>
    <row r="146" spans="1:49">
      <c r="A146" s="1" t="s">
        <v>0</v>
      </c>
      <c r="B146" s="5" t="s">
        <v>60</v>
      </c>
      <c r="C146" s="1" t="s">
        <v>2</v>
      </c>
      <c r="D146" s="1" t="s">
        <v>60</v>
      </c>
      <c r="E146" s="3" t="s">
        <v>72</v>
      </c>
      <c r="F146" s="1">
        <v>80.900000000000006</v>
      </c>
      <c r="G146" s="1">
        <v>26.8</v>
      </c>
      <c r="H146" s="1">
        <f t="shared" si="0"/>
        <v>27.33</v>
      </c>
      <c r="I146" s="1">
        <f t="shared" si="1"/>
        <v>81.5</v>
      </c>
      <c r="J146" s="23">
        <f t="shared" si="15"/>
        <v>0.47699848457005023</v>
      </c>
      <c r="K146" s="23">
        <f t="shared" si="15"/>
        <v>1.4224433403753787</v>
      </c>
      <c r="L146">
        <f t="shared" si="16"/>
        <v>1.4815423120717079</v>
      </c>
      <c r="M146">
        <f t="shared" si="17"/>
        <v>107.00356749999999</v>
      </c>
      <c r="N146" s="24">
        <f t="shared" si="18"/>
        <v>1.4167789858395425</v>
      </c>
      <c r="O146" s="24">
        <f t="shared" si="19"/>
        <v>1.9894755674457272</v>
      </c>
      <c r="P146" s="11">
        <f t="shared" si="20"/>
        <v>27.33</v>
      </c>
      <c r="Q146" s="11">
        <f t="shared" si="20"/>
        <v>81.5</v>
      </c>
      <c r="R146" s="23">
        <f t="shared" si="21"/>
        <v>0.47699848457005023</v>
      </c>
      <c r="S146" s="23">
        <f t="shared" si="21"/>
        <v>1.4224433403753787</v>
      </c>
      <c r="T146">
        <f t="shared" si="22"/>
        <v>1.4254913051833458</v>
      </c>
      <c r="U146">
        <f t="shared" si="23"/>
        <v>107.9584615260179</v>
      </c>
      <c r="V146" s="24">
        <f t="shared" si="24"/>
        <v>1.3560417942293697</v>
      </c>
      <c r="W146" s="24">
        <f t="shared" si="25"/>
        <v>1.9418134611826958</v>
      </c>
      <c r="X146" s="24"/>
      <c r="Y146" s="24"/>
      <c r="Z146" s="24"/>
      <c r="AA146" s="24"/>
      <c r="AB146" s="24"/>
      <c r="AC146" s="24"/>
      <c r="AD146" s="4"/>
      <c r="AV146" s="1">
        <v>83.39</v>
      </c>
      <c r="AW146" s="1">
        <v>32.5</v>
      </c>
    </row>
    <row r="147" spans="1:49">
      <c r="A147" s="1" t="s">
        <v>0</v>
      </c>
      <c r="B147" s="5" t="s">
        <v>73</v>
      </c>
      <c r="C147" s="1" t="s">
        <v>2</v>
      </c>
      <c r="D147" s="1" t="s">
        <v>60</v>
      </c>
      <c r="E147" s="3" t="s">
        <v>74</v>
      </c>
      <c r="F147" s="1">
        <v>84.15</v>
      </c>
      <c r="G147" s="1">
        <v>30.27</v>
      </c>
      <c r="H147" s="1">
        <f t="shared" si="0"/>
        <v>30.45</v>
      </c>
      <c r="I147" s="1">
        <f t="shared" si="1"/>
        <v>84.25</v>
      </c>
      <c r="J147" s="23">
        <f t="shared" si="15"/>
        <v>0.53145275723227337</v>
      </c>
      <c r="K147" s="23">
        <f t="shared" si="15"/>
        <v>1.4704398948052226</v>
      </c>
      <c r="L147">
        <f t="shared" si="16"/>
        <v>1.4271686966489692</v>
      </c>
      <c r="M147">
        <f t="shared" si="17"/>
        <v>108.66136924999999</v>
      </c>
      <c r="N147" s="24">
        <f t="shared" si="18"/>
        <v>1.352137058612958</v>
      </c>
      <c r="O147" s="24">
        <f t="shared" si="19"/>
        <v>2.0128835712880151</v>
      </c>
      <c r="P147" s="11">
        <f t="shared" si="20"/>
        <v>30.45</v>
      </c>
      <c r="Q147" s="11">
        <f t="shared" si="20"/>
        <v>84.25</v>
      </c>
      <c r="R147" s="23">
        <f t="shared" si="21"/>
        <v>0.53145275723227337</v>
      </c>
      <c r="S147" s="23">
        <f t="shared" si="21"/>
        <v>1.4704398948052226</v>
      </c>
      <c r="T147">
        <f t="shared" si="22"/>
        <v>1.3694039686439927</v>
      </c>
      <c r="U147">
        <f t="shared" si="23"/>
        <v>109.63105740881537</v>
      </c>
      <c r="V147" s="24">
        <f t="shared" si="24"/>
        <v>1.2898080223597628</v>
      </c>
      <c r="W147" s="24">
        <f t="shared" si="25"/>
        <v>1.9623633384993306</v>
      </c>
      <c r="X147" s="24"/>
      <c r="Y147" s="24"/>
      <c r="Z147" s="24"/>
      <c r="AA147" s="24"/>
      <c r="AB147" s="24"/>
      <c r="AC147" s="24"/>
      <c r="AD147" s="4"/>
      <c r="AV147" s="1">
        <v>84.56</v>
      </c>
      <c r="AW147" s="1">
        <v>32.29</v>
      </c>
    </row>
    <row r="148" spans="1:49">
      <c r="A148" s="1" t="s">
        <v>0</v>
      </c>
      <c r="B148" s="2" t="s">
        <v>75</v>
      </c>
      <c r="C148" s="1" t="s">
        <v>2</v>
      </c>
      <c r="D148" s="1" t="s">
        <v>76</v>
      </c>
      <c r="E148" s="3" t="s">
        <v>77</v>
      </c>
      <c r="F148" s="1">
        <v>84.23</v>
      </c>
      <c r="G148" s="1">
        <v>33.44</v>
      </c>
      <c r="H148" s="1">
        <f t="shared" si="0"/>
        <v>33.729999999999997</v>
      </c>
      <c r="I148" s="1">
        <f t="shared" si="1"/>
        <v>84.38</v>
      </c>
      <c r="J148" s="23">
        <f t="shared" si="15"/>
        <v>0.58869955669768725</v>
      </c>
      <c r="K148" s="23">
        <f t="shared" si="15"/>
        <v>1.4727088228328151</v>
      </c>
      <c r="L148">
        <f t="shared" si="16"/>
        <v>1.3696443052998553</v>
      </c>
      <c r="M148">
        <f t="shared" si="17"/>
        <v>108.73973805999999</v>
      </c>
      <c r="N148" s="24">
        <f t="shared" si="18"/>
        <v>1.2970362907802835</v>
      </c>
      <c r="O148" s="24">
        <f t="shared" si="19"/>
        <v>1.9962517349912594</v>
      </c>
      <c r="P148" s="11">
        <f t="shared" si="20"/>
        <v>33.729999999999997</v>
      </c>
      <c r="Q148" s="11">
        <f t="shared" si="20"/>
        <v>84.38</v>
      </c>
      <c r="R148" s="23">
        <f t="shared" si="21"/>
        <v>0.58869955669768725</v>
      </c>
      <c r="S148" s="23">
        <f t="shared" si="21"/>
        <v>1.4727088228328151</v>
      </c>
      <c r="T148">
        <f t="shared" si="22"/>
        <v>1.3098875117129274</v>
      </c>
      <c r="U148">
        <f t="shared" si="23"/>
        <v>109.71012557782034</v>
      </c>
      <c r="V148" s="24">
        <f t="shared" si="24"/>
        <v>1.2331424560448023</v>
      </c>
      <c r="W148" s="24">
        <f t="shared" si="25"/>
        <v>1.9440702172491415</v>
      </c>
      <c r="X148" s="24"/>
      <c r="Y148" s="24"/>
      <c r="Z148" s="24"/>
      <c r="AA148" s="24"/>
      <c r="AB148" s="24"/>
      <c r="AC148" s="24"/>
      <c r="AD148" s="4"/>
      <c r="AV148" s="1">
        <v>81.05</v>
      </c>
      <c r="AW148" s="1">
        <v>32.04</v>
      </c>
    </row>
    <row r="149" spans="1:49">
      <c r="A149" s="1" t="s">
        <v>0</v>
      </c>
      <c r="B149" s="2" t="s">
        <v>78</v>
      </c>
      <c r="C149" s="1" t="s">
        <v>2</v>
      </c>
      <c r="D149" s="1" t="s">
        <v>76</v>
      </c>
      <c r="E149" s="3" t="s">
        <v>79</v>
      </c>
      <c r="F149" s="1">
        <v>81.58</v>
      </c>
      <c r="G149" s="1">
        <v>33.28</v>
      </c>
      <c r="H149" s="1">
        <f t="shared" si="0"/>
        <v>33.47</v>
      </c>
      <c r="I149" s="1">
        <f t="shared" si="1"/>
        <v>81.97</v>
      </c>
      <c r="J149" s="23">
        <f t="shared" si="15"/>
        <v>0.58416170064250206</v>
      </c>
      <c r="K149" s="23">
        <f t="shared" si="15"/>
        <v>1.430646387859752</v>
      </c>
      <c r="L149">
        <f t="shared" si="16"/>
        <v>1.3742143730313503</v>
      </c>
      <c r="M149">
        <f t="shared" si="17"/>
        <v>107.28690089</v>
      </c>
      <c r="N149" s="24">
        <f t="shared" si="18"/>
        <v>1.3121394073791504</v>
      </c>
      <c r="O149" s="24">
        <f t="shared" si="19"/>
        <v>1.9645831520897368</v>
      </c>
      <c r="P149" s="11">
        <f t="shared" si="20"/>
        <v>33.47</v>
      </c>
      <c r="Q149" s="11">
        <f t="shared" si="20"/>
        <v>81.97</v>
      </c>
      <c r="R149" s="23">
        <f t="shared" si="21"/>
        <v>0.58416170064250206</v>
      </c>
      <c r="S149" s="23">
        <f t="shared" si="21"/>
        <v>1.430646387859752</v>
      </c>
      <c r="T149">
        <f t="shared" si="22"/>
        <v>1.3146231400069064</v>
      </c>
      <c r="U149">
        <f t="shared" si="23"/>
        <v>108.24432336780511</v>
      </c>
      <c r="V149" s="24">
        <f t="shared" si="24"/>
        <v>1.2485372300244928</v>
      </c>
      <c r="W149" s="24">
        <f t="shared" si="25"/>
        <v>1.9138641030488239</v>
      </c>
      <c r="X149" s="24"/>
      <c r="Y149" s="24"/>
      <c r="Z149" s="24"/>
      <c r="AA149" s="24"/>
      <c r="AB149" s="24"/>
      <c r="AC149" s="24"/>
      <c r="AD149" s="4"/>
      <c r="AV149" s="1">
        <v>90.35</v>
      </c>
      <c r="AW149" s="1">
        <v>41.32</v>
      </c>
    </row>
    <row r="150" spans="1:49">
      <c r="A150" s="1" t="s">
        <v>0</v>
      </c>
      <c r="B150" s="2" t="s">
        <v>80</v>
      </c>
      <c r="C150" s="1" t="s">
        <v>2</v>
      </c>
      <c r="D150" s="1" t="s">
        <v>76</v>
      </c>
      <c r="E150" s="3" t="s">
        <v>81</v>
      </c>
      <c r="F150" s="1">
        <v>83.39</v>
      </c>
      <c r="G150" s="1">
        <v>32.5</v>
      </c>
      <c r="H150" s="1">
        <f t="shared" si="0"/>
        <v>32.83</v>
      </c>
      <c r="I150" s="1">
        <f t="shared" si="1"/>
        <v>83.65</v>
      </c>
      <c r="J150" s="23">
        <f t="shared" si="15"/>
        <v>0.57299159342973838</v>
      </c>
      <c r="K150" s="23">
        <f t="shared" si="15"/>
        <v>1.4599679192932569</v>
      </c>
      <c r="L150">
        <f t="shared" si="16"/>
        <v>1.3854572818089508</v>
      </c>
      <c r="M150">
        <f t="shared" si="17"/>
        <v>108.29966705</v>
      </c>
      <c r="N150" s="24">
        <f t="shared" si="18"/>
        <v>1.3153909694632231</v>
      </c>
      <c r="O150" s="24">
        <f t="shared" si="19"/>
        <v>1.9912417907265361</v>
      </c>
      <c r="P150" s="11">
        <f t="shared" si="20"/>
        <v>32.83</v>
      </c>
      <c r="Q150" s="11">
        <f t="shared" si="20"/>
        <v>83.65</v>
      </c>
      <c r="R150" s="23">
        <f t="shared" si="21"/>
        <v>0.57299159342973838</v>
      </c>
      <c r="S150" s="23">
        <f t="shared" si="21"/>
        <v>1.4599679192932569</v>
      </c>
      <c r="T150">
        <f t="shared" si="22"/>
        <v>1.3262678104422141</v>
      </c>
      <c r="U150">
        <f t="shared" si="23"/>
        <v>109.2661273980232</v>
      </c>
      <c r="V150" s="24">
        <f t="shared" si="24"/>
        <v>1.251991750595097</v>
      </c>
      <c r="W150" s="24">
        <f t="shared" si="25"/>
        <v>1.9399059278114277</v>
      </c>
      <c r="X150" s="24"/>
      <c r="Y150" s="24"/>
      <c r="Z150" s="24"/>
      <c r="AA150" s="24"/>
      <c r="AB150" s="24"/>
      <c r="AC150" s="24"/>
      <c r="AD150" s="4"/>
      <c r="AV150" s="1">
        <v>93.37</v>
      </c>
      <c r="AW150" s="1">
        <v>41.35</v>
      </c>
    </row>
    <row r="151" spans="1:49">
      <c r="A151" s="1" t="s">
        <v>0</v>
      </c>
      <c r="B151" s="5" t="s">
        <v>82</v>
      </c>
      <c r="C151" s="1" t="s">
        <v>2</v>
      </c>
      <c r="D151" s="1" t="s">
        <v>76</v>
      </c>
      <c r="E151" s="3" t="s">
        <v>83</v>
      </c>
      <c r="F151" s="1">
        <v>84.56</v>
      </c>
      <c r="G151" s="1">
        <v>32.29</v>
      </c>
      <c r="H151" s="1">
        <f t="shared" si="0"/>
        <v>32.479999999999997</v>
      </c>
      <c r="I151" s="1">
        <f t="shared" si="1"/>
        <v>84.93</v>
      </c>
      <c r="J151" s="23">
        <f t="shared" si="15"/>
        <v>0.56688294104775816</v>
      </c>
      <c r="K151" s="23">
        <f t="shared" si="15"/>
        <v>1.4823081337187842</v>
      </c>
      <c r="L151">
        <f t="shared" si="16"/>
        <v>1.391601522647363</v>
      </c>
      <c r="M151">
        <f t="shared" si="17"/>
        <v>109.07129841</v>
      </c>
      <c r="N151" s="24">
        <f t="shared" si="18"/>
        <v>1.3152202852267088</v>
      </c>
      <c r="O151" s="24">
        <f t="shared" si="19"/>
        <v>2.0109244407072544</v>
      </c>
      <c r="P151" s="11">
        <f t="shared" si="20"/>
        <v>32.479999999999997</v>
      </c>
      <c r="Q151" s="11">
        <f t="shared" si="20"/>
        <v>84.93</v>
      </c>
      <c r="R151" s="23">
        <f t="shared" si="21"/>
        <v>0.56688294104775816</v>
      </c>
      <c r="S151" s="23">
        <f t="shared" si="21"/>
        <v>1.4823081337187842</v>
      </c>
      <c r="T151">
        <f t="shared" si="22"/>
        <v>1.3326283433106307</v>
      </c>
      <c r="U151">
        <f t="shared" si="23"/>
        <v>110.04464475437983</v>
      </c>
      <c r="V151" s="24">
        <f t="shared" si="24"/>
        <v>1.2519054930249176</v>
      </c>
      <c r="W151" s="24">
        <f t="shared" si="25"/>
        <v>1.9590567721347516</v>
      </c>
      <c r="X151" s="24"/>
      <c r="Y151" s="24"/>
      <c r="Z151" s="24"/>
      <c r="AA151" s="24"/>
      <c r="AB151" s="24"/>
      <c r="AC151" s="24"/>
      <c r="AD151" s="4"/>
      <c r="AV151" s="1">
        <v>93.12</v>
      </c>
      <c r="AW151" s="1">
        <v>43.8</v>
      </c>
    </row>
    <row r="152" spans="1:49">
      <c r="A152" s="1" t="s">
        <v>0</v>
      </c>
      <c r="B152" s="5" t="s">
        <v>84</v>
      </c>
      <c r="C152" s="1" t="s">
        <v>2</v>
      </c>
      <c r="D152" s="1" t="s">
        <v>76</v>
      </c>
      <c r="E152" s="3" t="s">
        <v>85</v>
      </c>
      <c r="F152" s="1">
        <v>81.05</v>
      </c>
      <c r="G152" s="1">
        <v>32.04</v>
      </c>
      <c r="H152" s="1">
        <f t="shared" si="0"/>
        <v>32.07</v>
      </c>
      <c r="I152" s="1">
        <f t="shared" si="1"/>
        <v>81.08</v>
      </c>
      <c r="J152" s="23">
        <f t="shared" si="15"/>
        <v>0.55972709111458152</v>
      </c>
      <c r="K152" s="23">
        <f t="shared" si="15"/>
        <v>1.4151129575170023</v>
      </c>
      <c r="L152">
        <f t="shared" si="16"/>
        <v>1.3987949436162816</v>
      </c>
      <c r="M152">
        <f t="shared" si="17"/>
        <v>106.75037595999999</v>
      </c>
      <c r="N152" s="24">
        <f t="shared" si="18"/>
        <v>1.3394433323990309</v>
      </c>
      <c r="O152" s="24">
        <f t="shared" si="19"/>
        <v>1.9593625717224232</v>
      </c>
      <c r="P152" s="11">
        <f t="shared" si="20"/>
        <v>32.07</v>
      </c>
      <c r="Q152" s="11">
        <f t="shared" si="20"/>
        <v>81.08</v>
      </c>
      <c r="R152" s="23">
        <f t="shared" si="21"/>
        <v>0.55972709111458152</v>
      </c>
      <c r="S152" s="23">
        <f t="shared" si="21"/>
        <v>1.4151129575170023</v>
      </c>
      <c r="T152">
        <f t="shared" si="22"/>
        <v>1.3400721086378702</v>
      </c>
      <c r="U152">
        <f t="shared" si="23"/>
        <v>107.70301051846337</v>
      </c>
      <c r="V152" s="24">
        <f t="shared" si="24"/>
        <v>1.2766136706559978</v>
      </c>
      <c r="W152" s="24">
        <f t="shared" si="25"/>
        <v>1.9097887177010193</v>
      </c>
      <c r="X152" s="24"/>
      <c r="Y152" s="24"/>
      <c r="Z152" s="24"/>
      <c r="AA152" s="24"/>
      <c r="AB152" s="24"/>
      <c r="AC152" s="24"/>
      <c r="AD152" s="4"/>
      <c r="AV152" s="1">
        <v>96.23</v>
      </c>
      <c r="AW152" s="1">
        <v>42.29</v>
      </c>
    </row>
    <row r="153" spans="1:49">
      <c r="A153" s="1" t="s">
        <v>0</v>
      </c>
      <c r="B153" s="5" t="s">
        <v>86</v>
      </c>
      <c r="C153" s="1" t="s">
        <v>2</v>
      </c>
      <c r="D153" s="1" t="s">
        <v>87</v>
      </c>
      <c r="E153" s="3" t="s">
        <v>88</v>
      </c>
      <c r="F153" s="1">
        <v>90.35</v>
      </c>
      <c r="G153" s="1">
        <v>41.32</v>
      </c>
      <c r="H153" s="1">
        <f t="shared" si="0"/>
        <v>41.53</v>
      </c>
      <c r="I153" s="1">
        <f t="shared" si="1"/>
        <v>90.58</v>
      </c>
      <c r="J153" s="23">
        <f t="shared" si="15"/>
        <v>0.72483523835324504</v>
      </c>
      <c r="K153" s="23">
        <f t="shared" si="15"/>
        <v>1.5809192364564637</v>
      </c>
      <c r="L153">
        <f t="shared" si="16"/>
        <v>1.2322777081988228</v>
      </c>
      <c r="M153">
        <f t="shared" si="17"/>
        <v>112.47732745999998</v>
      </c>
      <c r="N153" s="24">
        <f t="shared" si="18"/>
        <v>1.1386626699179296</v>
      </c>
      <c r="O153" s="24">
        <f t="shared" si="19"/>
        <v>2.027348019154525</v>
      </c>
      <c r="P153" s="11">
        <f t="shared" si="20"/>
        <v>41.53</v>
      </c>
      <c r="Q153" s="11">
        <f t="shared" si="20"/>
        <v>90.58</v>
      </c>
      <c r="R153" s="23">
        <f t="shared" si="21"/>
        <v>0.72483523835324504</v>
      </c>
      <c r="S153" s="23">
        <f t="shared" si="21"/>
        <v>1.5809192364564637</v>
      </c>
      <c r="T153">
        <f t="shared" si="22"/>
        <v>1.1668545239515888</v>
      </c>
      <c r="U153">
        <f t="shared" si="23"/>
        <v>113.48106902267278</v>
      </c>
      <c r="V153" s="24">
        <f t="shared" si="24"/>
        <v>1.0702293710118724</v>
      </c>
      <c r="W153" s="24">
        <f t="shared" si="25"/>
        <v>1.9672239825483508</v>
      </c>
      <c r="X153" s="24"/>
      <c r="Y153" s="24"/>
      <c r="Z153" s="24"/>
      <c r="AA153" s="24"/>
      <c r="AB153" s="24"/>
      <c r="AC153" s="24"/>
      <c r="AD153" s="4"/>
      <c r="AV153" s="1">
        <v>116.12</v>
      </c>
      <c r="AW153" s="1">
        <v>43.36</v>
      </c>
    </row>
    <row r="154" spans="1:49">
      <c r="A154" s="1" t="s">
        <v>0</v>
      </c>
      <c r="B154" s="5" t="s">
        <v>86</v>
      </c>
      <c r="C154" s="1" t="s">
        <v>2</v>
      </c>
      <c r="D154" s="1" t="s">
        <v>87</v>
      </c>
      <c r="E154" s="3" t="s">
        <v>89</v>
      </c>
      <c r="F154" s="1">
        <v>93.37</v>
      </c>
      <c r="G154" s="1">
        <v>41.35</v>
      </c>
      <c r="H154" s="1">
        <f t="shared" si="0"/>
        <v>41.58</v>
      </c>
      <c r="I154" s="1">
        <f t="shared" si="1"/>
        <v>93.62</v>
      </c>
      <c r="J154" s="23">
        <f t="shared" si="15"/>
        <v>0.72570790297924215</v>
      </c>
      <c r="K154" s="23">
        <f t="shared" si="15"/>
        <v>1.6339772457170914</v>
      </c>
      <c r="L154">
        <f t="shared" si="16"/>
        <v>1.2313983196499318</v>
      </c>
      <c r="M154">
        <f t="shared" si="17"/>
        <v>114.30995193999999</v>
      </c>
      <c r="N154" s="24">
        <f t="shared" si="18"/>
        <v>1.1222124290165267</v>
      </c>
      <c r="O154" s="24">
        <f t="shared" si="19"/>
        <v>2.0631593190444324</v>
      </c>
      <c r="P154" s="11">
        <f t="shared" si="20"/>
        <v>41.58</v>
      </c>
      <c r="Q154" s="11">
        <f t="shared" si="20"/>
        <v>93.62</v>
      </c>
      <c r="R154" s="23">
        <f t="shared" si="21"/>
        <v>0.72570790297924215</v>
      </c>
      <c r="S154" s="23">
        <f t="shared" si="21"/>
        <v>1.6339772457170914</v>
      </c>
      <c r="T154">
        <f t="shared" si="22"/>
        <v>1.165934009518748</v>
      </c>
      <c r="U154">
        <f t="shared" si="23"/>
        <v>115.33004774401981</v>
      </c>
      <c r="V154" s="24">
        <f t="shared" si="24"/>
        <v>1.0538391377946446</v>
      </c>
      <c r="W154" s="24">
        <f t="shared" si="25"/>
        <v>2.0011192171547179</v>
      </c>
      <c r="X154" s="24"/>
      <c r="Y154" s="24"/>
      <c r="Z154" s="24"/>
      <c r="AA154" s="24"/>
      <c r="AB154" s="24"/>
      <c r="AC154" s="24"/>
      <c r="AD154" s="4"/>
      <c r="AV154" s="1">
        <v>112.2</v>
      </c>
      <c r="AW154" s="1">
        <v>43.3</v>
      </c>
    </row>
    <row r="155" spans="1:49">
      <c r="A155" s="1" t="s">
        <v>0</v>
      </c>
      <c r="B155" s="5" t="s">
        <v>90</v>
      </c>
      <c r="C155" s="1" t="s">
        <v>2</v>
      </c>
      <c r="D155" s="1" t="s">
        <v>87</v>
      </c>
      <c r="E155" s="3" t="s">
        <v>91</v>
      </c>
      <c r="F155" s="1">
        <v>93.12</v>
      </c>
      <c r="G155" s="1">
        <v>43.8</v>
      </c>
      <c r="H155" s="1">
        <f t="shared" si="0"/>
        <v>44.33</v>
      </c>
      <c r="I155" s="1">
        <f t="shared" si="1"/>
        <v>93.2</v>
      </c>
      <c r="J155" s="23">
        <f t="shared" si="15"/>
        <v>0.77370445740908622</v>
      </c>
      <c r="K155" s="23">
        <f t="shared" si="15"/>
        <v>1.6266468628587152</v>
      </c>
      <c r="L155">
        <f t="shared" si="16"/>
        <v>1.1831357522860271</v>
      </c>
      <c r="M155">
        <f t="shared" si="17"/>
        <v>114.05676039999999</v>
      </c>
      <c r="N155" s="24">
        <f t="shared" si="18"/>
        <v>1.0803710339459027</v>
      </c>
      <c r="O155" s="24">
        <f t="shared" si="19"/>
        <v>2.0385214765755948</v>
      </c>
      <c r="P155" s="11">
        <f t="shared" si="20"/>
        <v>44.33</v>
      </c>
      <c r="Q155" s="11">
        <f t="shared" si="20"/>
        <v>93.2</v>
      </c>
      <c r="R155" s="23">
        <f t="shared" si="21"/>
        <v>0.77370445740908622</v>
      </c>
      <c r="S155" s="23">
        <f t="shared" si="21"/>
        <v>1.6266468628587152</v>
      </c>
      <c r="T155">
        <f t="shared" si="22"/>
        <v>1.1153031986507189</v>
      </c>
      <c r="U155">
        <f t="shared" si="23"/>
        <v>115.07459673646528</v>
      </c>
      <c r="V155" s="24">
        <f t="shared" si="24"/>
        <v>1.0101934423495005</v>
      </c>
      <c r="W155" s="24">
        <f t="shared" si="25"/>
        <v>1.9749585438538333</v>
      </c>
      <c r="X155" s="24"/>
      <c r="Y155" s="24"/>
      <c r="Z155" s="24"/>
      <c r="AA155" s="24"/>
      <c r="AB155" s="24"/>
      <c r="AC155" s="24"/>
      <c r="AD155" s="4"/>
      <c r="AV155" s="1">
        <v>87.37</v>
      </c>
      <c r="AW155" s="1">
        <v>41.52</v>
      </c>
    </row>
    <row r="156" spans="1:49">
      <c r="A156" s="1" t="s">
        <v>0</v>
      </c>
      <c r="B156" s="5" t="s">
        <v>92</v>
      </c>
      <c r="C156" s="1" t="s">
        <v>2</v>
      </c>
      <c r="D156" s="1" t="s">
        <v>87</v>
      </c>
      <c r="E156" s="3" t="s">
        <v>93</v>
      </c>
      <c r="F156" s="1">
        <v>96.23</v>
      </c>
      <c r="G156" s="1">
        <v>42.29</v>
      </c>
      <c r="H156" s="1">
        <f t="shared" si="0"/>
        <v>42.48</v>
      </c>
      <c r="I156" s="1">
        <f t="shared" si="1"/>
        <v>96.38</v>
      </c>
      <c r="J156" s="23">
        <f t="shared" si="15"/>
        <v>0.74141586624719114</v>
      </c>
      <c r="K156" s="23">
        <f t="shared" si="15"/>
        <v>1.6821483330721347</v>
      </c>
      <c r="L156">
        <f t="shared" si="16"/>
        <v>1.215579133296496</v>
      </c>
      <c r="M156">
        <f t="shared" si="17"/>
        <v>115.97378205999999</v>
      </c>
      <c r="N156" s="24">
        <f t="shared" si="18"/>
        <v>1.0927990112756933</v>
      </c>
      <c r="O156" s="24">
        <f t="shared" si="19"/>
        <v>2.0886011212122053</v>
      </c>
      <c r="P156" s="11">
        <f t="shared" si="20"/>
        <v>42.48</v>
      </c>
      <c r="Q156" s="11">
        <f t="shared" si="20"/>
        <v>96.38</v>
      </c>
      <c r="R156" s="23">
        <f t="shared" si="21"/>
        <v>0.74141586624719114</v>
      </c>
      <c r="S156" s="23">
        <f t="shared" si="21"/>
        <v>1.6821483330721347</v>
      </c>
      <c r="T156">
        <f t="shared" si="22"/>
        <v>1.1493629999012145</v>
      </c>
      <c r="U156">
        <f t="shared" si="23"/>
        <v>117.0087257936638</v>
      </c>
      <c r="V156" s="24">
        <f t="shared" si="24"/>
        <v>1.0240104527946776</v>
      </c>
      <c r="W156" s="24">
        <f t="shared" si="25"/>
        <v>2.024251253622694</v>
      </c>
      <c r="X156" s="24"/>
      <c r="Y156" s="24"/>
      <c r="Z156" s="24"/>
      <c r="AA156" s="24"/>
      <c r="AB156" s="24"/>
      <c r="AC156" s="24"/>
      <c r="AD156" s="4"/>
      <c r="AV156" s="1">
        <v>89.05</v>
      </c>
      <c r="AW156" s="1">
        <v>42.16</v>
      </c>
    </row>
    <row r="157" spans="1:49">
      <c r="A157" s="1" t="s">
        <v>0</v>
      </c>
      <c r="B157" s="2" t="s">
        <v>94</v>
      </c>
      <c r="C157" s="1" t="s">
        <v>2</v>
      </c>
      <c r="D157" s="1" t="s">
        <v>95</v>
      </c>
      <c r="E157" s="3" t="s">
        <v>96</v>
      </c>
      <c r="F157" s="1">
        <v>116.12</v>
      </c>
      <c r="G157" s="1">
        <v>43.36</v>
      </c>
      <c r="H157" s="1">
        <f t="shared" si="0"/>
        <v>43.6</v>
      </c>
      <c r="I157" s="1">
        <f t="shared" si="1"/>
        <v>116.2</v>
      </c>
      <c r="J157" s="23">
        <f t="shared" si="15"/>
        <v>0.76096355386952774</v>
      </c>
      <c r="K157" s="23">
        <f t="shared" si="15"/>
        <v>2.0280725908174109</v>
      </c>
      <c r="L157">
        <f t="shared" si="16"/>
        <v>1.1959240328688985</v>
      </c>
      <c r="M157">
        <f t="shared" si="17"/>
        <v>127.92201139999999</v>
      </c>
      <c r="N157" s="24">
        <f t="shared" si="18"/>
        <v>0.94340232429920068</v>
      </c>
      <c r="O157" s="24">
        <f t="shared" si="19"/>
        <v>2.29122721625812</v>
      </c>
      <c r="P157" s="11">
        <f t="shared" si="20"/>
        <v>43.6</v>
      </c>
      <c r="Q157" s="11">
        <f t="shared" si="20"/>
        <v>116.2</v>
      </c>
      <c r="R157" s="23">
        <f t="shared" si="21"/>
        <v>0.76096355386952774</v>
      </c>
      <c r="S157" s="23">
        <f t="shared" si="21"/>
        <v>2.0280725908174109</v>
      </c>
      <c r="T157">
        <f t="shared" si="22"/>
        <v>1.1287409833743822</v>
      </c>
      <c r="U157">
        <f t="shared" si="23"/>
        <v>129.06358048349858</v>
      </c>
      <c r="V157" s="24">
        <f t="shared" si="24"/>
        <v>0.87640770081638208</v>
      </c>
      <c r="W157" s="24">
        <f t="shared" si="25"/>
        <v>2.2136081089896669</v>
      </c>
      <c r="X157" s="24"/>
      <c r="Y157" s="24"/>
      <c r="Z157" s="24"/>
      <c r="AA157" s="24"/>
      <c r="AB157" s="24"/>
      <c r="AC157" s="24"/>
      <c r="AD157" s="4" t="s">
        <v>574</v>
      </c>
      <c r="AV157" s="1">
        <v>89.35</v>
      </c>
      <c r="AW157" s="1">
        <v>40.409999999999997</v>
      </c>
    </row>
    <row r="158" spans="1:49">
      <c r="A158" s="1" t="s">
        <v>0</v>
      </c>
      <c r="B158" s="2" t="s">
        <v>97</v>
      </c>
      <c r="C158" s="1" t="s">
        <v>2</v>
      </c>
      <c r="D158" s="1" t="s">
        <v>95</v>
      </c>
      <c r="E158" s="3" t="s">
        <v>98</v>
      </c>
      <c r="F158" s="1">
        <v>112.2</v>
      </c>
      <c r="G158" s="1">
        <v>43.3</v>
      </c>
      <c r="H158" s="1">
        <f t="shared" si="0"/>
        <v>43.5</v>
      </c>
      <c r="I158" s="1">
        <f t="shared" si="1"/>
        <v>112.33</v>
      </c>
      <c r="J158" s="23">
        <f t="shared" si="15"/>
        <v>0.7592182246175333</v>
      </c>
      <c r="K158" s="23">
        <f t="shared" si="15"/>
        <v>1.9605283487652303</v>
      </c>
      <c r="L158">
        <f t="shared" si="16"/>
        <v>1.1976773392937827</v>
      </c>
      <c r="M158">
        <f t="shared" si="17"/>
        <v>125.58903220999998</v>
      </c>
      <c r="N158" s="24">
        <f t="shared" si="18"/>
        <v>0.97396579820795914</v>
      </c>
      <c r="O158" s="24">
        <f t="shared" si="19"/>
        <v>2.2532353623363286</v>
      </c>
      <c r="P158" s="11">
        <f t="shared" si="20"/>
        <v>43.5</v>
      </c>
      <c r="Q158" s="11">
        <f t="shared" si="20"/>
        <v>112.33</v>
      </c>
      <c r="R158" s="23">
        <f t="shared" si="21"/>
        <v>0.7592182246175333</v>
      </c>
      <c r="S158" s="23">
        <f t="shared" si="21"/>
        <v>1.9605283487652303</v>
      </c>
      <c r="T158">
        <f t="shared" si="22"/>
        <v>1.1305820643362241</v>
      </c>
      <c r="U158">
        <f t="shared" si="23"/>
        <v>126.70978191388906</v>
      </c>
      <c r="V158" s="24">
        <f t="shared" si="24"/>
        <v>0.90635779592641297</v>
      </c>
      <c r="W158" s="24">
        <f t="shared" si="25"/>
        <v>2.1781144359942348</v>
      </c>
      <c r="X158" s="24"/>
      <c r="Y158" s="24"/>
      <c r="Z158" s="24"/>
      <c r="AA158" s="24"/>
      <c r="AB158" s="24"/>
      <c r="AC158" s="24"/>
      <c r="AD158" s="4"/>
      <c r="AV158" s="1">
        <v>89.39</v>
      </c>
      <c r="AW158" s="1">
        <v>39.47</v>
      </c>
    </row>
    <row r="159" spans="1:49">
      <c r="A159" s="1" t="s">
        <v>0</v>
      </c>
      <c r="B159" s="2" t="s">
        <v>99</v>
      </c>
      <c r="C159" s="1" t="s">
        <v>2</v>
      </c>
      <c r="D159" s="1" t="s">
        <v>100</v>
      </c>
      <c r="E159" s="3" t="s">
        <v>101</v>
      </c>
      <c r="F159" s="1">
        <v>87.37</v>
      </c>
      <c r="G159" s="1">
        <v>41.52</v>
      </c>
      <c r="H159" s="1">
        <f t="shared" si="0"/>
        <v>41.87</v>
      </c>
      <c r="I159" s="1">
        <f t="shared" si="1"/>
        <v>87.62</v>
      </c>
      <c r="J159" s="23">
        <f t="shared" si="15"/>
        <v>0.73076935781002572</v>
      </c>
      <c r="K159" s="23">
        <f t="shared" si="15"/>
        <v>1.5292574905974317</v>
      </c>
      <c r="L159">
        <f t="shared" si="16"/>
        <v>1.226298933506818</v>
      </c>
      <c r="M159">
        <f t="shared" si="17"/>
        <v>110.69292994</v>
      </c>
      <c r="N159" s="24">
        <f t="shared" si="18"/>
        <v>1.1471874965015059</v>
      </c>
      <c r="O159" s="24">
        <f t="shared" si="19"/>
        <v>1.9895505690994435</v>
      </c>
      <c r="P159" s="11">
        <f t="shared" si="20"/>
        <v>41.87</v>
      </c>
      <c r="Q159" s="11">
        <f t="shared" si="20"/>
        <v>87.62</v>
      </c>
      <c r="R159" s="23">
        <f t="shared" si="21"/>
        <v>0.73076935781002572</v>
      </c>
      <c r="S159" s="23">
        <f t="shared" si="21"/>
        <v>1.5292574905974317</v>
      </c>
      <c r="T159">
        <f t="shared" si="22"/>
        <v>1.1605947697418826</v>
      </c>
      <c r="U159">
        <f t="shared" si="23"/>
        <v>111.68074763609808</v>
      </c>
      <c r="V159" s="24">
        <f t="shared" si="24"/>
        <v>1.0784905357818533</v>
      </c>
      <c r="W159" s="24">
        <f t="shared" si="25"/>
        <v>1.931059199918981</v>
      </c>
      <c r="X159" s="24"/>
      <c r="Y159" s="24"/>
      <c r="Z159" s="24"/>
      <c r="AA159" s="24"/>
      <c r="AB159" s="24"/>
      <c r="AC159" s="24"/>
      <c r="AD159" s="4"/>
      <c r="AV159" s="1">
        <v>85.08</v>
      </c>
      <c r="AW159" s="1">
        <v>41.04</v>
      </c>
    </row>
    <row r="160" spans="1:49">
      <c r="A160" s="1" t="s">
        <v>0</v>
      </c>
      <c r="B160" s="5" t="s">
        <v>102</v>
      </c>
      <c r="C160" s="1" t="s">
        <v>2</v>
      </c>
      <c r="D160" s="1" t="s">
        <v>100</v>
      </c>
      <c r="E160" s="3" t="s">
        <v>103</v>
      </c>
      <c r="F160" s="1">
        <v>89.05</v>
      </c>
      <c r="G160" s="1">
        <v>42.16</v>
      </c>
      <c r="H160" s="1">
        <f t="shared" si="0"/>
        <v>42.27</v>
      </c>
      <c r="I160" s="1">
        <f t="shared" si="1"/>
        <v>89.08</v>
      </c>
      <c r="J160" s="23">
        <f t="shared" si="15"/>
        <v>0.73775067481800316</v>
      </c>
      <c r="K160" s="23">
        <f t="shared" si="15"/>
        <v>1.5547392976765488</v>
      </c>
      <c r="L160">
        <f t="shared" si="16"/>
        <v>1.2192685008136033</v>
      </c>
      <c r="M160">
        <f t="shared" si="17"/>
        <v>111.57307195999998</v>
      </c>
      <c r="N160" s="24">
        <f t="shared" si="18"/>
        <v>1.1338580052376026</v>
      </c>
      <c r="O160" s="24">
        <f t="shared" si="19"/>
        <v>2.0045361270558617</v>
      </c>
      <c r="P160" s="11">
        <f t="shared" si="20"/>
        <v>42.27</v>
      </c>
      <c r="Q160" s="11">
        <f t="shared" si="20"/>
        <v>89.08</v>
      </c>
      <c r="R160" s="23">
        <f t="shared" si="21"/>
        <v>0.73775067481800316</v>
      </c>
      <c r="S160" s="23">
        <f t="shared" si="21"/>
        <v>1.5547392976765488</v>
      </c>
      <c r="T160">
        <f t="shared" si="22"/>
        <v>1.1532297681448724</v>
      </c>
      <c r="U160">
        <f t="shared" si="23"/>
        <v>112.56874399569234</v>
      </c>
      <c r="V160" s="24">
        <f t="shared" si="24"/>
        <v>1.0649151102746102</v>
      </c>
      <c r="W160" s="24">
        <f t="shared" si="25"/>
        <v>1.9448953534368181</v>
      </c>
      <c r="X160" s="24"/>
      <c r="Y160" s="24"/>
      <c r="Z160" s="24"/>
      <c r="AA160" s="24"/>
      <c r="AB160" s="24"/>
      <c r="AC160" s="24"/>
      <c r="AD160" s="4"/>
      <c r="AV160" s="1">
        <v>86.09</v>
      </c>
      <c r="AW160" s="1">
        <v>39.46</v>
      </c>
    </row>
    <row r="161" spans="1:49">
      <c r="A161" s="1" t="s">
        <v>0</v>
      </c>
      <c r="B161" s="5" t="s">
        <v>104</v>
      </c>
      <c r="C161" s="1" t="s">
        <v>2</v>
      </c>
      <c r="D161" s="1" t="s">
        <v>100</v>
      </c>
      <c r="E161" s="3" t="s">
        <v>105</v>
      </c>
      <c r="F161" s="1">
        <v>89.35</v>
      </c>
      <c r="G161" s="1">
        <v>40.409999999999997</v>
      </c>
      <c r="H161" s="1">
        <f t="shared" si="0"/>
        <v>40.68</v>
      </c>
      <c r="I161" s="1">
        <f t="shared" si="1"/>
        <v>89.58</v>
      </c>
      <c r="J161" s="23">
        <f t="shared" si="15"/>
        <v>0.70999993971129327</v>
      </c>
      <c r="K161" s="23">
        <f t="shared" si="15"/>
        <v>1.5634659439365204</v>
      </c>
      <c r="L161">
        <f t="shared" si="16"/>
        <v>1.2472346518265267</v>
      </c>
      <c r="M161">
        <f t="shared" si="17"/>
        <v>111.87449045999998</v>
      </c>
      <c r="N161" s="24">
        <f t="shared" si="18"/>
        <v>1.1574365327296989</v>
      </c>
      <c r="O161" s="24">
        <f t="shared" si="19"/>
        <v>2.0209143129931153</v>
      </c>
      <c r="P161" s="11">
        <f t="shared" si="20"/>
        <v>40.68</v>
      </c>
      <c r="Q161" s="11">
        <f t="shared" si="20"/>
        <v>89.58</v>
      </c>
      <c r="R161" s="23">
        <f t="shared" si="21"/>
        <v>0.70999993971129327</v>
      </c>
      <c r="S161" s="23">
        <f t="shared" si="21"/>
        <v>1.5634659439365204</v>
      </c>
      <c r="T161">
        <f t="shared" si="22"/>
        <v>1.1825004782857893</v>
      </c>
      <c r="U161">
        <f t="shared" si="23"/>
        <v>112.87285233801916</v>
      </c>
      <c r="V161" s="24">
        <f t="shared" si="24"/>
        <v>1.089520081769852</v>
      </c>
      <c r="W161" s="24">
        <f t="shared" si="25"/>
        <v>1.961918491015064</v>
      </c>
      <c r="X161" s="24"/>
      <c r="Y161" s="24"/>
      <c r="Z161" s="24"/>
      <c r="AA161" s="24"/>
      <c r="AB161" s="24"/>
      <c r="AC161" s="24"/>
      <c r="AD161" s="4"/>
      <c r="AV161" s="1">
        <v>86.15</v>
      </c>
      <c r="AW161" s="1">
        <v>41.4</v>
      </c>
    </row>
    <row r="162" spans="1:49">
      <c r="A162" s="1" t="s">
        <v>0</v>
      </c>
      <c r="B162" s="5" t="s">
        <v>106</v>
      </c>
      <c r="C162" s="1" t="s">
        <v>2</v>
      </c>
      <c r="D162" s="1" t="s">
        <v>100</v>
      </c>
      <c r="E162" s="3" t="s">
        <v>107</v>
      </c>
      <c r="F162" s="1">
        <v>89.39</v>
      </c>
      <c r="G162" s="1">
        <v>39.47</v>
      </c>
      <c r="H162" s="1">
        <f t="shared" si="0"/>
        <v>39.78</v>
      </c>
      <c r="I162" s="1">
        <f t="shared" si="1"/>
        <v>89.65</v>
      </c>
      <c r="J162" s="23">
        <f t="shared" si="15"/>
        <v>0.69429197644334428</v>
      </c>
      <c r="K162" s="23">
        <f t="shared" si="15"/>
        <v>1.5646876744129166</v>
      </c>
      <c r="L162">
        <f t="shared" si="16"/>
        <v>1.263083651066073</v>
      </c>
      <c r="M162">
        <f t="shared" si="17"/>
        <v>111.91668905</v>
      </c>
      <c r="N162" s="24">
        <f t="shared" si="18"/>
        <v>1.1717975276739705</v>
      </c>
      <c r="O162" s="24">
        <f t="shared" si="19"/>
        <v>2.0276824100755526</v>
      </c>
      <c r="P162" s="11">
        <f t="shared" si="20"/>
        <v>39.78</v>
      </c>
      <c r="Q162" s="11">
        <f t="shared" si="20"/>
        <v>89.65</v>
      </c>
      <c r="R162" s="23">
        <f t="shared" si="21"/>
        <v>0.69429197644334428</v>
      </c>
      <c r="S162" s="23">
        <f t="shared" si="21"/>
        <v>1.5646876744129166</v>
      </c>
      <c r="T162">
        <f t="shared" si="22"/>
        <v>1.1990585915752869</v>
      </c>
      <c r="U162">
        <f t="shared" si="23"/>
        <v>112.91542750594493</v>
      </c>
      <c r="V162" s="24">
        <f t="shared" si="24"/>
        <v>1.1044296025955678</v>
      </c>
      <c r="W162" s="24">
        <f t="shared" si="25"/>
        <v>1.9691752264841411</v>
      </c>
      <c r="X162" s="24"/>
      <c r="Y162" s="24"/>
      <c r="Z162" s="24"/>
      <c r="AA162" s="24"/>
      <c r="AB162" s="24"/>
      <c r="AC162" s="24"/>
      <c r="AD162" s="4"/>
      <c r="AV162" s="1">
        <v>87.33</v>
      </c>
      <c r="AW162" s="1">
        <v>37.58</v>
      </c>
    </row>
    <row r="163" spans="1:49">
      <c r="A163" s="1" t="s">
        <v>0</v>
      </c>
      <c r="B163" s="5" t="s">
        <v>108</v>
      </c>
      <c r="C163" s="1" t="s">
        <v>2</v>
      </c>
      <c r="D163" s="1" t="s">
        <v>109</v>
      </c>
      <c r="E163" s="3" t="s">
        <v>110</v>
      </c>
      <c r="F163" s="1">
        <v>85.08</v>
      </c>
      <c r="G163" s="1">
        <v>41.04</v>
      </c>
      <c r="H163" s="1">
        <f t="shared" si="0"/>
        <v>41.07</v>
      </c>
      <c r="I163" s="1">
        <f t="shared" si="1"/>
        <v>85.13</v>
      </c>
      <c r="J163" s="23">
        <f t="shared" si="15"/>
        <v>0.71680672379407118</v>
      </c>
      <c r="K163" s="23">
        <f t="shared" si="15"/>
        <v>1.4857987922227727</v>
      </c>
      <c r="L163">
        <f t="shared" si="16"/>
        <v>1.2403704272691098</v>
      </c>
      <c r="M163">
        <f t="shared" si="17"/>
        <v>109.19186581</v>
      </c>
      <c r="N163" s="24">
        <f t="shared" si="18"/>
        <v>1.1714344212961363</v>
      </c>
      <c r="O163" s="24">
        <f t="shared" si="19"/>
        <v>1.9639764605718144</v>
      </c>
      <c r="P163" s="11">
        <f t="shared" si="20"/>
        <v>41.07</v>
      </c>
      <c r="Q163" s="11">
        <f t="shared" si="20"/>
        <v>85.13</v>
      </c>
      <c r="R163" s="23">
        <f t="shared" si="21"/>
        <v>0.71680672379407118</v>
      </c>
      <c r="S163" s="23">
        <f t="shared" si="21"/>
        <v>1.4857987922227727</v>
      </c>
      <c r="T163">
        <f t="shared" si="22"/>
        <v>1.1753224809044103</v>
      </c>
      <c r="U163">
        <f t="shared" si="23"/>
        <v>110.16628809131055</v>
      </c>
      <c r="V163" s="24">
        <f t="shared" si="24"/>
        <v>1.1032705446374942</v>
      </c>
      <c r="W163" s="24">
        <f t="shared" si="25"/>
        <v>1.907483073943625</v>
      </c>
      <c r="X163" s="24"/>
      <c r="Y163" s="24"/>
      <c r="Z163" s="24"/>
      <c r="AA163" s="24"/>
      <c r="AB163" s="24"/>
      <c r="AC163" s="24"/>
      <c r="AD163" s="4"/>
      <c r="AV163" s="1">
        <v>87.2</v>
      </c>
      <c r="AW163" s="1">
        <v>41.35</v>
      </c>
    </row>
    <row r="164" spans="1:49">
      <c r="A164" s="1" t="s">
        <v>0</v>
      </c>
      <c r="B164" s="5" t="s">
        <v>111</v>
      </c>
      <c r="C164" s="1" t="s">
        <v>2</v>
      </c>
      <c r="D164" s="1" t="s">
        <v>109</v>
      </c>
      <c r="E164" s="3" t="s">
        <v>112</v>
      </c>
      <c r="F164" s="1">
        <v>86.09</v>
      </c>
      <c r="G164" s="1">
        <v>39.46</v>
      </c>
      <c r="H164" s="1">
        <f t="shared" si="0"/>
        <v>39.770000000000003</v>
      </c>
      <c r="I164" s="1">
        <f t="shared" si="1"/>
        <v>86.15</v>
      </c>
      <c r="J164" s="23">
        <f t="shared" si="15"/>
        <v>0.69411744351814486</v>
      </c>
      <c r="K164" s="23">
        <f t="shared" si="15"/>
        <v>1.5036011505931151</v>
      </c>
      <c r="L164">
        <f t="shared" si="16"/>
        <v>1.2632598058338986</v>
      </c>
      <c r="M164">
        <f t="shared" si="17"/>
        <v>109.80675955</v>
      </c>
      <c r="N164" s="24">
        <f t="shared" si="18"/>
        <v>1.1885263654758869</v>
      </c>
      <c r="O164" s="24">
        <f t="shared" si="19"/>
        <v>1.98428052040225</v>
      </c>
      <c r="P164" s="11">
        <f t="shared" si="20"/>
        <v>39.770000000000003</v>
      </c>
      <c r="Q164" s="11">
        <f t="shared" si="20"/>
        <v>86.15</v>
      </c>
      <c r="R164" s="23">
        <f t="shared" si="21"/>
        <v>0.69411744351814486</v>
      </c>
      <c r="S164" s="23">
        <f t="shared" si="21"/>
        <v>1.5036011505931151</v>
      </c>
      <c r="T164">
        <f t="shared" si="22"/>
        <v>1.1992425097543642</v>
      </c>
      <c r="U164">
        <f t="shared" si="23"/>
        <v>110.78666910965725</v>
      </c>
      <c r="V164" s="24">
        <f t="shared" si="24"/>
        <v>1.1211817438148677</v>
      </c>
      <c r="W164" s="24">
        <f t="shared" si="25"/>
        <v>1.9278939277076059</v>
      </c>
      <c r="X164" s="24"/>
      <c r="Y164" s="24"/>
      <c r="Z164" s="24"/>
      <c r="AA164" s="24"/>
      <c r="AB164" s="24"/>
      <c r="AC164" s="24"/>
      <c r="AD164" s="4"/>
      <c r="AV164" s="1">
        <v>87.23</v>
      </c>
      <c r="AW164" s="1">
        <v>39.28</v>
      </c>
    </row>
    <row r="165" spans="1:49">
      <c r="A165" s="1" t="s">
        <v>0</v>
      </c>
      <c r="B165" s="5" t="s">
        <v>113</v>
      </c>
      <c r="C165" s="1" t="s">
        <v>2</v>
      </c>
      <c r="D165" s="1" t="s">
        <v>109</v>
      </c>
      <c r="E165" s="3" t="s">
        <v>114</v>
      </c>
      <c r="F165" s="1">
        <v>86.15</v>
      </c>
      <c r="G165" s="1">
        <v>41.4</v>
      </c>
      <c r="H165" s="1">
        <f t="shared" si="0"/>
        <v>41.67</v>
      </c>
      <c r="I165" s="1">
        <f t="shared" si="1"/>
        <v>86.25</v>
      </c>
      <c r="J165" s="23">
        <f t="shared" si="15"/>
        <v>0.72727869930603717</v>
      </c>
      <c r="K165" s="23">
        <f t="shared" si="15"/>
        <v>1.5053464798451093</v>
      </c>
      <c r="L165">
        <f t="shared" si="16"/>
        <v>1.2298155540289075</v>
      </c>
      <c r="M165">
        <f t="shared" si="17"/>
        <v>109.86704324999999</v>
      </c>
      <c r="N165" s="24">
        <f t="shared" si="18"/>
        <v>1.1566215552013142</v>
      </c>
      <c r="O165" s="24">
        <f t="shared" si="19"/>
        <v>1.9741651411898586</v>
      </c>
      <c r="P165" s="11">
        <f t="shared" si="20"/>
        <v>41.67</v>
      </c>
      <c r="Q165" s="11">
        <f t="shared" si="20"/>
        <v>86.25</v>
      </c>
      <c r="R165" s="23">
        <f t="shared" si="21"/>
        <v>0.72727869930603717</v>
      </c>
      <c r="S165" s="23">
        <f t="shared" si="21"/>
        <v>1.5053464798451093</v>
      </c>
      <c r="T165">
        <f t="shared" si="22"/>
        <v>1.1642770485648903</v>
      </c>
      <c r="U165">
        <f t="shared" si="23"/>
        <v>110.84749077812261</v>
      </c>
      <c r="V165" s="24">
        <f t="shared" si="24"/>
        <v>1.0880530150099779</v>
      </c>
      <c r="W165" s="24">
        <f t="shared" si="25"/>
        <v>1.9166402977210573</v>
      </c>
      <c r="X165" s="24"/>
      <c r="Y165" s="24"/>
      <c r="Z165" s="24"/>
      <c r="AA165" s="24"/>
      <c r="AB165" s="24"/>
      <c r="AC165" s="24"/>
      <c r="AD165" s="4"/>
      <c r="AV165" s="1">
        <v>97.2</v>
      </c>
      <c r="AW165" s="5">
        <v>37.409999999999997</v>
      </c>
    </row>
    <row r="166" spans="1:49">
      <c r="A166" s="1" t="s">
        <v>0</v>
      </c>
      <c r="B166" s="5" t="s">
        <v>108</v>
      </c>
      <c r="C166" s="1" t="s">
        <v>2</v>
      </c>
      <c r="D166" s="1" t="s">
        <v>109</v>
      </c>
      <c r="E166" s="3" t="s">
        <v>115</v>
      </c>
      <c r="F166" s="1">
        <v>87.33</v>
      </c>
      <c r="G166" s="1">
        <v>37.58</v>
      </c>
      <c r="H166" s="1">
        <f t="shared" si="0"/>
        <v>37.97</v>
      </c>
      <c r="I166" s="1">
        <f t="shared" si="1"/>
        <v>87.55</v>
      </c>
      <c r="J166" s="23">
        <f t="shared" si="15"/>
        <v>0.66270151698224689</v>
      </c>
      <c r="K166" s="23">
        <f t="shared" si="15"/>
        <v>1.5280357601210355</v>
      </c>
      <c r="L166">
        <f t="shared" si="16"/>
        <v>1.294978824980441</v>
      </c>
      <c r="M166">
        <f t="shared" si="17"/>
        <v>110.65073135</v>
      </c>
      <c r="N166" s="24">
        <f t="shared" si="18"/>
        <v>1.2117733767619387</v>
      </c>
      <c r="O166" s="24">
        <f t="shared" si="19"/>
        <v>2.0129269027133008</v>
      </c>
      <c r="P166" s="11">
        <f t="shared" si="20"/>
        <v>37.97</v>
      </c>
      <c r="Q166" s="11">
        <f t="shared" si="20"/>
        <v>87.55</v>
      </c>
      <c r="R166" s="23">
        <f t="shared" si="21"/>
        <v>0.66270151698224689</v>
      </c>
      <c r="S166" s="23">
        <f t="shared" si="21"/>
        <v>1.5280357601210355</v>
      </c>
      <c r="T166">
        <f t="shared" si="22"/>
        <v>1.2323188265633922</v>
      </c>
      <c r="U166">
        <f t="shared" si="23"/>
        <v>111.63817246817233</v>
      </c>
      <c r="V166" s="24">
        <f t="shared" si="24"/>
        <v>1.1454785782879688</v>
      </c>
      <c r="W166" s="24">
        <f t="shared" si="25"/>
        <v>1.9567054901870755</v>
      </c>
      <c r="X166" s="24"/>
      <c r="Y166" s="24"/>
      <c r="Z166" s="24"/>
      <c r="AA166" s="24"/>
      <c r="AB166" s="24"/>
      <c r="AC166" s="24"/>
      <c r="AD166" s="4"/>
      <c r="AV166" s="1">
        <v>84.29</v>
      </c>
      <c r="AW166" s="1">
        <v>38.01</v>
      </c>
    </row>
    <row r="167" spans="1:49">
      <c r="A167" s="1" t="s">
        <v>0</v>
      </c>
      <c r="B167" s="5" t="s">
        <v>116</v>
      </c>
      <c r="C167" s="1" t="s">
        <v>2</v>
      </c>
      <c r="D167" s="1" t="s">
        <v>109</v>
      </c>
      <c r="E167" s="3" t="s">
        <v>117</v>
      </c>
      <c r="F167" s="1">
        <v>87.2</v>
      </c>
      <c r="G167" s="1">
        <v>41.35</v>
      </c>
      <c r="H167" s="1">
        <f t="shared" si="0"/>
        <v>41.58</v>
      </c>
      <c r="I167" s="1">
        <f t="shared" si="1"/>
        <v>87.33</v>
      </c>
      <c r="J167" s="23">
        <f t="shared" si="15"/>
        <v>0.72570790297924215</v>
      </c>
      <c r="K167" s="23">
        <f t="shared" si="15"/>
        <v>1.524196035766648</v>
      </c>
      <c r="L167">
        <f t="shared" si="16"/>
        <v>1.2313983196499318</v>
      </c>
      <c r="M167">
        <f t="shared" si="17"/>
        <v>110.51810720999998</v>
      </c>
      <c r="N167" s="24">
        <f t="shared" si="18"/>
        <v>1.15328021583195</v>
      </c>
      <c r="O167" s="24">
        <f t="shared" si="19"/>
        <v>1.9878355740051892</v>
      </c>
      <c r="P167" s="11">
        <f t="shared" si="20"/>
        <v>41.58</v>
      </c>
      <c r="Q167" s="11">
        <f t="shared" si="20"/>
        <v>87.33</v>
      </c>
      <c r="R167" s="23">
        <f t="shared" si="21"/>
        <v>0.72570790297924215</v>
      </c>
      <c r="S167" s="23">
        <f t="shared" si="21"/>
        <v>1.524196035766648</v>
      </c>
      <c r="T167">
        <f t="shared" si="22"/>
        <v>1.165934009518748</v>
      </c>
      <c r="U167">
        <f t="shared" si="23"/>
        <v>111.5043647975485</v>
      </c>
      <c r="V167" s="24">
        <f t="shared" si="24"/>
        <v>1.0847729294269093</v>
      </c>
      <c r="W167" s="24">
        <f t="shared" si="25"/>
        <v>1.9296942984959167</v>
      </c>
      <c r="X167" s="24"/>
      <c r="Y167" s="24"/>
      <c r="Z167" s="24"/>
      <c r="AA167" s="24"/>
      <c r="AB167" s="24"/>
      <c r="AC167" s="24"/>
      <c r="AD167" s="4"/>
      <c r="AV167" s="1">
        <v>85.45</v>
      </c>
      <c r="AW167" s="1">
        <v>38.15</v>
      </c>
    </row>
    <row r="168" spans="1:49">
      <c r="A168" s="1" t="s">
        <v>0</v>
      </c>
      <c r="B168" s="5" t="s">
        <v>118</v>
      </c>
      <c r="C168" s="1" t="s">
        <v>2</v>
      </c>
      <c r="D168" s="1" t="s">
        <v>109</v>
      </c>
      <c r="E168" s="3" t="s">
        <v>119</v>
      </c>
      <c r="F168" s="1">
        <v>87.23</v>
      </c>
      <c r="G168" s="1">
        <v>39.28</v>
      </c>
      <c r="H168" s="1">
        <f t="shared" si="0"/>
        <v>39.47</v>
      </c>
      <c r="I168" s="1">
        <f t="shared" si="1"/>
        <v>87.38</v>
      </c>
      <c r="J168" s="23">
        <f t="shared" si="15"/>
        <v>0.68888145576216187</v>
      </c>
      <c r="K168" s="23">
        <f t="shared" si="15"/>
        <v>1.5250687003926451</v>
      </c>
      <c r="L168">
        <f t="shared" si="16"/>
        <v>1.2685448992717265</v>
      </c>
      <c r="M168">
        <f t="shared" si="17"/>
        <v>110.54824905999999</v>
      </c>
      <c r="N168" s="24">
        <f t="shared" si="18"/>
        <v>1.187836198383853</v>
      </c>
      <c r="O168" s="24">
        <f t="shared" si="19"/>
        <v>2.0014805276916761</v>
      </c>
      <c r="P168" s="11">
        <f t="shared" si="20"/>
        <v>39.47</v>
      </c>
      <c r="Q168" s="11">
        <f t="shared" si="20"/>
        <v>87.38</v>
      </c>
      <c r="R168" s="23">
        <f t="shared" si="21"/>
        <v>0.68888145576216187</v>
      </c>
      <c r="S168" s="23">
        <f t="shared" si="21"/>
        <v>1.5250687003926451</v>
      </c>
      <c r="T168">
        <f t="shared" si="22"/>
        <v>1.2047593403103127</v>
      </c>
      <c r="U168">
        <f t="shared" si="23"/>
        <v>111.5347756317812</v>
      </c>
      <c r="V168" s="24">
        <f t="shared" si="24"/>
        <v>1.1206610530752115</v>
      </c>
      <c r="W168" s="24">
        <f t="shared" si="25"/>
        <v>1.9445214563473385</v>
      </c>
      <c r="X168" s="24"/>
      <c r="Y168" s="24"/>
      <c r="Z168" s="24"/>
      <c r="AA168" s="24"/>
      <c r="AB168" s="24"/>
      <c r="AC168" s="24"/>
      <c r="AD168" s="4"/>
      <c r="AV168" s="1">
        <v>91.1</v>
      </c>
      <c r="AW168" s="1">
        <v>30.29</v>
      </c>
    </row>
    <row r="169" spans="1:49">
      <c r="A169" s="1" t="s">
        <v>0</v>
      </c>
      <c r="B169" s="5" t="s">
        <v>120</v>
      </c>
      <c r="C169" s="1" t="s">
        <v>2</v>
      </c>
      <c r="D169" s="1" t="s">
        <v>121</v>
      </c>
      <c r="E169" s="3" t="s">
        <v>122</v>
      </c>
      <c r="F169" s="5">
        <v>97.2</v>
      </c>
      <c r="G169" s="1">
        <v>37.409999999999997</v>
      </c>
      <c r="H169" s="1">
        <f t="shared" si="0"/>
        <v>37.68</v>
      </c>
      <c r="I169" s="1">
        <f t="shared" si="1"/>
        <v>97.33</v>
      </c>
      <c r="J169" s="23">
        <f t="shared" si="15"/>
        <v>0.65764006215146342</v>
      </c>
      <c r="K169" s="23">
        <f t="shared" si="15"/>
        <v>1.6987289609660809</v>
      </c>
      <c r="L169">
        <f t="shared" si="16"/>
        <v>1.3000900071544828</v>
      </c>
      <c r="M169">
        <f t="shared" si="17"/>
        <v>116.54647720999998</v>
      </c>
      <c r="N169" s="24">
        <f t="shared" si="18"/>
        <v>1.1630242742911572</v>
      </c>
      <c r="O169" s="24">
        <f t="shared" si="19"/>
        <v>2.1372672315293291</v>
      </c>
      <c r="P169" s="11">
        <f t="shared" si="20"/>
        <v>37.68</v>
      </c>
      <c r="Q169" s="11">
        <f t="shared" si="20"/>
        <v>97.33</v>
      </c>
      <c r="R169" s="23">
        <f t="shared" si="21"/>
        <v>0.65764006215146342</v>
      </c>
      <c r="S169" s="23">
        <f t="shared" si="21"/>
        <v>1.6987289609660809</v>
      </c>
      <c r="T169">
        <f t="shared" si="22"/>
        <v>1.2376414023275963</v>
      </c>
      <c r="U169">
        <f t="shared" si="23"/>
        <v>117.58653164408473</v>
      </c>
      <c r="V169" s="24">
        <f t="shared" si="24"/>
        <v>1.0969369964233959</v>
      </c>
      <c r="W169" s="24">
        <f t="shared" si="25"/>
        <v>2.0754319309660949</v>
      </c>
      <c r="X169" s="24"/>
      <c r="Y169" s="24"/>
      <c r="Z169" s="24"/>
      <c r="AA169" s="24"/>
      <c r="AB169" s="24"/>
      <c r="AC169" s="24"/>
      <c r="AD169" s="4"/>
      <c r="AV169" s="1">
        <v>90.08</v>
      </c>
      <c r="AW169" s="1">
        <v>29.95</v>
      </c>
    </row>
    <row r="170" spans="1:49">
      <c r="A170" s="1" t="s">
        <v>0</v>
      </c>
      <c r="B170" s="5" t="s">
        <v>123</v>
      </c>
      <c r="C170" s="1" t="s">
        <v>2</v>
      </c>
      <c r="D170" s="1" t="s">
        <v>124</v>
      </c>
      <c r="E170" s="3" t="s">
        <v>125</v>
      </c>
      <c r="F170" s="1">
        <v>84.29</v>
      </c>
      <c r="G170" s="1">
        <v>38.01</v>
      </c>
      <c r="H170" s="1">
        <f t="shared" si="0"/>
        <v>38.020000000000003</v>
      </c>
      <c r="I170" s="1">
        <f t="shared" si="1"/>
        <v>84.48</v>
      </c>
      <c r="J170" s="23">
        <f t="shared" si="15"/>
        <v>0.66357418160824411</v>
      </c>
      <c r="K170" s="23">
        <f t="shared" si="15"/>
        <v>1.4744541520848096</v>
      </c>
      <c r="L170">
        <f t="shared" si="16"/>
        <v>1.2940975847042628</v>
      </c>
      <c r="M170">
        <f t="shared" si="17"/>
        <v>108.80002176000001</v>
      </c>
      <c r="N170" s="24">
        <f t="shared" si="18"/>
        <v>1.225056362691503</v>
      </c>
      <c r="O170" s="24">
        <f t="shared" si="19"/>
        <v>1.9732700230872458</v>
      </c>
      <c r="P170" s="11">
        <f t="shared" si="20"/>
        <v>38.020000000000003</v>
      </c>
      <c r="Q170" s="11">
        <f t="shared" si="20"/>
        <v>84.48</v>
      </c>
      <c r="R170" s="23">
        <f t="shared" si="21"/>
        <v>0.66357418160824411</v>
      </c>
      <c r="S170" s="23">
        <f t="shared" si="21"/>
        <v>1.4744541520848096</v>
      </c>
      <c r="T170">
        <f t="shared" si="22"/>
        <v>1.2314009390367135</v>
      </c>
      <c r="U170">
        <f t="shared" si="23"/>
        <v>109.77094724628571</v>
      </c>
      <c r="V170" s="24">
        <f t="shared" si="24"/>
        <v>1.1588128220243588</v>
      </c>
      <c r="W170" s="24">
        <f t="shared" si="25"/>
        <v>1.9188300662167117</v>
      </c>
      <c r="X170" s="24"/>
      <c r="Y170" s="24"/>
      <c r="Z170" s="24"/>
      <c r="AA170" s="24"/>
      <c r="AB170" s="24"/>
      <c r="AC170" s="24"/>
      <c r="AD170" s="4"/>
      <c r="AV170" s="1">
        <v>93.44</v>
      </c>
      <c r="AW170" s="1">
        <v>32.299999999999997</v>
      </c>
    </row>
    <row r="171" spans="1:49">
      <c r="A171" s="1" t="s">
        <v>0</v>
      </c>
      <c r="B171" s="5" t="s">
        <v>123</v>
      </c>
      <c r="C171" s="1" t="s">
        <v>2</v>
      </c>
      <c r="D171" s="1" t="s">
        <v>124</v>
      </c>
      <c r="E171" s="3" t="s">
        <v>126</v>
      </c>
      <c r="F171" s="1">
        <v>85.45</v>
      </c>
      <c r="G171" s="1">
        <v>38.15</v>
      </c>
      <c r="H171" s="1">
        <f t="shared" si="0"/>
        <v>38.25</v>
      </c>
      <c r="I171" s="1">
        <f t="shared" si="1"/>
        <v>85.75</v>
      </c>
      <c r="J171" s="23">
        <f t="shared" si="15"/>
        <v>0.66758843888783104</v>
      </c>
      <c r="K171" s="23">
        <f t="shared" si="15"/>
        <v>1.4966198335851375</v>
      </c>
      <c r="L171">
        <f t="shared" si="16"/>
        <v>1.2900439048793138</v>
      </c>
      <c r="M171">
        <f t="shared" si="17"/>
        <v>109.56562475</v>
      </c>
      <c r="N171" s="24">
        <f t="shared" si="18"/>
        <v>1.2155548878755684</v>
      </c>
      <c r="O171" s="24">
        <f t="shared" si="19"/>
        <v>1.9882443448523903</v>
      </c>
      <c r="P171" s="11">
        <f t="shared" si="20"/>
        <v>38.25</v>
      </c>
      <c r="Q171" s="11">
        <f t="shared" si="20"/>
        <v>85.75</v>
      </c>
      <c r="R171" s="23">
        <f t="shared" si="21"/>
        <v>0.66758843888783104</v>
      </c>
      <c r="S171" s="23">
        <f t="shared" si="21"/>
        <v>1.4966198335851375</v>
      </c>
      <c r="T171">
        <f t="shared" si="22"/>
        <v>1.2271779188242153</v>
      </c>
      <c r="U171">
        <f t="shared" si="23"/>
        <v>110.54338243579579</v>
      </c>
      <c r="V171" s="24">
        <f t="shared" si="24"/>
        <v>1.1491376934296247</v>
      </c>
      <c r="W171" s="24">
        <f t="shared" si="25"/>
        <v>1.9329323914239414</v>
      </c>
      <c r="X171" s="24"/>
      <c r="Y171" s="24"/>
      <c r="Z171" s="24"/>
      <c r="AA171" s="24"/>
      <c r="AB171" s="24"/>
      <c r="AC171" s="24"/>
      <c r="AD171" s="4"/>
      <c r="AV171" s="1">
        <v>72.349999999999994</v>
      </c>
      <c r="AW171" s="1">
        <v>42.06</v>
      </c>
    </row>
    <row r="172" spans="1:49">
      <c r="A172" s="1" t="s">
        <v>0</v>
      </c>
      <c r="B172" s="2" t="s">
        <v>127</v>
      </c>
      <c r="C172" s="1" t="s">
        <v>2</v>
      </c>
      <c r="D172" s="1" t="s">
        <v>28</v>
      </c>
      <c r="E172" s="3" t="s">
        <v>128</v>
      </c>
      <c r="F172" s="1">
        <v>91.1</v>
      </c>
      <c r="G172" s="1">
        <v>30.29</v>
      </c>
      <c r="H172" s="1">
        <f t="shared" si="0"/>
        <v>30.48</v>
      </c>
      <c r="I172" s="1">
        <f t="shared" si="1"/>
        <v>91.17</v>
      </c>
      <c r="J172" s="23">
        <f t="shared" si="15"/>
        <v>0.53197635600787163</v>
      </c>
      <c r="K172" s="23">
        <f t="shared" si="15"/>
        <v>1.5912166790432303</v>
      </c>
      <c r="L172">
        <f t="shared" si="16"/>
        <v>1.42664403442915</v>
      </c>
      <c r="M172">
        <f t="shared" si="17"/>
        <v>112.83300129</v>
      </c>
      <c r="N172" s="24">
        <f t="shared" si="18"/>
        <v>1.3148519182893121</v>
      </c>
      <c r="O172" s="24">
        <f t="shared" si="19"/>
        <v>2.1098305213921402</v>
      </c>
      <c r="P172" s="11">
        <f t="shared" si="20"/>
        <v>30.48</v>
      </c>
      <c r="Q172" s="11">
        <f t="shared" si="20"/>
        <v>91.17</v>
      </c>
      <c r="R172" s="23">
        <f t="shared" si="21"/>
        <v>0.53197635600787163</v>
      </c>
      <c r="S172" s="23">
        <f t="shared" si="21"/>
        <v>1.5912166790432303</v>
      </c>
      <c r="T172">
        <f t="shared" si="22"/>
        <v>1.3688620036896606</v>
      </c>
      <c r="U172">
        <f t="shared" si="23"/>
        <v>113.83991686661844</v>
      </c>
      <c r="V172" s="24">
        <f t="shared" si="24"/>
        <v>1.252068375381963</v>
      </c>
      <c r="W172" s="24">
        <f t="shared" si="25"/>
        <v>2.0555656634668762</v>
      </c>
      <c r="X172" s="24"/>
      <c r="Y172" s="24"/>
      <c r="Z172" s="24"/>
      <c r="AA172" s="24"/>
      <c r="AB172" s="24"/>
      <c r="AC172" s="24"/>
      <c r="AD172" s="4"/>
      <c r="AV172" s="1">
        <v>71.03</v>
      </c>
      <c r="AW172" s="1">
        <v>42.21</v>
      </c>
    </row>
    <row r="173" spans="1:49">
      <c r="A173" s="1" t="s">
        <v>0</v>
      </c>
      <c r="B173" s="5" t="s">
        <v>129</v>
      </c>
      <c r="C173" s="1" t="s">
        <v>2</v>
      </c>
      <c r="D173" s="1" t="s">
        <v>28</v>
      </c>
      <c r="E173" s="3" t="s">
        <v>130</v>
      </c>
      <c r="F173" s="1">
        <v>90.08</v>
      </c>
      <c r="G173" s="1">
        <v>29.95</v>
      </c>
      <c r="H173" s="1">
        <f t="shared" si="0"/>
        <v>30.58</v>
      </c>
      <c r="I173" s="1">
        <f t="shared" si="1"/>
        <v>90.13</v>
      </c>
      <c r="J173" s="23">
        <f t="shared" si="15"/>
        <v>0.53372168525986596</v>
      </c>
      <c r="K173" s="23">
        <f t="shared" si="15"/>
        <v>1.573065254822489</v>
      </c>
      <c r="L173">
        <f t="shared" si="16"/>
        <v>1.4248949351575519</v>
      </c>
      <c r="M173">
        <f t="shared" si="17"/>
        <v>112.20605080999999</v>
      </c>
      <c r="N173" s="24">
        <f t="shared" si="18"/>
        <v>1.3192114427308488</v>
      </c>
      <c r="O173" s="24">
        <f t="shared" si="19"/>
        <v>2.094749043814629</v>
      </c>
      <c r="P173" s="11">
        <f t="shared" si="20"/>
        <v>30.58</v>
      </c>
      <c r="Q173" s="11">
        <f t="shared" si="20"/>
        <v>90.13</v>
      </c>
      <c r="R173" s="23">
        <f t="shared" si="21"/>
        <v>0.53372168525986596</v>
      </c>
      <c r="S173" s="23">
        <f t="shared" si="21"/>
        <v>1.573065254822489</v>
      </c>
      <c r="T173">
        <f t="shared" si="22"/>
        <v>1.3670551108194777</v>
      </c>
      <c r="U173">
        <f t="shared" si="23"/>
        <v>113.20737151457865</v>
      </c>
      <c r="V173" s="24">
        <f t="shared" si="24"/>
        <v>1.2564393655772286</v>
      </c>
      <c r="W173" s="24">
        <f t="shared" si="25"/>
        <v>2.0409973696913446</v>
      </c>
      <c r="X173" s="24"/>
      <c r="Y173" s="24"/>
      <c r="Z173" s="24"/>
      <c r="AA173" s="24"/>
      <c r="AB173" s="24"/>
      <c r="AC173" s="24"/>
      <c r="AD173" s="4"/>
      <c r="AV173" s="1">
        <v>71.47</v>
      </c>
      <c r="AW173" s="1">
        <v>42.16</v>
      </c>
    </row>
    <row r="174" spans="1:49">
      <c r="A174" s="1" t="s">
        <v>0</v>
      </c>
      <c r="B174" s="5" t="s">
        <v>131</v>
      </c>
      <c r="C174" s="1" t="s">
        <v>2</v>
      </c>
      <c r="D174" s="1" t="s">
        <v>28</v>
      </c>
      <c r="E174" s="3" t="s">
        <v>132</v>
      </c>
      <c r="F174" s="1">
        <v>93.44</v>
      </c>
      <c r="G174" s="1">
        <v>32.299999999999997</v>
      </c>
      <c r="H174" s="1">
        <f t="shared" si="0"/>
        <v>32.5</v>
      </c>
      <c r="I174" s="1">
        <f t="shared" si="1"/>
        <v>93.73</v>
      </c>
      <c r="J174" s="23">
        <f t="shared" si="15"/>
        <v>0.56723200689815712</v>
      </c>
      <c r="K174" s="23">
        <f t="shared" si="15"/>
        <v>1.6358971078942852</v>
      </c>
      <c r="L174">
        <f t="shared" si="16"/>
        <v>1.3912505083440825</v>
      </c>
      <c r="M174">
        <f t="shared" si="17"/>
        <v>114.37626401</v>
      </c>
      <c r="N174" s="24">
        <f t="shared" si="18"/>
        <v>1.2672270921072544</v>
      </c>
      <c r="O174" s="24">
        <f t="shared" si="19"/>
        <v>2.1304331216218442</v>
      </c>
      <c r="P174" s="11">
        <f t="shared" si="20"/>
        <v>32.5</v>
      </c>
      <c r="Q174" s="11">
        <f t="shared" si="20"/>
        <v>93.73</v>
      </c>
      <c r="R174" s="23">
        <f t="shared" si="21"/>
        <v>0.56723200689815712</v>
      </c>
      <c r="S174" s="23">
        <f t="shared" si="21"/>
        <v>1.6358971078942852</v>
      </c>
      <c r="T174">
        <f t="shared" si="22"/>
        <v>1.3322650338883719</v>
      </c>
      <c r="U174">
        <f t="shared" si="23"/>
        <v>115.39695157933171</v>
      </c>
      <c r="V174" s="24">
        <f t="shared" si="24"/>
        <v>1.2035124271210842</v>
      </c>
      <c r="W174" s="24">
        <f t="shared" si="25"/>
        <v>2.0736866623861911</v>
      </c>
      <c r="X174" s="24"/>
      <c r="Y174" s="24"/>
      <c r="Z174" s="24"/>
      <c r="AA174" s="24"/>
      <c r="AB174" s="24"/>
      <c r="AC174" s="24"/>
      <c r="AD174" s="4"/>
      <c r="AV174" s="1">
        <v>76.36</v>
      </c>
      <c r="AW174" s="1">
        <v>39.17</v>
      </c>
    </row>
    <row r="175" spans="1:49">
      <c r="A175" s="1" t="s">
        <v>0</v>
      </c>
      <c r="B175" s="5" t="s">
        <v>133</v>
      </c>
      <c r="C175" s="1" t="s">
        <v>2</v>
      </c>
      <c r="D175" s="1" t="s">
        <v>134</v>
      </c>
      <c r="E175" s="3" t="s">
        <v>107</v>
      </c>
      <c r="F175" s="1">
        <v>72.349999999999994</v>
      </c>
      <c r="G175" s="1">
        <v>42.06</v>
      </c>
      <c r="H175" s="1">
        <f t="shared" si="0"/>
        <v>42.1</v>
      </c>
      <c r="I175" s="1">
        <f t="shared" si="1"/>
        <v>72.58</v>
      </c>
      <c r="J175" s="23">
        <f t="shared" si="15"/>
        <v>0.73478361508961276</v>
      </c>
      <c r="K175" s="23">
        <f t="shared" si="15"/>
        <v>1.2667599710974844</v>
      </c>
      <c r="L175">
        <f t="shared" si="16"/>
        <v>1.2222559593205296</v>
      </c>
      <c r="M175">
        <f t="shared" si="17"/>
        <v>101.62626145999998</v>
      </c>
      <c r="N175" s="24">
        <f t="shared" si="18"/>
        <v>1.1971789128456842</v>
      </c>
      <c r="O175" s="24">
        <f t="shared" si="19"/>
        <v>1.8025437389526118</v>
      </c>
      <c r="P175" s="11">
        <f t="shared" si="20"/>
        <v>42.1</v>
      </c>
      <c r="Q175" s="11">
        <f t="shared" si="20"/>
        <v>72.58</v>
      </c>
      <c r="R175" s="23">
        <f t="shared" si="21"/>
        <v>0.73478361508961276</v>
      </c>
      <c r="S175" s="23">
        <f t="shared" si="21"/>
        <v>1.2667599710974844</v>
      </c>
      <c r="T175">
        <f t="shared" si="22"/>
        <v>1.1563599508987041</v>
      </c>
      <c r="U175">
        <f t="shared" si="23"/>
        <v>102.53316869890759</v>
      </c>
      <c r="V175" s="24">
        <f t="shared" si="24"/>
        <v>1.1288045246317533</v>
      </c>
      <c r="W175" s="24">
        <f t="shared" si="25"/>
        <v>1.7532310260781578</v>
      </c>
      <c r="X175" s="24"/>
      <c r="Y175" s="24"/>
      <c r="Z175" s="24"/>
      <c r="AA175" s="24"/>
      <c r="AB175" s="24"/>
      <c r="AC175" s="24"/>
      <c r="AD175" s="4"/>
      <c r="AV175" s="1">
        <v>68.459999999999994</v>
      </c>
      <c r="AW175" s="1">
        <v>44.48</v>
      </c>
    </row>
    <row r="176" spans="1:49">
      <c r="A176" s="1" t="s">
        <v>0</v>
      </c>
      <c r="B176" s="2" t="s">
        <v>135</v>
      </c>
      <c r="C176" s="1" t="s">
        <v>2</v>
      </c>
      <c r="D176" s="1" t="s">
        <v>134</v>
      </c>
      <c r="E176" s="3" t="s">
        <v>136</v>
      </c>
      <c r="F176" s="1">
        <v>71.03</v>
      </c>
      <c r="G176" s="1">
        <v>42.21</v>
      </c>
      <c r="H176" s="1">
        <f t="shared" si="0"/>
        <v>42.35</v>
      </c>
      <c r="I176" s="1">
        <f t="shared" si="1"/>
        <v>71.05</v>
      </c>
      <c r="J176" s="23">
        <f t="shared" si="15"/>
        <v>0.73914693821959854</v>
      </c>
      <c r="K176" s="23">
        <f t="shared" si="15"/>
        <v>1.240056433541971</v>
      </c>
      <c r="L176">
        <f t="shared" si="16"/>
        <v>1.2178628914266547</v>
      </c>
      <c r="M176">
        <f t="shared" si="17"/>
        <v>100.70392085</v>
      </c>
      <c r="N176" s="24">
        <f t="shared" si="18"/>
        <v>1.1966721852047759</v>
      </c>
      <c r="O176" s="24">
        <f t="shared" si="19"/>
        <v>1.7824246719466572</v>
      </c>
      <c r="P176" s="11">
        <f t="shared" si="20"/>
        <v>42.35</v>
      </c>
      <c r="Q176" s="11">
        <f t="shared" si="20"/>
        <v>71.05</v>
      </c>
      <c r="R176" s="23">
        <f t="shared" si="21"/>
        <v>0.73914693821959854</v>
      </c>
      <c r="S176" s="23">
        <f t="shared" si="21"/>
        <v>1.240056433541971</v>
      </c>
      <c r="T176">
        <f t="shared" si="22"/>
        <v>1.151756720551343</v>
      </c>
      <c r="U176">
        <f t="shared" si="23"/>
        <v>101.60259717138756</v>
      </c>
      <c r="V176" s="24">
        <f t="shared" si="24"/>
        <v>1.12822187793608</v>
      </c>
      <c r="W176" s="24">
        <f t="shared" si="25"/>
        <v>1.7339394030483428</v>
      </c>
      <c r="X176" s="24"/>
      <c r="Y176" s="24"/>
      <c r="Z176" s="24"/>
      <c r="AA176" s="24"/>
      <c r="AB176" s="24"/>
      <c r="AC176" s="24"/>
      <c r="AD176" s="4"/>
      <c r="AV176" s="1">
        <v>70.150000000000006</v>
      </c>
      <c r="AW176" s="1">
        <v>43.39</v>
      </c>
    </row>
    <row r="177" spans="1:49">
      <c r="A177" s="1" t="s">
        <v>0</v>
      </c>
      <c r="B177" s="5" t="s">
        <v>137</v>
      </c>
      <c r="C177" s="1" t="s">
        <v>2</v>
      </c>
      <c r="D177" s="1" t="s">
        <v>134</v>
      </c>
      <c r="E177" s="3" t="s">
        <v>138</v>
      </c>
      <c r="F177" s="1">
        <v>71.47</v>
      </c>
      <c r="G177" s="1">
        <v>42.16</v>
      </c>
      <c r="H177" s="5">
        <f t="shared" si="0"/>
        <v>42.27</v>
      </c>
      <c r="I177" s="1">
        <f t="shared" si="1"/>
        <v>71.78</v>
      </c>
      <c r="J177" s="23">
        <f t="shared" si="15"/>
        <v>0.73775067481800316</v>
      </c>
      <c r="K177" s="23">
        <f t="shared" si="15"/>
        <v>1.2527973370815297</v>
      </c>
      <c r="L177">
        <f t="shared" si="16"/>
        <v>1.2192685008136033</v>
      </c>
      <c r="M177">
        <f t="shared" si="17"/>
        <v>101.14399186</v>
      </c>
      <c r="N177" s="24">
        <f t="shared" si="18"/>
        <v>1.1962786516990351</v>
      </c>
      <c r="O177" s="24">
        <f t="shared" si="19"/>
        <v>1.7918808449707906</v>
      </c>
      <c r="P177" s="11">
        <f t="shared" si="20"/>
        <v>42.27</v>
      </c>
      <c r="Q177" s="11">
        <f t="shared" si="20"/>
        <v>71.78</v>
      </c>
      <c r="R177" s="23">
        <f t="shared" si="21"/>
        <v>0.73775067481800316</v>
      </c>
      <c r="S177" s="23">
        <f t="shared" si="21"/>
        <v>1.2527973370815297</v>
      </c>
      <c r="T177">
        <f t="shared" si="22"/>
        <v>1.1532297681448724</v>
      </c>
      <c r="U177">
        <f t="shared" si="23"/>
        <v>102.04659535118471</v>
      </c>
      <c r="V177" s="24">
        <f t="shared" si="24"/>
        <v>1.1278335667438568</v>
      </c>
      <c r="W177" s="24">
        <f t="shared" si="25"/>
        <v>1.7429826468334397</v>
      </c>
      <c r="X177" s="24"/>
      <c r="Y177" s="24"/>
      <c r="Z177" s="24"/>
      <c r="AA177" s="24"/>
      <c r="AB177" s="24"/>
      <c r="AC177" s="24"/>
      <c r="AV177" s="1">
        <v>83.44</v>
      </c>
      <c r="AW177" s="1">
        <v>42.16</v>
      </c>
    </row>
    <row r="178" spans="1:49">
      <c r="A178" s="1" t="s">
        <v>0</v>
      </c>
      <c r="B178" s="2" t="s">
        <v>139</v>
      </c>
      <c r="C178" s="1" t="s">
        <v>2</v>
      </c>
      <c r="D178" s="1" t="s">
        <v>140</v>
      </c>
      <c r="E178" s="3" t="s">
        <v>141</v>
      </c>
      <c r="F178" s="1">
        <v>76.36</v>
      </c>
      <c r="G178" s="1">
        <v>39.17</v>
      </c>
      <c r="H178" s="1">
        <f t="shared" si="0"/>
        <v>39.28</v>
      </c>
      <c r="I178" s="1">
        <f t="shared" si="1"/>
        <v>76.599999999999994</v>
      </c>
      <c r="J178" s="23">
        <f t="shared" si="15"/>
        <v>0.68556533018337262</v>
      </c>
      <c r="K178" s="23">
        <f t="shared" si="15"/>
        <v>1.3369222070276563</v>
      </c>
      <c r="L178">
        <f t="shared" si="16"/>
        <v>1.2718925314148968</v>
      </c>
      <c r="M178">
        <f t="shared" si="17"/>
        <v>104.04966619999999</v>
      </c>
      <c r="N178" s="24">
        <f t="shared" si="18"/>
        <v>1.2338446987811722</v>
      </c>
      <c r="O178" s="24">
        <f t="shared" si="19"/>
        <v>1.8649946124263121</v>
      </c>
      <c r="P178" s="11">
        <f t="shared" si="20"/>
        <v>39.28</v>
      </c>
      <c r="Q178" s="11">
        <f t="shared" si="20"/>
        <v>76.599999999999994</v>
      </c>
      <c r="R178" s="23">
        <f t="shared" si="21"/>
        <v>0.68556533018337262</v>
      </c>
      <c r="S178" s="23">
        <f t="shared" si="21"/>
        <v>1.3369222070276563</v>
      </c>
      <c r="T178">
        <f t="shared" si="22"/>
        <v>1.2082525795927002</v>
      </c>
      <c r="U178">
        <f t="shared" si="23"/>
        <v>104.97819977121516</v>
      </c>
      <c r="V178" s="24">
        <f t="shared" si="24"/>
        <v>1.1672012718725628</v>
      </c>
      <c r="W178" s="24">
        <f t="shared" si="25"/>
        <v>1.8145701124227647</v>
      </c>
      <c r="X178" s="24"/>
      <c r="Y178" s="24"/>
      <c r="Z178" s="24"/>
      <c r="AA178" s="24"/>
      <c r="AB178" s="24"/>
      <c r="AC178" s="24"/>
      <c r="AD178" s="4"/>
      <c r="AV178" s="1">
        <v>83.02</v>
      </c>
      <c r="AW178" s="1">
        <v>42.19</v>
      </c>
    </row>
    <row r="179" spans="1:49">
      <c r="A179" s="1" t="s">
        <v>0</v>
      </c>
      <c r="B179" s="2" t="s">
        <v>142</v>
      </c>
      <c r="C179" s="1" t="s">
        <v>2</v>
      </c>
      <c r="D179" s="1" t="s">
        <v>143</v>
      </c>
      <c r="E179" s="3" t="s">
        <v>144</v>
      </c>
      <c r="F179" s="1">
        <v>68.459999999999994</v>
      </c>
      <c r="G179" s="1">
        <v>44.48</v>
      </c>
      <c r="H179" s="1">
        <f t="shared" si="0"/>
        <v>44.8</v>
      </c>
      <c r="I179" s="1">
        <f t="shared" si="1"/>
        <v>68.77</v>
      </c>
      <c r="J179" s="23">
        <f t="shared" si="15"/>
        <v>0.78190750489345962</v>
      </c>
      <c r="K179" s="23">
        <f t="shared" si="15"/>
        <v>1.2002629265965004</v>
      </c>
      <c r="L179">
        <f t="shared" si="16"/>
        <v>1.1749131623680913</v>
      </c>
      <c r="M179">
        <f t="shared" si="17"/>
        <v>99.32945248999998</v>
      </c>
      <c r="N179" s="24">
        <f t="shared" si="18"/>
        <v>1.159372015815102</v>
      </c>
      <c r="O179" s="24">
        <f t="shared" si="19"/>
        <v>1.7466927486218395</v>
      </c>
      <c r="P179" s="11">
        <f t="shared" si="20"/>
        <v>44.8</v>
      </c>
      <c r="Q179" s="11">
        <f t="shared" si="20"/>
        <v>68.77</v>
      </c>
      <c r="R179" s="23">
        <f t="shared" si="21"/>
        <v>0.78190750489345962</v>
      </c>
      <c r="S179" s="23">
        <f t="shared" si="21"/>
        <v>1.2002629265965004</v>
      </c>
      <c r="T179">
        <f t="shared" si="22"/>
        <v>1.106654170928189</v>
      </c>
      <c r="U179">
        <f t="shared" si="23"/>
        <v>100.21586313037729</v>
      </c>
      <c r="V179" s="24">
        <f t="shared" si="24"/>
        <v>1.0891098753815665</v>
      </c>
      <c r="W179" s="24">
        <f t="shared" si="25"/>
        <v>1.6985685235493713</v>
      </c>
      <c r="X179" s="24"/>
      <c r="Y179" s="24"/>
      <c r="Z179" s="24"/>
      <c r="AA179" s="24"/>
      <c r="AB179" s="24"/>
      <c r="AC179" s="24"/>
      <c r="AD179" s="4"/>
      <c r="AV179" s="1">
        <v>83.41</v>
      </c>
      <c r="AW179" s="1">
        <v>43.01</v>
      </c>
    </row>
    <row r="180" spans="1:49">
      <c r="A180" s="1" t="s">
        <v>0</v>
      </c>
      <c r="B180" s="5" t="s">
        <v>145</v>
      </c>
      <c r="C180" s="1" t="s">
        <v>2</v>
      </c>
      <c r="D180" s="1" t="s">
        <v>143</v>
      </c>
      <c r="E180" s="3" t="s">
        <v>146</v>
      </c>
      <c r="F180" s="1">
        <v>70.150000000000006</v>
      </c>
      <c r="G180" s="1">
        <v>43.39</v>
      </c>
      <c r="H180" s="1">
        <f t="shared" si="0"/>
        <v>43.65</v>
      </c>
      <c r="I180" s="1">
        <f t="shared" si="1"/>
        <v>70.25</v>
      </c>
      <c r="J180" s="23">
        <f t="shared" si="15"/>
        <v>0.76183621849552485</v>
      </c>
      <c r="K180" s="23">
        <f t="shared" si="15"/>
        <v>1.2260937995260166</v>
      </c>
      <c r="L180">
        <f t="shared" si="16"/>
        <v>1.1950475081691749</v>
      </c>
      <c r="M180">
        <f t="shared" si="17"/>
        <v>100.22165124999999</v>
      </c>
      <c r="N180" s="24">
        <f t="shared" si="18"/>
        <v>1.1760804549619666</v>
      </c>
      <c r="O180" s="24">
        <f t="shared" si="19"/>
        <v>1.7682954166525851</v>
      </c>
      <c r="P180" s="11">
        <f t="shared" si="20"/>
        <v>43.65</v>
      </c>
      <c r="Q180" s="11">
        <f t="shared" si="20"/>
        <v>70.25</v>
      </c>
      <c r="R180" s="23">
        <f t="shared" si="21"/>
        <v>0.76183621849552485</v>
      </c>
      <c r="S180" s="23">
        <f t="shared" si="21"/>
        <v>1.2260937995260166</v>
      </c>
      <c r="T180">
        <f t="shared" si="22"/>
        <v>1.1278204639190959</v>
      </c>
      <c r="U180">
        <f t="shared" si="23"/>
        <v>101.11602382366466</v>
      </c>
      <c r="V180" s="24">
        <f t="shared" si="24"/>
        <v>1.1066611797869308</v>
      </c>
      <c r="W180" s="24">
        <f t="shared" si="25"/>
        <v>1.7197351347431615</v>
      </c>
      <c r="X180" s="24"/>
      <c r="Y180" s="24"/>
      <c r="Z180" s="24"/>
      <c r="AA180" s="24"/>
      <c r="AB180" s="24"/>
      <c r="AC180" s="24"/>
      <c r="AD180" s="4"/>
      <c r="AV180" s="1">
        <v>85.39</v>
      </c>
      <c r="AW180" s="1">
        <v>42.57</v>
      </c>
    </row>
    <row r="181" spans="1:49">
      <c r="A181" s="1" t="s">
        <v>0</v>
      </c>
      <c r="B181" s="2" t="s">
        <v>147</v>
      </c>
      <c r="C181" s="1" t="s">
        <v>2</v>
      </c>
      <c r="D181" s="1" t="s">
        <v>148</v>
      </c>
      <c r="E181" s="3" t="s">
        <v>149</v>
      </c>
      <c r="F181" s="1">
        <v>83.44</v>
      </c>
      <c r="G181" s="1">
        <v>42.16</v>
      </c>
      <c r="H181" s="1">
        <f t="shared" si="0"/>
        <v>42.27</v>
      </c>
      <c r="I181" s="1">
        <f t="shared" si="1"/>
        <v>83.73</v>
      </c>
      <c r="J181" s="23">
        <f t="shared" si="15"/>
        <v>0.73775067481800316</v>
      </c>
      <c r="K181" s="23">
        <f t="shared" si="15"/>
        <v>1.4613641826948522</v>
      </c>
      <c r="L181">
        <f t="shared" si="16"/>
        <v>1.2192685008136033</v>
      </c>
      <c r="M181">
        <f t="shared" si="17"/>
        <v>108.34789401</v>
      </c>
      <c r="N181" s="24">
        <f t="shared" si="18"/>
        <v>1.1572841543510426</v>
      </c>
      <c r="O181" s="24">
        <f t="shared" si="19"/>
        <v>1.9400349283087495</v>
      </c>
      <c r="P181" s="11">
        <f t="shared" si="20"/>
        <v>42.27</v>
      </c>
      <c r="Q181" s="11">
        <f t="shared" si="20"/>
        <v>83.73</v>
      </c>
      <c r="R181" s="23">
        <f t="shared" si="21"/>
        <v>0.73775067481800316</v>
      </c>
      <c r="S181" s="23">
        <f t="shared" si="21"/>
        <v>1.4613641826948522</v>
      </c>
      <c r="T181">
        <f t="shared" si="22"/>
        <v>1.1532297681448724</v>
      </c>
      <c r="U181">
        <f t="shared" si="23"/>
        <v>109.31478473279549</v>
      </c>
      <c r="V181" s="24">
        <f t="shared" si="24"/>
        <v>1.0883209611920899</v>
      </c>
      <c r="W181" s="24">
        <f t="shared" si="25"/>
        <v>1.8837352963705865</v>
      </c>
      <c r="X181" s="24"/>
      <c r="Y181" s="24"/>
      <c r="Z181" s="24"/>
      <c r="AA181" s="24"/>
      <c r="AB181" s="24"/>
      <c r="AC181" s="24"/>
      <c r="AD181" s="4"/>
      <c r="AV181" s="1">
        <v>84.32</v>
      </c>
      <c r="AW181" s="1">
        <v>42.44</v>
      </c>
    </row>
    <row r="182" spans="1:49">
      <c r="A182" s="1" t="s">
        <v>0</v>
      </c>
      <c r="B182" s="5" t="s">
        <v>150</v>
      </c>
      <c r="C182" s="1" t="s">
        <v>2</v>
      </c>
      <c r="D182" s="1" t="s">
        <v>148</v>
      </c>
      <c r="E182" s="3" t="s">
        <v>151</v>
      </c>
      <c r="F182" s="1">
        <v>83.02</v>
      </c>
      <c r="G182" s="1">
        <v>42.19</v>
      </c>
      <c r="H182" s="1">
        <f t="shared" si="0"/>
        <v>42.32</v>
      </c>
      <c r="I182" s="1">
        <f t="shared" si="1"/>
        <v>83.03</v>
      </c>
      <c r="J182" s="23">
        <f t="shared" si="15"/>
        <v>0.73862333944400027</v>
      </c>
      <c r="K182" s="23">
        <f t="shared" si="15"/>
        <v>1.4491468779308918</v>
      </c>
      <c r="L182">
        <f t="shared" si="16"/>
        <v>1.2183899755838188</v>
      </c>
      <c r="M182">
        <f t="shared" si="17"/>
        <v>107.92590810999999</v>
      </c>
      <c r="N182" s="24">
        <f t="shared" si="18"/>
        <v>1.1592436308331826</v>
      </c>
      <c r="O182" s="24">
        <f t="shared" si="19"/>
        <v>1.9312307492747236</v>
      </c>
      <c r="P182" s="11">
        <f t="shared" si="20"/>
        <v>42.32</v>
      </c>
      <c r="Q182" s="11">
        <f t="shared" si="20"/>
        <v>83.03</v>
      </c>
      <c r="R182" s="23">
        <f t="shared" si="21"/>
        <v>0.73862333944400027</v>
      </c>
      <c r="S182" s="23">
        <f t="shared" si="21"/>
        <v>1.4491468779308918</v>
      </c>
      <c r="T182">
        <f t="shared" si="22"/>
        <v>1.1523091146266569</v>
      </c>
      <c r="U182">
        <f t="shared" si="23"/>
        <v>108.88903305353794</v>
      </c>
      <c r="V182" s="24">
        <f t="shared" si="24"/>
        <v>1.0902542063239604</v>
      </c>
      <c r="W182" s="24">
        <f t="shared" si="25"/>
        <v>1.875339729779665</v>
      </c>
      <c r="X182" s="24"/>
      <c r="Y182" s="24"/>
      <c r="Z182" s="24"/>
      <c r="AA182" s="24"/>
      <c r="AB182" s="24"/>
      <c r="AC182" s="24"/>
      <c r="AD182" s="4"/>
      <c r="AV182" s="1">
        <v>93.16</v>
      </c>
      <c r="AW182" s="1">
        <v>44.58</v>
      </c>
    </row>
    <row r="183" spans="1:49">
      <c r="A183" s="1" t="s">
        <v>0</v>
      </c>
      <c r="B183" s="5" t="s">
        <v>152</v>
      </c>
      <c r="C183" s="1" t="s">
        <v>2</v>
      </c>
      <c r="D183" s="1" t="s">
        <v>148</v>
      </c>
      <c r="E183" s="3" t="s">
        <v>153</v>
      </c>
      <c r="F183" s="1">
        <v>83.41</v>
      </c>
      <c r="G183" s="1">
        <v>43.01</v>
      </c>
      <c r="H183" s="1">
        <f t="shared" si="0"/>
        <v>43.02</v>
      </c>
      <c r="I183" s="1">
        <f t="shared" si="1"/>
        <v>83.68</v>
      </c>
      <c r="J183" s="23">
        <f t="shared" si="15"/>
        <v>0.75084064420796059</v>
      </c>
      <c r="K183" s="23">
        <f t="shared" si="15"/>
        <v>1.4604915180688551</v>
      </c>
      <c r="L183">
        <f t="shared" si="16"/>
        <v>1.2060977816305936</v>
      </c>
      <c r="M183">
        <f t="shared" si="17"/>
        <v>108.31775216</v>
      </c>
      <c r="N183" s="24">
        <f t="shared" si="18"/>
        <v>1.1449825717098632</v>
      </c>
      <c r="O183" s="24">
        <f t="shared" si="19"/>
        <v>1.9352866768991253</v>
      </c>
      <c r="P183" s="11">
        <f t="shared" si="20"/>
        <v>43.02</v>
      </c>
      <c r="Q183" s="11">
        <f t="shared" si="20"/>
        <v>83.68</v>
      </c>
      <c r="R183" s="23">
        <f t="shared" si="21"/>
        <v>0.75084064420796059</v>
      </c>
      <c r="S183" s="23">
        <f t="shared" si="21"/>
        <v>1.4604915180688551</v>
      </c>
      <c r="T183">
        <f t="shared" si="22"/>
        <v>1.1394198626537495</v>
      </c>
      <c r="U183">
        <f t="shared" si="23"/>
        <v>109.28437389856281</v>
      </c>
      <c r="V183" s="24">
        <f t="shared" si="24"/>
        <v>1.0754882181331296</v>
      </c>
      <c r="W183" s="24">
        <f t="shared" si="25"/>
        <v>1.87859677775011</v>
      </c>
      <c r="X183" s="24"/>
      <c r="Y183" s="24"/>
      <c r="Z183" s="24"/>
      <c r="AA183" s="24"/>
      <c r="AB183" s="24"/>
      <c r="AC183" s="24"/>
      <c r="AD183" s="4"/>
      <c r="AV183" s="1">
        <v>92.05</v>
      </c>
      <c r="AW183" s="1">
        <v>46.47</v>
      </c>
    </row>
    <row r="184" spans="1:49">
      <c r="A184" s="1" t="s">
        <v>0</v>
      </c>
      <c r="B184" s="5" t="s">
        <v>154</v>
      </c>
      <c r="C184" s="1" t="s">
        <v>2</v>
      </c>
      <c r="D184" s="1" t="s">
        <v>148</v>
      </c>
      <c r="E184" s="3" t="s">
        <v>155</v>
      </c>
      <c r="F184" s="1">
        <v>85.39</v>
      </c>
      <c r="G184" s="1">
        <v>42.57</v>
      </c>
      <c r="H184" s="1">
        <f t="shared" si="0"/>
        <v>42.95</v>
      </c>
      <c r="I184" s="1">
        <f t="shared" si="1"/>
        <v>85.65</v>
      </c>
      <c r="J184" s="23">
        <f t="shared" si="15"/>
        <v>0.74961891373156464</v>
      </c>
      <c r="K184" s="23">
        <f t="shared" si="15"/>
        <v>1.4948745043331433</v>
      </c>
      <c r="L184">
        <f t="shared" si="16"/>
        <v>1.2073263668425407</v>
      </c>
      <c r="M184">
        <f t="shared" si="17"/>
        <v>109.50534105</v>
      </c>
      <c r="N184" s="24">
        <f t="shared" si="18"/>
        <v>1.1380383532221474</v>
      </c>
      <c r="O184" s="24">
        <f t="shared" si="19"/>
        <v>1.9593462110297482</v>
      </c>
      <c r="P184" s="11">
        <f t="shared" si="20"/>
        <v>42.95</v>
      </c>
      <c r="Q184" s="11">
        <f t="shared" si="20"/>
        <v>85.65</v>
      </c>
      <c r="R184" s="23">
        <f t="shared" si="21"/>
        <v>0.74961891373156464</v>
      </c>
      <c r="S184" s="23">
        <f t="shared" si="21"/>
        <v>1.4948745043331433</v>
      </c>
      <c r="T184">
        <f t="shared" si="22"/>
        <v>1.1407087683999708</v>
      </c>
      <c r="U184">
        <f t="shared" si="23"/>
        <v>110.48256076733044</v>
      </c>
      <c r="V184" s="24">
        <f t="shared" si="24"/>
        <v>1.0685917218449825</v>
      </c>
      <c r="W184" s="24">
        <f t="shared" si="25"/>
        <v>1.9014548140149037</v>
      </c>
      <c r="X184" s="24"/>
      <c r="Y184" s="24"/>
      <c r="Z184" s="24"/>
      <c r="AA184" s="24"/>
      <c r="AB184" s="24"/>
      <c r="AC184" s="24"/>
      <c r="AD184" s="4"/>
      <c r="AV184" s="1">
        <v>94.37</v>
      </c>
      <c r="AW184" s="1">
        <v>43.58</v>
      </c>
    </row>
    <row r="185" spans="1:49">
      <c r="A185" s="1" t="s">
        <v>0</v>
      </c>
      <c r="B185" s="5" t="s">
        <v>156</v>
      </c>
      <c r="C185" s="1" t="s">
        <v>2</v>
      </c>
      <c r="D185" s="1" t="s">
        <v>148</v>
      </c>
      <c r="E185" s="3" t="s">
        <v>157</v>
      </c>
      <c r="F185" s="1">
        <v>84.32</v>
      </c>
      <c r="G185" s="1">
        <v>42.44</v>
      </c>
      <c r="H185" s="1">
        <f t="shared" si="0"/>
        <v>42.73</v>
      </c>
      <c r="I185" s="1">
        <f t="shared" si="1"/>
        <v>84.53</v>
      </c>
      <c r="J185" s="23">
        <f t="shared" si="15"/>
        <v>0.74577918937717691</v>
      </c>
      <c r="K185" s="23">
        <f t="shared" si="15"/>
        <v>1.4753268167108067</v>
      </c>
      <c r="L185">
        <f t="shared" si="16"/>
        <v>1.2111885808943328</v>
      </c>
      <c r="M185">
        <f t="shared" si="17"/>
        <v>108.83016361</v>
      </c>
      <c r="N185" s="24">
        <f t="shared" si="18"/>
        <v>1.1463651270545936</v>
      </c>
      <c r="O185" s="24">
        <f t="shared" si="19"/>
        <v>1.9471543930835407</v>
      </c>
      <c r="P185" s="11">
        <f t="shared" si="20"/>
        <v>42.73</v>
      </c>
      <c r="Q185" s="11">
        <f t="shared" si="20"/>
        <v>84.53</v>
      </c>
      <c r="R185" s="23">
        <f t="shared" si="21"/>
        <v>0.74577918937717691</v>
      </c>
      <c r="S185" s="23">
        <f t="shared" si="21"/>
        <v>1.4753268167108067</v>
      </c>
      <c r="T185">
        <f t="shared" si="22"/>
        <v>1.1447596678001342</v>
      </c>
      <c r="U185">
        <f t="shared" si="23"/>
        <v>109.80135808051838</v>
      </c>
      <c r="V185" s="24">
        <f t="shared" si="24"/>
        <v>1.0770731648186127</v>
      </c>
      <c r="W185" s="24">
        <f t="shared" si="25"/>
        <v>1.8900944533901662</v>
      </c>
      <c r="X185" s="24"/>
      <c r="Y185" s="24"/>
      <c r="Z185" s="24"/>
      <c r="AA185" s="24"/>
      <c r="AB185" s="24"/>
      <c r="AC185" s="24"/>
      <c r="AD185" s="4"/>
      <c r="AV185" s="1">
        <v>92.52</v>
      </c>
      <c r="AW185" s="1">
        <v>47.29</v>
      </c>
    </row>
    <row r="186" spans="1:49">
      <c r="A186" s="1" t="s">
        <v>0</v>
      </c>
      <c r="B186" s="5" t="s">
        <v>158</v>
      </c>
      <c r="C186" s="1" t="s">
        <v>2</v>
      </c>
      <c r="D186" s="1" t="s">
        <v>159</v>
      </c>
      <c r="E186" s="3" t="s">
        <v>160</v>
      </c>
      <c r="F186" s="1">
        <v>93.16</v>
      </c>
      <c r="G186" s="1">
        <v>44.58</v>
      </c>
      <c r="H186" s="1">
        <f t="shared" si="0"/>
        <v>44.97</v>
      </c>
      <c r="I186" s="1">
        <f t="shared" si="1"/>
        <v>93.27</v>
      </c>
      <c r="J186" s="23">
        <f t="shared" si="15"/>
        <v>0.78487456462185001</v>
      </c>
      <c r="K186" s="23">
        <f t="shared" si="15"/>
        <v>1.6278685933351111</v>
      </c>
      <c r="L186">
        <f t="shared" si="16"/>
        <v>1.1719413252520265</v>
      </c>
      <c r="M186">
        <f t="shared" si="17"/>
        <v>114.09895898999999</v>
      </c>
      <c r="N186" s="24">
        <f t="shared" si="18"/>
        <v>1.0697967898314495</v>
      </c>
      <c r="O186" s="24">
        <f t="shared" si="19"/>
        <v>2.034746203765561</v>
      </c>
      <c r="P186" s="11">
        <f t="shared" si="20"/>
        <v>44.97</v>
      </c>
      <c r="Q186" s="11">
        <f t="shared" si="20"/>
        <v>93.27</v>
      </c>
      <c r="R186" s="23">
        <f t="shared" si="21"/>
        <v>0.78487456462185001</v>
      </c>
      <c r="S186" s="23">
        <f t="shared" si="21"/>
        <v>1.6278685933351111</v>
      </c>
      <c r="T186">
        <f t="shared" si="22"/>
        <v>1.1035264718319124</v>
      </c>
      <c r="U186">
        <f t="shared" si="23"/>
        <v>115.11717190439103</v>
      </c>
      <c r="V186" s="24">
        <f t="shared" si="24"/>
        <v>0.99917879980616853</v>
      </c>
      <c r="W186" s="24">
        <f t="shared" si="25"/>
        <v>1.9707101879098436</v>
      </c>
      <c r="X186" s="24"/>
      <c r="Y186" s="24"/>
      <c r="Z186" s="24"/>
      <c r="AA186" s="24"/>
      <c r="AB186" s="24"/>
      <c r="AC186" s="24"/>
      <c r="AD186" s="4"/>
      <c r="AV186" s="1">
        <v>94.34</v>
      </c>
      <c r="AW186" s="1">
        <v>39.049999999999997</v>
      </c>
    </row>
    <row r="187" spans="1:49">
      <c r="A187" s="1" t="s">
        <v>0</v>
      </c>
      <c r="B187" s="5" t="s">
        <v>161</v>
      </c>
      <c r="C187" s="1" t="s">
        <v>2</v>
      </c>
      <c r="D187" s="1" t="s">
        <v>159</v>
      </c>
      <c r="E187" s="3" t="s">
        <v>162</v>
      </c>
      <c r="F187" s="1">
        <v>92.05</v>
      </c>
      <c r="G187" s="1">
        <v>46.47</v>
      </c>
      <c r="H187" s="1">
        <f t="shared" si="0"/>
        <v>46.78</v>
      </c>
      <c r="I187" s="1">
        <f t="shared" si="1"/>
        <v>92.08</v>
      </c>
      <c r="J187" s="23">
        <f t="shared" si="15"/>
        <v>0.81646502408294741</v>
      </c>
      <c r="K187" s="23">
        <f t="shared" si="15"/>
        <v>1.6070991752363786</v>
      </c>
      <c r="L187">
        <f t="shared" si="16"/>
        <v>1.140386273317187</v>
      </c>
      <c r="M187">
        <f t="shared" si="17"/>
        <v>113.38158295999999</v>
      </c>
      <c r="N187" s="24">
        <f t="shared" si="18"/>
        <v>1.046740303240427</v>
      </c>
      <c r="O187" s="24">
        <f t="shared" si="19"/>
        <v>2.008791864247216</v>
      </c>
      <c r="P187" s="11">
        <f t="shared" si="20"/>
        <v>46.78</v>
      </c>
      <c r="Q187" s="11">
        <f t="shared" si="20"/>
        <v>92.08</v>
      </c>
      <c r="R187" s="23">
        <f t="shared" si="21"/>
        <v>0.81646502408294741</v>
      </c>
      <c r="S187" s="23">
        <f t="shared" si="21"/>
        <v>1.6070991752363786</v>
      </c>
      <c r="T187">
        <f t="shared" si="22"/>
        <v>1.0702571833097447</v>
      </c>
      <c r="U187">
        <f t="shared" si="23"/>
        <v>114.39339404965321</v>
      </c>
      <c r="V187" s="24">
        <f t="shared" si="24"/>
        <v>0.9747166986263206</v>
      </c>
      <c r="W187" s="24">
        <f t="shared" si="25"/>
        <v>1.9443110202740805</v>
      </c>
      <c r="X187" s="24"/>
      <c r="Y187" s="24"/>
      <c r="Z187" s="24"/>
      <c r="AA187" s="24"/>
      <c r="AB187" s="24"/>
      <c r="AC187" s="24"/>
      <c r="AD187" s="4"/>
      <c r="AV187" s="1">
        <v>93.17</v>
      </c>
      <c r="AW187" s="1">
        <v>37.119999999999997</v>
      </c>
    </row>
    <row r="188" spans="1:49">
      <c r="A188" s="1" t="s">
        <v>0</v>
      </c>
      <c r="B188" s="5" t="s">
        <v>163</v>
      </c>
      <c r="C188" s="1" t="s">
        <v>2</v>
      </c>
      <c r="D188" s="1" t="s">
        <v>159</v>
      </c>
      <c r="E188" s="3" t="s">
        <v>164</v>
      </c>
      <c r="F188" s="1">
        <v>94.37</v>
      </c>
      <c r="G188" s="1">
        <v>43.58</v>
      </c>
      <c r="H188" s="1">
        <f t="shared" si="0"/>
        <v>43.97</v>
      </c>
      <c r="I188" s="1">
        <f t="shared" si="1"/>
        <v>94.62</v>
      </c>
      <c r="J188" s="23">
        <f t="shared" si="15"/>
        <v>0.76742127210190669</v>
      </c>
      <c r="K188" s="23">
        <f t="shared" si="15"/>
        <v>1.6514305382370347</v>
      </c>
      <c r="L188">
        <f t="shared" si="16"/>
        <v>1.1894398426641661</v>
      </c>
      <c r="M188">
        <f t="shared" si="17"/>
        <v>114.91278894</v>
      </c>
      <c r="N188" s="24">
        <f t="shared" si="18"/>
        <v>1.0787624803711369</v>
      </c>
      <c r="O188" s="24">
        <f t="shared" si="19"/>
        <v>2.0572638737012832</v>
      </c>
      <c r="P188" s="11">
        <f t="shared" si="20"/>
        <v>43.97</v>
      </c>
      <c r="Q188" s="11">
        <f t="shared" si="20"/>
        <v>94.62</v>
      </c>
      <c r="R188" s="23">
        <f t="shared" si="21"/>
        <v>0.76742127210190669</v>
      </c>
      <c r="S188" s="23">
        <f t="shared" si="21"/>
        <v>1.6514305382370347</v>
      </c>
      <c r="T188">
        <f t="shared" si="22"/>
        <v>1.1219295261498816</v>
      </c>
      <c r="U188">
        <f t="shared" si="23"/>
        <v>115.93826442867343</v>
      </c>
      <c r="V188" s="24">
        <f t="shared" si="24"/>
        <v>1.0089129252949347</v>
      </c>
      <c r="W188" s="24">
        <f t="shared" si="25"/>
        <v>1.9930301398982588</v>
      </c>
      <c r="X188" s="24"/>
      <c r="Y188" s="24"/>
      <c r="Z188" s="24"/>
      <c r="AA188" s="24"/>
      <c r="AB188" s="24"/>
      <c r="AC188" s="24"/>
      <c r="AD188" s="4"/>
      <c r="AV188" s="1">
        <v>90.11</v>
      </c>
      <c r="AW188" s="1">
        <v>38.369999999999997</v>
      </c>
    </row>
    <row r="189" spans="1:49">
      <c r="A189" s="1" t="s">
        <v>0</v>
      </c>
      <c r="B189" s="5" t="s">
        <v>165</v>
      </c>
      <c r="C189" s="1" t="s">
        <v>2</v>
      </c>
      <c r="D189" s="1" t="s">
        <v>159</v>
      </c>
      <c r="E189" s="3" t="s">
        <v>166</v>
      </c>
      <c r="F189" s="1">
        <v>92.52</v>
      </c>
      <c r="G189" s="1">
        <v>47.29</v>
      </c>
      <c r="H189" s="1">
        <f t="shared" si="0"/>
        <v>47.48</v>
      </c>
      <c r="I189" s="1">
        <f t="shared" si="1"/>
        <v>92.87</v>
      </c>
      <c r="J189" s="23">
        <f t="shared" si="15"/>
        <v>0.82868232884690762</v>
      </c>
      <c r="K189" s="23">
        <f t="shared" si="15"/>
        <v>1.620887276327134</v>
      </c>
      <c r="L189">
        <f t="shared" si="16"/>
        <v>1.1282309699340705</v>
      </c>
      <c r="M189">
        <f t="shared" si="17"/>
        <v>113.85782418999999</v>
      </c>
      <c r="N189" s="24">
        <f t="shared" si="18"/>
        <v>1.031825816644095</v>
      </c>
      <c r="O189" s="24">
        <f t="shared" si="19"/>
        <v>2.0125601751672066</v>
      </c>
      <c r="P189" s="11">
        <f t="shared" si="20"/>
        <v>47.48</v>
      </c>
      <c r="Q189" s="11">
        <f t="shared" si="20"/>
        <v>92.87</v>
      </c>
      <c r="R189" s="23">
        <f t="shared" si="21"/>
        <v>0.82868232884690762</v>
      </c>
      <c r="S189" s="23">
        <f t="shared" si="21"/>
        <v>1.620887276327134</v>
      </c>
      <c r="T189">
        <f t="shared" si="22"/>
        <v>1.0574112800986397</v>
      </c>
      <c r="U189">
        <f t="shared" si="23"/>
        <v>114.87388523052959</v>
      </c>
      <c r="V189" s="24">
        <f t="shared" si="24"/>
        <v>0.95932139341414269</v>
      </c>
      <c r="W189" s="24">
        <f t="shared" si="25"/>
        <v>1.9470662311234579</v>
      </c>
      <c r="X189" s="24"/>
      <c r="Y189" s="24"/>
      <c r="Z189" s="24"/>
      <c r="AA189" s="24"/>
      <c r="AB189" s="24"/>
      <c r="AC189" s="24"/>
      <c r="AD189" s="4"/>
      <c r="AV189" s="1">
        <v>94.5</v>
      </c>
      <c r="AW189" s="1">
        <v>39.450000000000003</v>
      </c>
    </row>
    <row r="190" spans="1:49">
      <c r="A190" s="1" t="s">
        <v>0</v>
      </c>
      <c r="B190" s="5" t="s">
        <v>167</v>
      </c>
      <c r="C190" s="1" t="s">
        <v>2</v>
      </c>
      <c r="D190" s="1" t="s">
        <v>168</v>
      </c>
      <c r="E190" s="3" t="s">
        <v>169</v>
      </c>
      <c r="F190" s="1">
        <v>94.34</v>
      </c>
      <c r="G190" s="1">
        <v>39.049999999999997</v>
      </c>
      <c r="H190" s="1">
        <f t="shared" si="0"/>
        <v>39.08</v>
      </c>
      <c r="I190" s="1">
        <f t="shared" si="1"/>
        <v>94.57</v>
      </c>
      <c r="J190" s="23">
        <f t="shared" si="15"/>
        <v>0.68207467167938396</v>
      </c>
      <c r="K190" s="23">
        <f t="shared" si="15"/>
        <v>1.6505578736110373</v>
      </c>
      <c r="L190">
        <f t="shared" si="16"/>
        <v>1.2754166439505714</v>
      </c>
      <c r="M190">
        <f t="shared" si="17"/>
        <v>114.88264708999999</v>
      </c>
      <c r="N190" s="24">
        <f t="shared" si="18"/>
        <v>1.1570216171041987</v>
      </c>
      <c r="O190" s="24">
        <f t="shared" si="19"/>
        <v>2.0928719868546732</v>
      </c>
      <c r="P190" s="11">
        <f t="shared" si="20"/>
        <v>39.08</v>
      </c>
      <c r="Q190" s="11">
        <f t="shared" si="20"/>
        <v>94.57</v>
      </c>
      <c r="R190" s="23">
        <f t="shared" si="21"/>
        <v>0.68207467167938396</v>
      </c>
      <c r="S190" s="23">
        <f t="shared" si="21"/>
        <v>1.6505578736110373</v>
      </c>
      <c r="T190">
        <f t="shared" si="22"/>
        <v>1.2119289989798121</v>
      </c>
      <c r="U190">
        <f t="shared" si="23"/>
        <v>115.90785359444074</v>
      </c>
      <c r="V190" s="24">
        <f t="shared" si="24"/>
        <v>1.0901275866365623</v>
      </c>
      <c r="W190" s="24">
        <f t="shared" si="25"/>
        <v>2.0318175984598472</v>
      </c>
      <c r="X190" s="24"/>
      <c r="Y190" s="24"/>
      <c r="Z190" s="24"/>
      <c r="AA190" s="24"/>
      <c r="AB190" s="24"/>
      <c r="AC190" s="24"/>
      <c r="AD190" s="4"/>
      <c r="AV190" s="1">
        <v>108.3</v>
      </c>
      <c r="AW190" s="1">
        <v>45.47</v>
      </c>
    </row>
    <row r="191" spans="1:49">
      <c r="A191" s="1" t="s">
        <v>0</v>
      </c>
      <c r="B191" s="5" t="s">
        <v>170</v>
      </c>
      <c r="C191" s="1" t="s">
        <v>2</v>
      </c>
      <c r="D191" s="1" t="s">
        <v>168</v>
      </c>
      <c r="E191" s="3" t="s">
        <v>171</v>
      </c>
      <c r="F191" s="1">
        <v>93.17</v>
      </c>
      <c r="G191" s="1">
        <v>37.119999999999997</v>
      </c>
      <c r="H191" s="1">
        <f t="shared" si="0"/>
        <v>37.200000000000003</v>
      </c>
      <c r="I191" s="1">
        <f t="shared" si="1"/>
        <v>93.28</v>
      </c>
      <c r="J191" s="23">
        <f t="shared" si="15"/>
        <v>0.64926248174189061</v>
      </c>
      <c r="K191" s="23">
        <f t="shared" si="15"/>
        <v>1.6280431262603106</v>
      </c>
      <c r="L191">
        <f t="shared" si="16"/>
        <v>1.308549583229947</v>
      </c>
      <c r="M191">
        <f t="shared" si="17"/>
        <v>114.10498736</v>
      </c>
      <c r="N191" s="24">
        <f t="shared" si="18"/>
        <v>1.1944422672540276</v>
      </c>
      <c r="O191" s="24">
        <f t="shared" si="19"/>
        <v>2.0906509270226761</v>
      </c>
      <c r="P191" s="11">
        <f t="shared" si="20"/>
        <v>37.200000000000003</v>
      </c>
      <c r="Q191" s="11">
        <f t="shared" si="20"/>
        <v>93.28</v>
      </c>
      <c r="R191" s="23">
        <f t="shared" si="21"/>
        <v>0.64926248174189061</v>
      </c>
      <c r="S191" s="23">
        <f t="shared" si="21"/>
        <v>1.6280431262603106</v>
      </c>
      <c r="T191">
        <f t="shared" si="22"/>
        <v>1.2464465629150432</v>
      </c>
      <c r="U191">
        <f t="shared" si="23"/>
        <v>115.12325407123757</v>
      </c>
      <c r="V191" s="24">
        <f t="shared" si="24"/>
        <v>1.1285284288022961</v>
      </c>
      <c r="W191" s="24">
        <f t="shared" si="25"/>
        <v>2.0314953951039953</v>
      </c>
      <c r="X191" s="24"/>
      <c r="Y191" s="24"/>
      <c r="Z191" s="24"/>
      <c r="AA191" s="24"/>
      <c r="AB191" s="24"/>
      <c r="AC191" s="24"/>
      <c r="AD191" s="4"/>
      <c r="AV191" s="1">
        <v>114</v>
      </c>
      <c r="AW191" s="1">
        <v>46.51</v>
      </c>
    </row>
    <row r="192" spans="1:49">
      <c r="A192" s="1" t="s">
        <v>0</v>
      </c>
      <c r="B192" s="5" t="s">
        <v>172</v>
      </c>
      <c r="C192" s="1" t="s">
        <v>2</v>
      </c>
      <c r="D192" s="1" t="s">
        <v>168</v>
      </c>
      <c r="E192" s="3" t="s">
        <v>173</v>
      </c>
      <c r="F192" s="1">
        <v>90.11</v>
      </c>
      <c r="G192" s="1">
        <v>38.369999999999997</v>
      </c>
      <c r="H192" s="1">
        <f t="shared" si="0"/>
        <v>38.619999999999997</v>
      </c>
      <c r="I192" s="1">
        <f t="shared" si="1"/>
        <v>90.18</v>
      </c>
      <c r="J192" s="23">
        <f t="shared" si="15"/>
        <v>0.67404615712020999</v>
      </c>
      <c r="K192" s="23">
        <f t="shared" si="15"/>
        <v>1.5739379194484866</v>
      </c>
      <c r="L192">
        <f t="shared" si="16"/>
        <v>1.2835229861047541</v>
      </c>
      <c r="M192">
        <f t="shared" si="17"/>
        <v>112.23619266</v>
      </c>
      <c r="N192" s="24">
        <f t="shared" si="18"/>
        <v>1.1880695959978265</v>
      </c>
      <c r="O192" s="24">
        <f t="shared" si="19"/>
        <v>2.0419442129132732</v>
      </c>
      <c r="P192" s="11">
        <f t="shared" si="20"/>
        <v>38.619999999999997</v>
      </c>
      <c r="Q192" s="11">
        <f t="shared" si="20"/>
        <v>90.18</v>
      </c>
      <c r="R192" s="23">
        <f t="shared" si="21"/>
        <v>0.67404615712020999</v>
      </c>
      <c r="S192" s="23">
        <f t="shared" si="21"/>
        <v>1.5739379194484866</v>
      </c>
      <c r="T192">
        <f t="shared" si="22"/>
        <v>1.2203819324245695</v>
      </c>
      <c r="U192">
        <f t="shared" si="23"/>
        <v>113.23778234881135</v>
      </c>
      <c r="V192" s="24">
        <f t="shared" si="24"/>
        <v>1.1213788920638634</v>
      </c>
      <c r="W192" s="24">
        <f t="shared" si="25"/>
        <v>1.9837945747443047</v>
      </c>
      <c r="X192" s="24"/>
      <c r="Y192" s="24"/>
      <c r="Z192" s="24"/>
      <c r="AA192" s="24"/>
      <c r="AB192" s="24"/>
      <c r="AC192" s="24"/>
      <c r="AD192" s="4"/>
      <c r="AV192" s="1">
        <v>111.17</v>
      </c>
      <c r="AW192" s="1">
        <v>47.3</v>
      </c>
    </row>
    <row r="193" spans="1:49">
      <c r="A193" s="1" t="s">
        <v>0</v>
      </c>
      <c r="B193" s="5" t="s">
        <v>174</v>
      </c>
      <c r="C193" s="1" t="s">
        <v>2</v>
      </c>
      <c r="D193" s="1" t="s">
        <v>168</v>
      </c>
      <c r="E193" s="3" t="s">
        <v>175</v>
      </c>
      <c r="F193" s="1">
        <v>94.5</v>
      </c>
      <c r="G193" s="1">
        <v>39.450000000000003</v>
      </c>
      <c r="H193" s="1">
        <f t="shared" si="0"/>
        <v>39.75</v>
      </c>
      <c r="I193" s="1">
        <f t="shared" si="1"/>
        <v>94.83</v>
      </c>
      <c r="J193" s="23">
        <f t="shared" ref="J193:K256" si="26">RADIANS(H193)</f>
        <v>0.69376837766774602</v>
      </c>
      <c r="K193" s="23">
        <f t="shared" si="26"/>
        <v>1.6550957296662228</v>
      </c>
      <c r="L193">
        <f t="shared" ref="L193:L256" si="27">((1.3512213-(2*0.602837*SIN(J193)))^0.5)/0.602837</f>
        <v>1.2636121184370939</v>
      </c>
      <c r="M193">
        <f t="shared" ref="M193:M256" si="28">0.602837*(I193-(-96))</f>
        <v>115.03938470999998</v>
      </c>
      <c r="N193" s="24">
        <f t="shared" ref="N193:N256" si="29">L193*SIN(RADIANS(M193))</f>
        <v>1.1448541468413123</v>
      </c>
      <c r="O193" s="24">
        <f t="shared" ref="O193:O256" si="30">1.5562263-L193*COS(RADIANS(M193))</f>
        <v>2.0910389478696354</v>
      </c>
      <c r="P193" s="11">
        <f t="shared" ref="P193:Q256" si="31">H193</f>
        <v>39.75</v>
      </c>
      <c r="Q193" s="11">
        <f t="shared" si="31"/>
        <v>94.83</v>
      </c>
      <c r="R193" s="23">
        <f t="shared" ref="R193:S256" si="32">RADIANS(P193)</f>
        <v>0.69376837766774602</v>
      </c>
      <c r="S193" s="23">
        <f t="shared" si="32"/>
        <v>1.6550957296662228</v>
      </c>
      <c r="T193">
        <f t="shared" ref="T193:T256" si="33">((1.31018469806216-(2*0.608216684653622*SIN(R193)))^0.5)/0.608216684653622</f>
        <v>1.1996103416380011</v>
      </c>
      <c r="U193">
        <f t="shared" ref="U193:U256" si="34">0.608216684653622*(Q193-(-96))</f>
        <v>116.06598993245068</v>
      </c>
      <c r="V193" s="24">
        <f t="shared" ref="V193:V256" si="35">T193*SIN(RADIANS(U193))</f>
        <v>1.0775962463489956</v>
      </c>
      <c r="W193" s="24">
        <f t="shared" ref="W193:W256" si="36">1.50229541438995-T193*COS(RADIANS(U193))</f>
        <v>2.029411437310328</v>
      </c>
      <c r="X193" s="24"/>
      <c r="Y193" s="24"/>
      <c r="Z193" s="24"/>
      <c r="AA193" s="24"/>
      <c r="AB193" s="24"/>
      <c r="AC193" s="24"/>
      <c r="AD193" s="4"/>
      <c r="AV193" s="1">
        <v>105.45</v>
      </c>
      <c r="AW193" s="1">
        <v>47.1</v>
      </c>
    </row>
    <row r="194" spans="1:49">
      <c r="A194" s="1" t="s">
        <v>0</v>
      </c>
      <c r="B194" s="2" t="s">
        <v>176</v>
      </c>
      <c r="C194" s="1" t="s">
        <v>2</v>
      </c>
      <c r="D194" s="1" t="s">
        <v>177</v>
      </c>
      <c r="E194" s="3" t="s">
        <v>178</v>
      </c>
      <c r="F194" s="1">
        <v>108.3</v>
      </c>
      <c r="G194" s="1">
        <v>45.47</v>
      </c>
      <c r="H194" s="1">
        <f t="shared" si="0"/>
        <v>45.78</v>
      </c>
      <c r="I194" s="1">
        <f t="shared" si="1"/>
        <v>108.5</v>
      </c>
      <c r="J194" s="23">
        <f t="shared" si="26"/>
        <v>0.79901173156300409</v>
      </c>
      <c r="K194" s="23">
        <f t="shared" si="26"/>
        <v>1.8936822384138476</v>
      </c>
      <c r="L194">
        <f t="shared" si="27"/>
        <v>1.1577995113027826</v>
      </c>
      <c r="M194">
        <f t="shared" si="28"/>
        <v>123.28016649999999</v>
      </c>
      <c r="N194" s="24">
        <f t="shared" si="29"/>
        <v>0.96791733596958884</v>
      </c>
      <c r="O194" s="24">
        <f t="shared" si="30"/>
        <v>2.1915496342971879</v>
      </c>
      <c r="P194" s="11">
        <f t="shared" si="31"/>
        <v>45.78</v>
      </c>
      <c r="Q194" s="11">
        <f t="shared" si="31"/>
        <v>108.5</v>
      </c>
      <c r="R194" s="23">
        <f t="shared" si="32"/>
        <v>0.79901173156300409</v>
      </c>
      <c r="S194" s="23">
        <f t="shared" si="32"/>
        <v>1.8936822384138476</v>
      </c>
      <c r="T194">
        <f t="shared" si="33"/>
        <v>1.0886300230638351</v>
      </c>
      <c r="U194">
        <f t="shared" si="34"/>
        <v>124.38031201166569</v>
      </c>
      <c r="V194" s="24">
        <f t="shared" si="35"/>
        <v>0.89845461382108793</v>
      </c>
      <c r="W194" s="24">
        <f t="shared" si="36"/>
        <v>2.1170267654853419</v>
      </c>
      <c r="X194" s="24"/>
      <c r="Y194" s="24"/>
      <c r="Z194" s="24"/>
      <c r="AA194" s="24"/>
      <c r="AB194" s="24"/>
      <c r="AC194" s="24"/>
      <c r="AD194" s="4"/>
      <c r="AV194" s="1">
        <v>82.33</v>
      </c>
      <c r="AW194" s="1">
        <v>35.35</v>
      </c>
    </row>
    <row r="195" spans="1:49">
      <c r="A195" s="1" t="s">
        <v>0</v>
      </c>
      <c r="B195" s="5" t="s">
        <v>179</v>
      </c>
      <c r="C195" s="1" t="s">
        <v>2</v>
      </c>
      <c r="D195" s="1" t="s">
        <v>177</v>
      </c>
      <c r="E195" s="3" t="s">
        <v>180</v>
      </c>
      <c r="F195" s="1">
        <v>114</v>
      </c>
      <c r="G195" s="1">
        <v>46.51</v>
      </c>
      <c r="H195" s="1">
        <f t="shared" si="0"/>
        <v>46.85</v>
      </c>
      <c r="I195" s="1">
        <f t="shared" si="1"/>
        <v>114</v>
      </c>
      <c r="J195" s="23">
        <f t="shared" si="26"/>
        <v>0.81768675455934337</v>
      </c>
      <c r="K195" s="23">
        <f t="shared" si="26"/>
        <v>1.9896753472735358</v>
      </c>
      <c r="L195">
        <f t="shared" si="27"/>
        <v>1.139169422047466</v>
      </c>
      <c r="M195">
        <f t="shared" si="28"/>
        <v>126.59576999999999</v>
      </c>
      <c r="N195" s="24">
        <f t="shared" si="29"/>
        <v>0.91459526040394867</v>
      </c>
      <c r="O195" s="24">
        <f t="shared" si="30"/>
        <v>2.2353599258606187</v>
      </c>
      <c r="P195" s="11">
        <f t="shared" si="31"/>
        <v>46.85</v>
      </c>
      <c r="Q195" s="11">
        <f t="shared" si="31"/>
        <v>114</v>
      </c>
      <c r="R195" s="23">
        <f t="shared" si="32"/>
        <v>0.81768675455934337</v>
      </c>
      <c r="S195" s="23">
        <f t="shared" si="32"/>
        <v>1.9896753472735358</v>
      </c>
      <c r="T195">
        <f t="shared" si="33"/>
        <v>1.0689719796100308</v>
      </c>
      <c r="U195">
        <f t="shared" si="34"/>
        <v>127.72550377726061</v>
      </c>
      <c r="V195" s="24">
        <f t="shared" si="35"/>
        <v>0.84550472208515592</v>
      </c>
      <c r="W195" s="24">
        <f t="shared" si="36"/>
        <v>2.1563771051007445</v>
      </c>
      <c r="X195" s="24"/>
      <c r="Y195" s="24"/>
      <c r="Z195" s="24"/>
      <c r="AA195" s="24"/>
      <c r="AB195" s="24"/>
      <c r="AC195" s="24"/>
      <c r="AD195" s="4"/>
      <c r="AV195" s="1">
        <v>80.5</v>
      </c>
      <c r="AW195" s="1">
        <v>35.130000000000003</v>
      </c>
    </row>
    <row r="196" spans="1:49">
      <c r="A196" s="1" t="s">
        <v>0</v>
      </c>
      <c r="B196" s="5" t="s">
        <v>181</v>
      </c>
      <c r="C196" s="1" t="s">
        <v>2</v>
      </c>
      <c r="D196" s="1" t="s">
        <v>177</v>
      </c>
      <c r="E196" s="3" t="s">
        <v>182</v>
      </c>
      <c r="F196" s="1">
        <v>111.17</v>
      </c>
      <c r="G196" s="1">
        <v>47.3</v>
      </c>
      <c r="H196" s="1">
        <f t="shared" si="0"/>
        <v>47.5</v>
      </c>
      <c r="I196" s="1">
        <f t="shared" si="1"/>
        <v>111.28</v>
      </c>
      <c r="J196" s="23">
        <f t="shared" si="26"/>
        <v>0.82903139469730658</v>
      </c>
      <c r="K196" s="23">
        <f t="shared" si="26"/>
        <v>1.9422023916192899</v>
      </c>
      <c r="L196">
        <f t="shared" si="27"/>
        <v>1.1278841194875773</v>
      </c>
      <c r="M196">
        <f t="shared" si="28"/>
        <v>124.95605336</v>
      </c>
      <c r="N196" s="24">
        <f t="shared" si="29"/>
        <v>0.92440451274008251</v>
      </c>
      <c r="O196" s="24">
        <f t="shared" si="30"/>
        <v>2.2024452132314516</v>
      </c>
      <c r="P196" s="11">
        <f t="shared" si="31"/>
        <v>47.5</v>
      </c>
      <c r="Q196" s="11">
        <f t="shared" si="31"/>
        <v>111.28</v>
      </c>
      <c r="R196" s="23">
        <f t="shared" si="32"/>
        <v>0.82903139469730658</v>
      </c>
      <c r="S196" s="23">
        <f t="shared" si="32"/>
        <v>1.9422023916192899</v>
      </c>
      <c r="T196">
        <f t="shared" si="33"/>
        <v>1.0570444656124998</v>
      </c>
      <c r="U196">
        <f t="shared" si="34"/>
        <v>126.07115439500276</v>
      </c>
      <c r="V196" s="24">
        <f t="shared" si="35"/>
        <v>0.85439467933781754</v>
      </c>
      <c r="W196" s="24">
        <f t="shared" si="36"/>
        <v>2.1246720963127572</v>
      </c>
      <c r="X196" s="24"/>
      <c r="Y196" s="24"/>
      <c r="Z196" s="24"/>
      <c r="AA196" s="24"/>
      <c r="AB196" s="24"/>
      <c r="AC196" s="24"/>
      <c r="AD196" s="4"/>
      <c r="AV196" s="1">
        <v>78.52</v>
      </c>
      <c r="AW196" s="1">
        <v>35.299999999999997</v>
      </c>
    </row>
    <row r="197" spans="1:49">
      <c r="A197" s="1" t="s">
        <v>0</v>
      </c>
      <c r="B197" s="5" t="s">
        <v>177</v>
      </c>
      <c r="C197" s="1" t="s">
        <v>2</v>
      </c>
      <c r="D197" s="1" t="s">
        <v>177</v>
      </c>
      <c r="E197" s="3" t="s">
        <v>183</v>
      </c>
      <c r="F197" s="1">
        <v>105.45</v>
      </c>
      <c r="G197" s="1">
        <v>47.1</v>
      </c>
      <c r="H197" s="1">
        <f t="shared" si="0"/>
        <v>47.17</v>
      </c>
      <c r="I197" s="1">
        <f t="shared" si="1"/>
        <v>105.75</v>
      </c>
      <c r="J197" s="23">
        <f t="shared" si="26"/>
        <v>0.82327180816572532</v>
      </c>
      <c r="K197" s="23">
        <f t="shared" si="26"/>
        <v>1.8456856839840035</v>
      </c>
      <c r="L197">
        <f t="shared" si="27"/>
        <v>1.1336103596103406</v>
      </c>
      <c r="M197">
        <f t="shared" si="28"/>
        <v>121.62236474999999</v>
      </c>
      <c r="N197" s="24">
        <f t="shared" si="29"/>
        <v>0.96529454308999574</v>
      </c>
      <c r="O197" s="24">
        <f t="shared" si="30"/>
        <v>2.1505989882155356</v>
      </c>
      <c r="P197" s="11">
        <f t="shared" si="31"/>
        <v>47.17</v>
      </c>
      <c r="Q197" s="11">
        <f t="shared" si="31"/>
        <v>105.75</v>
      </c>
      <c r="R197" s="23">
        <f t="shared" si="32"/>
        <v>0.82327180816572532</v>
      </c>
      <c r="S197" s="23">
        <f t="shared" si="32"/>
        <v>1.8456856839840035</v>
      </c>
      <c r="T197">
        <f t="shared" si="33"/>
        <v>1.0630984531162653</v>
      </c>
      <c r="U197">
        <f t="shared" si="34"/>
        <v>122.70771612886824</v>
      </c>
      <c r="V197" s="24">
        <f t="shared" si="35"/>
        <v>0.8945314565502912</v>
      </c>
      <c r="W197" s="24">
        <f t="shared" si="36"/>
        <v>2.0767445368196134</v>
      </c>
      <c r="X197" s="24"/>
      <c r="Y197" s="24"/>
      <c r="Z197" s="24"/>
      <c r="AA197" s="24"/>
      <c r="AB197" s="24"/>
      <c r="AC197" s="24"/>
      <c r="AD197" s="4"/>
      <c r="AV197" s="1">
        <v>78.38</v>
      </c>
      <c r="AW197" s="1">
        <v>35.46</v>
      </c>
    </row>
    <row r="198" spans="1:49">
      <c r="A198" s="1" t="s">
        <v>0</v>
      </c>
      <c r="B198" s="2" t="s">
        <v>184</v>
      </c>
      <c r="C198" s="1" t="s">
        <v>2</v>
      </c>
      <c r="D198" s="1" t="s">
        <v>185</v>
      </c>
      <c r="E198" s="3" t="s">
        <v>186</v>
      </c>
      <c r="F198" s="1">
        <v>82.33</v>
      </c>
      <c r="G198" s="1">
        <v>35.35</v>
      </c>
      <c r="H198" s="1">
        <f t="shared" si="0"/>
        <v>35.58</v>
      </c>
      <c r="I198" s="1">
        <f t="shared" si="1"/>
        <v>82.55</v>
      </c>
      <c r="J198" s="23">
        <f t="shared" si="26"/>
        <v>0.62098814785958245</v>
      </c>
      <c r="K198" s="23">
        <f t="shared" si="26"/>
        <v>1.4407692975213189</v>
      </c>
      <c r="L198">
        <f t="shared" si="27"/>
        <v>1.3370907460648869</v>
      </c>
      <c r="M198">
        <f t="shared" si="28"/>
        <v>107.63654635</v>
      </c>
      <c r="N198" s="24">
        <f t="shared" si="29"/>
        <v>1.2742442800229219</v>
      </c>
      <c r="O198" s="24">
        <f t="shared" si="30"/>
        <v>1.9613351471524916</v>
      </c>
      <c r="P198" s="11">
        <f t="shared" si="31"/>
        <v>35.58</v>
      </c>
      <c r="Q198" s="11">
        <f t="shared" si="31"/>
        <v>82.55</v>
      </c>
      <c r="R198" s="23">
        <f t="shared" si="32"/>
        <v>0.62098814785958245</v>
      </c>
      <c r="S198" s="23">
        <f t="shared" si="32"/>
        <v>1.4407692975213189</v>
      </c>
      <c r="T198">
        <f t="shared" si="33"/>
        <v>1.276115512707982</v>
      </c>
      <c r="U198">
        <f t="shared" si="34"/>
        <v>108.59708904490421</v>
      </c>
      <c r="V198" s="24">
        <f t="shared" si="35"/>
        <v>1.2094826483168617</v>
      </c>
      <c r="W198" s="24">
        <f t="shared" si="36"/>
        <v>1.9092628887590775</v>
      </c>
      <c r="X198" s="24"/>
      <c r="Y198" s="24"/>
      <c r="Z198" s="24"/>
      <c r="AA198" s="24"/>
      <c r="AB198" s="24"/>
      <c r="AC198" s="24"/>
      <c r="AD198" s="4"/>
      <c r="AV198" s="1">
        <v>78.540000000000006</v>
      </c>
      <c r="AW198" s="1">
        <v>35.590000000000003</v>
      </c>
    </row>
    <row r="199" spans="1:49">
      <c r="A199" s="1" t="s">
        <v>0</v>
      </c>
      <c r="B199" s="2" t="s">
        <v>187</v>
      </c>
      <c r="C199" s="1" t="s">
        <v>2</v>
      </c>
      <c r="D199" s="1" t="s">
        <v>185</v>
      </c>
      <c r="E199" s="3" t="s">
        <v>188</v>
      </c>
      <c r="F199" s="1">
        <v>80.5</v>
      </c>
      <c r="G199" s="1">
        <v>35.130000000000003</v>
      </c>
      <c r="H199" s="1">
        <f t="shared" si="0"/>
        <v>35.22</v>
      </c>
      <c r="I199" s="1">
        <f t="shared" si="1"/>
        <v>80.83</v>
      </c>
      <c r="J199" s="23">
        <f t="shared" si="26"/>
        <v>0.61470496255240281</v>
      </c>
      <c r="K199" s="23">
        <f t="shared" si="26"/>
        <v>1.4107496343870165</v>
      </c>
      <c r="L199">
        <f t="shared" si="27"/>
        <v>1.3434296742621816</v>
      </c>
      <c r="M199">
        <f t="shared" si="28"/>
        <v>106.59966670999998</v>
      </c>
      <c r="N199" s="24">
        <f t="shared" si="29"/>
        <v>1.2874412166105997</v>
      </c>
      <c r="O199" s="24">
        <f t="shared" si="30"/>
        <v>1.9400210413141696</v>
      </c>
      <c r="P199" s="11">
        <f t="shared" si="31"/>
        <v>35.22</v>
      </c>
      <c r="Q199" s="11">
        <f t="shared" si="31"/>
        <v>80.83</v>
      </c>
      <c r="R199" s="23">
        <f t="shared" si="32"/>
        <v>0.61470496255240281</v>
      </c>
      <c r="S199" s="23">
        <f t="shared" si="32"/>
        <v>1.4107496343870165</v>
      </c>
      <c r="T199">
        <f t="shared" si="33"/>
        <v>1.2826972117721094</v>
      </c>
      <c r="U199">
        <f t="shared" si="34"/>
        <v>107.55095634729997</v>
      </c>
      <c r="V199" s="24">
        <f t="shared" si="35"/>
        <v>1.2229865522807397</v>
      </c>
      <c r="W199" s="24">
        <f t="shared" si="36"/>
        <v>1.889097728277048</v>
      </c>
      <c r="X199" s="24"/>
      <c r="Y199" s="24"/>
      <c r="Z199" s="24"/>
      <c r="AA199" s="24"/>
      <c r="AB199" s="24"/>
      <c r="AC199" s="24"/>
      <c r="AD199" s="4"/>
      <c r="AV199" s="1">
        <v>79.489999999999995</v>
      </c>
      <c r="AW199" s="1">
        <v>36.4</v>
      </c>
    </row>
    <row r="200" spans="1:49">
      <c r="A200" s="1" t="s">
        <v>0</v>
      </c>
      <c r="B200" s="5" t="s">
        <v>189</v>
      </c>
      <c r="C200" s="1" t="s">
        <v>2</v>
      </c>
      <c r="D200" s="1" t="s">
        <v>185</v>
      </c>
      <c r="E200" s="3" t="s">
        <v>190</v>
      </c>
      <c r="F200" s="1">
        <v>78.52</v>
      </c>
      <c r="G200" s="1">
        <v>35.299999999999997</v>
      </c>
      <c r="H200" s="1">
        <f t="shared" si="0"/>
        <v>35.5</v>
      </c>
      <c r="I200" s="1">
        <f t="shared" si="1"/>
        <v>78.87</v>
      </c>
      <c r="J200" s="23">
        <f t="shared" si="26"/>
        <v>0.61959188445798696</v>
      </c>
      <c r="K200" s="23">
        <f t="shared" si="26"/>
        <v>1.3765411810479278</v>
      </c>
      <c r="L200">
        <f t="shared" si="27"/>
        <v>1.3384995397987272</v>
      </c>
      <c r="M200">
        <f t="shared" si="28"/>
        <v>105.41810618999999</v>
      </c>
      <c r="N200" s="24">
        <f t="shared" si="29"/>
        <v>1.290328864797355</v>
      </c>
      <c r="O200" s="24">
        <f t="shared" si="30"/>
        <v>1.9120808190273317</v>
      </c>
      <c r="P200" s="11">
        <f t="shared" si="31"/>
        <v>35.5</v>
      </c>
      <c r="Q200" s="11">
        <f t="shared" si="31"/>
        <v>78.87</v>
      </c>
      <c r="R200" s="23">
        <f t="shared" si="32"/>
        <v>0.61959188445798696</v>
      </c>
      <c r="S200" s="23">
        <f t="shared" si="32"/>
        <v>1.3765411810479278</v>
      </c>
      <c r="T200">
        <f t="shared" si="33"/>
        <v>1.2775784972397899</v>
      </c>
      <c r="U200">
        <f t="shared" si="34"/>
        <v>106.35885164537888</v>
      </c>
      <c r="V200" s="24">
        <f t="shared" si="35"/>
        <v>1.225857644949687</v>
      </c>
      <c r="W200" s="24">
        <f t="shared" si="36"/>
        <v>1.8621285019845832</v>
      </c>
      <c r="X200" s="24"/>
      <c r="Y200" s="24"/>
      <c r="Z200" s="24"/>
      <c r="AA200" s="24"/>
      <c r="AB200" s="24"/>
      <c r="AC200" s="24"/>
      <c r="AD200" s="4"/>
      <c r="AV200" s="1">
        <v>100.47</v>
      </c>
      <c r="AW200" s="1">
        <v>46.48</v>
      </c>
    </row>
    <row r="201" spans="1:49">
      <c r="A201" s="1" t="s">
        <v>0</v>
      </c>
      <c r="B201" s="5" t="s">
        <v>191</v>
      </c>
      <c r="C201" s="1" t="s">
        <v>2</v>
      </c>
      <c r="D201" s="1" t="s">
        <v>185</v>
      </c>
      <c r="E201" s="3" t="s">
        <v>192</v>
      </c>
      <c r="F201" s="1">
        <v>78.38</v>
      </c>
      <c r="G201" s="1">
        <v>35.46</v>
      </c>
      <c r="H201" s="1">
        <v>78.38</v>
      </c>
      <c r="I201" s="1">
        <f t="shared" si="1"/>
        <v>78.63</v>
      </c>
      <c r="J201" s="23">
        <f t="shared" si="26"/>
        <v>1.3679890677131554</v>
      </c>
      <c r="K201" s="23">
        <f t="shared" si="26"/>
        <v>1.3723523908431412</v>
      </c>
      <c r="L201">
        <f t="shared" si="27"/>
        <v>0.68446829857718394</v>
      </c>
      <c r="M201">
        <f t="shared" si="28"/>
        <v>105.27342530999999</v>
      </c>
      <c r="N201" s="24">
        <f t="shared" si="29"/>
        <v>0.66029267512329215</v>
      </c>
      <c r="O201" s="24">
        <f t="shared" si="30"/>
        <v>1.7365328027548137</v>
      </c>
      <c r="P201" s="11">
        <f t="shared" si="31"/>
        <v>78.38</v>
      </c>
      <c r="Q201" s="11">
        <f t="shared" si="31"/>
        <v>78.63</v>
      </c>
      <c r="R201" s="23">
        <f t="shared" si="32"/>
        <v>1.3679890677131554</v>
      </c>
      <c r="S201" s="23">
        <f t="shared" si="32"/>
        <v>1.3723523908431412</v>
      </c>
      <c r="T201">
        <f t="shared" si="33"/>
        <v>0.56641446604776868</v>
      </c>
      <c r="U201">
        <f t="shared" si="34"/>
        <v>106.212879641062</v>
      </c>
      <c r="V201" s="24">
        <f t="shared" si="35"/>
        <v>0.54388869879127999</v>
      </c>
      <c r="W201" s="24">
        <f t="shared" si="36"/>
        <v>1.6604422786500652</v>
      </c>
      <c r="X201" s="24"/>
      <c r="Y201" s="24"/>
      <c r="Z201" s="24"/>
      <c r="AA201" s="24"/>
      <c r="AB201" s="24"/>
      <c r="AC201" s="24"/>
      <c r="AD201" s="4"/>
      <c r="AV201" s="1">
        <v>96.47</v>
      </c>
      <c r="AW201" s="1">
        <v>46.52</v>
      </c>
    </row>
    <row r="202" spans="1:49">
      <c r="A202" s="1" t="s">
        <v>0</v>
      </c>
      <c r="B202" s="5" t="s">
        <v>193</v>
      </c>
      <c r="C202" s="1" t="s">
        <v>2</v>
      </c>
      <c r="D202" s="1" t="s">
        <v>185</v>
      </c>
      <c r="E202" s="3" t="s">
        <v>194</v>
      </c>
      <c r="F202" s="1">
        <v>78.540000000000006</v>
      </c>
      <c r="G202" s="1">
        <v>35.590000000000003</v>
      </c>
      <c r="H202" s="1">
        <f t="shared" ref="H202:H212" si="37">ROUND((ROUNDDOWN(G202,0)+(G202-ROUNDDOWN(G202,0))*(5/3)),2)</f>
        <v>35.979999999999997</v>
      </c>
      <c r="I202" s="1">
        <f t="shared" ref="I202:I275" si="38">ROUND((ROUNDDOWN(F202,0)+(F202-ROUNDDOWN(F202,0))*(5/3)),2)</f>
        <v>78.900000000000006</v>
      </c>
      <c r="J202" s="23">
        <f t="shared" si="26"/>
        <v>0.62796946486755967</v>
      </c>
      <c r="K202" s="23">
        <f t="shared" si="26"/>
        <v>1.377064779823526</v>
      </c>
      <c r="L202">
        <f t="shared" si="27"/>
        <v>1.3300456703156824</v>
      </c>
      <c r="M202">
        <f t="shared" si="28"/>
        <v>105.43619129999999</v>
      </c>
      <c r="N202" s="24">
        <f t="shared" si="29"/>
        <v>1.2820675598875171</v>
      </c>
      <c r="O202" s="24">
        <f t="shared" si="30"/>
        <v>1.9102379622507808</v>
      </c>
      <c r="P202" s="11">
        <f t="shared" si="31"/>
        <v>35.979999999999997</v>
      </c>
      <c r="Q202" s="11">
        <f t="shared" si="31"/>
        <v>78.900000000000006</v>
      </c>
      <c r="R202" s="23">
        <f t="shared" si="32"/>
        <v>0.62796946486755967</v>
      </c>
      <c r="S202" s="23">
        <f t="shared" si="32"/>
        <v>1.377064779823526</v>
      </c>
      <c r="T202">
        <f t="shared" si="33"/>
        <v>1.268797392439718</v>
      </c>
      <c r="U202">
        <f t="shared" si="34"/>
        <v>106.3770981459185</v>
      </c>
      <c r="V202" s="24">
        <f t="shared" si="35"/>
        <v>1.2173181629313874</v>
      </c>
      <c r="W202" s="24">
        <f t="shared" si="36"/>
        <v>1.860042969600576</v>
      </c>
      <c r="X202" s="24"/>
      <c r="Y202" s="24"/>
      <c r="Z202" s="24"/>
      <c r="AA202" s="24"/>
      <c r="AB202" s="24"/>
      <c r="AC202" s="24"/>
      <c r="AD202" s="4"/>
      <c r="AV202" s="1">
        <v>101.17</v>
      </c>
      <c r="AW202" s="1">
        <v>48.13</v>
      </c>
    </row>
    <row r="203" spans="1:49">
      <c r="A203" s="1" t="s">
        <v>0</v>
      </c>
      <c r="B203" s="5" t="s">
        <v>195</v>
      </c>
      <c r="C203" s="1" t="s">
        <v>2</v>
      </c>
      <c r="D203" s="1" t="s">
        <v>185</v>
      </c>
      <c r="E203" s="3" t="s">
        <v>196</v>
      </c>
      <c r="F203" s="1">
        <v>79.489999999999995</v>
      </c>
      <c r="G203" s="1">
        <v>36.4</v>
      </c>
      <c r="H203" s="1">
        <f t="shared" si="37"/>
        <v>36.67</v>
      </c>
      <c r="I203" s="1">
        <f t="shared" si="38"/>
        <v>79.819999999999993</v>
      </c>
      <c r="J203" s="23">
        <f t="shared" si="26"/>
        <v>0.64001223670632068</v>
      </c>
      <c r="K203" s="23">
        <f t="shared" si="26"/>
        <v>1.3931218089418738</v>
      </c>
      <c r="L203">
        <f t="shared" si="27"/>
        <v>1.3178893048679952</v>
      </c>
      <c r="M203">
        <f t="shared" si="28"/>
        <v>105.99080133999999</v>
      </c>
      <c r="N203" s="24">
        <f t="shared" si="29"/>
        <v>1.2668948121213037</v>
      </c>
      <c r="O203" s="24">
        <f t="shared" si="30"/>
        <v>1.9192824318936426</v>
      </c>
      <c r="P203" s="11">
        <f t="shared" si="31"/>
        <v>36.67</v>
      </c>
      <c r="Q203" s="11">
        <f t="shared" si="31"/>
        <v>79.819999999999993</v>
      </c>
      <c r="R203" s="23">
        <f t="shared" si="32"/>
        <v>0.64001223670632068</v>
      </c>
      <c r="S203" s="23">
        <f t="shared" si="32"/>
        <v>1.3931218089418738</v>
      </c>
      <c r="T203">
        <f t="shared" si="33"/>
        <v>1.2561617221919887</v>
      </c>
      <c r="U203">
        <f t="shared" si="34"/>
        <v>106.93665749579982</v>
      </c>
      <c r="V203" s="24">
        <f t="shared" si="35"/>
        <v>1.2016787206753721</v>
      </c>
      <c r="W203" s="24">
        <f t="shared" si="36"/>
        <v>1.868233284220806</v>
      </c>
      <c r="X203" s="24"/>
      <c r="Y203" s="24"/>
      <c r="Z203" s="24"/>
      <c r="AA203" s="24"/>
      <c r="AB203" s="24"/>
      <c r="AC203" s="24"/>
      <c r="AD203" s="4"/>
      <c r="AV203" s="1">
        <v>96.4</v>
      </c>
      <c r="AW203" s="1">
        <v>40.479999999999997</v>
      </c>
    </row>
    <row r="204" spans="1:49">
      <c r="A204" s="1" t="s">
        <v>0</v>
      </c>
      <c r="B204" s="2" t="s">
        <v>23</v>
      </c>
      <c r="C204" s="1" t="s">
        <v>2</v>
      </c>
      <c r="D204" s="1" t="s">
        <v>197</v>
      </c>
      <c r="E204" s="3" t="s">
        <v>198</v>
      </c>
      <c r="F204" s="1">
        <v>100.47</v>
      </c>
      <c r="G204" s="1">
        <v>46.48</v>
      </c>
      <c r="H204" s="1">
        <f t="shared" si="37"/>
        <v>46.8</v>
      </c>
      <c r="I204" s="1">
        <f t="shared" si="38"/>
        <v>100.78</v>
      </c>
      <c r="J204" s="23">
        <f t="shared" si="26"/>
        <v>0.81681408993334614</v>
      </c>
      <c r="K204" s="23">
        <f t="shared" si="26"/>
        <v>1.7589428201598853</v>
      </c>
      <c r="L204">
        <f t="shared" si="27"/>
        <v>1.1400385724813338</v>
      </c>
      <c r="M204">
        <f t="shared" si="28"/>
        <v>118.62626485999999</v>
      </c>
      <c r="N204" s="24">
        <f t="shared" si="29"/>
        <v>1.0006841869498089</v>
      </c>
      <c r="O204" s="24">
        <f t="shared" si="30"/>
        <v>2.1024122616777765</v>
      </c>
      <c r="P204" s="11">
        <f t="shared" si="31"/>
        <v>46.8</v>
      </c>
      <c r="Q204" s="11">
        <f t="shared" si="31"/>
        <v>100.78</v>
      </c>
      <c r="R204" s="23">
        <f t="shared" si="32"/>
        <v>0.81681408993334614</v>
      </c>
      <c r="S204" s="23">
        <f t="shared" si="32"/>
        <v>1.7589428201598853</v>
      </c>
      <c r="T204">
        <f t="shared" si="33"/>
        <v>1.0698899691379051</v>
      </c>
      <c r="U204">
        <f t="shared" si="34"/>
        <v>119.68487920613974</v>
      </c>
      <c r="V204" s="24">
        <f t="shared" si="35"/>
        <v>0.92948000562275057</v>
      </c>
      <c r="W204" s="24">
        <f t="shared" si="36"/>
        <v>2.0321363954488323</v>
      </c>
      <c r="X204" s="24"/>
      <c r="Y204" s="24"/>
      <c r="Z204" s="24"/>
      <c r="AA204" s="24"/>
      <c r="AB204" s="24"/>
      <c r="AC204" s="24"/>
      <c r="AD204" s="4"/>
      <c r="AV204" s="1">
        <v>95.56</v>
      </c>
      <c r="AW204" s="1">
        <v>41.15</v>
      </c>
    </row>
    <row r="205" spans="1:49">
      <c r="A205" s="1" t="s">
        <v>0</v>
      </c>
      <c r="B205" s="5" t="s">
        <v>26</v>
      </c>
      <c r="C205" s="1" t="s">
        <v>2</v>
      </c>
      <c r="D205" s="1" t="s">
        <v>197</v>
      </c>
      <c r="E205" s="3" t="s">
        <v>199</v>
      </c>
      <c r="F205" s="1">
        <v>96.47</v>
      </c>
      <c r="G205" s="1">
        <v>46.52</v>
      </c>
      <c r="H205" s="1">
        <f t="shared" si="37"/>
        <v>46.87</v>
      </c>
      <c r="I205" s="1">
        <f t="shared" si="38"/>
        <v>96.78</v>
      </c>
      <c r="J205" s="23">
        <f t="shared" si="26"/>
        <v>0.81803582040974221</v>
      </c>
      <c r="K205" s="23">
        <f t="shared" si="26"/>
        <v>1.6891296500801121</v>
      </c>
      <c r="L205">
        <f t="shared" si="27"/>
        <v>1.1388218027033603</v>
      </c>
      <c r="M205">
        <f t="shared" si="28"/>
        <v>116.21491685999999</v>
      </c>
      <c r="N205" s="24">
        <f t="shared" si="29"/>
        <v>1.0216864571923334</v>
      </c>
      <c r="O205" s="24">
        <f t="shared" si="30"/>
        <v>2.0592888025802556</v>
      </c>
      <c r="P205" s="11">
        <f t="shared" si="31"/>
        <v>46.87</v>
      </c>
      <c r="Q205" s="11">
        <f t="shared" si="31"/>
        <v>96.78</v>
      </c>
      <c r="R205" s="23">
        <f t="shared" si="32"/>
        <v>0.81803582040974221</v>
      </c>
      <c r="S205" s="23">
        <f t="shared" si="32"/>
        <v>1.6891296500801121</v>
      </c>
      <c r="T205">
        <f t="shared" si="33"/>
        <v>1.0686048023054999</v>
      </c>
      <c r="U205">
        <f t="shared" si="34"/>
        <v>117.25201246752525</v>
      </c>
      <c r="V205" s="24">
        <f t="shared" si="35"/>
        <v>0.94999080035657046</v>
      </c>
      <c r="W205" s="24">
        <f t="shared" si="36"/>
        <v>1.9916150468882377</v>
      </c>
      <c r="X205" s="24"/>
      <c r="Y205" s="24"/>
      <c r="Z205" s="24"/>
      <c r="AA205" s="24"/>
      <c r="AB205" s="24"/>
      <c r="AC205" s="24"/>
      <c r="AD205" s="4"/>
      <c r="AV205" s="1">
        <v>97.26</v>
      </c>
      <c r="AW205" s="1">
        <v>42.01</v>
      </c>
    </row>
    <row r="206" spans="1:49">
      <c r="A206" s="1" t="s">
        <v>0</v>
      </c>
      <c r="B206" s="5" t="s">
        <v>200</v>
      </c>
      <c r="C206" s="1" t="s">
        <v>2</v>
      </c>
      <c r="D206" s="1" t="s">
        <v>197</v>
      </c>
      <c r="E206" s="3" t="s">
        <v>201</v>
      </c>
      <c r="F206" s="1">
        <v>101.17</v>
      </c>
      <c r="G206" s="1">
        <v>48.13</v>
      </c>
      <c r="H206" s="1">
        <f t="shared" si="37"/>
        <v>48.22</v>
      </c>
      <c r="I206" s="1">
        <f t="shared" si="38"/>
        <v>101.28</v>
      </c>
      <c r="J206" s="23">
        <f t="shared" si="26"/>
        <v>0.84159776531166564</v>
      </c>
      <c r="K206" s="23">
        <f t="shared" si="26"/>
        <v>1.7676694664198569</v>
      </c>
      <c r="L206">
        <f t="shared" si="27"/>
        <v>1.1154149799046813</v>
      </c>
      <c r="M206">
        <f t="shared" si="28"/>
        <v>118.92768335999999</v>
      </c>
      <c r="N206" s="24">
        <f t="shared" si="29"/>
        <v>0.97624567827545605</v>
      </c>
      <c r="O206" s="24">
        <f t="shared" si="30"/>
        <v>2.0957584612696092</v>
      </c>
      <c r="P206" s="11">
        <f t="shared" si="31"/>
        <v>48.22</v>
      </c>
      <c r="Q206" s="11">
        <f t="shared" si="31"/>
        <v>101.28</v>
      </c>
      <c r="R206" s="23">
        <f t="shared" si="32"/>
        <v>0.84159776531166564</v>
      </c>
      <c r="S206" s="23">
        <f t="shared" si="32"/>
        <v>1.7676694664198569</v>
      </c>
      <c r="T206">
        <f t="shared" si="33"/>
        <v>1.0438478842637426</v>
      </c>
      <c r="U206">
        <f t="shared" si="34"/>
        <v>119.98898754846655</v>
      </c>
      <c r="V206" s="24">
        <f t="shared" si="35"/>
        <v>0.9040990843888016</v>
      </c>
      <c r="W206" s="24">
        <f t="shared" si="36"/>
        <v>2.0240455951174914</v>
      </c>
      <c r="X206" s="24"/>
      <c r="Y206" s="24"/>
      <c r="Z206" s="24"/>
      <c r="AA206" s="24"/>
      <c r="AB206" s="24"/>
      <c r="AC206" s="24"/>
      <c r="AD206" s="4"/>
      <c r="AV206" s="1">
        <v>100.76</v>
      </c>
      <c r="AW206" s="1">
        <v>41.14</v>
      </c>
    </row>
    <row r="207" spans="1:49">
      <c r="A207" s="1" t="s">
        <v>0</v>
      </c>
      <c r="B207" s="5" t="s">
        <v>156</v>
      </c>
      <c r="C207" s="1" t="s">
        <v>2</v>
      </c>
      <c r="D207" s="1" t="s">
        <v>202</v>
      </c>
      <c r="E207" s="3" t="s">
        <v>203</v>
      </c>
      <c r="F207" s="1">
        <v>96.4</v>
      </c>
      <c r="G207" s="1">
        <v>40.479999999999997</v>
      </c>
      <c r="H207" s="1">
        <f t="shared" si="37"/>
        <v>40.799999999999997</v>
      </c>
      <c r="I207" s="1">
        <f t="shared" si="38"/>
        <v>96.67</v>
      </c>
      <c r="J207" s="23">
        <f t="shared" si="26"/>
        <v>0.71209433481368645</v>
      </c>
      <c r="K207" s="23">
        <f t="shared" si="26"/>
        <v>1.6872097879029184</v>
      </c>
      <c r="L207">
        <f t="shared" si="27"/>
        <v>1.2451223130093507</v>
      </c>
      <c r="M207">
        <f t="shared" si="28"/>
        <v>116.14860479000001</v>
      </c>
      <c r="N207" s="24">
        <f t="shared" si="29"/>
        <v>1.1176890823989909</v>
      </c>
      <c r="O207" s="24">
        <f t="shared" si="30"/>
        <v>2.1049527249513207</v>
      </c>
      <c r="P207" s="11">
        <f t="shared" si="31"/>
        <v>40.799999999999997</v>
      </c>
      <c r="Q207" s="11">
        <f t="shared" si="31"/>
        <v>96.67</v>
      </c>
      <c r="R207" s="23">
        <f t="shared" si="32"/>
        <v>0.71209433481368645</v>
      </c>
      <c r="S207" s="23">
        <f t="shared" si="32"/>
        <v>1.6872097879029184</v>
      </c>
      <c r="T207">
        <f t="shared" si="33"/>
        <v>1.1802920168947015</v>
      </c>
      <c r="U207">
        <f t="shared" si="34"/>
        <v>117.18510863221336</v>
      </c>
      <c r="V207" s="24">
        <f t="shared" si="35"/>
        <v>1.0499112298649318</v>
      </c>
      <c r="W207" s="24">
        <f t="shared" si="36"/>
        <v>2.0415315913559144</v>
      </c>
      <c r="X207" s="24"/>
      <c r="Y207" s="24"/>
      <c r="Z207" s="24"/>
      <c r="AA207" s="24"/>
      <c r="AB207" s="24"/>
      <c r="AC207" s="24"/>
      <c r="AD207" s="4"/>
      <c r="AV207" s="1">
        <v>103.39</v>
      </c>
      <c r="AW207" s="1">
        <v>41.52</v>
      </c>
    </row>
    <row r="208" spans="1:49">
      <c r="A208" s="1" t="s">
        <v>0</v>
      </c>
      <c r="B208" s="5" t="s">
        <v>204</v>
      </c>
      <c r="C208" s="1" t="s">
        <v>2</v>
      </c>
      <c r="D208" s="1" t="s">
        <v>202</v>
      </c>
      <c r="E208" s="3" t="s">
        <v>205</v>
      </c>
      <c r="F208" s="1">
        <v>95.56</v>
      </c>
      <c r="G208" s="1">
        <v>41.15</v>
      </c>
      <c r="H208" s="1">
        <f t="shared" si="37"/>
        <v>41.25</v>
      </c>
      <c r="I208" s="1">
        <f t="shared" si="38"/>
        <v>95.93</v>
      </c>
      <c r="J208" s="23">
        <f t="shared" si="26"/>
        <v>0.71994831644766089</v>
      </c>
      <c r="K208" s="23">
        <f t="shared" si="26"/>
        <v>1.6742943514381605</v>
      </c>
      <c r="L208">
        <f t="shared" si="27"/>
        <v>1.2372032246455824</v>
      </c>
      <c r="M208">
        <f t="shared" si="28"/>
        <v>115.70250541</v>
      </c>
      <c r="N208" s="24">
        <f t="shared" si="29"/>
        <v>1.1147919344140136</v>
      </c>
      <c r="O208" s="24">
        <f t="shared" si="30"/>
        <v>2.0927994655970963</v>
      </c>
      <c r="P208" s="11">
        <f t="shared" si="31"/>
        <v>41.25</v>
      </c>
      <c r="Q208" s="11">
        <f t="shared" si="31"/>
        <v>95.93</v>
      </c>
      <c r="R208" s="23">
        <f t="shared" si="32"/>
        <v>0.71994831644766089</v>
      </c>
      <c r="S208" s="23">
        <f t="shared" si="32"/>
        <v>1.6742943514381605</v>
      </c>
      <c r="T208">
        <f t="shared" si="33"/>
        <v>1.1720091138602837</v>
      </c>
      <c r="U208">
        <f t="shared" si="34"/>
        <v>116.73502828556967</v>
      </c>
      <c r="V208" s="24">
        <f t="shared" si="35"/>
        <v>1.0467172682827759</v>
      </c>
      <c r="W208" s="24">
        <f t="shared" si="36"/>
        <v>2.0295413942230929</v>
      </c>
      <c r="X208" s="24"/>
      <c r="Y208" s="24"/>
      <c r="Z208" s="24"/>
      <c r="AA208" s="24"/>
      <c r="AB208" s="24"/>
      <c r="AC208" s="24"/>
      <c r="AD208" s="4"/>
      <c r="AV208" s="1">
        <v>71.27</v>
      </c>
      <c r="AW208" s="1">
        <v>42.59</v>
      </c>
    </row>
    <row r="209" spans="1:49">
      <c r="A209" s="1" t="s">
        <v>0</v>
      </c>
      <c r="B209" s="5" t="s">
        <v>206</v>
      </c>
      <c r="C209" s="1" t="s">
        <v>2</v>
      </c>
      <c r="D209" s="1" t="s">
        <v>202</v>
      </c>
      <c r="E209" s="3" t="s">
        <v>207</v>
      </c>
      <c r="F209" s="1">
        <v>97.26</v>
      </c>
      <c r="G209" s="1">
        <v>42.01</v>
      </c>
      <c r="H209" s="1">
        <f t="shared" si="37"/>
        <v>42.02</v>
      </c>
      <c r="I209" s="1">
        <f t="shared" si="38"/>
        <v>97.43</v>
      </c>
      <c r="J209" s="23">
        <f t="shared" si="26"/>
        <v>0.73338735168801727</v>
      </c>
      <c r="K209" s="23">
        <f t="shared" si="26"/>
        <v>1.7004742902180754</v>
      </c>
      <c r="L209">
        <f t="shared" si="27"/>
        <v>1.2236620685115698</v>
      </c>
      <c r="M209">
        <f t="shared" si="28"/>
        <v>116.60676090999999</v>
      </c>
      <c r="N209" s="24">
        <f t="shared" si="29"/>
        <v>1.0940779624395165</v>
      </c>
      <c r="O209" s="24">
        <f t="shared" si="30"/>
        <v>2.1042612167874344</v>
      </c>
      <c r="P209" s="11">
        <f t="shared" si="31"/>
        <v>42.02</v>
      </c>
      <c r="Q209" s="11">
        <f t="shared" si="31"/>
        <v>97.43</v>
      </c>
      <c r="R209" s="23">
        <f t="shared" si="32"/>
        <v>0.73338735168801727</v>
      </c>
      <c r="S209" s="23">
        <f t="shared" si="32"/>
        <v>1.7004742902180754</v>
      </c>
      <c r="T209">
        <f t="shared" si="33"/>
        <v>1.1578329516152917</v>
      </c>
      <c r="U209">
        <f t="shared" si="34"/>
        <v>117.64735331255011</v>
      </c>
      <c r="V209" s="24">
        <f t="shared" si="35"/>
        <v>1.0256320202841751</v>
      </c>
      <c r="W209" s="24">
        <f t="shared" si="36"/>
        <v>2.0395626689420765</v>
      </c>
      <c r="X209" s="24"/>
      <c r="Y209" s="24"/>
      <c r="Z209" s="24"/>
      <c r="AA209" s="24"/>
      <c r="AB209" s="24"/>
      <c r="AC209" s="24"/>
      <c r="AD209" s="4"/>
      <c r="AV209" s="1">
        <v>74.760000000000005</v>
      </c>
      <c r="AW209" s="1">
        <v>40.22</v>
      </c>
    </row>
    <row r="210" spans="1:49">
      <c r="A210" s="1" t="s">
        <v>0</v>
      </c>
      <c r="B210" s="5" t="s">
        <v>208</v>
      </c>
      <c r="C210" s="1" t="s">
        <v>2</v>
      </c>
      <c r="D210" s="1" t="s">
        <v>202</v>
      </c>
      <c r="E210" s="3" t="s">
        <v>209</v>
      </c>
      <c r="F210" s="1">
        <v>100.76</v>
      </c>
      <c r="G210" s="1">
        <v>41.14</v>
      </c>
      <c r="H210" s="1">
        <f t="shared" si="37"/>
        <v>41.23</v>
      </c>
      <c r="I210" s="1">
        <f t="shared" si="38"/>
        <v>101.27</v>
      </c>
      <c r="J210" s="23">
        <f t="shared" si="26"/>
        <v>0.71959925059726204</v>
      </c>
      <c r="K210" s="23">
        <f t="shared" si="26"/>
        <v>1.7674949334946575</v>
      </c>
      <c r="L210">
        <f t="shared" si="27"/>
        <v>1.2375551061502186</v>
      </c>
      <c r="M210">
        <f t="shared" si="28"/>
        <v>118.92165498999998</v>
      </c>
      <c r="N210" s="24">
        <f t="shared" si="29"/>
        <v>1.0832094701624024</v>
      </c>
      <c r="O210" s="24">
        <f t="shared" si="30"/>
        <v>2.1547243238137517</v>
      </c>
      <c r="P210" s="11">
        <f t="shared" si="31"/>
        <v>41.23</v>
      </c>
      <c r="Q210" s="11">
        <f t="shared" si="31"/>
        <v>101.27</v>
      </c>
      <c r="R210" s="23">
        <f t="shared" si="32"/>
        <v>0.71959925059726204</v>
      </c>
      <c r="S210" s="23">
        <f t="shared" si="32"/>
        <v>1.7674949334946575</v>
      </c>
      <c r="T210">
        <f t="shared" si="33"/>
        <v>1.1723772781094186</v>
      </c>
      <c r="U210">
        <f t="shared" si="34"/>
        <v>119.98290538162</v>
      </c>
      <c r="V210" s="24">
        <f t="shared" si="35"/>
        <v>1.0154833541735582</v>
      </c>
      <c r="W210" s="24">
        <f t="shared" si="36"/>
        <v>2.0881811025780714</v>
      </c>
      <c r="X210" s="24"/>
      <c r="Y210" s="24"/>
      <c r="Z210" s="24"/>
      <c r="AA210" s="24"/>
      <c r="AB210" s="24"/>
      <c r="AC210" s="24"/>
      <c r="AD210" s="4"/>
      <c r="AV210" s="1">
        <v>106.36</v>
      </c>
      <c r="AW210" s="1">
        <v>35.06</v>
      </c>
    </row>
    <row r="211" spans="1:49">
      <c r="A211" s="1" t="s">
        <v>0</v>
      </c>
      <c r="B211" s="5" t="s">
        <v>210</v>
      </c>
      <c r="C211" s="1" t="s">
        <v>2</v>
      </c>
      <c r="D211" s="1" t="s">
        <v>202</v>
      </c>
      <c r="E211" s="3" t="s">
        <v>211</v>
      </c>
      <c r="F211" s="1">
        <v>103.39</v>
      </c>
      <c r="G211" s="1">
        <v>41.52</v>
      </c>
      <c r="H211" s="1">
        <f t="shared" si="37"/>
        <v>41.87</v>
      </c>
      <c r="I211" s="1">
        <f t="shared" si="38"/>
        <v>103.65</v>
      </c>
      <c r="J211" s="23">
        <f t="shared" si="26"/>
        <v>0.73076935781002572</v>
      </c>
      <c r="K211" s="23">
        <f t="shared" si="26"/>
        <v>1.8090337696921226</v>
      </c>
      <c r="L211">
        <f t="shared" si="27"/>
        <v>1.226298933506818</v>
      </c>
      <c r="M211">
        <f t="shared" si="28"/>
        <v>120.35640705</v>
      </c>
      <c r="N211" s="24">
        <f t="shared" si="29"/>
        <v>1.0581714250605281</v>
      </c>
      <c r="O211" s="24">
        <f t="shared" si="30"/>
        <v>2.1759700450312272</v>
      </c>
      <c r="P211" s="11">
        <f t="shared" si="31"/>
        <v>41.87</v>
      </c>
      <c r="Q211" s="11">
        <f t="shared" si="31"/>
        <v>103.65</v>
      </c>
      <c r="R211" s="23">
        <f t="shared" si="32"/>
        <v>0.73076935781002572</v>
      </c>
      <c r="S211" s="23">
        <f t="shared" si="32"/>
        <v>1.8090337696921226</v>
      </c>
      <c r="T211">
        <f t="shared" si="33"/>
        <v>1.1605947697418826</v>
      </c>
      <c r="U211">
        <f t="shared" si="34"/>
        <v>121.43046109109564</v>
      </c>
      <c r="V211" s="24">
        <f t="shared" si="35"/>
        <v>0.99030497457762456</v>
      </c>
      <c r="W211" s="24">
        <f t="shared" si="36"/>
        <v>2.1075030456034236</v>
      </c>
      <c r="X211" s="24"/>
      <c r="Y211" s="24"/>
      <c r="Z211" s="24"/>
      <c r="AA211" s="24"/>
      <c r="AB211" s="24"/>
      <c r="AC211" s="24"/>
      <c r="AD211" s="4"/>
      <c r="AV211" s="1">
        <v>105.57</v>
      </c>
      <c r="AW211" s="1">
        <v>35.4</v>
      </c>
    </row>
    <row r="212" spans="1:49">
      <c r="A212" s="1" t="s">
        <v>0</v>
      </c>
      <c r="B212" s="5" t="s">
        <v>158</v>
      </c>
      <c r="C212" s="1" t="s">
        <v>2</v>
      </c>
      <c r="D212" s="1" t="s">
        <v>50</v>
      </c>
      <c r="E212" s="3" t="s">
        <v>212</v>
      </c>
      <c r="F212" s="1">
        <v>71.27</v>
      </c>
      <c r="G212" s="1">
        <v>42.59</v>
      </c>
      <c r="H212" s="1">
        <f t="shared" si="37"/>
        <v>42.98</v>
      </c>
      <c r="I212" s="1">
        <f t="shared" si="38"/>
        <v>71.45</v>
      </c>
      <c r="J212" s="23">
        <f t="shared" si="26"/>
        <v>0.7501425125071628</v>
      </c>
      <c r="K212" s="23">
        <f t="shared" si="26"/>
        <v>1.2470377505499486</v>
      </c>
      <c r="L212">
        <f t="shared" si="27"/>
        <v>1.2067998121931636</v>
      </c>
      <c r="M212">
        <f t="shared" si="28"/>
        <v>100.94505564999999</v>
      </c>
      <c r="N212" s="24">
        <f t="shared" si="29"/>
        <v>1.1848477739078074</v>
      </c>
      <c r="O212" s="24">
        <f t="shared" si="30"/>
        <v>1.7853584439151833</v>
      </c>
      <c r="P212" s="11">
        <f t="shared" si="31"/>
        <v>42.98</v>
      </c>
      <c r="Q212" s="11">
        <f t="shared" si="31"/>
        <v>71.45</v>
      </c>
      <c r="R212" s="23">
        <f t="shared" si="32"/>
        <v>0.7501425125071628</v>
      </c>
      <c r="S212" s="23">
        <f t="shared" si="32"/>
        <v>1.2470377505499486</v>
      </c>
      <c r="T212">
        <f t="shared" si="33"/>
        <v>1.1401563789457694</v>
      </c>
      <c r="U212">
        <f t="shared" si="34"/>
        <v>101.84588384524899</v>
      </c>
      <c r="V212" s="24">
        <f t="shared" si="35"/>
        <v>1.1158748214380556</v>
      </c>
      <c r="W212" s="24">
        <f t="shared" si="36"/>
        <v>1.7363465868529739</v>
      </c>
      <c r="X212" s="24"/>
      <c r="Y212" s="24"/>
      <c r="Z212" s="24"/>
      <c r="AA212" s="24"/>
      <c r="AB212" s="24"/>
      <c r="AC212" s="24"/>
      <c r="AD212" s="4"/>
      <c r="AV212" s="1">
        <v>90.11</v>
      </c>
      <c r="AW212" s="1">
        <v>32.17</v>
      </c>
    </row>
    <row r="213" spans="1:49">
      <c r="A213" s="1" t="s">
        <v>0</v>
      </c>
      <c r="B213" s="5" t="s">
        <v>213</v>
      </c>
      <c r="C213" s="1" t="s">
        <v>2</v>
      </c>
      <c r="D213" s="1" t="s">
        <v>214</v>
      </c>
      <c r="E213" s="3" t="s">
        <v>215</v>
      </c>
      <c r="F213" s="1">
        <v>74.760000000000005</v>
      </c>
      <c r="G213" s="1">
        <v>40.22</v>
      </c>
      <c r="H213" s="1">
        <v>79.38</v>
      </c>
      <c r="I213" s="1">
        <f t="shared" si="38"/>
        <v>75.27</v>
      </c>
      <c r="J213" s="23">
        <f t="shared" si="26"/>
        <v>1.3854423602330987</v>
      </c>
      <c r="K213" s="23">
        <f t="shared" si="26"/>
        <v>1.3137093279761318</v>
      </c>
      <c r="L213">
        <f t="shared" si="27"/>
        <v>0.67626133734500837</v>
      </c>
      <c r="M213">
        <f t="shared" si="28"/>
        <v>103.24789298999998</v>
      </c>
      <c r="N213" s="24">
        <f t="shared" si="29"/>
        <v>0.65826445861241811</v>
      </c>
      <c r="O213" s="24">
        <f t="shared" si="30"/>
        <v>1.7112014558004036</v>
      </c>
      <c r="P213" s="11">
        <f t="shared" si="31"/>
        <v>79.38</v>
      </c>
      <c r="Q213" s="11">
        <f t="shared" si="31"/>
        <v>75.27</v>
      </c>
      <c r="R213" s="23">
        <f t="shared" si="32"/>
        <v>1.3854423602330987</v>
      </c>
      <c r="S213" s="23">
        <f t="shared" si="32"/>
        <v>1.3137093279761318</v>
      </c>
      <c r="T213">
        <f t="shared" si="33"/>
        <v>0.55655787504064103</v>
      </c>
      <c r="U213">
        <f t="shared" si="34"/>
        <v>104.16927158062583</v>
      </c>
      <c r="V213" s="24">
        <f t="shared" si="35"/>
        <v>0.53962558779344605</v>
      </c>
      <c r="W213" s="24">
        <f t="shared" si="36"/>
        <v>1.6385337836855771</v>
      </c>
      <c r="X213" s="24"/>
      <c r="Y213" s="24"/>
      <c r="Z213" s="24"/>
      <c r="AA213" s="24"/>
      <c r="AB213" s="24"/>
      <c r="AC213" s="24"/>
      <c r="AD213" s="4"/>
      <c r="AV213" s="1">
        <v>115.08</v>
      </c>
      <c r="AW213" s="1">
        <v>36.1</v>
      </c>
    </row>
    <row r="214" spans="1:49">
      <c r="A214" s="1" t="s">
        <v>0</v>
      </c>
      <c r="B214" s="2" t="s">
        <v>216</v>
      </c>
      <c r="C214" s="1" t="s">
        <v>2</v>
      </c>
      <c r="D214" s="1" t="s">
        <v>217</v>
      </c>
      <c r="E214" s="3" t="s">
        <v>218</v>
      </c>
      <c r="F214" s="1">
        <v>106.36</v>
      </c>
      <c r="G214" s="1">
        <v>35.06</v>
      </c>
      <c r="H214" s="1">
        <f t="shared" ref="H214:H222" si="39">ROUND((ROUNDDOWN(G214,0)+(G214-ROUNDDOWN(G214,0))*(5/3)),2)</f>
        <v>35.1</v>
      </c>
      <c r="I214" s="1">
        <f t="shared" si="38"/>
        <v>106.6</v>
      </c>
      <c r="J214" s="23">
        <f t="shared" si="26"/>
        <v>0.61261056745000975</v>
      </c>
      <c r="K214" s="23">
        <f t="shared" si="26"/>
        <v>1.8605209826259552</v>
      </c>
      <c r="L214">
        <f t="shared" si="27"/>
        <v>1.3455422639500685</v>
      </c>
      <c r="M214">
        <f t="shared" si="28"/>
        <v>122.13477619999999</v>
      </c>
      <c r="N214" s="24">
        <f t="shared" si="29"/>
        <v>1.1394041505025923</v>
      </c>
      <c r="O214" s="24">
        <f t="shared" si="30"/>
        <v>2.2719372513576985</v>
      </c>
      <c r="P214" s="11">
        <f t="shared" si="31"/>
        <v>35.1</v>
      </c>
      <c r="Q214" s="11">
        <f t="shared" si="31"/>
        <v>106.6</v>
      </c>
      <c r="R214" s="23">
        <f t="shared" si="32"/>
        <v>0.61261056745000975</v>
      </c>
      <c r="S214" s="23">
        <f t="shared" si="32"/>
        <v>1.8605209826259552</v>
      </c>
      <c r="T214">
        <f t="shared" si="33"/>
        <v>1.2848901064520348</v>
      </c>
      <c r="U214">
        <f t="shared" si="34"/>
        <v>123.22470031082381</v>
      </c>
      <c r="V214" s="24">
        <f t="shared" si="35"/>
        <v>1.074846782567086</v>
      </c>
      <c r="W214" s="24">
        <f t="shared" si="36"/>
        <v>2.2063174166480506</v>
      </c>
      <c r="X214" s="24"/>
      <c r="Y214" s="24"/>
      <c r="Z214" s="24"/>
      <c r="AA214" s="24"/>
      <c r="AB214" s="24"/>
      <c r="AC214" s="24"/>
      <c r="AD214" s="4"/>
      <c r="AV214" s="1">
        <v>119.49</v>
      </c>
      <c r="AW214" s="1">
        <v>39.31</v>
      </c>
    </row>
    <row r="215" spans="1:49">
      <c r="A215" s="1" t="s">
        <v>219</v>
      </c>
      <c r="B215" s="2" t="s">
        <v>220</v>
      </c>
      <c r="C215" s="1" t="s">
        <v>2</v>
      </c>
      <c r="D215" s="1" t="s">
        <v>217</v>
      </c>
      <c r="E215" s="3" t="s">
        <v>221</v>
      </c>
      <c r="F215" s="1">
        <v>105.57</v>
      </c>
      <c r="G215" s="1">
        <v>35.4</v>
      </c>
      <c r="H215" s="1">
        <f t="shared" si="39"/>
        <v>35.67</v>
      </c>
      <c r="I215" s="1">
        <f t="shared" si="38"/>
        <v>105.95</v>
      </c>
      <c r="J215" s="23">
        <f t="shared" si="26"/>
        <v>0.62255894418637736</v>
      </c>
      <c r="K215" s="23">
        <f t="shared" si="26"/>
        <v>1.8491763424879921</v>
      </c>
      <c r="L215">
        <f t="shared" si="27"/>
        <v>1.3355057610143506</v>
      </c>
      <c r="M215">
        <f t="shared" si="28"/>
        <v>121.74293214999999</v>
      </c>
      <c r="N215" s="24">
        <f t="shared" si="29"/>
        <v>1.1357369774886035</v>
      </c>
      <c r="O215" s="24">
        <f t="shared" si="30"/>
        <v>2.2588479305150102</v>
      </c>
      <c r="P215" s="11">
        <f t="shared" si="31"/>
        <v>35.67</v>
      </c>
      <c r="Q215" s="11">
        <f t="shared" si="31"/>
        <v>105.95</v>
      </c>
      <c r="R215" s="23">
        <f t="shared" si="32"/>
        <v>0.62255894418637736</v>
      </c>
      <c r="S215" s="23">
        <f t="shared" si="32"/>
        <v>1.8491763424879921</v>
      </c>
      <c r="T215">
        <f t="shared" si="33"/>
        <v>1.2744693970300007</v>
      </c>
      <c r="U215">
        <f t="shared" si="34"/>
        <v>122.82935946579896</v>
      </c>
      <c r="V215" s="24">
        <f t="shared" si="35"/>
        <v>1.0709225022255511</v>
      </c>
      <c r="W215" s="24">
        <f t="shared" si="36"/>
        <v>2.1932348026093349</v>
      </c>
      <c r="X215" s="24"/>
      <c r="Y215" s="24"/>
      <c r="Z215" s="24"/>
      <c r="AA215" s="24"/>
      <c r="AB215" s="24"/>
      <c r="AC215" s="24"/>
      <c r="AD215" s="4"/>
      <c r="AV215" s="1">
        <v>73.45</v>
      </c>
      <c r="AW215" s="1">
        <v>42.39</v>
      </c>
    </row>
    <row r="216" spans="1:49">
      <c r="A216" s="1" t="s">
        <v>222</v>
      </c>
      <c r="B216" s="5" t="s">
        <v>223</v>
      </c>
      <c r="C216" s="1" t="s">
        <v>2</v>
      </c>
      <c r="D216" s="1" t="s">
        <v>224</v>
      </c>
      <c r="E216" s="3" t="s">
        <v>225</v>
      </c>
      <c r="F216" s="1">
        <v>90.11</v>
      </c>
      <c r="G216" s="1">
        <v>32.17</v>
      </c>
      <c r="H216" s="1">
        <f t="shared" si="39"/>
        <v>32.28</v>
      </c>
      <c r="I216" s="1">
        <f t="shared" si="38"/>
        <v>90.18</v>
      </c>
      <c r="J216" s="23">
        <f t="shared" si="26"/>
        <v>0.56339228254376961</v>
      </c>
      <c r="K216" s="23">
        <f t="shared" si="26"/>
        <v>1.5739379194484866</v>
      </c>
      <c r="L216">
        <f t="shared" si="27"/>
        <v>1.3951110802893587</v>
      </c>
      <c r="M216">
        <f t="shared" si="28"/>
        <v>112.23619266</v>
      </c>
      <c r="N216" s="24">
        <f t="shared" si="29"/>
        <v>1.2913590761328169</v>
      </c>
      <c r="O216" s="24">
        <f t="shared" si="30"/>
        <v>2.0841720006506814</v>
      </c>
      <c r="P216" s="11">
        <f t="shared" si="31"/>
        <v>32.28</v>
      </c>
      <c r="Q216" s="11">
        <f t="shared" si="31"/>
        <v>90.18</v>
      </c>
      <c r="R216" s="23">
        <f t="shared" si="32"/>
        <v>0.56339228254376961</v>
      </c>
      <c r="S216" s="23">
        <f t="shared" si="32"/>
        <v>1.5739379194484866</v>
      </c>
      <c r="T216">
        <f t="shared" si="33"/>
        <v>1.3362604254186157</v>
      </c>
      <c r="U216">
        <f t="shared" si="34"/>
        <v>113.23778234881135</v>
      </c>
      <c r="V216" s="24">
        <f t="shared" si="35"/>
        <v>1.2278567844639341</v>
      </c>
      <c r="W216" s="24">
        <f t="shared" si="36"/>
        <v>2.0295141938220067</v>
      </c>
      <c r="X216" s="24"/>
      <c r="Y216" s="24"/>
      <c r="Z216" s="24"/>
      <c r="AA216" s="24"/>
      <c r="AB216" s="24"/>
      <c r="AC216" s="24"/>
      <c r="AD216" s="4"/>
      <c r="AV216" s="1">
        <v>78.52</v>
      </c>
      <c r="AW216" s="1">
        <v>42.53</v>
      </c>
    </row>
    <row r="217" spans="1:49">
      <c r="A217" s="1" t="s">
        <v>0</v>
      </c>
      <c r="B217" s="5" t="s">
        <v>226</v>
      </c>
      <c r="C217" s="1" t="s">
        <v>2</v>
      </c>
      <c r="D217" s="1" t="s">
        <v>227</v>
      </c>
      <c r="E217" s="3" t="s">
        <v>228</v>
      </c>
      <c r="F217" s="1">
        <v>115.08</v>
      </c>
      <c r="G217" s="1">
        <v>36.1</v>
      </c>
      <c r="H217" s="1">
        <f t="shared" si="39"/>
        <v>36.17</v>
      </c>
      <c r="I217" s="1">
        <f t="shared" si="38"/>
        <v>115.13</v>
      </c>
      <c r="J217" s="23">
        <f t="shared" si="26"/>
        <v>0.63128559044634902</v>
      </c>
      <c r="K217" s="23">
        <f t="shared" si="26"/>
        <v>2.0093975678210714</v>
      </c>
      <c r="L217">
        <f t="shared" si="27"/>
        <v>1.3266986746963765</v>
      </c>
      <c r="M217">
        <f t="shared" si="28"/>
        <v>127.27697580999998</v>
      </c>
      <c r="N217" s="24">
        <f t="shared" si="29"/>
        <v>1.055676598854105</v>
      </c>
      <c r="O217" s="24">
        <f t="shared" si="30"/>
        <v>2.359766150955104</v>
      </c>
      <c r="P217" s="11">
        <f t="shared" si="31"/>
        <v>36.17</v>
      </c>
      <c r="Q217" s="11">
        <f t="shared" si="31"/>
        <v>115.13</v>
      </c>
      <c r="R217" s="23">
        <f t="shared" si="32"/>
        <v>0.63128559044634902</v>
      </c>
      <c r="S217" s="23">
        <f t="shared" si="32"/>
        <v>2.0093975678210714</v>
      </c>
      <c r="T217">
        <f t="shared" si="33"/>
        <v>1.2653194704197841</v>
      </c>
      <c r="U217">
        <f t="shared" si="34"/>
        <v>128.41278863091921</v>
      </c>
      <c r="V217" s="24">
        <f t="shared" si="35"/>
        <v>0.99144713864938883</v>
      </c>
      <c r="W217" s="24">
        <f t="shared" si="36"/>
        <v>2.2884671090517092</v>
      </c>
      <c r="X217" s="24"/>
      <c r="Y217" s="24"/>
      <c r="Z217" s="24"/>
      <c r="AA217" s="24"/>
      <c r="AB217" s="24"/>
      <c r="AC217" s="24"/>
      <c r="AD217" s="4"/>
      <c r="AV217" s="1">
        <v>77.36</v>
      </c>
      <c r="AW217" s="1">
        <v>43.09</v>
      </c>
    </row>
    <row r="218" spans="1:49">
      <c r="A218" s="1" t="s">
        <v>0</v>
      </c>
      <c r="B218" s="5" t="s">
        <v>229</v>
      </c>
      <c r="C218" s="1" t="s">
        <v>2</v>
      </c>
      <c r="D218" s="1" t="s">
        <v>227</v>
      </c>
      <c r="E218" s="3" t="s">
        <v>230</v>
      </c>
      <c r="F218" s="1">
        <v>119.49</v>
      </c>
      <c r="G218" s="1">
        <v>39.31</v>
      </c>
      <c r="H218" s="1">
        <f t="shared" si="39"/>
        <v>39.520000000000003</v>
      </c>
      <c r="I218" s="1">
        <f t="shared" si="38"/>
        <v>119.82</v>
      </c>
      <c r="J218" s="23">
        <f t="shared" si="26"/>
        <v>0.68975412038815909</v>
      </c>
      <c r="K218" s="23">
        <f t="shared" si="26"/>
        <v>2.0912535097396057</v>
      </c>
      <c r="L218">
        <f t="shared" si="27"/>
        <v>1.2676639929482685</v>
      </c>
      <c r="M218">
        <f t="shared" si="28"/>
        <v>130.10428134</v>
      </c>
      <c r="N218" s="24">
        <f t="shared" si="29"/>
        <v>0.9696023005358726</v>
      </c>
      <c r="O218" s="24">
        <f t="shared" si="30"/>
        <v>2.3728310867929086</v>
      </c>
      <c r="P218" s="11">
        <f t="shared" si="31"/>
        <v>39.520000000000003</v>
      </c>
      <c r="Q218" s="11">
        <f t="shared" si="31"/>
        <v>119.82</v>
      </c>
      <c r="R218" s="23">
        <f t="shared" si="32"/>
        <v>0.68975412038815909</v>
      </c>
      <c r="S218" s="23">
        <f t="shared" si="32"/>
        <v>2.0912535097396057</v>
      </c>
      <c r="T218">
        <f t="shared" si="33"/>
        <v>1.2038399672758511</v>
      </c>
      <c r="U218">
        <f t="shared" si="34"/>
        <v>131.26532488194471</v>
      </c>
      <c r="V218" s="24">
        <f t="shared" si="35"/>
        <v>0.90488247367083108</v>
      </c>
      <c r="W218" s="24">
        <f t="shared" si="36"/>
        <v>2.2962843158577728</v>
      </c>
      <c r="X218" s="24"/>
      <c r="Y218" s="24"/>
      <c r="Z218" s="24"/>
      <c r="AA218" s="24"/>
      <c r="AB218" s="24"/>
      <c r="AC218" s="24"/>
      <c r="AD218" s="4"/>
      <c r="AV218" s="1">
        <v>76.08</v>
      </c>
      <c r="AW218" s="1">
        <v>43.02</v>
      </c>
    </row>
    <row r="219" spans="1:49">
      <c r="A219" s="1" t="s">
        <v>0</v>
      </c>
      <c r="B219" s="2" t="s">
        <v>231</v>
      </c>
      <c r="C219" s="1" t="s">
        <v>2</v>
      </c>
      <c r="D219" s="1" t="s">
        <v>232</v>
      </c>
      <c r="E219" s="3" t="s">
        <v>233</v>
      </c>
      <c r="F219" s="1">
        <v>73.45</v>
      </c>
      <c r="G219" s="1">
        <v>42.39</v>
      </c>
      <c r="H219" s="1">
        <f t="shared" si="39"/>
        <v>42.65</v>
      </c>
      <c r="I219" s="1">
        <f t="shared" si="38"/>
        <v>73.75</v>
      </c>
      <c r="J219" s="23">
        <f t="shared" si="26"/>
        <v>0.74438292597558153</v>
      </c>
      <c r="K219" s="23">
        <f t="shared" si="26"/>
        <v>1.2871803233458181</v>
      </c>
      <c r="L219">
        <f t="shared" si="27"/>
        <v>1.2125933685211994</v>
      </c>
      <c r="M219">
        <f t="shared" si="28"/>
        <v>102.33158074999999</v>
      </c>
      <c r="N219" s="24">
        <f t="shared" si="29"/>
        <v>1.1846164218613222</v>
      </c>
      <c r="O219" s="24">
        <f t="shared" si="30"/>
        <v>1.815198519433026</v>
      </c>
      <c r="P219" s="11">
        <f t="shared" si="31"/>
        <v>42.65</v>
      </c>
      <c r="Q219" s="11">
        <f t="shared" si="31"/>
        <v>73.75</v>
      </c>
      <c r="R219" s="23">
        <f t="shared" si="32"/>
        <v>0.74438292597558153</v>
      </c>
      <c r="S219" s="23">
        <f t="shared" si="32"/>
        <v>1.2871803233458181</v>
      </c>
      <c r="T219">
        <f t="shared" si="33"/>
        <v>1.1462327335836764</v>
      </c>
      <c r="U219">
        <f t="shared" si="34"/>
        <v>103.24478221995233</v>
      </c>
      <c r="V219" s="24">
        <f t="shared" si="35"/>
        <v>1.1157430885764223</v>
      </c>
      <c r="W219" s="24">
        <f t="shared" si="36"/>
        <v>1.7649107982360859</v>
      </c>
      <c r="X219" s="24"/>
      <c r="Y219" s="24"/>
      <c r="Z219" s="24"/>
      <c r="AA219" s="24"/>
      <c r="AB219" s="24"/>
      <c r="AC219" s="24"/>
      <c r="AD219" s="4"/>
      <c r="AV219" s="1">
        <v>75.540000000000006</v>
      </c>
      <c r="AW219" s="1">
        <v>42.06</v>
      </c>
    </row>
    <row r="220" spans="1:49">
      <c r="A220" s="1" t="s">
        <v>0</v>
      </c>
      <c r="B220" s="2" t="s">
        <v>142</v>
      </c>
      <c r="C220" s="1" t="s">
        <v>2</v>
      </c>
      <c r="D220" s="1" t="s">
        <v>232</v>
      </c>
      <c r="E220" s="3" t="s">
        <v>234</v>
      </c>
      <c r="F220" s="1">
        <v>78.52</v>
      </c>
      <c r="G220" s="1">
        <v>42.53</v>
      </c>
      <c r="H220" s="1">
        <f t="shared" si="39"/>
        <v>42.88</v>
      </c>
      <c r="I220" s="1">
        <f t="shared" si="38"/>
        <v>78.87</v>
      </c>
      <c r="J220" s="23">
        <f t="shared" si="26"/>
        <v>0.74839718325516857</v>
      </c>
      <c r="K220" s="23">
        <f t="shared" si="26"/>
        <v>1.3765411810479278</v>
      </c>
      <c r="L220">
        <f t="shared" si="27"/>
        <v>1.2085550990285845</v>
      </c>
      <c r="M220">
        <f t="shared" si="28"/>
        <v>105.41810618999999</v>
      </c>
      <c r="N220" s="24">
        <f t="shared" si="29"/>
        <v>1.1650609377191894</v>
      </c>
      <c r="O220" s="24">
        <f t="shared" si="30"/>
        <v>1.8775336898759178</v>
      </c>
      <c r="P220" s="11">
        <f t="shared" si="31"/>
        <v>42.88</v>
      </c>
      <c r="Q220" s="11">
        <f t="shared" si="31"/>
        <v>78.87</v>
      </c>
      <c r="R220" s="23">
        <f t="shared" si="32"/>
        <v>0.74839718325516857</v>
      </c>
      <c r="S220" s="23">
        <f t="shared" si="32"/>
        <v>1.3765411810479278</v>
      </c>
      <c r="T220">
        <f t="shared" si="33"/>
        <v>1.1419976836452677</v>
      </c>
      <c r="U220">
        <f t="shared" si="34"/>
        <v>106.35885164537888</v>
      </c>
      <c r="V220" s="24">
        <f t="shared" si="35"/>
        <v>1.0957656175616051</v>
      </c>
      <c r="W220" s="24">
        <f t="shared" si="36"/>
        <v>1.8239418364452737</v>
      </c>
      <c r="X220" s="24"/>
      <c r="Y220" s="24"/>
      <c r="Z220" s="24"/>
      <c r="AA220" s="24"/>
      <c r="AB220" s="24"/>
      <c r="AC220" s="24"/>
      <c r="AD220" s="4"/>
      <c r="AV220" s="1">
        <v>81.31</v>
      </c>
      <c r="AW220" s="1">
        <v>41.04</v>
      </c>
    </row>
    <row r="221" spans="1:49">
      <c r="A221" s="1" t="s">
        <v>0</v>
      </c>
      <c r="B221" s="5" t="s">
        <v>236</v>
      </c>
      <c r="C221" s="1" t="s">
        <v>2</v>
      </c>
      <c r="D221" s="1" t="s">
        <v>232</v>
      </c>
      <c r="E221" s="3" t="s">
        <v>237</v>
      </c>
      <c r="F221" s="1">
        <v>77.36</v>
      </c>
      <c r="G221" s="1">
        <v>43.09</v>
      </c>
      <c r="H221" s="1">
        <f t="shared" si="39"/>
        <v>43.15</v>
      </c>
      <c r="I221" s="1">
        <f t="shared" si="38"/>
        <v>77.599999999999994</v>
      </c>
      <c r="J221" s="23">
        <f t="shared" si="26"/>
        <v>0.75310957223555319</v>
      </c>
      <c r="K221" s="23">
        <f t="shared" si="26"/>
        <v>1.3543754995475996</v>
      </c>
      <c r="L221">
        <f t="shared" si="27"/>
        <v>1.2038165211148475</v>
      </c>
      <c r="M221">
        <f t="shared" si="28"/>
        <v>104.65250319999998</v>
      </c>
      <c r="N221" s="24">
        <f t="shared" si="29"/>
        <v>1.1646657348080143</v>
      </c>
      <c r="O221" s="24">
        <f t="shared" si="30"/>
        <v>1.8607389313852389</v>
      </c>
      <c r="P221" s="11">
        <f t="shared" si="31"/>
        <v>43.15</v>
      </c>
      <c r="Q221" s="11">
        <f t="shared" si="31"/>
        <v>77.599999999999994</v>
      </c>
      <c r="R221" s="23">
        <f t="shared" si="32"/>
        <v>0.75310957223555319</v>
      </c>
      <c r="S221" s="23">
        <f t="shared" si="32"/>
        <v>1.3543754995475996</v>
      </c>
      <c r="T221">
        <f t="shared" si="33"/>
        <v>1.1370262124437869</v>
      </c>
      <c r="U221">
        <f t="shared" si="34"/>
        <v>105.58641645586877</v>
      </c>
      <c r="V221" s="24">
        <f t="shared" si="35"/>
        <v>1.0952135454602789</v>
      </c>
      <c r="W221" s="24">
        <f t="shared" si="36"/>
        <v>1.8078046574982216</v>
      </c>
      <c r="X221" s="24"/>
      <c r="Y221" s="24"/>
      <c r="Z221" s="24"/>
      <c r="AA221" s="24"/>
      <c r="AB221" s="24"/>
      <c r="AC221" s="24"/>
      <c r="AD221" s="4"/>
      <c r="AV221" s="1">
        <v>81.22</v>
      </c>
      <c r="AW221" s="1">
        <v>40.479999999999997</v>
      </c>
    </row>
    <row r="222" spans="1:49">
      <c r="A222" s="1" t="s">
        <v>0</v>
      </c>
      <c r="B222" s="5" t="s">
        <v>238</v>
      </c>
      <c r="C222" s="1" t="s">
        <v>2</v>
      </c>
      <c r="D222" s="1" t="s">
        <v>232</v>
      </c>
      <c r="E222" s="3" t="s">
        <v>239</v>
      </c>
      <c r="F222" s="1">
        <v>76.08</v>
      </c>
      <c r="G222" s="1">
        <v>43.02</v>
      </c>
      <c r="H222" s="1">
        <f t="shared" si="39"/>
        <v>43.03</v>
      </c>
      <c r="I222" s="1">
        <f t="shared" si="38"/>
        <v>76.13</v>
      </c>
      <c r="J222" s="23">
        <f t="shared" si="26"/>
        <v>0.75101517713316002</v>
      </c>
      <c r="K222" s="23">
        <f t="shared" si="26"/>
        <v>1.328719159543283</v>
      </c>
      <c r="L222">
        <f t="shared" si="27"/>
        <v>1.2059222815885615</v>
      </c>
      <c r="M222">
        <f t="shared" si="28"/>
        <v>103.76633280999999</v>
      </c>
      <c r="N222" s="24">
        <f t="shared" si="29"/>
        <v>1.1712812901139484</v>
      </c>
      <c r="O222" s="24">
        <f t="shared" si="30"/>
        <v>1.8431909122098791</v>
      </c>
      <c r="P222" s="11">
        <f t="shared" si="31"/>
        <v>43.03</v>
      </c>
      <c r="Q222" s="11">
        <f t="shared" si="31"/>
        <v>76.13</v>
      </c>
      <c r="R222" s="23">
        <f t="shared" si="32"/>
        <v>0.75101517713316002</v>
      </c>
      <c r="S222" s="23">
        <f t="shared" si="32"/>
        <v>1.328719159543283</v>
      </c>
      <c r="T222">
        <f t="shared" si="33"/>
        <v>1.1392357341510342</v>
      </c>
      <c r="U222">
        <f t="shared" si="34"/>
        <v>104.69233792942795</v>
      </c>
      <c r="V222" s="24">
        <f t="shared" si="35"/>
        <v>1.1019846381480543</v>
      </c>
      <c r="W222" s="24">
        <f t="shared" si="36"/>
        <v>1.7912381686724337</v>
      </c>
      <c r="X222" s="24"/>
      <c r="Y222" s="24"/>
      <c r="Z222" s="24"/>
      <c r="AA222" s="24"/>
      <c r="AB222" s="24"/>
      <c r="AC222" s="24"/>
      <c r="AD222" s="4"/>
      <c r="AV222" s="1">
        <v>84.3</v>
      </c>
      <c r="AW222" s="1">
        <v>39.06</v>
      </c>
    </row>
    <row r="223" spans="1:49">
      <c r="A223" s="1" t="s">
        <v>0</v>
      </c>
      <c r="B223" s="2" t="s">
        <v>142</v>
      </c>
      <c r="C223" s="1" t="s">
        <v>2</v>
      </c>
      <c r="D223" s="1" t="s">
        <v>232</v>
      </c>
      <c r="E223" s="3" t="s">
        <v>240</v>
      </c>
      <c r="F223" s="1">
        <v>75.540000000000006</v>
      </c>
      <c r="G223" s="1">
        <v>42.06</v>
      </c>
      <c r="H223" s="1">
        <v>80.38</v>
      </c>
      <c r="I223" s="1">
        <f t="shared" si="38"/>
        <v>75.900000000000006</v>
      </c>
      <c r="J223" s="23">
        <f t="shared" si="26"/>
        <v>1.4028956527530421</v>
      </c>
      <c r="K223" s="23">
        <f t="shared" si="26"/>
        <v>1.3247049022636963</v>
      </c>
      <c r="L223">
        <f t="shared" si="27"/>
        <v>0.66869665617470031</v>
      </c>
      <c r="M223">
        <f t="shared" si="28"/>
        <v>103.62768029999999</v>
      </c>
      <c r="N223" s="24">
        <f t="shared" si="29"/>
        <v>0.64987103119091649</v>
      </c>
      <c r="O223" s="24">
        <f t="shared" si="30"/>
        <v>1.7137790238675363</v>
      </c>
      <c r="P223" s="11">
        <f t="shared" si="31"/>
        <v>80.38</v>
      </c>
      <c r="Q223" s="11">
        <f t="shared" si="31"/>
        <v>75.900000000000006</v>
      </c>
      <c r="R223" s="23">
        <f t="shared" si="32"/>
        <v>1.4028956527530421</v>
      </c>
      <c r="S223" s="23">
        <f t="shared" si="32"/>
        <v>1.3247049022636963</v>
      </c>
      <c r="T223">
        <f t="shared" si="33"/>
        <v>0.54742349292341119</v>
      </c>
      <c r="U223">
        <f t="shared" si="34"/>
        <v>104.55244809195763</v>
      </c>
      <c r="V223" s="24">
        <f t="shared" si="35"/>
        <v>0.52986107375041314</v>
      </c>
      <c r="W223" s="24">
        <f t="shared" si="36"/>
        <v>1.6398443988592193</v>
      </c>
      <c r="X223" s="24"/>
      <c r="Y223" s="24"/>
      <c r="Z223" s="24"/>
      <c r="AA223" s="24"/>
      <c r="AB223" s="24"/>
      <c r="AC223" s="24"/>
      <c r="AD223" s="4"/>
      <c r="AV223" s="1">
        <v>81.400000000000006</v>
      </c>
      <c r="AW223" s="1">
        <v>41.28</v>
      </c>
    </row>
    <row r="224" spans="1:49">
      <c r="A224" s="1" t="s">
        <v>0</v>
      </c>
      <c r="B224" s="2" t="s">
        <v>241</v>
      </c>
      <c r="C224" s="1" t="s">
        <v>2</v>
      </c>
      <c r="D224" s="1" t="s">
        <v>242</v>
      </c>
      <c r="E224" s="3" t="s">
        <v>243</v>
      </c>
      <c r="F224" s="1">
        <v>81.31</v>
      </c>
      <c r="G224" s="1">
        <v>41.04</v>
      </c>
      <c r="H224" s="1">
        <f t="shared" ref="H224:H231" si="40">ROUND((ROUNDDOWN(G224,0)+(G224-ROUNDDOWN(G224,0))*(5/3)),2)</f>
        <v>41.07</v>
      </c>
      <c r="I224" s="1">
        <f t="shared" si="38"/>
        <v>81.52</v>
      </c>
      <c r="J224" s="23">
        <f t="shared" si="26"/>
        <v>0.71680672379407118</v>
      </c>
      <c r="K224" s="23">
        <f t="shared" si="26"/>
        <v>1.4227924062257773</v>
      </c>
      <c r="L224">
        <f t="shared" si="27"/>
        <v>1.2403704272691098</v>
      </c>
      <c r="M224">
        <f t="shared" si="28"/>
        <v>107.01562423999998</v>
      </c>
      <c r="N224" s="24">
        <f t="shared" si="29"/>
        <v>1.1860732022296239</v>
      </c>
      <c r="O224" s="24">
        <f t="shared" si="30"/>
        <v>1.9191989653572135</v>
      </c>
      <c r="P224" s="11">
        <f t="shared" si="31"/>
        <v>41.07</v>
      </c>
      <c r="Q224" s="11">
        <f t="shared" si="31"/>
        <v>81.52</v>
      </c>
      <c r="R224" s="23">
        <f t="shared" si="32"/>
        <v>0.71680672379407118</v>
      </c>
      <c r="S224" s="23">
        <f t="shared" si="32"/>
        <v>1.4227924062257773</v>
      </c>
      <c r="T224">
        <f t="shared" si="33"/>
        <v>1.1753224809044103</v>
      </c>
      <c r="U224">
        <f t="shared" si="34"/>
        <v>107.97062585971096</v>
      </c>
      <c r="V224" s="24">
        <f t="shared" si="35"/>
        <v>1.1179841582755117</v>
      </c>
      <c r="W224" s="24">
        <f t="shared" si="36"/>
        <v>1.8649169194945057</v>
      </c>
      <c r="X224" s="24"/>
      <c r="Y224" s="24"/>
      <c r="Z224" s="24"/>
      <c r="AA224" s="24"/>
      <c r="AB224" s="24"/>
      <c r="AC224" s="24"/>
      <c r="AD224" s="4"/>
      <c r="AV224" s="1">
        <v>83</v>
      </c>
      <c r="AW224" s="1">
        <v>39.57</v>
      </c>
    </row>
    <row r="225" spans="1:49">
      <c r="A225" s="1" t="s">
        <v>0</v>
      </c>
      <c r="B225" s="2" t="s">
        <v>244</v>
      </c>
      <c r="C225" s="1" t="s">
        <v>2</v>
      </c>
      <c r="D225" s="1" t="s">
        <v>242</v>
      </c>
      <c r="E225" s="3" t="s">
        <v>245</v>
      </c>
      <c r="F225" s="1">
        <v>81.22</v>
      </c>
      <c r="G225" s="1">
        <v>40.479999999999997</v>
      </c>
      <c r="H225" s="1">
        <f t="shared" si="40"/>
        <v>40.799999999999997</v>
      </c>
      <c r="I225" s="1">
        <f t="shared" si="38"/>
        <v>81.37</v>
      </c>
      <c r="J225" s="23">
        <f t="shared" si="26"/>
        <v>0.71209433481368645</v>
      </c>
      <c r="K225" s="23">
        <f t="shared" si="26"/>
        <v>1.420174412347786</v>
      </c>
      <c r="L225">
        <f t="shared" si="27"/>
        <v>1.2451223130093507</v>
      </c>
      <c r="M225">
        <f t="shared" si="28"/>
        <v>106.92519869</v>
      </c>
      <c r="N225" s="24">
        <f t="shared" si="29"/>
        <v>1.1911906377341874</v>
      </c>
      <c r="O225" s="24">
        <f t="shared" si="30"/>
        <v>1.9187100085003617</v>
      </c>
      <c r="P225" s="11">
        <f t="shared" si="31"/>
        <v>40.799999999999997</v>
      </c>
      <c r="Q225" s="11">
        <f t="shared" si="31"/>
        <v>81.37</v>
      </c>
      <c r="R225" s="23">
        <f t="shared" si="32"/>
        <v>0.71209433481368645</v>
      </c>
      <c r="S225" s="23">
        <f t="shared" si="32"/>
        <v>1.420174412347786</v>
      </c>
      <c r="T225">
        <f t="shared" si="33"/>
        <v>1.1802920168947015</v>
      </c>
      <c r="U225">
        <f t="shared" si="34"/>
        <v>107.87939335701293</v>
      </c>
      <c r="V225" s="24">
        <f t="shared" si="35"/>
        <v>1.1232896773765948</v>
      </c>
      <c r="W225" s="24">
        <f t="shared" si="36"/>
        <v>1.8646620047988178</v>
      </c>
      <c r="X225" s="24"/>
      <c r="Y225" s="24"/>
      <c r="Z225" s="24"/>
      <c r="AA225" s="24"/>
      <c r="AB225" s="24"/>
      <c r="AC225" s="24"/>
      <c r="AD225" s="4"/>
      <c r="AV225" s="1">
        <v>84.11</v>
      </c>
      <c r="AW225" s="1">
        <v>39.450000000000003</v>
      </c>
    </row>
    <row r="226" spans="1:49">
      <c r="A226" s="1" t="s">
        <v>0</v>
      </c>
      <c r="B226" s="2" t="s">
        <v>246</v>
      </c>
      <c r="C226" s="1" t="s">
        <v>2</v>
      </c>
      <c r="D226" s="1" t="s">
        <v>242</v>
      </c>
      <c r="E226" s="3" t="s">
        <v>247</v>
      </c>
      <c r="F226" s="1">
        <v>84.3</v>
      </c>
      <c r="G226" s="1">
        <v>39.06</v>
      </c>
      <c r="H226" s="1">
        <f t="shared" si="40"/>
        <v>39.1</v>
      </c>
      <c r="I226" s="1">
        <f t="shared" si="38"/>
        <v>84.5</v>
      </c>
      <c r="J226" s="23">
        <f t="shared" si="26"/>
        <v>0.68242373752978291</v>
      </c>
      <c r="K226" s="23">
        <f t="shared" si="26"/>
        <v>1.4748032179352084</v>
      </c>
      <c r="L226">
        <f t="shared" si="27"/>
        <v>1.2750642206057006</v>
      </c>
      <c r="M226">
        <f t="shared" si="28"/>
        <v>108.8120785</v>
      </c>
      <c r="N226" s="24">
        <f t="shared" si="29"/>
        <v>1.2069519505604267</v>
      </c>
      <c r="O226" s="24">
        <f t="shared" si="30"/>
        <v>1.9673902037016795</v>
      </c>
      <c r="P226" s="11">
        <f t="shared" si="31"/>
        <v>39.1</v>
      </c>
      <c r="Q226" s="11">
        <f t="shared" si="31"/>
        <v>84.5</v>
      </c>
      <c r="R226" s="23">
        <f t="shared" si="32"/>
        <v>0.68242373752978291</v>
      </c>
      <c r="S226" s="23">
        <f t="shared" si="32"/>
        <v>1.4748032179352084</v>
      </c>
      <c r="T226">
        <f t="shared" si="33"/>
        <v>1.2115613892420856</v>
      </c>
      <c r="U226">
        <f t="shared" si="34"/>
        <v>109.78311157997877</v>
      </c>
      <c r="V226" s="24">
        <f t="shared" si="35"/>
        <v>1.1400557314522546</v>
      </c>
      <c r="W226" s="24">
        <f t="shared" si="36"/>
        <v>1.9123611762929367</v>
      </c>
      <c r="X226" s="24"/>
      <c r="Y226" s="24"/>
      <c r="Z226" s="24"/>
      <c r="AA226" s="24"/>
      <c r="AB226" s="24"/>
      <c r="AC226" s="24"/>
      <c r="AD226" s="4"/>
      <c r="AV226" s="1">
        <v>83.34</v>
      </c>
      <c r="AW226" s="1">
        <v>41.39</v>
      </c>
    </row>
    <row r="227" spans="1:49">
      <c r="A227" s="1" t="s">
        <v>0</v>
      </c>
      <c r="B227" s="2" t="s">
        <v>248</v>
      </c>
      <c r="C227" s="1" t="s">
        <v>2</v>
      </c>
      <c r="D227" s="1" t="s">
        <v>242</v>
      </c>
      <c r="E227" s="3" t="s">
        <v>249</v>
      </c>
      <c r="F227" s="1">
        <v>81.400000000000006</v>
      </c>
      <c r="G227" s="1">
        <v>41.28</v>
      </c>
      <c r="H227" s="1">
        <f t="shared" si="40"/>
        <v>41.47</v>
      </c>
      <c r="I227" s="1">
        <f t="shared" si="38"/>
        <v>81.67</v>
      </c>
      <c r="J227" s="23">
        <f t="shared" si="26"/>
        <v>0.72378804080204839</v>
      </c>
      <c r="K227" s="23">
        <f t="shared" si="26"/>
        <v>1.4254104001037691</v>
      </c>
      <c r="L227">
        <f t="shared" si="27"/>
        <v>1.233333043148978</v>
      </c>
      <c r="M227">
        <f t="shared" si="28"/>
        <v>107.10604979</v>
      </c>
      <c r="N227" s="24">
        <f t="shared" si="29"/>
        <v>1.1787728092657672</v>
      </c>
      <c r="O227" s="24">
        <f t="shared" si="30"/>
        <v>1.9190004163021559</v>
      </c>
      <c r="P227" s="11">
        <f t="shared" si="31"/>
        <v>41.47</v>
      </c>
      <c r="Q227" s="11">
        <f t="shared" si="31"/>
        <v>81.67</v>
      </c>
      <c r="R227" s="23">
        <f t="shared" si="32"/>
        <v>0.72378804080204839</v>
      </c>
      <c r="S227" s="23">
        <f t="shared" si="32"/>
        <v>1.4254104001037691</v>
      </c>
      <c r="T227">
        <f t="shared" si="33"/>
        <v>1.1679591217766647</v>
      </c>
      <c r="U227">
        <f t="shared" si="34"/>
        <v>108.06185836240903</v>
      </c>
      <c r="V227" s="24">
        <f t="shared" si="35"/>
        <v>1.1104048262630053</v>
      </c>
      <c r="W227" s="24">
        <f t="shared" si="36"/>
        <v>1.8644136712524602</v>
      </c>
      <c r="X227" s="24"/>
      <c r="Y227" s="24"/>
      <c r="Z227" s="24"/>
      <c r="AA227" s="24"/>
      <c r="AB227" s="24"/>
      <c r="AC227" s="24"/>
      <c r="AD227" s="4"/>
      <c r="AV227" s="1">
        <v>80.39</v>
      </c>
      <c r="AW227" s="1">
        <v>41.06</v>
      </c>
    </row>
    <row r="228" spans="1:49">
      <c r="A228" s="1" t="s">
        <v>0</v>
      </c>
      <c r="B228" s="5" t="s">
        <v>250</v>
      </c>
      <c r="C228" s="1" t="s">
        <v>2</v>
      </c>
      <c r="D228" s="1" t="s">
        <v>242</v>
      </c>
      <c r="E228" s="3" t="s">
        <v>251</v>
      </c>
      <c r="F228" s="1">
        <v>83</v>
      </c>
      <c r="G228" s="1">
        <v>39.57</v>
      </c>
      <c r="H228" s="1">
        <f t="shared" si="40"/>
        <v>39.950000000000003</v>
      </c>
      <c r="I228" s="1">
        <f t="shared" si="38"/>
        <v>83</v>
      </c>
      <c r="J228" s="23">
        <f t="shared" si="26"/>
        <v>0.69725903617173468</v>
      </c>
      <c r="K228" s="23">
        <f t="shared" si="26"/>
        <v>1.4486232791552935</v>
      </c>
      <c r="L228">
        <f t="shared" si="27"/>
        <v>1.2600891823788802</v>
      </c>
      <c r="M228">
        <f t="shared" si="28"/>
        <v>107.90782299999999</v>
      </c>
      <c r="N228" s="24">
        <f t="shared" si="29"/>
        <v>1.1990409227861034</v>
      </c>
      <c r="O228" s="24">
        <f t="shared" si="30"/>
        <v>1.9436867664124127</v>
      </c>
      <c r="P228" s="11">
        <f t="shared" si="31"/>
        <v>39.950000000000003</v>
      </c>
      <c r="Q228" s="11">
        <f t="shared" si="31"/>
        <v>83</v>
      </c>
      <c r="R228" s="23">
        <f t="shared" si="32"/>
        <v>0.69725903617173468</v>
      </c>
      <c r="S228" s="23">
        <f t="shared" si="32"/>
        <v>1.4486232791552935</v>
      </c>
      <c r="T228">
        <f t="shared" si="33"/>
        <v>1.1959317593554386</v>
      </c>
      <c r="U228">
        <f t="shared" si="34"/>
        <v>108.87078655299834</v>
      </c>
      <c r="V228" s="24">
        <f t="shared" si="35"/>
        <v>1.1316508959627389</v>
      </c>
      <c r="W228" s="24">
        <f t="shared" si="36"/>
        <v>1.8891015967367748</v>
      </c>
      <c r="X228" s="24"/>
      <c r="Y228" s="24"/>
      <c r="Z228" s="24"/>
      <c r="AA228" s="24"/>
      <c r="AB228" s="24"/>
      <c r="AC228" s="24"/>
      <c r="AD228" s="4"/>
      <c r="AV228" s="1">
        <v>82.1</v>
      </c>
      <c r="AW228" s="1">
        <v>41.26</v>
      </c>
    </row>
    <row r="229" spans="1:49">
      <c r="A229" s="1" t="s">
        <v>0</v>
      </c>
      <c r="B229" s="5" t="s">
        <v>252</v>
      </c>
      <c r="C229" s="1" t="s">
        <v>2</v>
      </c>
      <c r="D229" s="1" t="s">
        <v>242</v>
      </c>
      <c r="E229" s="3" t="s">
        <v>253</v>
      </c>
      <c r="F229" s="1">
        <v>84.11</v>
      </c>
      <c r="G229" s="1">
        <v>39.450000000000003</v>
      </c>
      <c r="H229" s="1">
        <f t="shared" si="40"/>
        <v>39.75</v>
      </c>
      <c r="I229" s="1">
        <f t="shared" si="38"/>
        <v>84.18</v>
      </c>
      <c r="J229" s="23">
        <f t="shared" si="26"/>
        <v>0.69376837766774602</v>
      </c>
      <c r="K229" s="23">
        <f t="shared" si="26"/>
        <v>1.4692181643288267</v>
      </c>
      <c r="L229">
        <f t="shared" si="27"/>
        <v>1.2636121184370939</v>
      </c>
      <c r="M229">
        <f t="shared" si="28"/>
        <v>108.61917065999999</v>
      </c>
      <c r="N229" s="24">
        <f t="shared" si="29"/>
        <v>1.1974767274297633</v>
      </c>
      <c r="O229" s="24">
        <f t="shared" si="30"/>
        <v>1.9596678361922768</v>
      </c>
      <c r="P229" s="11">
        <f t="shared" si="31"/>
        <v>39.75</v>
      </c>
      <c r="Q229" s="11">
        <f t="shared" si="31"/>
        <v>84.18</v>
      </c>
      <c r="R229" s="23">
        <f t="shared" si="32"/>
        <v>0.69376837766774602</v>
      </c>
      <c r="S229" s="23">
        <f t="shared" si="32"/>
        <v>1.4692181643288267</v>
      </c>
      <c r="T229">
        <f t="shared" si="33"/>
        <v>1.1996103416380011</v>
      </c>
      <c r="U229">
        <f t="shared" si="34"/>
        <v>109.58848224088962</v>
      </c>
      <c r="V229" s="24">
        <f t="shared" si="35"/>
        <v>1.1301827337746448</v>
      </c>
      <c r="W229" s="24">
        <f t="shared" si="36"/>
        <v>1.9044794021897029</v>
      </c>
      <c r="X229" s="24"/>
      <c r="Y229" s="24"/>
      <c r="Z229" s="24"/>
      <c r="AA229" s="24"/>
      <c r="AB229" s="24"/>
      <c r="AC229" s="24"/>
      <c r="AD229" s="4"/>
      <c r="AV229" s="1">
        <v>95.56</v>
      </c>
      <c r="AW229" s="1">
        <v>36.07</v>
      </c>
    </row>
    <row r="230" spans="1:49">
      <c r="A230" s="1" t="s">
        <v>0</v>
      </c>
      <c r="B230" s="5" t="s">
        <v>73</v>
      </c>
      <c r="C230" s="1" t="s">
        <v>2</v>
      </c>
      <c r="D230" s="1" t="s">
        <v>242</v>
      </c>
      <c r="E230" s="3" t="s">
        <v>254</v>
      </c>
      <c r="F230" s="1">
        <v>83.34</v>
      </c>
      <c r="G230" s="1">
        <v>41.39</v>
      </c>
      <c r="H230" s="1">
        <f t="shared" si="40"/>
        <v>41.65</v>
      </c>
      <c r="I230" s="1">
        <f t="shared" si="38"/>
        <v>83.57</v>
      </c>
      <c r="J230" s="23">
        <f t="shared" si="26"/>
        <v>0.72692963345563821</v>
      </c>
      <c r="K230" s="23">
        <f t="shared" si="26"/>
        <v>1.458571655891661</v>
      </c>
      <c r="L230">
        <f t="shared" si="27"/>
        <v>1.2301672646838799</v>
      </c>
      <c r="M230">
        <f t="shared" si="28"/>
        <v>108.25144008999999</v>
      </c>
      <c r="N230" s="24">
        <f t="shared" si="29"/>
        <v>1.1682790931439475</v>
      </c>
      <c r="O230" s="24">
        <f t="shared" si="30"/>
        <v>1.9414995272330573</v>
      </c>
      <c r="P230" s="11">
        <f t="shared" si="31"/>
        <v>41.65</v>
      </c>
      <c r="Q230" s="11">
        <f t="shared" si="31"/>
        <v>83.57</v>
      </c>
      <c r="R230" s="23">
        <f t="shared" si="32"/>
        <v>0.72692963345563821</v>
      </c>
      <c r="S230" s="23">
        <f t="shared" si="32"/>
        <v>1.458571655891661</v>
      </c>
      <c r="T230">
        <f t="shared" si="33"/>
        <v>1.1646452658465118</v>
      </c>
      <c r="U230">
        <f t="shared" si="34"/>
        <v>109.2174700632509</v>
      </c>
      <c r="V230" s="24">
        <f t="shared" si="35"/>
        <v>1.0997466331126442</v>
      </c>
      <c r="W230" s="24">
        <f t="shared" si="36"/>
        <v>1.8856437393062011</v>
      </c>
      <c r="X230" s="24"/>
      <c r="Y230" s="24"/>
      <c r="Z230" s="24"/>
      <c r="AA230" s="24"/>
      <c r="AB230" s="24"/>
      <c r="AC230" s="24"/>
      <c r="AD230" s="4"/>
      <c r="AV230" s="1">
        <v>97.31</v>
      </c>
      <c r="AW230" s="1">
        <v>35.28</v>
      </c>
    </row>
    <row r="231" spans="1:49">
      <c r="A231" s="1" t="s">
        <v>0</v>
      </c>
      <c r="B231" s="5" t="s">
        <v>255</v>
      </c>
      <c r="C231" s="1" t="s">
        <v>2</v>
      </c>
      <c r="D231" s="1" t="s">
        <v>242</v>
      </c>
      <c r="E231" s="3" t="s">
        <v>256</v>
      </c>
      <c r="F231" s="1">
        <v>80.39</v>
      </c>
      <c r="G231" s="1">
        <v>41.06</v>
      </c>
      <c r="H231" s="1">
        <f t="shared" si="40"/>
        <v>41.1</v>
      </c>
      <c r="I231" s="1">
        <f t="shared" si="38"/>
        <v>80.650000000000006</v>
      </c>
      <c r="J231" s="23">
        <f t="shared" si="26"/>
        <v>0.71733032256966944</v>
      </c>
      <c r="K231" s="23">
        <f t="shared" si="26"/>
        <v>1.4076080417334269</v>
      </c>
      <c r="L231">
        <f t="shared" si="27"/>
        <v>1.2398425187208522</v>
      </c>
      <c r="M231">
        <f t="shared" si="28"/>
        <v>106.49115605</v>
      </c>
      <c r="N231" s="24">
        <f t="shared" si="29"/>
        <v>1.1888398149745432</v>
      </c>
      <c r="O231" s="24">
        <f t="shared" si="30"/>
        <v>1.9081770999129433</v>
      </c>
      <c r="P231" s="11">
        <f t="shared" si="31"/>
        <v>41.1</v>
      </c>
      <c r="Q231" s="11">
        <f t="shared" si="31"/>
        <v>80.650000000000006</v>
      </c>
      <c r="R231" s="23">
        <f t="shared" si="32"/>
        <v>0.71733032256966944</v>
      </c>
      <c r="S231" s="23">
        <f t="shared" si="32"/>
        <v>1.4076080417334269</v>
      </c>
      <c r="T231">
        <f t="shared" si="33"/>
        <v>1.1747702709492061</v>
      </c>
      <c r="U231">
        <f t="shared" si="34"/>
        <v>107.44147734406233</v>
      </c>
      <c r="V231" s="24">
        <f t="shared" si="35"/>
        <v>1.1207585607361497</v>
      </c>
      <c r="W231" s="24">
        <f t="shared" si="36"/>
        <v>1.8544110744261166</v>
      </c>
      <c r="X231" s="24"/>
      <c r="Y231" s="24"/>
      <c r="Z231" s="24"/>
      <c r="AA231" s="24"/>
      <c r="AB231" s="24"/>
      <c r="AC231" s="24"/>
      <c r="AD231" s="4"/>
      <c r="AV231" s="1">
        <v>122.4</v>
      </c>
      <c r="AW231" s="1">
        <v>45.31</v>
      </c>
    </row>
    <row r="232" spans="1:49">
      <c r="A232" s="1" t="s">
        <v>0</v>
      </c>
      <c r="B232" s="5" t="s">
        <v>257</v>
      </c>
      <c r="C232" s="1" t="s">
        <v>2</v>
      </c>
      <c r="D232" s="1" t="s">
        <v>242</v>
      </c>
      <c r="E232" s="3" t="s">
        <v>258</v>
      </c>
      <c r="F232" s="1">
        <v>82.1</v>
      </c>
      <c r="G232" s="1">
        <v>41.26</v>
      </c>
      <c r="H232" s="1">
        <v>81.38</v>
      </c>
      <c r="I232" s="1">
        <f t="shared" si="38"/>
        <v>82.17</v>
      </c>
      <c r="J232" s="23">
        <f t="shared" si="26"/>
        <v>1.4203489452729854</v>
      </c>
      <c r="K232" s="23">
        <f t="shared" si="26"/>
        <v>1.4341370463637406</v>
      </c>
      <c r="L232">
        <f t="shared" si="27"/>
        <v>0.66179862170085213</v>
      </c>
      <c r="M232">
        <f t="shared" si="28"/>
        <v>107.40746829</v>
      </c>
      <c r="N232" s="24">
        <f t="shared" si="29"/>
        <v>0.63148913267227891</v>
      </c>
      <c r="O232" s="24">
        <f t="shared" si="30"/>
        <v>1.7542133980694463</v>
      </c>
      <c r="P232" s="11">
        <f t="shared" si="31"/>
        <v>81.38</v>
      </c>
      <c r="Q232" s="11">
        <f t="shared" si="31"/>
        <v>82.17</v>
      </c>
      <c r="R232" s="23">
        <f t="shared" si="32"/>
        <v>1.4203489452729854</v>
      </c>
      <c r="S232" s="23">
        <f t="shared" si="32"/>
        <v>1.4341370463637406</v>
      </c>
      <c r="T232">
        <f t="shared" si="33"/>
        <v>0.53905088451237471</v>
      </c>
      <c r="U232">
        <f t="shared" si="34"/>
        <v>108.36596670473584</v>
      </c>
      <c r="V232" s="24">
        <f t="shared" si="35"/>
        <v>0.51159343157817017</v>
      </c>
      <c r="W232" s="24">
        <f t="shared" si="36"/>
        <v>1.6721424539863048</v>
      </c>
      <c r="X232" s="24"/>
      <c r="Y232" s="24"/>
      <c r="Z232" s="24"/>
      <c r="AA232" s="24"/>
      <c r="AB232" s="24"/>
      <c r="AC232" s="24"/>
      <c r="AD232" s="4"/>
      <c r="AV232" s="1">
        <v>123.05</v>
      </c>
      <c r="AW232" s="1">
        <v>44.03</v>
      </c>
    </row>
    <row r="233" spans="1:49">
      <c r="A233" s="1" t="s">
        <v>0</v>
      </c>
      <c r="B233" s="5" t="s">
        <v>21</v>
      </c>
      <c r="C233" s="1" t="s">
        <v>2</v>
      </c>
      <c r="D233" s="1" t="s">
        <v>259</v>
      </c>
      <c r="E233" s="3" t="s">
        <v>260</v>
      </c>
      <c r="F233" s="1">
        <v>95.56</v>
      </c>
      <c r="G233" s="1">
        <v>36.07</v>
      </c>
      <c r="H233" s="1">
        <f t="shared" ref="H233:H241" si="41">ROUND((ROUNDDOWN(G233,0)+(G233-ROUNDDOWN(G233,0))*(5/3)),2)</f>
        <v>36.119999999999997</v>
      </c>
      <c r="I233" s="1">
        <f t="shared" si="38"/>
        <v>95.93</v>
      </c>
      <c r="J233" s="23">
        <f t="shared" si="26"/>
        <v>0.6304129258203518</v>
      </c>
      <c r="K233" s="23">
        <f t="shared" si="26"/>
        <v>1.6742943514381605</v>
      </c>
      <c r="L233">
        <f t="shared" si="27"/>
        <v>1.3275794963986511</v>
      </c>
      <c r="M233">
        <f t="shared" si="28"/>
        <v>115.70250541</v>
      </c>
      <c r="N233" s="24">
        <f t="shared" si="29"/>
        <v>1.1962262022899253</v>
      </c>
      <c r="O233" s="24">
        <f t="shared" si="30"/>
        <v>2.1319955178408976</v>
      </c>
      <c r="P233" s="11">
        <f t="shared" si="31"/>
        <v>36.119999999999997</v>
      </c>
      <c r="Q233" s="11">
        <f t="shared" si="31"/>
        <v>95.93</v>
      </c>
      <c r="R233" s="23">
        <f t="shared" si="32"/>
        <v>0.6304129258203518</v>
      </c>
      <c r="S233" s="23">
        <f t="shared" si="32"/>
        <v>1.6742943514381605</v>
      </c>
      <c r="T233">
        <f t="shared" si="33"/>
        <v>1.2662348237505454</v>
      </c>
      <c r="U233">
        <f t="shared" si="34"/>
        <v>116.73502828556967</v>
      </c>
      <c r="V233" s="24">
        <f t="shared" si="35"/>
        <v>1.1308699224660586</v>
      </c>
      <c r="W233" s="24">
        <f t="shared" si="36"/>
        <v>2.0719302512285913</v>
      </c>
      <c r="X233" s="24"/>
      <c r="Y233" s="24"/>
      <c r="Z233" s="24"/>
      <c r="AA233" s="24"/>
      <c r="AB233" s="24"/>
      <c r="AC233" s="24"/>
      <c r="AD233" s="4"/>
      <c r="AV233" s="1">
        <v>75.28</v>
      </c>
      <c r="AW233" s="1">
        <v>40.36</v>
      </c>
    </row>
    <row r="234" spans="1:49">
      <c r="A234" s="1" t="s">
        <v>0</v>
      </c>
      <c r="B234" s="5" t="s">
        <v>261</v>
      </c>
      <c r="C234" s="1" t="s">
        <v>2</v>
      </c>
      <c r="D234" s="1" t="s">
        <v>259</v>
      </c>
      <c r="E234" s="3" t="s">
        <v>262</v>
      </c>
      <c r="F234" s="1">
        <v>97.31</v>
      </c>
      <c r="G234" s="1">
        <v>35.28</v>
      </c>
      <c r="H234" s="1">
        <f t="shared" si="41"/>
        <v>35.47</v>
      </c>
      <c r="I234" s="1">
        <f t="shared" si="38"/>
        <v>97.52</v>
      </c>
      <c r="J234" s="23">
        <f t="shared" si="26"/>
        <v>0.6190682856823887</v>
      </c>
      <c r="K234" s="23">
        <f t="shared" si="26"/>
        <v>1.7020450865448702</v>
      </c>
      <c r="L234">
        <f t="shared" si="27"/>
        <v>1.3390278170470502</v>
      </c>
      <c r="M234">
        <f t="shared" si="28"/>
        <v>116.66101623999998</v>
      </c>
      <c r="N234" s="24">
        <f t="shared" si="29"/>
        <v>1.1966582230649492</v>
      </c>
      <c r="O234" s="24">
        <f t="shared" si="30"/>
        <v>2.1570628767800981</v>
      </c>
      <c r="P234" s="11">
        <f t="shared" si="31"/>
        <v>35.47</v>
      </c>
      <c r="Q234" s="11">
        <f t="shared" si="31"/>
        <v>97.52</v>
      </c>
      <c r="R234" s="23">
        <f t="shared" si="32"/>
        <v>0.6190682856823887</v>
      </c>
      <c r="S234" s="23">
        <f t="shared" si="32"/>
        <v>1.7020450865448702</v>
      </c>
      <c r="T234">
        <f t="shared" si="33"/>
        <v>1.2781270603222201</v>
      </c>
      <c r="U234">
        <f t="shared" si="34"/>
        <v>117.70209281416892</v>
      </c>
      <c r="V234" s="24">
        <f t="shared" si="35"/>
        <v>1.1316238499727991</v>
      </c>
      <c r="W234" s="24">
        <f t="shared" si="36"/>
        <v>2.0964639464586385</v>
      </c>
      <c r="X234" s="24"/>
      <c r="Y234" s="24"/>
      <c r="Z234" s="24"/>
      <c r="AA234" s="24"/>
      <c r="AB234" s="24"/>
      <c r="AC234" s="24"/>
      <c r="AD234" s="4"/>
      <c r="AV234" s="1">
        <v>80.05</v>
      </c>
      <c r="AW234" s="1">
        <v>42.07</v>
      </c>
    </row>
    <row r="235" spans="1:49">
      <c r="A235" s="1" t="s">
        <v>0</v>
      </c>
      <c r="B235" s="5" t="s">
        <v>263</v>
      </c>
      <c r="C235" s="1" t="s">
        <v>2</v>
      </c>
      <c r="D235" s="1" t="s">
        <v>264</v>
      </c>
      <c r="E235" s="3" t="s">
        <v>265</v>
      </c>
      <c r="F235" s="1">
        <v>122.4</v>
      </c>
      <c r="G235" s="1">
        <v>45.31</v>
      </c>
      <c r="H235" s="1">
        <f t="shared" si="41"/>
        <v>45.52</v>
      </c>
      <c r="I235" s="1">
        <f t="shared" si="38"/>
        <v>122.67</v>
      </c>
      <c r="J235" s="23">
        <f t="shared" si="26"/>
        <v>0.79447387550781889</v>
      </c>
      <c r="K235" s="23">
        <f t="shared" si="26"/>
        <v>2.1409953934214441</v>
      </c>
      <c r="L235">
        <f t="shared" si="27"/>
        <v>1.162335468552135</v>
      </c>
      <c r="M235">
        <f t="shared" si="28"/>
        <v>131.82236678999999</v>
      </c>
      <c r="N235" s="24">
        <f t="shared" si="29"/>
        <v>0.86619069313072872</v>
      </c>
      <c r="O235" s="24">
        <f t="shared" si="30"/>
        <v>2.3312988285984657</v>
      </c>
      <c r="P235" s="11">
        <f t="shared" si="31"/>
        <v>45.52</v>
      </c>
      <c r="Q235" s="11">
        <f t="shared" si="31"/>
        <v>122.67</v>
      </c>
      <c r="R235" s="23">
        <f t="shared" si="32"/>
        <v>0.79447387550781889</v>
      </c>
      <c r="S235" s="23">
        <f t="shared" si="32"/>
        <v>2.1409953934214441</v>
      </c>
      <c r="T235">
        <f t="shared" si="33"/>
        <v>1.0934103872677168</v>
      </c>
      <c r="U235">
        <f t="shared" si="34"/>
        <v>132.99874243320752</v>
      </c>
      <c r="V235" s="24">
        <f t="shared" si="35"/>
        <v>0.79968610114575822</v>
      </c>
      <c r="W235" s="24">
        <f t="shared" si="36"/>
        <v>2.2479819535062431</v>
      </c>
      <c r="X235" s="24"/>
      <c r="Y235" s="24"/>
      <c r="Z235" s="24"/>
      <c r="AA235" s="24"/>
      <c r="AB235" s="24"/>
      <c r="AC235" s="24"/>
      <c r="AD235" s="4"/>
      <c r="AV235" s="1">
        <v>79.58</v>
      </c>
      <c r="AW235" s="1">
        <v>40.26</v>
      </c>
    </row>
    <row r="236" spans="1:49">
      <c r="A236" s="1" t="s">
        <v>219</v>
      </c>
      <c r="B236" s="5" t="s">
        <v>266</v>
      </c>
      <c r="C236" s="1" t="s">
        <v>2</v>
      </c>
      <c r="D236" s="1" t="s">
        <v>264</v>
      </c>
      <c r="E236" s="3" t="s">
        <v>267</v>
      </c>
      <c r="F236" s="1">
        <v>123.05</v>
      </c>
      <c r="G236" s="1">
        <v>44.03</v>
      </c>
      <c r="H236" s="1">
        <f t="shared" si="41"/>
        <v>44.05</v>
      </c>
      <c r="I236" s="1">
        <f t="shared" si="38"/>
        <v>123.08</v>
      </c>
      <c r="J236" s="23">
        <f t="shared" si="26"/>
        <v>0.76881753550350207</v>
      </c>
      <c r="K236" s="23">
        <f t="shared" si="26"/>
        <v>2.1481512433546208</v>
      </c>
      <c r="L236">
        <f t="shared" si="27"/>
        <v>1.1880385084573559</v>
      </c>
      <c r="M236">
        <f t="shared" si="28"/>
        <v>132.06952995999998</v>
      </c>
      <c r="N236" s="24">
        <f t="shared" si="29"/>
        <v>0.88191932354875213</v>
      </c>
      <c r="O236" s="24">
        <f t="shared" si="30"/>
        <v>2.3522500460835514</v>
      </c>
      <c r="P236" s="11">
        <f t="shared" si="31"/>
        <v>44.05</v>
      </c>
      <c r="Q236" s="11">
        <f t="shared" si="31"/>
        <v>123.08</v>
      </c>
      <c r="R236" s="23">
        <f t="shared" si="32"/>
        <v>0.76881753550350207</v>
      </c>
      <c r="S236" s="23">
        <f t="shared" si="32"/>
        <v>2.1481512433546208</v>
      </c>
      <c r="T236">
        <f t="shared" si="33"/>
        <v>1.1204569105159528</v>
      </c>
      <c r="U236">
        <f t="shared" si="34"/>
        <v>133.2481112739155</v>
      </c>
      <c r="V236" s="24">
        <f t="shared" si="35"/>
        <v>0.81613359361251137</v>
      </c>
      <c r="W236" s="24">
        <f t="shared" si="36"/>
        <v>2.2699865278594769</v>
      </c>
      <c r="X236" s="24"/>
      <c r="Y236" s="24"/>
      <c r="Z236" s="24"/>
      <c r="AA236" s="24"/>
      <c r="AB236" s="24"/>
      <c r="AC236" s="24"/>
      <c r="AD236" s="4"/>
      <c r="AV236" s="1">
        <v>75.400000000000006</v>
      </c>
      <c r="AW236" s="1">
        <v>41.24</v>
      </c>
    </row>
    <row r="237" spans="1:49">
      <c r="A237" s="1" t="s">
        <v>0</v>
      </c>
      <c r="B237" s="2" t="s">
        <v>268</v>
      </c>
      <c r="C237" s="1" t="s">
        <v>2</v>
      </c>
      <c r="D237" s="1" t="s">
        <v>269</v>
      </c>
      <c r="E237" s="3" t="s">
        <v>270</v>
      </c>
      <c r="F237" s="1">
        <v>75.28</v>
      </c>
      <c r="G237" s="1">
        <v>40.36</v>
      </c>
      <c r="H237" s="1">
        <f t="shared" si="41"/>
        <v>40.6</v>
      </c>
      <c r="I237" s="1">
        <f t="shared" si="38"/>
        <v>75.47</v>
      </c>
      <c r="J237" s="23">
        <f t="shared" si="26"/>
        <v>0.70860367630969778</v>
      </c>
      <c r="K237" s="23">
        <f t="shared" si="26"/>
        <v>1.3171999864801205</v>
      </c>
      <c r="L237">
        <f t="shared" si="27"/>
        <v>1.248643003316013</v>
      </c>
      <c r="M237">
        <f t="shared" si="28"/>
        <v>103.36846039</v>
      </c>
      <c r="N237" s="24">
        <f t="shared" si="29"/>
        <v>1.2148088998172695</v>
      </c>
      <c r="O237" s="24">
        <f t="shared" si="30"/>
        <v>1.8449280261028904</v>
      </c>
      <c r="P237" s="11">
        <f t="shared" si="31"/>
        <v>40.6</v>
      </c>
      <c r="Q237" s="11">
        <f t="shared" si="31"/>
        <v>75.47</v>
      </c>
      <c r="R237" s="23">
        <f t="shared" si="32"/>
        <v>0.70860367630969778</v>
      </c>
      <c r="S237" s="23">
        <f t="shared" si="32"/>
        <v>1.3171999864801205</v>
      </c>
      <c r="T237">
        <f t="shared" si="33"/>
        <v>1.1839727037781866</v>
      </c>
      <c r="U237">
        <f t="shared" si="34"/>
        <v>104.29091491755656</v>
      </c>
      <c r="V237" s="24">
        <f t="shared" si="35"/>
        <v>1.1473345317403632</v>
      </c>
      <c r="W237" s="24">
        <f t="shared" si="36"/>
        <v>1.7945535803459267</v>
      </c>
      <c r="X237" s="24"/>
      <c r="Y237" s="24"/>
      <c r="Z237" s="24"/>
      <c r="AA237" s="24"/>
      <c r="AB237" s="24"/>
      <c r="AC237" s="24"/>
      <c r="AD237" s="4"/>
      <c r="AV237" s="1">
        <v>76.52</v>
      </c>
      <c r="AW237" s="1">
        <v>40.159999999999997</v>
      </c>
    </row>
    <row r="238" spans="1:49">
      <c r="A238" s="1" t="s">
        <v>0</v>
      </c>
      <c r="B238" s="5" t="s">
        <v>271</v>
      </c>
      <c r="C238" s="1" t="s">
        <v>2</v>
      </c>
      <c r="D238" s="1" t="s">
        <v>269</v>
      </c>
      <c r="E238" s="3" t="s">
        <v>272</v>
      </c>
      <c r="F238" s="1">
        <v>80.05</v>
      </c>
      <c r="G238" s="1">
        <v>42.07</v>
      </c>
      <c r="H238" s="1">
        <f t="shared" si="41"/>
        <v>42.12</v>
      </c>
      <c r="I238" s="1">
        <f t="shared" si="38"/>
        <v>80.08</v>
      </c>
      <c r="J238" s="23">
        <f t="shared" si="26"/>
        <v>0.73513268094001161</v>
      </c>
      <c r="K238" s="23">
        <f t="shared" si="26"/>
        <v>1.3976596649970592</v>
      </c>
      <c r="L238">
        <f t="shared" si="27"/>
        <v>1.2219044563383936</v>
      </c>
      <c r="M238">
        <f t="shared" si="28"/>
        <v>106.14753895999998</v>
      </c>
      <c r="N238" s="24">
        <f t="shared" si="29"/>
        <v>1.1736987765904494</v>
      </c>
      <c r="O238" s="24">
        <f t="shared" si="30"/>
        <v>1.896052258763758</v>
      </c>
      <c r="P238" s="11">
        <f t="shared" si="31"/>
        <v>42.12</v>
      </c>
      <c r="Q238" s="11">
        <f t="shared" si="31"/>
        <v>80.08</v>
      </c>
      <c r="R238" s="23">
        <f t="shared" si="32"/>
        <v>0.73513268094001161</v>
      </c>
      <c r="S238" s="23">
        <f t="shared" si="32"/>
        <v>1.3976596649970592</v>
      </c>
      <c r="T238">
        <f t="shared" si="33"/>
        <v>1.155991697799303</v>
      </c>
      <c r="U238">
        <f t="shared" si="34"/>
        <v>107.09479383380975</v>
      </c>
      <c r="V238" s="24">
        <f t="shared" si="35"/>
        <v>1.1049196710286016</v>
      </c>
      <c r="W238" s="24">
        <f t="shared" si="36"/>
        <v>1.8421031923394287</v>
      </c>
      <c r="X238" s="24"/>
      <c r="Y238" s="24"/>
      <c r="Z238" s="24"/>
      <c r="AA238" s="24"/>
      <c r="AB238" s="24"/>
      <c r="AC238" s="24"/>
      <c r="AD238" s="4"/>
      <c r="AV238" s="1">
        <v>77.510000000000005</v>
      </c>
      <c r="AW238" s="1">
        <v>40.47</v>
      </c>
    </row>
    <row r="239" spans="1:49">
      <c r="A239" s="1" t="s">
        <v>0</v>
      </c>
      <c r="B239" s="5" t="s">
        <v>47</v>
      </c>
      <c r="C239" s="1" t="s">
        <v>2</v>
      </c>
      <c r="D239" s="1" t="s">
        <v>269</v>
      </c>
      <c r="E239" s="3" t="s">
        <v>273</v>
      </c>
      <c r="F239" s="1">
        <v>79.58</v>
      </c>
      <c r="G239" s="1">
        <v>40.26</v>
      </c>
      <c r="H239" s="1">
        <f t="shared" si="41"/>
        <v>40.43</v>
      </c>
      <c r="I239" s="1">
        <f t="shared" si="38"/>
        <v>79.97</v>
      </c>
      <c r="J239" s="23">
        <f t="shared" si="26"/>
        <v>0.70563661658130739</v>
      </c>
      <c r="K239" s="23">
        <f t="shared" si="26"/>
        <v>1.3957398028198653</v>
      </c>
      <c r="L239">
        <f t="shared" si="27"/>
        <v>1.2516360681343839</v>
      </c>
      <c r="M239">
        <f t="shared" si="28"/>
        <v>106.08122689</v>
      </c>
      <c r="N239" s="24">
        <f t="shared" si="29"/>
        <v>1.2026595055378551</v>
      </c>
      <c r="O239" s="24">
        <f t="shared" si="30"/>
        <v>1.9029292864225897</v>
      </c>
      <c r="P239" s="11">
        <f t="shared" si="31"/>
        <v>40.43</v>
      </c>
      <c r="Q239" s="11">
        <f t="shared" si="31"/>
        <v>79.97</v>
      </c>
      <c r="R239" s="23">
        <f t="shared" si="32"/>
        <v>0.70563661658130739</v>
      </c>
      <c r="S239" s="23">
        <f t="shared" si="32"/>
        <v>1.3957398028198653</v>
      </c>
      <c r="T239">
        <f t="shared" si="33"/>
        <v>1.1871009514710487</v>
      </c>
      <c r="U239">
        <f t="shared" si="34"/>
        <v>107.02788999849786</v>
      </c>
      <c r="V239" s="24">
        <f t="shared" si="35"/>
        <v>1.1350612048470321</v>
      </c>
      <c r="W239" s="24">
        <f t="shared" si="36"/>
        <v>1.8499227007681522</v>
      </c>
      <c r="X239" s="24"/>
      <c r="Y239" s="24"/>
      <c r="Z239" s="24"/>
      <c r="AA239" s="24"/>
      <c r="AB239" s="24"/>
      <c r="AC239" s="24"/>
      <c r="AD239" s="4"/>
      <c r="AV239" s="1">
        <v>71.25</v>
      </c>
      <c r="AW239" s="1">
        <v>41.49</v>
      </c>
    </row>
    <row r="240" spans="1:49">
      <c r="A240" s="1" t="s">
        <v>0</v>
      </c>
      <c r="B240" s="5" t="s">
        <v>274</v>
      </c>
      <c r="C240" s="1" t="s">
        <v>2</v>
      </c>
      <c r="D240" s="1" t="s">
        <v>269</v>
      </c>
      <c r="E240" s="3" t="s">
        <v>275</v>
      </c>
      <c r="F240" s="1">
        <v>75.400000000000006</v>
      </c>
      <c r="G240" s="1">
        <v>41.24</v>
      </c>
      <c r="H240" s="1">
        <f t="shared" si="41"/>
        <v>41.4</v>
      </c>
      <c r="I240" s="1">
        <f t="shared" si="38"/>
        <v>75.67</v>
      </c>
      <c r="J240" s="23">
        <f t="shared" si="26"/>
        <v>0.72256631032565244</v>
      </c>
      <c r="K240" s="23">
        <f t="shared" si="26"/>
        <v>1.3206906449841092</v>
      </c>
      <c r="L240">
        <f t="shared" si="27"/>
        <v>1.2345643602648628</v>
      </c>
      <c r="M240">
        <f t="shared" si="28"/>
        <v>103.48902779000001</v>
      </c>
      <c r="N240" s="24">
        <f t="shared" si="29"/>
        <v>1.2005084179844345</v>
      </c>
      <c r="O240" s="24">
        <f t="shared" si="30"/>
        <v>1.8441997327758382</v>
      </c>
      <c r="P240" s="11">
        <f t="shared" si="31"/>
        <v>41.4</v>
      </c>
      <c r="Q240" s="11">
        <f t="shared" si="31"/>
        <v>75.67</v>
      </c>
      <c r="R240" s="23">
        <f t="shared" si="32"/>
        <v>0.72256631032565244</v>
      </c>
      <c r="S240" s="23">
        <f t="shared" si="32"/>
        <v>1.3206906449841092</v>
      </c>
      <c r="T240">
        <f t="shared" si="33"/>
        <v>1.1692477909081895</v>
      </c>
      <c r="U240">
        <f t="shared" si="34"/>
        <v>104.41255825448729</v>
      </c>
      <c r="V240" s="24">
        <f t="shared" si="35"/>
        <v>1.1324499602347358</v>
      </c>
      <c r="W240" s="24">
        <f t="shared" si="36"/>
        <v>1.793323736221395</v>
      </c>
      <c r="X240" s="24"/>
      <c r="Y240" s="24"/>
      <c r="Z240" s="24"/>
      <c r="AA240" s="24"/>
      <c r="AB240" s="24"/>
      <c r="AC240" s="24"/>
      <c r="AD240" s="4"/>
      <c r="AV240" s="1">
        <v>79.55</v>
      </c>
      <c r="AW240" s="1">
        <v>32.47</v>
      </c>
    </row>
    <row r="241" spans="1:49">
      <c r="A241" s="1" t="s">
        <v>0</v>
      </c>
      <c r="B241" s="5" t="s">
        <v>47</v>
      </c>
      <c r="C241" s="1" t="s">
        <v>2</v>
      </c>
      <c r="D241" s="1" t="s">
        <v>269</v>
      </c>
      <c r="E241" s="3" t="s">
        <v>276</v>
      </c>
      <c r="F241" s="1">
        <v>76.52</v>
      </c>
      <c r="G241" s="1">
        <v>40.159999999999997</v>
      </c>
      <c r="H241" s="1">
        <f t="shared" si="41"/>
        <v>40.270000000000003</v>
      </c>
      <c r="I241" s="1">
        <f t="shared" si="38"/>
        <v>76.87</v>
      </c>
      <c r="J241" s="23">
        <f t="shared" si="26"/>
        <v>0.70284408977811652</v>
      </c>
      <c r="K241" s="23">
        <f t="shared" si="26"/>
        <v>1.3416345960080411</v>
      </c>
      <c r="L241">
        <f t="shared" si="27"/>
        <v>1.2544534437021286</v>
      </c>
      <c r="M241">
        <f t="shared" si="28"/>
        <v>104.21243219</v>
      </c>
      <c r="N241" s="24">
        <f t="shared" si="29"/>
        <v>1.216057257675679</v>
      </c>
      <c r="O241" s="24">
        <f t="shared" si="30"/>
        <v>1.8642168655542668</v>
      </c>
      <c r="P241" s="11">
        <f t="shared" si="31"/>
        <v>40.270000000000003</v>
      </c>
      <c r="Q241" s="11">
        <f t="shared" si="31"/>
        <v>76.87</v>
      </c>
      <c r="R241" s="23">
        <f t="shared" si="32"/>
        <v>0.70284408977811652</v>
      </c>
      <c r="S241" s="23">
        <f t="shared" si="32"/>
        <v>1.3416345960080411</v>
      </c>
      <c r="T241">
        <f t="shared" si="33"/>
        <v>1.1900448786852347</v>
      </c>
      <c r="U241">
        <f t="shared" si="34"/>
        <v>105.14241827607164</v>
      </c>
      <c r="V241" s="24">
        <f t="shared" si="35"/>
        <v>1.1487259311517868</v>
      </c>
      <c r="W241" s="24">
        <f t="shared" si="36"/>
        <v>1.8131580020141538</v>
      </c>
      <c r="X241" s="24"/>
      <c r="Y241" s="24"/>
      <c r="Z241" s="24"/>
      <c r="AA241" s="24"/>
      <c r="AB241" s="24"/>
      <c r="AC241" s="24"/>
      <c r="AD241" s="4"/>
      <c r="AV241" s="1">
        <v>82.23</v>
      </c>
      <c r="AW241" s="1">
        <v>34.5</v>
      </c>
    </row>
    <row r="242" spans="1:49">
      <c r="A242" s="1" t="s">
        <v>0</v>
      </c>
      <c r="B242" s="5" t="s">
        <v>277</v>
      </c>
      <c r="C242" s="1" t="s">
        <v>2</v>
      </c>
      <c r="D242" s="1" t="s">
        <v>269</v>
      </c>
      <c r="E242" s="3" t="s">
        <v>278</v>
      </c>
      <c r="F242" s="1">
        <v>77.510000000000005</v>
      </c>
      <c r="G242" s="1">
        <v>40.47</v>
      </c>
      <c r="H242" s="1">
        <v>82.38</v>
      </c>
      <c r="I242" s="1">
        <f t="shared" si="38"/>
        <v>77.849999999999994</v>
      </c>
      <c r="J242" s="23">
        <f t="shared" si="26"/>
        <v>1.4378022377929287</v>
      </c>
      <c r="K242" s="23">
        <f t="shared" si="26"/>
        <v>1.3587388226775854</v>
      </c>
      <c r="L242">
        <f t="shared" si="27"/>
        <v>0.65559040959497794</v>
      </c>
      <c r="M242">
        <f t="shared" si="28"/>
        <v>104.80321244999999</v>
      </c>
      <c r="N242" s="24">
        <f t="shared" si="29"/>
        <v>0.6338307507894827</v>
      </c>
      <c r="O242" s="24">
        <f t="shared" si="30"/>
        <v>1.72372962685219</v>
      </c>
      <c r="P242" s="11">
        <f t="shared" si="31"/>
        <v>82.38</v>
      </c>
      <c r="Q242" s="11">
        <f t="shared" si="31"/>
        <v>77.849999999999994</v>
      </c>
      <c r="R242" s="23">
        <f t="shared" si="32"/>
        <v>1.4378022377929287</v>
      </c>
      <c r="S242" s="23">
        <f t="shared" si="32"/>
        <v>1.3587388226775854</v>
      </c>
      <c r="T242">
        <f t="shared" si="33"/>
        <v>0.5314786596440324</v>
      </c>
      <c r="U242">
        <f t="shared" si="34"/>
        <v>105.73847062703219</v>
      </c>
      <c r="V242" s="24">
        <f t="shared" si="35"/>
        <v>0.51155343844187151</v>
      </c>
      <c r="W242" s="24">
        <f t="shared" si="36"/>
        <v>1.6464572861706521</v>
      </c>
      <c r="X242" s="24"/>
      <c r="Y242" s="24"/>
      <c r="Z242" s="24"/>
      <c r="AA242" s="24"/>
      <c r="AB242" s="24"/>
      <c r="AC242" s="24"/>
      <c r="AD242" s="4"/>
      <c r="AV242" s="1">
        <v>81.2</v>
      </c>
      <c r="AW242" s="1">
        <v>34</v>
      </c>
    </row>
    <row r="243" spans="1:49">
      <c r="A243" s="1" t="s">
        <v>0</v>
      </c>
      <c r="B243" s="5" t="s">
        <v>279</v>
      </c>
      <c r="C243" s="1" t="s">
        <v>2</v>
      </c>
      <c r="D243" s="1" t="s">
        <v>280</v>
      </c>
      <c r="E243" s="3" t="s">
        <v>281</v>
      </c>
      <c r="F243" s="1">
        <v>71.25</v>
      </c>
      <c r="G243" s="1">
        <v>41.49</v>
      </c>
      <c r="H243" s="1">
        <f t="shared" ref="H243:H252" si="42">ROUND((ROUNDDOWN(G243,0)+(G243-ROUNDDOWN(G243,0))*(5/3)),2)</f>
        <v>41.82</v>
      </c>
      <c r="I243" s="1">
        <f t="shared" si="38"/>
        <v>71.42</v>
      </c>
      <c r="J243" s="23">
        <f t="shared" si="26"/>
        <v>0.72989669318402861</v>
      </c>
      <c r="K243" s="23">
        <f t="shared" si="26"/>
        <v>1.2465141517743501</v>
      </c>
      <c r="L243">
        <f t="shared" si="27"/>
        <v>1.2271780044506213</v>
      </c>
      <c r="M243">
        <f t="shared" si="28"/>
        <v>100.92697054</v>
      </c>
      <c r="N243" s="24">
        <f t="shared" si="29"/>
        <v>1.2049287665504376</v>
      </c>
      <c r="O243" s="24">
        <f t="shared" si="30"/>
        <v>1.7888472838915017</v>
      </c>
      <c r="P243" s="11">
        <f t="shared" si="31"/>
        <v>41.82</v>
      </c>
      <c r="Q243" s="11">
        <f t="shared" si="31"/>
        <v>71.42</v>
      </c>
      <c r="R243" s="23">
        <f t="shared" si="32"/>
        <v>0.72989669318402861</v>
      </c>
      <c r="S243" s="23">
        <f t="shared" si="32"/>
        <v>1.2465141517743501</v>
      </c>
      <c r="T243">
        <f t="shared" si="33"/>
        <v>1.1615153563726037</v>
      </c>
      <c r="U243">
        <f t="shared" si="34"/>
        <v>101.8276373447094</v>
      </c>
      <c r="V243" s="24">
        <f t="shared" si="35"/>
        <v>1.1368547982939101</v>
      </c>
      <c r="W243" s="24">
        <f t="shared" si="36"/>
        <v>1.7403691229036988</v>
      </c>
      <c r="X243" s="24"/>
      <c r="Y243" s="24"/>
      <c r="Z243" s="24"/>
      <c r="AA243" s="24"/>
      <c r="AB243" s="24"/>
      <c r="AC243" s="24"/>
      <c r="AD243" s="4"/>
      <c r="AV243" s="1">
        <v>98.29</v>
      </c>
      <c r="AW243" s="1">
        <v>45.27</v>
      </c>
    </row>
    <row r="244" spans="1:49">
      <c r="A244" s="1" t="s">
        <v>0</v>
      </c>
      <c r="B244" s="2" t="s">
        <v>282</v>
      </c>
      <c r="C244" s="1" t="s">
        <v>2</v>
      </c>
      <c r="D244" s="1" t="s">
        <v>283</v>
      </c>
      <c r="E244" s="3" t="s">
        <v>284</v>
      </c>
      <c r="F244" s="1">
        <v>79.55</v>
      </c>
      <c r="G244" s="1">
        <v>32.47</v>
      </c>
      <c r="H244" s="1">
        <f t="shared" si="42"/>
        <v>32.78</v>
      </c>
      <c r="I244" s="1">
        <f t="shared" si="38"/>
        <v>79.92</v>
      </c>
      <c r="J244" s="23">
        <f t="shared" si="26"/>
        <v>0.57211892880374127</v>
      </c>
      <c r="K244" s="23">
        <f t="shared" si="26"/>
        <v>1.3948671381938682</v>
      </c>
      <c r="L244">
        <f t="shared" si="27"/>
        <v>1.3863352210124136</v>
      </c>
      <c r="M244">
        <f t="shared" si="28"/>
        <v>106.05108504</v>
      </c>
      <c r="N244" s="24">
        <f t="shared" si="29"/>
        <v>1.3322897118833164</v>
      </c>
      <c r="O244" s="24">
        <f t="shared" si="30"/>
        <v>1.9395400991638283</v>
      </c>
      <c r="P244" s="11">
        <f t="shared" si="31"/>
        <v>32.78</v>
      </c>
      <c r="Q244" s="11">
        <f t="shared" si="31"/>
        <v>79.92</v>
      </c>
      <c r="R244" s="23">
        <f t="shared" si="32"/>
        <v>0.57211892880374127</v>
      </c>
      <c r="S244" s="23">
        <f t="shared" si="32"/>
        <v>1.3948671381938682</v>
      </c>
      <c r="T244">
        <f t="shared" si="33"/>
        <v>1.3271767954136175</v>
      </c>
      <c r="U244">
        <f t="shared" si="34"/>
        <v>106.99747916426519</v>
      </c>
      <c r="V244" s="24">
        <f t="shared" si="35"/>
        <v>1.2692025522935722</v>
      </c>
      <c r="W244" s="24">
        <f t="shared" si="36"/>
        <v>1.8902685159522121</v>
      </c>
      <c r="X244" s="24"/>
      <c r="Y244" s="24"/>
      <c r="Z244" s="24"/>
      <c r="AA244" s="24"/>
      <c r="AB244" s="24"/>
      <c r="AC244" s="24"/>
      <c r="AD244" s="4"/>
      <c r="AV244" s="1">
        <v>96.43</v>
      </c>
      <c r="AW244" s="1">
        <v>43.42</v>
      </c>
    </row>
    <row r="245" spans="1:49">
      <c r="A245" s="1" t="s">
        <v>0</v>
      </c>
      <c r="B245" s="5" t="s">
        <v>285</v>
      </c>
      <c r="C245" s="1" t="s">
        <v>2</v>
      </c>
      <c r="D245" s="1" t="s">
        <v>283</v>
      </c>
      <c r="E245" s="3" t="s">
        <v>286</v>
      </c>
      <c r="F245" s="1">
        <v>82.23</v>
      </c>
      <c r="G245" s="1">
        <v>34.5</v>
      </c>
      <c r="H245" s="1">
        <f t="shared" si="42"/>
        <v>34.83</v>
      </c>
      <c r="I245" s="1">
        <f t="shared" si="38"/>
        <v>82.38</v>
      </c>
      <c r="J245" s="23">
        <f t="shared" si="26"/>
        <v>0.60789817846962491</v>
      </c>
      <c r="K245" s="23">
        <f t="shared" si="26"/>
        <v>1.4378022377929287</v>
      </c>
      <c r="L245">
        <f t="shared" si="27"/>
        <v>1.3502948210436738</v>
      </c>
      <c r="M245">
        <f t="shared" si="28"/>
        <v>107.53406405999999</v>
      </c>
      <c r="N245" s="24">
        <f t="shared" si="29"/>
        <v>1.287557427909799</v>
      </c>
      <c r="O245" s="24">
        <f t="shared" si="30"/>
        <v>1.9630333471017805</v>
      </c>
      <c r="P245" s="11">
        <f t="shared" si="31"/>
        <v>34.83</v>
      </c>
      <c r="Q245" s="11">
        <f t="shared" si="31"/>
        <v>82.38</v>
      </c>
      <c r="R245" s="23">
        <f t="shared" si="32"/>
        <v>0.60789817846962491</v>
      </c>
      <c r="S245" s="23">
        <f t="shared" si="32"/>
        <v>1.4378022377929287</v>
      </c>
      <c r="T245">
        <f t="shared" si="33"/>
        <v>1.2898222288173073</v>
      </c>
      <c r="U245">
        <f t="shared" si="34"/>
        <v>108.4936922085131</v>
      </c>
      <c r="V245" s="24">
        <f t="shared" si="35"/>
        <v>1.2232139800535458</v>
      </c>
      <c r="W245" s="24">
        <f t="shared" si="36"/>
        <v>1.9114273502649315</v>
      </c>
      <c r="X245" s="24"/>
      <c r="Y245" s="24"/>
      <c r="Z245" s="24"/>
      <c r="AA245" s="24"/>
      <c r="AB245" s="24"/>
      <c r="AC245" s="24"/>
      <c r="AD245" s="4"/>
      <c r="AV245" s="1">
        <v>103.23</v>
      </c>
      <c r="AW245" s="1">
        <v>44.08</v>
      </c>
    </row>
    <row r="246" spans="1:49">
      <c r="A246" s="1" t="s">
        <v>0</v>
      </c>
      <c r="B246" s="2" t="s">
        <v>248</v>
      </c>
      <c r="C246" s="1" t="s">
        <v>2</v>
      </c>
      <c r="D246" s="1" t="s">
        <v>283</v>
      </c>
      <c r="E246" s="3" t="s">
        <v>287</v>
      </c>
      <c r="F246" s="1">
        <v>81.2</v>
      </c>
      <c r="G246" s="1">
        <v>34</v>
      </c>
      <c r="H246" s="1">
        <f t="shared" si="42"/>
        <v>34</v>
      </c>
      <c r="I246" s="1">
        <f t="shared" si="38"/>
        <v>81.33</v>
      </c>
      <c r="J246" s="23">
        <f t="shared" si="26"/>
        <v>0.59341194567807209</v>
      </c>
      <c r="K246" s="23">
        <f t="shared" si="26"/>
        <v>1.4194762806469883</v>
      </c>
      <c r="L246">
        <f t="shared" si="27"/>
        <v>1.3648969797456039</v>
      </c>
      <c r="M246">
        <f t="shared" si="28"/>
        <v>106.90108520999998</v>
      </c>
      <c r="N246" s="24">
        <f t="shared" si="29"/>
        <v>1.3059444556464237</v>
      </c>
      <c r="O246" s="24">
        <f t="shared" si="30"/>
        <v>1.9530295813435863</v>
      </c>
      <c r="P246" s="11">
        <f t="shared" si="31"/>
        <v>34</v>
      </c>
      <c r="Q246" s="11">
        <f t="shared" si="31"/>
        <v>81.33</v>
      </c>
      <c r="R246" s="23">
        <f t="shared" si="32"/>
        <v>0.59341194567807209</v>
      </c>
      <c r="S246" s="23">
        <f t="shared" si="32"/>
        <v>1.4194762806469883</v>
      </c>
      <c r="T246">
        <f t="shared" si="33"/>
        <v>1.3049668039606579</v>
      </c>
      <c r="U246">
        <f t="shared" si="34"/>
        <v>107.85506468962677</v>
      </c>
      <c r="V246" s="24">
        <f t="shared" si="35"/>
        <v>1.2421132886070729</v>
      </c>
      <c r="W246" s="24">
        <f t="shared" si="36"/>
        <v>1.902411569656163</v>
      </c>
      <c r="X246" s="24"/>
      <c r="Y246" s="24"/>
      <c r="Z246" s="24"/>
      <c r="AA246" s="24"/>
      <c r="AB246" s="24"/>
      <c r="AC246" s="24"/>
      <c r="AD246" s="4"/>
      <c r="AV246" s="1">
        <v>102.9</v>
      </c>
      <c r="AW246" s="1">
        <v>45.56</v>
      </c>
    </row>
    <row r="247" spans="1:49">
      <c r="A247" s="1" t="s">
        <v>0</v>
      </c>
      <c r="B247" s="2" t="s">
        <v>288</v>
      </c>
      <c r="C247" s="1" t="s">
        <v>2</v>
      </c>
      <c r="D247" s="1" t="s">
        <v>36</v>
      </c>
      <c r="E247" s="3" t="s">
        <v>289</v>
      </c>
      <c r="F247" s="1">
        <v>98.29</v>
      </c>
      <c r="G247" s="1">
        <v>45.27</v>
      </c>
      <c r="H247" s="1">
        <f t="shared" si="42"/>
        <v>45.45</v>
      </c>
      <c r="I247" s="1">
        <f t="shared" si="38"/>
        <v>98.48</v>
      </c>
      <c r="J247" s="23">
        <f t="shared" si="26"/>
        <v>0.79325214503142283</v>
      </c>
      <c r="K247" s="23">
        <f t="shared" si="26"/>
        <v>1.7188002473640158</v>
      </c>
      <c r="L247">
        <f t="shared" si="27"/>
        <v>1.1635572492715942</v>
      </c>
      <c r="M247">
        <f t="shared" si="28"/>
        <v>117.23973976000001</v>
      </c>
      <c r="N247" s="24">
        <f t="shared" si="29"/>
        <v>1.0345177275471715</v>
      </c>
      <c r="O247" s="24">
        <f t="shared" si="30"/>
        <v>2.0888035654959229</v>
      </c>
      <c r="P247" s="11">
        <f t="shared" si="31"/>
        <v>45.45</v>
      </c>
      <c r="Q247" s="11">
        <f t="shared" si="31"/>
        <v>98.48</v>
      </c>
      <c r="R247" s="23">
        <f t="shared" si="32"/>
        <v>0.79325214503142283</v>
      </c>
      <c r="S247" s="23">
        <f t="shared" si="32"/>
        <v>1.7188002473640158</v>
      </c>
      <c r="T247">
        <f t="shared" si="33"/>
        <v>1.0946976161094657</v>
      </c>
      <c r="U247">
        <f t="shared" si="34"/>
        <v>118.28598083143642</v>
      </c>
      <c r="V247" s="24">
        <f t="shared" si="35"/>
        <v>0.9639834162257267</v>
      </c>
      <c r="W247" s="24">
        <f t="shared" si="36"/>
        <v>2.0210427941014286</v>
      </c>
      <c r="X247" s="24"/>
      <c r="Y247" s="24"/>
      <c r="Z247" s="24"/>
      <c r="AA247" s="24"/>
      <c r="AB247" s="24"/>
      <c r="AC247" s="24"/>
      <c r="AD247" s="4"/>
      <c r="AV247" s="1">
        <v>98.31</v>
      </c>
      <c r="AW247" s="1">
        <v>44.52</v>
      </c>
    </row>
    <row r="248" spans="1:49">
      <c r="A248" s="1" t="s">
        <v>0</v>
      </c>
      <c r="B248" s="5" t="s">
        <v>38</v>
      </c>
      <c r="C248" s="1" t="s">
        <v>2</v>
      </c>
      <c r="D248" s="1" t="s">
        <v>36</v>
      </c>
      <c r="E248" s="3" t="s">
        <v>290</v>
      </c>
      <c r="F248" s="1">
        <v>96.43</v>
      </c>
      <c r="G248" s="1">
        <v>43.42</v>
      </c>
      <c r="H248" s="1">
        <f t="shared" si="42"/>
        <v>43.7</v>
      </c>
      <c r="I248" s="1">
        <f t="shared" si="38"/>
        <v>96.72</v>
      </c>
      <c r="J248" s="23">
        <f t="shared" si="26"/>
        <v>0.76270888312152207</v>
      </c>
      <c r="K248" s="23">
        <f t="shared" si="26"/>
        <v>1.6880824525289155</v>
      </c>
      <c r="L248">
        <f t="shared" si="27"/>
        <v>1.1941710702873272</v>
      </c>
      <c r="M248">
        <f t="shared" si="28"/>
        <v>116.17874663999999</v>
      </c>
      <c r="N248" s="24">
        <f t="shared" si="29"/>
        <v>1.071675486502861</v>
      </c>
      <c r="O248" s="24">
        <f t="shared" si="30"/>
        <v>2.0830623245275914</v>
      </c>
      <c r="P248" s="11">
        <f t="shared" si="31"/>
        <v>43.7</v>
      </c>
      <c r="Q248" s="11">
        <f t="shared" si="31"/>
        <v>96.72</v>
      </c>
      <c r="R248" s="23">
        <f t="shared" si="32"/>
        <v>0.76270888312152207</v>
      </c>
      <c r="S248" s="23">
        <f t="shared" si="32"/>
        <v>1.6880824525289155</v>
      </c>
      <c r="T248">
        <f t="shared" si="33"/>
        <v>1.1268999594627265</v>
      </c>
      <c r="U248">
        <f t="shared" si="34"/>
        <v>117.21551946644603</v>
      </c>
      <c r="V248" s="24">
        <f t="shared" si="35"/>
        <v>1.0021437142893208</v>
      </c>
      <c r="W248" s="24">
        <f t="shared" si="36"/>
        <v>2.0176705152121559</v>
      </c>
      <c r="X248" s="24"/>
      <c r="Y248" s="24"/>
      <c r="Z248" s="24"/>
      <c r="AA248" s="24"/>
      <c r="AB248" s="24"/>
      <c r="AC248" s="24"/>
      <c r="AD248" s="4"/>
      <c r="AV248" s="1">
        <v>85.16</v>
      </c>
      <c r="AW248" s="1">
        <v>35.200000000000003</v>
      </c>
    </row>
    <row r="249" spans="1:49">
      <c r="A249" s="1" t="s">
        <v>0</v>
      </c>
      <c r="B249" s="5" t="s">
        <v>291</v>
      </c>
      <c r="C249" s="1" t="s">
        <v>2</v>
      </c>
      <c r="D249" s="1" t="s">
        <v>36</v>
      </c>
      <c r="E249" s="3" t="s">
        <v>292</v>
      </c>
      <c r="F249" s="1">
        <v>103.23</v>
      </c>
      <c r="G249" s="1">
        <v>44.08</v>
      </c>
      <c r="H249" s="1">
        <f t="shared" si="42"/>
        <v>44.13</v>
      </c>
      <c r="I249" s="1">
        <f t="shared" si="38"/>
        <v>103.38</v>
      </c>
      <c r="J249" s="23">
        <f t="shared" si="26"/>
        <v>0.77021379890509767</v>
      </c>
      <c r="K249" s="23">
        <f t="shared" si="26"/>
        <v>1.8043213807117378</v>
      </c>
      <c r="L249">
        <f t="shared" si="27"/>
        <v>1.1866374142476823</v>
      </c>
      <c r="M249">
        <f t="shared" si="28"/>
        <v>120.19364105999999</v>
      </c>
      <c r="N249" s="24">
        <f t="shared" si="29"/>
        <v>1.0256470567395344</v>
      </c>
      <c r="O249" s="24">
        <f t="shared" si="30"/>
        <v>2.1530147615958626</v>
      </c>
      <c r="P249" s="11">
        <f t="shared" si="31"/>
        <v>44.13</v>
      </c>
      <c r="Q249" s="11">
        <f t="shared" si="31"/>
        <v>103.38</v>
      </c>
      <c r="R249" s="23">
        <f t="shared" si="32"/>
        <v>0.77021379890509767</v>
      </c>
      <c r="S249" s="23">
        <f t="shared" si="32"/>
        <v>1.8043213807117378</v>
      </c>
      <c r="T249">
        <f t="shared" si="33"/>
        <v>1.1189843485396609</v>
      </c>
      <c r="U249">
        <f t="shared" si="34"/>
        <v>121.26624258623914</v>
      </c>
      <c r="V249" s="24">
        <f t="shared" si="35"/>
        <v>0.95646840048895043</v>
      </c>
      <c r="W249" s="24">
        <f t="shared" si="36"/>
        <v>2.0830657400289567</v>
      </c>
      <c r="X249" s="24"/>
      <c r="Y249" s="24"/>
      <c r="Z249" s="24"/>
      <c r="AA249" s="24"/>
      <c r="AB249" s="24"/>
      <c r="AC249" s="24"/>
      <c r="AD249" s="4"/>
      <c r="AV249" s="1">
        <v>83.92</v>
      </c>
      <c r="AW249" s="1">
        <v>35.96</v>
      </c>
    </row>
    <row r="250" spans="1:49">
      <c r="A250" s="1" t="s">
        <v>0</v>
      </c>
      <c r="B250" s="5" t="s">
        <v>293</v>
      </c>
      <c r="C250" s="1" t="s">
        <v>2</v>
      </c>
      <c r="D250" s="1" t="s">
        <v>36</v>
      </c>
      <c r="E250" s="3" t="s">
        <v>294</v>
      </c>
      <c r="F250" s="1">
        <v>102.9</v>
      </c>
      <c r="G250" s="1">
        <v>45.56</v>
      </c>
      <c r="H250" s="1">
        <f t="shared" si="42"/>
        <v>45.93</v>
      </c>
      <c r="I250" s="1">
        <f t="shared" si="38"/>
        <v>103.5</v>
      </c>
      <c r="J250" s="23">
        <f t="shared" si="26"/>
        <v>0.80162972544099553</v>
      </c>
      <c r="K250" s="23">
        <f t="shared" si="26"/>
        <v>1.806415775814131</v>
      </c>
      <c r="L250">
        <f t="shared" si="27"/>
        <v>1.1551841447689675</v>
      </c>
      <c r="M250">
        <f t="shared" si="28"/>
        <v>120.2659815</v>
      </c>
      <c r="N250" s="24">
        <f t="shared" si="29"/>
        <v>0.99772671681285863</v>
      </c>
      <c r="O250" s="24">
        <f t="shared" si="30"/>
        <v>2.1384563291838656</v>
      </c>
      <c r="P250" s="11">
        <f t="shared" si="31"/>
        <v>45.93</v>
      </c>
      <c r="Q250" s="11">
        <f t="shared" si="31"/>
        <v>103.5</v>
      </c>
      <c r="R250" s="23">
        <f t="shared" si="32"/>
        <v>0.80162972544099553</v>
      </c>
      <c r="S250" s="23">
        <f t="shared" si="32"/>
        <v>1.806415775814131</v>
      </c>
      <c r="T250">
        <f t="shared" si="33"/>
        <v>1.0858727058029756</v>
      </c>
      <c r="U250">
        <f t="shared" si="34"/>
        <v>121.33922858839759</v>
      </c>
      <c r="V250" s="24">
        <f t="shared" si="35"/>
        <v>0.92744706154673207</v>
      </c>
      <c r="W250" s="24">
        <f t="shared" si="36"/>
        <v>2.0670621637973561</v>
      </c>
      <c r="X250" s="24"/>
      <c r="Y250" s="24"/>
      <c r="Z250" s="24"/>
      <c r="AA250" s="24"/>
      <c r="AB250" s="24"/>
      <c r="AC250" s="24"/>
      <c r="AD250" s="4"/>
      <c r="AV250" s="1">
        <v>89.58</v>
      </c>
      <c r="AW250" s="1">
        <v>35.07</v>
      </c>
    </row>
    <row r="251" spans="1:49">
      <c r="A251" s="1" t="s">
        <v>0</v>
      </c>
      <c r="B251" s="5" t="s">
        <v>295</v>
      </c>
      <c r="C251" s="1" t="s">
        <v>2</v>
      </c>
      <c r="D251" s="1" t="s">
        <v>36</v>
      </c>
      <c r="E251" s="3" t="s">
        <v>296</v>
      </c>
      <c r="F251" s="1">
        <v>98.31</v>
      </c>
      <c r="G251" s="1">
        <v>44.52</v>
      </c>
      <c r="H251" s="1">
        <f t="shared" si="42"/>
        <v>44.87</v>
      </c>
      <c r="I251" s="1">
        <f t="shared" si="38"/>
        <v>98.52</v>
      </c>
      <c r="J251" s="23">
        <f t="shared" si="26"/>
        <v>0.78312923536985557</v>
      </c>
      <c r="K251" s="23">
        <f t="shared" si="26"/>
        <v>1.7194983790648135</v>
      </c>
      <c r="L251">
        <f t="shared" si="27"/>
        <v>1.1736893127749883</v>
      </c>
      <c r="M251">
        <f t="shared" si="28"/>
        <v>117.26385323999997</v>
      </c>
      <c r="N251" s="24">
        <f t="shared" si="29"/>
        <v>1.0432999518504809</v>
      </c>
      <c r="O251" s="24">
        <f t="shared" si="30"/>
        <v>2.0938802903981082</v>
      </c>
      <c r="P251" s="11">
        <f t="shared" si="31"/>
        <v>44.87</v>
      </c>
      <c r="Q251" s="11">
        <f t="shared" si="31"/>
        <v>98.52</v>
      </c>
      <c r="R251" s="23">
        <f t="shared" si="32"/>
        <v>0.78312923536985557</v>
      </c>
      <c r="S251" s="23">
        <f t="shared" si="32"/>
        <v>1.7194983790648135</v>
      </c>
      <c r="T251">
        <f t="shared" si="33"/>
        <v>1.105366247626058</v>
      </c>
      <c r="U251">
        <f t="shared" si="34"/>
        <v>118.31030949882253</v>
      </c>
      <c r="V251" s="24">
        <f t="shared" si="35"/>
        <v>0.9731556394351738</v>
      </c>
      <c r="W251" s="24">
        <f t="shared" si="36"/>
        <v>2.0265116320200707</v>
      </c>
      <c r="X251" s="24"/>
      <c r="Y251" s="24"/>
      <c r="Z251" s="24"/>
      <c r="AA251" s="24"/>
      <c r="AB251" s="24"/>
      <c r="AC251" s="24"/>
      <c r="AD251" s="4"/>
      <c r="AV251" s="1">
        <v>86.46</v>
      </c>
      <c r="AW251" s="1">
        <v>36.090000000000003</v>
      </c>
    </row>
    <row r="252" spans="1:49">
      <c r="A252" s="1" t="s">
        <v>0</v>
      </c>
      <c r="B252" s="2" t="s">
        <v>297</v>
      </c>
      <c r="C252" s="1" t="s">
        <v>2</v>
      </c>
      <c r="D252" s="1" t="s">
        <v>298</v>
      </c>
      <c r="E252" s="3" t="s">
        <v>299</v>
      </c>
      <c r="F252" s="1">
        <v>85.16</v>
      </c>
      <c r="G252" s="1">
        <v>35.200000000000003</v>
      </c>
      <c r="H252" s="1">
        <f t="shared" si="42"/>
        <v>35.33</v>
      </c>
      <c r="I252" s="1">
        <f t="shared" si="38"/>
        <v>85.27</v>
      </c>
      <c r="J252" s="23">
        <f t="shared" si="26"/>
        <v>0.61662482472959657</v>
      </c>
      <c r="K252" s="23">
        <f t="shared" si="26"/>
        <v>1.4882422531755648</v>
      </c>
      <c r="L252">
        <f t="shared" si="27"/>
        <v>1.3414929589051316</v>
      </c>
      <c r="M252">
        <f t="shared" si="28"/>
        <v>109.27626298999998</v>
      </c>
      <c r="N252" s="24">
        <f t="shared" si="29"/>
        <v>1.2662859110764675</v>
      </c>
      <c r="O252" s="24">
        <f t="shared" si="30"/>
        <v>1.9990844603643381</v>
      </c>
      <c r="P252" s="11">
        <f t="shared" si="31"/>
        <v>35.33</v>
      </c>
      <c r="Q252" s="11">
        <f t="shared" si="31"/>
        <v>85.27</v>
      </c>
      <c r="R252" s="23">
        <f t="shared" si="32"/>
        <v>0.61662482472959657</v>
      </c>
      <c r="S252" s="23">
        <f t="shared" si="32"/>
        <v>1.4882422531755648</v>
      </c>
      <c r="T252">
        <f t="shared" si="33"/>
        <v>1.2806866125831233</v>
      </c>
      <c r="U252">
        <f t="shared" si="34"/>
        <v>110.25143842716204</v>
      </c>
      <c r="V252" s="24">
        <f t="shared" si="35"/>
        <v>1.2015179552200752</v>
      </c>
      <c r="W252" s="24">
        <f t="shared" si="36"/>
        <v>1.9455930603722</v>
      </c>
      <c r="X252" s="24"/>
      <c r="Y252" s="24"/>
      <c r="Z252" s="24"/>
      <c r="AA252" s="24"/>
      <c r="AB252" s="24"/>
      <c r="AC252" s="24"/>
      <c r="AD252" s="4"/>
      <c r="AV252" s="1">
        <v>98.29</v>
      </c>
      <c r="AW252" s="1">
        <v>29.25</v>
      </c>
    </row>
    <row r="253" spans="1:49">
      <c r="A253" s="1" t="s">
        <v>0</v>
      </c>
      <c r="B253" s="5" t="s">
        <v>300</v>
      </c>
      <c r="C253" s="1" t="s">
        <v>2</v>
      </c>
      <c r="D253" s="1" t="s">
        <v>298</v>
      </c>
      <c r="E253" s="3" t="s">
        <v>301</v>
      </c>
      <c r="F253" s="1">
        <v>83.92</v>
      </c>
      <c r="G253" s="1">
        <v>35.96</v>
      </c>
      <c r="H253" s="1">
        <v>83.38</v>
      </c>
      <c r="I253" s="1">
        <f t="shared" si="38"/>
        <v>84.53</v>
      </c>
      <c r="J253" s="23">
        <f t="shared" si="26"/>
        <v>1.4552555303128718</v>
      </c>
      <c r="K253" s="23">
        <f t="shared" si="26"/>
        <v>1.4753268167108067</v>
      </c>
      <c r="L253">
        <f t="shared" si="27"/>
        <v>0.65009369914851867</v>
      </c>
      <c r="M253">
        <f t="shared" si="28"/>
        <v>108.83016361</v>
      </c>
      <c r="N253" s="24">
        <f t="shared" si="29"/>
        <v>0.61530034032478986</v>
      </c>
      <c r="O253" s="24">
        <f t="shared" si="30"/>
        <v>1.7660531544986615</v>
      </c>
      <c r="P253" s="11">
        <f t="shared" si="31"/>
        <v>83.38</v>
      </c>
      <c r="Q253" s="11">
        <f t="shared" si="31"/>
        <v>84.53</v>
      </c>
      <c r="R253" s="23">
        <f t="shared" si="32"/>
        <v>1.4552555303128718</v>
      </c>
      <c r="S253" s="23">
        <f t="shared" si="32"/>
        <v>1.4753268167108067</v>
      </c>
      <c r="T253">
        <f t="shared" si="33"/>
        <v>0.5247438218306083</v>
      </c>
      <c r="U253">
        <f t="shared" si="34"/>
        <v>109.80135808051838</v>
      </c>
      <c r="V253" s="24">
        <f t="shared" si="35"/>
        <v>0.49371715723023241</v>
      </c>
      <c r="W253" s="24">
        <f t="shared" si="36"/>
        <v>1.6800577478745529</v>
      </c>
      <c r="X253" s="24"/>
      <c r="Y253" s="24"/>
      <c r="Z253" s="24"/>
      <c r="AA253" s="24"/>
      <c r="AB253" s="24"/>
      <c r="AC253" s="24"/>
      <c r="AD253" s="4"/>
      <c r="AV253" s="1">
        <v>106.29</v>
      </c>
      <c r="AW253" s="1">
        <v>31.45</v>
      </c>
    </row>
    <row r="254" spans="1:49">
      <c r="A254" s="1" t="s">
        <v>0</v>
      </c>
      <c r="B254" s="5" t="s">
        <v>302</v>
      </c>
      <c r="C254" s="1" t="s">
        <v>2</v>
      </c>
      <c r="D254" s="1" t="s">
        <v>298</v>
      </c>
      <c r="E254" s="3" t="s">
        <v>303</v>
      </c>
      <c r="F254" s="1">
        <v>89.58</v>
      </c>
      <c r="G254" s="1">
        <v>35.07</v>
      </c>
      <c r="H254" s="1">
        <f t="shared" ref="H254:H260" si="43">ROUND((ROUNDDOWN(G254,0)+(G254-ROUNDDOWN(G254,0))*(5/3)),2)</f>
        <v>35.119999999999997</v>
      </c>
      <c r="I254" s="1">
        <f t="shared" si="38"/>
        <v>89.97</v>
      </c>
      <c r="J254" s="23">
        <f t="shared" si="26"/>
        <v>0.61295963330040848</v>
      </c>
      <c r="K254" s="23">
        <f t="shared" si="26"/>
        <v>1.5702727280192983</v>
      </c>
      <c r="L254">
        <f t="shared" si="27"/>
        <v>1.345190179824779</v>
      </c>
      <c r="M254">
        <f t="shared" si="28"/>
        <v>112.10959688999999</v>
      </c>
      <c r="N254" s="24">
        <f t="shared" si="29"/>
        <v>1.2462724288358935</v>
      </c>
      <c r="O254" s="24">
        <f t="shared" si="30"/>
        <v>2.062528238590505</v>
      </c>
      <c r="P254" s="11">
        <f t="shared" si="31"/>
        <v>35.119999999999997</v>
      </c>
      <c r="Q254" s="11">
        <f t="shared" si="31"/>
        <v>89.97</v>
      </c>
      <c r="R254" s="23">
        <f t="shared" si="32"/>
        <v>0.61295963330040848</v>
      </c>
      <c r="S254" s="23">
        <f t="shared" si="32"/>
        <v>1.5702727280192983</v>
      </c>
      <c r="T254">
        <f t="shared" si="33"/>
        <v>1.2845246595251532</v>
      </c>
      <c r="U254">
        <f t="shared" si="34"/>
        <v>113.11005684503408</v>
      </c>
      <c r="V254" s="24">
        <f t="shared" si="35"/>
        <v>1.181444918686068</v>
      </c>
      <c r="W254" s="24">
        <f t="shared" si="36"/>
        <v>2.006469496467838</v>
      </c>
      <c r="X254" s="24"/>
      <c r="Y254" s="24"/>
      <c r="Z254" s="24"/>
      <c r="AA254" s="24"/>
      <c r="AB254" s="24"/>
      <c r="AC254" s="24"/>
      <c r="AD254" s="4"/>
      <c r="AV254" s="1">
        <v>97.44</v>
      </c>
      <c r="AW254" s="1">
        <v>30.16</v>
      </c>
    </row>
    <row r="255" spans="1:49">
      <c r="A255" s="1" t="s">
        <v>0</v>
      </c>
      <c r="B255" s="5" t="s">
        <v>304</v>
      </c>
      <c r="C255" s="1" t="s">
        <v>2</v>
      </c>
      <c r="D255" s="1" t="s">
        <v>298</v>
      </c>
      <c r="E255" s="3" t="s">
        <v>522</v>
      </c>
      <c r="F255" s="1">
        <v>86.46</v>
      </c>
      <c r="G255" s="1">
        <v>36.090000000000003</v>
      </c>
      <c r="H255" s="1">
        <f t="shared" si="43"/>
        <v>36.15</v>
      </c>
      <c r="I255" s="1">
        <f t="shared" si="38"/>
        <v>86.77</v>
      </c>
      <c r="J255" s="23">
        <f t="shared" si="26"/>
        <v>0.63093652459595007</v>
      </c>
      <c r="K255" s="23">
        <f t="shared" si="26"/>
        <v>1.5144221919554797</v>
      </c>
      <c r="L255">
        <f t="shared" si="27"/>
        <v>1.3270510061537273</v>
      </c>
      <c r="M255">
        <f t="shared" si="28"/>
        <v>110.18051848999998</v>
      </c>
      <c r="N255" s="24">
        <f t="shared" si="29"/>
        <v>1.2455838433126587</v>
      </c>
      <c r="O255" s="24">
        <f t="shared" si="30"/>
        <v>2.0140311298260798</v>
      </c>
      <c r="P255" s="11">
        <f t="shared" si="31"/>
        <v>36.15</v>
      </c>
      <c r="Q255" s="11">
        <f t="shared" si="31"/>
        <v>86.77</v>
      </c>
      <c r="R255" s="23">
        <f t="shared" si="32"/>
        <v>0.63093652459595007</v>
      </c>
      <c r="S255" s="23">
        <f t="shared" si="32"/>
        <v>1.5144221919554797</v>
      </c>
      <c r="T255">
        <f t="shared" si="33"/>
        <v>1.2656856211686109</v>
      </c>
      <c r="U255">
        <f t="shared" si="34"/>
        <v>111.16376345414248</v>
      </c>
      <c r="V255" s="24">
        <f t="shared" si="35"/>
        <v>1.1803180663699469</v>
      </c>
      <c r="W255" s="24">
        <f t="shared" si="36"/>
        <v>1.9592520357816114</v>
      </c>
      <c r="X255" s="24"/>
      <c r="Y255" s="24"/>
      <c r="Z255" s="24"/>
      <c r="AA255" s="24"/>
      <c r="AB255" s="24"/>
      <c r="AC255" s="24"/>
      <c r="AD255" s="4"/>
      <c r="AV255" s="1">
        <v>97.24</v>
      </c>
      <c r="AW255" s="1">
        <v>27.44</v>
      </c>
    </row>
    <row r="256" spans="1:49">
      <c r="A256" s="1" t="s">
        <v>0</v>
      </c>
      <c r="B256" s="5" t="s">
        <v>305</v>
      </c>
      <c r="C256" s="1" t="s">
        <v>2</v>
      </c>
      <c r="D256" s="1" t="s">
        <v>306</v>
      </c>
      <c r="E256" s="3" t="s">
        <v>307</v>
      </c>
      <c r="F256" s="1">
        <v>98.29</v>
      </c>
      <c r="G256" s="1">
        <v>29.25</v>
      </c>
      <c r="H256" s="1">
        <f t="shared" si="43"/>
        <v>29.42</v>
      </c>
      <c r="I256" s="1">
        <f t="shared" si="38"/>
        <v>98.48</v>
      </c>
      <c r="J256" s="23">
        <f t="shared" si="26"/>
        <v>0.51347586593673178</v>
      </c>
      <c r="K256" s="23">
        <f t="shared" si="26"/>
        <v>1.7188002473640158</v>
      </c>
      <c r="L256">
        <f t="shared" si="27"/>
        <v>1.4451623381782339</v>
      </c>
      <c r="M256">
        <f t="shared" si="28"/>
        <v>117.23973976000001</v>
      </c>
      <c r="N256" s="24">
        <f t="shared" si="29"/>
        <v>1.2848925645599534</v>
      </c>
      <c r="O256" s="24">
        <f t="shared" si="30"/>
        <v>2.2176983562709554</v>
      </c>
      <c r="P256" s="11">
        <f t="shared" si="31"/>
        <v>29.42</v>
      </c>
      <c r="Q256" s="11">
        <f t="shared" si="31"/>
        <v>98.48</v>
      </c>
      <c r="R256" s="23">
        <f t="shared" si="32"/>
        <v>0.51347586593673178</v>
      </c>
      <c r="S256" s="23">
        <f t="shared" si="32"/>
        <v>1.7188002473640158</v>
      </c>
      <c r="T256">
        <f t="shared" si="33"/>
        <v>1.3879819095951267</v>
      </c>
      <c r="U256">
        <f t="shared" si="34"/>
        <v>118.28598083143642</v>
      </c>
      <c r="V256" s="24">
        <f t="shared" si="35"/>
        <v>1.2222476080894504</v>
      </c>
      <c r="W256" s="24">
        <f t="shared" si="36"/>
        <v>2.1600222314522863</v>
      </c>
      <c r="X256" s="24"/>
      <c r="Y256" s="24"/>
      <c r="Z256" s="24"/>
      <c r="AA256" s="24"/>
      <c r="AB256" s="24"/>
      <c r="AC256" s="24"/>
      <c r="AD256" s="4"/>
      <c r="AV256" s="1">
        <v>96.48</v>
      </c>
      <c r="AW256" s="1">
        <v>32.46</v>
      </c>
    </row>
    <row r="257" spans="1:49">
      <c r="A257" s="1" t="s">
        <v>0</v>
      </c>
      <c r="B257" s="5" t="s">
        <v>308</v>
      </c>
      <c r="C257" s="1" t="s">
        <v>2</v>
      </c>
      <c r="D257" s="1" t="s">
        <v>306</v>
      </c>
      <c r="E257" s="3" t="s">
        <v>309</v>
      </c>
      <c r="F257" s="1">
        <v>106.29</v>
      </c>
      <c r="G257" s="1">
        <v>31.45</v>
      </c>
      <c r="H257" s="1">
        <f t="shared" si="43"/>
        <v>31.75</v>
      </c>
      <c r="I257" s="1">
        <f t="shared" si="38"/>
        <v>106.48</v>
      </c>
      <c r="J257" s="23">
        <f t="shared" ref="J257:K308" si="44">RADIANS(H257)</f>
        <v>0.55414203750819968</v>
      </c>
      <c r="K257" s="23">
        <f t="shared" si="44"/>
        <v>1.8584265875235622</v>
      </c>
      <c r="L257">
        <f t="shared" ref="L257:L320" si="45">((1.3512213-(2*0.602837*SIN(J257)))^0.5)/0.602837</f>
        <v>1.4044060519790034</v>
      </c>
      <c r="M257">
        <f t="shared" ref="M257:M320" si="46">0.602837*(I257-(-96))</f>
        <v>122.06243576</v>
      </c>
      <c r="N257" s="24">
        <f t="shared" ref="N257:N320" si="47">L257*SIN(RADIANS(M257))</f>
        <v>1.1901921859820161</v>
      </c>
      <c r="O257" s="24">
        <f t="shared" ref="O257:O320" si="48">1.5562263-L257*COS(RADIANS(M257))</f>
        <v>2.3017455279630363</v>
      </c>
      <c r="P257" s="11">
        <f t="shared" ref="P257:Q320" si="49">H257</f>
        <v>31.75</v>
      </c>
      <c r="Q257" s="11">
        <f t="shared" si="49"/>
        <v>106.48</v>
      </c>
      <c r="R257" s="23">
        <f t="shared" ref="R257:S320" si="50">RADIANS(P257)</f>
        <v>0.55414203750819968</v>
      </c>
      <c r="S257" s="23">
        <f t="shared" si="50"/>
        <v>1.8584265875235622</v>
      </c>
      <c r="T257">
        <f t="shared" ref="T257:T320" si="51">((1.31018469806216-(2*0.608216684653622*SIN(R257)))^0.5)/0.608216684653622</f>
        <v>1.3458763676924741</v>
      </c>
      <c r="U257">
        <f t="shared" ref="U257:U320" si="52">0.608216684653622*(Q257-(-96))</f>
        <v>123.15171430866539</v>
      </c>
      <c r="V257" s="24">
        <f t="shared" ref="V257:V320" si="53">T257*SIN(RADIANS(U257))</f>
        <v>1.1268019772552784</v>
      </c>
      <c r="W257" s="24">
        <f t="shared" ref="W257:W320" si="54">1.50229541438995-T257*COS(RADIANS(U257))</f>
        <v>2.2382984722413983</v>
      </c>
      <c r="X257" s="24"/>
      <c r="Y257" s="24"/>
      <c r="Z257" s="24"/>
      <c r="AA257" s="24"/>
      <c r="AB257" s="24"/>
      <c r="AC257" s="24"/>
      <c r="AD257" s="4"/>
      <c r="AV257" s="1">
        <v>95.22</v>
      </c>
      <c r="AW257" s="1">
        <v>29.45</v>
      </c>
    </row>
    <row r="258" spans="1:49">
      <c r="A258" s="1" t="s">
        <v>0</v>
      </c>
      <c r="B258" s="2" t="s">
        <v>310</v>
      </c>
      <c r="C258" s="1" t="s">
        <v>2</v>
      </c>
      <c r="D258" s="1" t="s">
        <v>306</v>
      </c>
      <c r="E258" s="3" t="s">
        <v>311</v>
      </c>
      <c r="F258" s="1">
        <v>97.44</v>
      </c>
      <c r="G258" s="1">
        <v>30.16</v>
      </c>
      <c r="H258" s="1">
        <f t="shared" si="43"/>
        <v>30.27</v>
      </c>
      <c r="I258" s="1">
        <f t="shared" si="38"/>
        <v>97.73</v>
      </c>
      <c r="J258" s="23">
        <f t="shared" si="44"/>
        <v>0.52831116457868355</v>
      </c>
      <c r="K258" s="23">
        <f t="shared" si="44"/>
        <v>1.7057102779740583</v>
      </c>
      <c r="L258">
        <f t="shared" si="45"/>
        <v>1.4303160072397794</v>
      </c>
      <c r="M258">
        <f t="shared" si="46"/>
        <v>116.78761201</v>
      </c>
      <c r="N258" s="24">
        <f t="shared" si="47"/>
        <v>1.2768191881669584</v>
      </c>
      <c r="O258" s="24">
        <f t="shared" si="48"/>
        <v>2.2008476161965822</v>
      </c>
      <c r="P258" s="11">
        <f t="shared" si="49"/>
        <v>30.27</v>
      </c>
      <c r="Q258" s="11">
        <f t="shared" si="49"/>
        <v>97.73</v>
      </c>
      <c r="R258" s="23">
        <f t="shared" si="50"/>
        <v>0.52831116457868355</v>
      </c>
      <c r="S258" s="23">
        <f t="shared" si="50"/>
        <v>1.7057102779740583</v>
      </c>
      <c r="T258">
        <f t="shared" si="51"/>
        <v>1.3726547543133329</v>
      </c>
      <c r="U258">
        <f t="shared" si="52"/>
        <v>117.82981831794621</v>
      </c>
      <c r="V258" s="24">
        <f t="shared" si="53"/>
        <v>1.2138909452206761</v>
      </c>
      <c r="W258" s="24">
        <f t="shared" si="54"/>
        <v>2.1431150829787429</v>
      </c>
      <c r="X258" s="24"/>
      <c r="Y258" s="24"/>
      <c r="Z258" s="24"/>
      <c r="AA258" s="24"/>
      <c r="AB258" s="24"/>
      <c r="AC258" s="24"/>
      <c r="AD258" s="4"/>
      <c r="AV258" s="1">
        <v>101.5</v>
      </c>
      <c r="AW258" s="1">
        <v>35.11</v>
      </c>
    </row>
    <row r="259" spans="1:49">
      <c r="A259" s="1" t="s">
        <v>0</v>
      </c>
      <c r="B259" s="5" t="s">
        <v>312</v>
      </c>
      <c r="C259" s="1" t="s">
        <v>2</v>
      </c>
      <c r="D259" s="1" t="s">
        <v>306</v>
      </c>
      <c r="E259" s="3" t="s">
        <v>313</v>
      </c>
      <c r="F259" s="1">
        <v>97.24</v>
      </c>
      <c r="G259" s="1">
        <v>27.44</v>
      </c>
      <c r="H259" s="1">
        <f t="shared" si="43"/>
        <v>27.73</v>
      </c>
      <c r="I259" s="1">
        <f t="shared" si="38"/>
        <v>97.4</v>
      </c>
      <c r="J259" s="23">
        <f t="shared" si="44"/>
        <v>0.48397980157802761</v>
      </c>
      <c r="K259" s="23">
        <f t="shared" si="44"/>
        <v>1.6999506914424771</v>
      </c>
      <c r="L259">
        <f t="shared" si="45"/>
        <v>1.4745944285840895</v>
      </c>
      <c r="M259">
        <f t="shared" si="46"/>
        <v>116.58867579999999</v>
      </c>
      <c r="N259" s="24">
        <f t="shared" si="47"/>
        <v>1.3186453275957668</v>
      </c>
      <c r="O259" s="24">
        <f t="shared" si="48"/>
        <v>2.2162287460720509</v>
      </c>
      <c r="P259" s="11">
        <f t="shared" si="49"/>
        <v>27.73</v>
      </c>
      <c r="Q259" s="11">
        <f t="shared" si="49"/>
        <v>97.4</v>
      </c>
      <c r="R259" s="23">
        <f t="shared" si="50"/>
        <v>0.48397980157802761</v>
      </c>
      <c r="S259" s="23">
        <f t="shared" si="50"/>
        <v>1.6999506914424771</v>
      </c>
      <c r="T259">
        <f t="shared" si="51"/>
        <v>1.4183329067228425</v>
      </c>
      <c r="U259">
        <f t="shared" si="52"/>
        <v>117.62910681201049</v>
      </c>
      <c r="V259" s="24">
        <f t="shared" si="53"/>
        <v>1.2565977190559694</v>
      </c>
      <c r="W259" s="24">
        <f t="shared" si="54"/>
        <v>2.1600418752365305</v>
      </c>
      <c r="X259" s="24"/>
      <c r="Y259" s="24"/>
      <c r="Z259" s="24"/>
      <c r="AA259" s="24"/>
      <c r="AB259" s="24"/>
      <c r="AC259" s="24"/>
      <c r="AD259" s="4"/>
      <c r="AV259" s="1">
        <v>101.53</v>
      </c>
      <c r="AW259" s="1">
        <v>33.340000000000003</v>
      </c>
    </row>
    <row r="260" spans="1:49">
      <c r="A260" s="1" t="s">
        <v>0</v>
      </c>
      <c r="B260" s="5" t="s">
        <v>314</v>
      </c>
      <c r="C260" s="1" t="s">
        <v>2</v>
      </c>
      <c r="D260" s="1" t="s">
        <v>306</v>
      </c>
      <c r="E260" s="3" t="s">
        <v>315</v>
      </c>
      <c r="F260" s="1">
        <v>96.48</v>
      </c>
      <c r="G260" s="1">
        <v>32.46</v>
      </c>
      <c r="H260" s="1">
        <f t="shared" si="43"/>
        <v>32.770000000000003</v>
      </c>
      <c r="I260" s="1">
        <f t="shared" si="38"/>
        <v>96.8</v>
      </c>
      <c r="J260" s="23">
        <f t="shared" si="44"/>
        <v>0.57194439587854184</v>
      </c>
      <c r="K260" s="23">
        <f t="shared" si="44"/>
        <v>1.6894787159305109</v>
      </c>
      <c r="L260">
        <f t="shared" si="45"/>
        <v>1.3865108013598333</v>
      </c>
      <c r="M260">
        <f t="shared" si="46"/>
        <v>116.22697359999999</v>
      </c>
      <c r="N260" s="24">
        <f t="shared" si="47"/>
        <v>1.2437700952401314</v>
      </c>
      <c r="O260" s="24">
        <f t="shared" si="48"/>
        <v>2.1689645413998999</v>
      </c>
      <c r="P260" s="11">
        <f t="shared" si="49"/>
        <v>32.770000000000003</v>
      </c>
      <c r="Q260" s="11">
        <f t="shared" si="49"/>
        <v>96.8</v>
      </c>
      <c r="R260" s="23">
        <f t="shared" si="50"/>
        <v>0.57194439587854184</v>
      </c>
      <c r="S260" s="23">
        <f t="shared" si="50"/>
        <v>1.6894787159305109</v>
      </c>
      <c r="T260">
        <f t="shared" si="51"/>
        <v>1.3273585790182347</v>
      </c>
      <c r="U260">
        <f t="shared" si="52"/>
        <v>117.26417680121833</v>
      </c>
      <c r="V260" s="24">
        <f t="shared" si="53"/>
        <v>1.1798941136278567</v>
      </c>
      <c r="W260" s="24">
        <f t="shared" si="54"/>
        <v>2.1103502457330139</v>
      </c>
      <c r="X260" s="24"/>
      <c r="Y260" s="24"/>
      <c r="Z260" s="24"/>
      <c r="AA260" s="24"/>
      <c r="AB260" s="24"/>
      <c r="AC260" s="24"/>
      <c r="AD260" s="4"/>
      <c r="AV260" s="1">
        <v>102.21</v>
      </c>
      <c r="AW260" s="1">
        <v>31.51</v>
      </c>
    </row>
    <row r="261" spans="1:49">
      <c r="A261" s="1" t="s">
        <v>0</v>
      </c>
      <c r="B261" s="5" t="s">
        <v>316</v>
      </c>
      <c r="C261" s="1" t="s">
        <v>2</v>
      </c>
      <c r="D261" s="1" t="s">
        <v>306</v>
      </c>
      <c r="E261" s="3" t="s">
        <v>317</v>
      </c>
      <c r="F261" s="1">
        <v>95.22</v>
      </c>
      <c r="G261" s="1">
        <v>29.45</v>
      </c>
      <c r="H261" s="1">
        <v>84.38</v>
      </c>
      <c r="I261" s="1">
        <f t="shared" si="38"/>
        <v>95.37</v>
      </c>
      <c r="J261" s="23">
        <f t="shared" si="44"/>
        <v>1.4727088228328151</v>
      </c>
      <c r="K261" s="23">
        <f t="shared" si="44"/>
        <v>1.6645205076269922</v>
      </c>
      <c r="L261">
        <f t="shared" si="45"/>
        <v>0.64532836557681772</v>
      </c>
      <c r="M261">
        <f t="shared" si="46"/>
        <v>115.36491669</v>
      </c>
      <c r="N261" s="24">
        <f t="shared" si="47"/>
        <v>0.58311727124600865</v>
      </c>
      <c r="O261" s="24">
        <f t="shared" si="48"/>
        <v>1.8326733064816323</v>
      </c>
      <c r="P261" s="11">
        <f t="shared" si="49"/>
        <v>84.38</v>
      </c>
      <c r="Q261" s="11">
        <f t="shared" si="49"/>
        <v>95.37</v>
      </c>
      <c r="R261" s="23">
        <f t="shared" si="50"/>
        <v>1.4727088228328151</v>
      </c>
      <c r="S261" s="23">
        <f t="shared" si="50"/>
        <v>1.6645205076269922</v>
      </c>
      <c r="T261">
        <f t="shared" si="51"/>
        <v>0.51888106691975511</v>
      </c>
      <c r="U261">
        <f t="shared" si="52"/>
        <v>116.39442694216365</v>
      </c>
      <c r="V261" s="24">
        <f t="shared" si="53"/>
        <v>0.46479031262540427</v>
      </c>
      <c r="W261" s="24">
        <f t="shared" si="54"/>
        <v>1.7329629823256318</v>
      </c>
      <c r="X261" s="24"/>
      <c r="Y261" s="24"/>
      <c r="Z261" s="24"/>
      <c r="AA261" s="24"/>
      <c r="AB261" s="24"/>
      <c r="AC261" s="24"/>
      <c r="AD261" s="4"/>
      <c r="AV261" s="1">
        <v>111.53</v>
      </c>
      <c r="AW261" s="1">
        <v>40.450000000000003</v>
      </c>
    </row>
    <row r="262" spans="1:49">
      <c r="A262" s="1" t="s">
        <v>0</v>
      </c>
      <c r="B262" s="5" t="s">
        <v>318</v>
      </c>
      <c r="C262" s="1" t="s">
        <v>2</v>
      </c>
      <c r="D262" s="1" t="s">
        <v>306</v>
      </c>
      <c r="E262" s="3" t="s">
        <v>319</v>
      </c>
      <c r="F262" s="1">
        <v>101.5</v>
      </c>
      <c r="G262" s="1">
        <v>35.11</v>
      </c>
      <c r="H262" s="1">
        <f>ROUND((ROUNDDOWN(G262,0)+(G262-ROUNDDOWN(G262,0))*(5/3)),2)</f>
        <v>35.18</v>
      </c>
      <c r="I262" s="1">
        <f>ROUND((ROUNDDOWN(F262,0)+(F262-ROUNDDOWN(F262,0))*(5/3)),2)</f>
        <v>101.83</v>
      </c>
      <c r="J262" s="23">
        <f t="shared" si="44"/>
        <v>0.61400683085160512</v>
      </c>
      <c r="K262" s="23">
        <f t="shared" si="44"/>
        <v>1.7772687773058258</v>
      </c>
      <c r="L262">
        <f t="shared" si="45"/>
        <v>1.344133893320586</v>
      </c>
      <c r="M262">
        <f t="shared" si="46"/>
        <v>119.25924370999998</v>
      </c>
      <c r="N262" s="24">
        <f t="shared" si="47"/>
        <v>1.1726454804597519</v>
      </c>
      <c r="O262" s="24">
        <f t="shared" si="48"/>
        <v>2.2131878668594887</v>
      </c>
      <c r="P262" s="11">
        <f t="shared" si="49"/>
        <v>35.18</v>
      </c>
      <c r="Q262" s="11">
        <f t="shared" si="49"/>
        <v>101.83</v>
      </c>
      <c r="R262" s="23">
        <f t="shared" si="50"/>
        <v>0.61400683085160512</v>
      </c>
      <c r="S262" s="23">
        <f t="shared" si="50"/>
        <v>1.7772687773058258</v>
      </c>
      <c r="T262">
        <f t="shared" si="51"/>
        <v>1.2834282333674123</v>
      </c>
      <c r="U262">
        <f t="shared" si="52"/>
        <v>120.32350672502604</v>
      </c>
      <c r="V262" s="24">
        <f t="shared" si="53"/>
        <v>1.1078404730437141</v>
      </c>
      <c r="W262" s="24">
        <f t="shared" si="54"/>
        <v>2.1502749792613094</v>
      </c>
      <c r="X262" s="24"/>
      <c r="Y262" s="24"/>
      <c r="Z262" s="24"/>
      <c r="AA262" s="24"/>
      <c r="AB262" s="24"/>
      <c r="AC262" s="24"/>
      <c r="AD262" s="4"/>
      <c r="AV262" s="1">
        <v>111.57</v>
      </c>
      <c r="AW262" s="1">
        <v>41.13</v>
      </c>
    </row>
    <row r="263" spans="1:49">
      <c r="A263" s="1" t="s">
        <v>0</v>
      </c>
      <c r="B263" s="5" t="s">
        <v>320</v>
      </c>
      <c r="C263" s="1" t="s">
        <v>2</v>
      </c>
      <c r="D263" s="1" t="s">
        <v>306</v>
      </c>
      <c r="E263" s="3" t="s">
        <v>321</v>
      </c>
      <c r="F263" s="1">
        <v>101.53</v>
      </c>
      <c r="G263" s="1">
        <v>33.340000000000003</v>
      </c>
      <c r="H263" s="1">
        <f>ROUND((ROUNDDOWN(G263,0)+(G263-ROUNDDOWN(G263,0))*(5/3)),2)</f>
        <v>33.57</v>
      </c>
      <c r="I263" s="1">
        <f>ROUND((ROUNDDOWN(F263,0)+(F263-ROUNDDOWN(F263,0))*(5/3)),2)</f>
        <v>101.88</v>
      </c>
      <c r="J263" s="23">
        <f t="shared" si="44"/>
        <v>0.58590702989449639</v>
      </c>
      <c r="K263" s="23">
        <f t="shared" si="44"/>
        <v>1.7781414419318229</v>
      </c>
      <c r="L263">
        <f t="shared" si="45"/>
        <v>1.3724568260367447</v>
      </c>
      <c r="M263">
        <f t="shared" si="46"/>
        <v>119.28938555999999</v>
      </c>
      <c r="N263" s="24">
        <f t="shared" si="47"/>
        <v>1.1970018341662834</v>
      </c>
      <c r="O263" s="24">
        <f t="shared" si="48"/>
        <v>2.2276608450879101</v>
      </c>
      <c r="P263" s="11">
        <f t="shared" si="49"/>
        <v>33.57</v>
      </c>
      <c r="Q263" s="11">
        <f t="shared" si="49"/>
        <v>101.88</v>
      </c>
      <c r="R263" s="23">
        <f t="shared" si="50"/>
        <v>0.58590702989449639</v>
      </c>
      <c r="S263" s="23">
        <f t="shared" si="50"/>
        <v>1.7781414419318229</v>
      </c>
      <c r="T263">
        <f t="shared" si="51"/>
        <v>1.3128020776112688</v>
      </c>
      <c r="U263">
        <f t="shared" si="52"/>
        <v>120.35391755925872</v>
      </c>
      <c r="V263" s="24">
        <f t="shared" si="53"/>
        <v>1.132843678504998</v>
      </c>
      <c r="W263" s="24">
        <f t="shared" si="54"/>
        <v>2.1657066707398318</v>
      </c>
      <c r="X263" s="24"/>
      <c r="Y263" s="24"/>
      <c r="Z263" s="24"/>
      <c r="AA263" s="24"/>
      <c r="AB263" s="24"/>
      <c r="AC263" s="24"/>
      <c r="AD263" s="4"/>
      <c r="AV263" s="1">
        <v>111.39</v>
      </c>
      <c r="AW263" s="1">
        <v>40.14</v>
      </c>
    </row>
    <row r="264" spans="1:49">
      <c r="A264" s="1" t="s">
        <v>0</v>
      </c>
      <c r="B264" s="5" t="s">
        <v>322</v>
      </c>
      <c r="C264" s="1" t="s">
        <v>2</v>
      </c>
      <c r="D264" s="1" t="s">
        <v>306</v>
      </c>
      <c r="E264" s="3" t="s">
        <v>323</v>
      </c>
      <c r="F264" s="1">
        <v>102.21</v>
      </c>
      <c r="G264" s="1">
        <v>31.51</v>
      </c>
      <c r="H264" s="1">
        <f>ROUND((ROUNDDOWN(G264,0)+(G264-ROUNDDOWN(G264,0))*(5/3)),2)</f>
        <v>31.85</v>
      </c>
      <c r="I264" s="1">
        <f>ROUND((ROUNDDOWN(F264,0)+(F264-ROUNDDOWN(F264,0))*(5/3)),2)</f>
        <v>102.35</v>
      </c>
      <c r="J264" s="23">
        <f t="shared" si="44"/>
        <v>0.55588736676019401</v>
      </c>
      <c r="K264" s="23">
        <f t="shared" si="44"/>
        <v>1.7863444894161962</v>
      </c>
      <c r="L264">
        <f t="shared" si="45"/>
        <v>1.4026528983688598</v>
      </c>
      <c r="M264">
        <f t="shared" si="46"/>
        <v>119.57271894999998</v>
      </c>
      <c r="N264" s="24">
        <f t="shared" si="47"/>
        <v>1.2199293311934449</v>
      </c>
      <c r="O264" s="24">
        <f t="shared" si="48"/>
        <v>2.2484745070735013</v>
      </c>
      <c r="P264" s="11">
        <f t="shared" si="49"/>
        <v>31.85</v>
      </c>
      <c r="Q264" s="11">
        <f t="shared" si="49"/>
        <v>102.35</v>
      </c>
      <c r="R264" s="23">
        <f t="shared" si="50"/>
        <v>0.55588736676019401</v>
      </c>
      <c r="S264" s="23">
        <f t="shared" si="50"/>
        <v>1.7863444894161962</v>
      </c>
      <c r="T264">
        <f t="shared" si="51"/>
        <v>1.3440630638882596</v>
      </c>
      <c r="U264">
        <f t="shared" si="52"/>
        <v>120.63977940104591</v>
      </c>
      <c r="V264" s="24">
        <f t="shared" si="53"/>
        <v>1.1564162710979795</v>
      </c>
      <c r="W264" s="24">
        <f t="shared" si="54"/>
        <v>2.1872822227655129</v>
      </c>
      <c r="X264" s="24"/>
      <c r="Y264" s="24"/>
      <c r="Z264" s="24"/>
      <c r="AA264" s="24"/>
      <c r="AB264" s="24"/>
      <c r="AC264" s="24"/>
      <c r="AD264" s="4"/>
      <c r="AV264" s="1">
        <v>76.17</v>
      </c>
      <c r="AW264" s="1">
        <v>36.5</v>
      </c>
    </row>
    <row r="265" spans="1:49">
      <c r="A265" s="1" t="s">
        <v>0</v>
      </c>
      <c r="B265" s="5" t="s">
        <v>172</v>
      </c>
      <c r="C265" s="1" t="s">
        <v>2</v>
      </c>
      <c r="D265" s="1" t="s">
        <v>324</v>
      </c>
      <c r="E265" s="3" t="s">
        <v>325</v>
      </c>
      <c r="F265" s="1">
        <v>111.53</v>
      </c>
      <c r="G265" s="1">
        <v>40.450000000000003</v>
      </c>
      <c r="H265" s="1">
        <f t="shared" ref="H265:H272" si="55">ROUND((ROUNDDOWN(G265,0)+(G265-ROUNDDOWN(G265,0))*(5/3)),2)</f>
        <v>40.75</v>
      </c>
      <c r="I265" s="1">
        <f t="shared" si="38"/>
        <v>111.88</v>
      </c>
      <c r="J265" s="23">
        <f t="shared" si="44"/>
        <v>0.71122167018768934</v>
      </c>
      <c r="K265" s="23">
        <f t="shared" si="44"/>
        <v>1.9526743671312559</v>
      </c>
      <c r="L265">
        <f t="shared" si="45"/>
        <v>1.2460024261779759</v>
      </c>
      <c r="M265">
        <f t="shared" si="46"/>
        <v>125.31775555999999</v>
      </c>
      <c r="N265" s="24">
        <f t="shared" si="47"/>
        <v>1.0166862418429798</v>
      </c>
      <c r="O265" s="24">
        <f t="shared" si="48"/>
        <v>2.2765534004818577</v>
      </c>
      <c r="P265" s="11">
        <f t="shared" si="49"/>
        <v>40.75</v>
      </c>
      <c r="Q265" s="11">
        <f t="shared" si="49"/>
        <v>111.88</v>
      </c>
      <c r="R265" s="23">
        <f t="shared" si="50"/>
        <v>0.71122167018768934</v>
      </c>
      <c r="S265" s="23">
        <f t="shared" si="50"/>
        <v>1.9526743671312559</v>
      </c>
      <c r="T265">
        <f t="shared" si="51"/>
        <v>1.1812122266518461</v>
      </c>
      <c r="U265">
        <f t="shared" si="52"/>
        <v>126.43608440579494</v>
      </c>
      <c r="V265" s="24">
        <f t="shared" si="53"/>
        <v>0.9503087512904338</v>
      </c>
      <c r="W265" s="24">
        <f t="shared" si="54"/>
        <v>2.2038476944180525</v>
      </c>
      <c r="X265" s="24"/>
      <c r="Y265" s="24"/>
      <c r="Z265" s="24"/>
      <c r="AA265" s="24"/>
      <c r="AB265" s="24"/>
      <c r="AC265" s="24"/>
      <c r="AD265" s="4"/>
      <c r="AV265" s="1">
        <v>77.260000000000005</v>
      </c>
      <c r="AW265" s="1">
        <v>37.322000000000003</v>
      </c>
    </row>
    <row r="266" spans="1:49">
      <c r="A266" s="1" t="s">
        <v>0</v>
      </c>
      <c r="B266" s="5" t="s">
        <v>326</v>
      </c>
      <c r="C266" s="1" t="s">
        <v>2</v>
      </c>
      <c r="D266" s="1" t="s">
        <v>324</v>
      </c>
      <c r="E266" s="3" t="s">
        <v>327</v>
      </c>
      <c r="F266" s="1">
        <v>111.57</v>
      </c>
      <c r="G266" s="1">
        <v>41.13</v>
      </c>
      <c r="H266" s="1">
        <f t="shared" si="55"/>
        <v>41.22</v>
      </c>
      <c r="I266" s="1">
        <f t="shared" si="38"/>
        <v>111.95</v>
      </c>
      <c r="J266" s="23">
        <f t="shared" si="44"/>
        <v>0.71942471767206262</v>
      </c>
      <c r="K266" s="23">
        <f t="shared" si="44"/>
        <v>1.953896097607652</v>
      </c>
      <c r="L266">
        <f t="shared" si="45"/>
        <v>1.2377310497516623</v>
      </c>
      <c r="M266">
        <f t="shared" si="46"/>
        <v>125.35995414999998</v>
      </c>
      <c r="N266" s="24">
        <f t="shared" si="47"/>
        <v>1.0094098660275428</v>
      </c>
      <c r="O266" s="24">
        <f t="shared" si="48"/>
        <v>2.2725152597680602</v>
      </c>
      <c r="P266" s="11">
        <f t="shared" si="49"/>
        <v>41.22</v>
      </c>
      <c r="Q266" s="11">
        <f t="shared" si="49"/>
        <v>111.95</v>
      </c>
      <c r="R266" s="23">
        <f t="shared" si="50"/>
        <v>0.71942471767206262</v>
      </c>
      <c r="S266" s="23">
        <f t="shared" si="50"/>
        <v>1.953896097607652</v>
      </c>
      <c r="T266">
        <f t="shared" si="51"/>
        <v>1.1725613591150181</v>
      </c>
      <c r="U266">
        <f t="shared" si="52"/>
        <v>126.47865957372069</v>
      </c>
      <c r="V266" s="24">
        <f t="shared" si="53"/>
        <v>0.94283120638960993</v>
      </c>
      <c r="W266" s="24">
        <f t="shared" si="54"/>
        <v>2.1994105104448063</v>
      </c>
      <c r="X266" s="24"/>
      <c r="Y266" s="24"/>
      <c r="Z266" s="24"/>
      <c r="AA266" s="24"/>
      <c r="AB266" s="24"/>
      <c r="AC266" s="24"/>
      <c r="AD266" s="4" t="s">
        <v>574</v>
      </c>
      <c r="AV266" s="1">
        <v>79.56</v>
      </c>
      <c r="AW266" s="1">
        <v>37.159999999999997</v>
      </c>
    </row>
    <row r="267" spans="1:49">
      <c r="A267" s="1" t="s">
        <v>0</v>
      </c>
      <c r="B267" s="5" t="s">
        <v>328</v>
      </c>
      <c r="C267" s="1" t="s">
        <v>2</v>
      </c>
      <c r="D267" s="1" t="s">
        <v>324</v>
      </c>
      <c r="E267" s="3" t="s">
        <v>329</v>
      </c>
      <c r="F267" s="1">
        <v>111.39</v>
      </c>
      <c r="G267" s="1">
        <v>40.14</v>
      </c>
      <c r="H267" s="1">
        <f t="shared" si="55"/>
        <v>40.229999999999997</v>
      </c>
      <c r="I267" s="1">
        <f t="shared" si="38"/>
        <v>111.65</v>
      </c>
      <c r="J267" s="23">
        <f t="shared" si="44"/>
        <v>0.70214595807731872</v>
      </c>
      <c r="K267" s="23">
        <f t="shared" si="44"/>
        <v>1.9486601098516689</v>
      </c>
      <c r="L267">
        <f t="shared" si="45"/>
        <v>1.2551578412335584</v>
      </c>
      <c r="M267">
        <f t="shared" si="46"/>
        <v>125.17910304999999</v>
      </c>
      <c r="N267" s="24">
        <f t="shared" si="47"/>
        <v>1.025909638626554</v>
      </c>
      <c r="O267" s="24">
        <f t="shared" si="48"/>
        <v>2.2793657193260524</v>
      </c>
      <c r="P267" s="11">
        <f t="shared" si="49"/>
        <v>40.229999999999997</v>
      </c>
      <c r="Q267" s="11">
        <f t="shared" si="49"/>
        <v>111.65</v>
      </c>
      <c r="R267" s="23">
        <f t="shared" si="50"/>
        <v>0.70214595807731872</v>
      </c>
      <c r="S267" s="23">
        <f t="shared" si="50"/>
        <v>1.9486601098516689</v>
      </c>
      <c r="T267">
        <f t="shared" si="51"/>
        <v>1.1907808116454124</v>
      </c>
      <c r="U267">
        <f t="shared" si="52"/>
        <v>126.29619456832461</v>
      </c>
      <c r="V267" s="24">
        <f t="shared" si="53"/>
        <v>0.95973075335829627</v>
      </c>
      <c r="W267" s="24">
        <f t="shared" si="54"/>
        <v>2.2071896067629786</v>
      </c>
      <c r="X267" s="24"/>
      <c r="Y267" s="24"/>
      <c r="Z267" s="24"/>
      <c r="AA267" s="24"/>
      <c r="AB267" s="24"/>
      <c r="AC267" s="24"/>
      <c r="AD267" s="4" t="s">
        <v>574</v>
      </c>
      <c r="AV267" s="1">
        <v>73.12</v>
      </c>
      <c r="AW267" s="1">
        <v>44.28</v>
      </c>
    </row>
    <row r="268" spans="1:49">
      <c r="A268" s="1" t="s">
        <v>0</v>
      </c>
      <c r="B268" s="5" t="s">
        <v>330</v>
      </c>
      <c r="C268" s="1" t="s">
        <v>2</v>
      </c>
      <c r="D268" s="1" t="s">
        <v>331</v>
      </c>
      <c r="E268" s="3" t="s">
        <v>207</v>
      </c>
      <c r="F268" s="1">
        <v>76.17</v>
      </c>
      <c r="G268" s="1">
        <v>36.5</v>
      </c>
      <c r="H268" s="1">
        <f t="shared" si="55"/>
        <v>36.83</v>
      </c>
      <c r="I268" s="1">
        <f t="shared" si="38"/>
        <v>76.28</v>
      </c>
      <c r="J268" s="23">
        <f t="shared" si="44"/>
        <v>0.64280476350951155</v>
      </c>
      <c r="K268" s="23">
        <f t="shared" si="44"/>
        <v>1.3313371534212746</v>
      </c>
      <c r="L268">
        <f t="shared" si="45"/>
        <v>1.3150699270448889</v>
      </c>
      <c r="M268">
        <f t="shared" si="46"/>
        <v>103.85675835999999</v>
      </c>
      <c r="N268" s="24">
        <f t="shared" si="47"/>
        <v>1.2767981141873352</v>
      </c>
      <c r="O268" s="24">
        <f t="shared" si="48"/>
        <v>1.8711794530648862</v>
      </c>
      <c r="P268" s="11">
        <f t="shared" si="49"/>
        <v>36.83</v>
      </c>
      <c r="Q268" s="11">
        <f t="shared" si="49"/>
        <v>76.28</v>
      </c>
      <c r="R268" s="23">
        <f t="shared" si="50"/>
        <v>0.64280476350951155</v>
      </c>
      <c r="S268" s="23">
        <f t="shared" si="50"/>
        <v>1.3313371534212746</v>
      </c>
      <c r="T268">
        <f t="shared" si="51"/>
        <v>1.2532296775454128</v>
      </c>
      <c r="U268">
        <f t="shared" si="52"/>
        <v>104.783570432126</v>
      </c>
      <c r="V268" s="24">
        <f t="shared" si="53"/>
        <v>1.2117435116555331</v>
      </c>
      <c r="W268" s="24">
        <f t="shared" si="54"/>
        <v>1.8220801648726717</v>
      </c>
      <c r="X268" s="24"/>
      <c r="Y268" s="24"/>
      <c r="Z268" s="24"/>
      <c r="AA268" s="24"/>
      <c r="AB268" s="24"/>
      <c r="AC268" s="24"/>
      <c r="AD268" s="4"/>
      <c r="AV268" s="1">
        <v>72.58</v>
      </c>
      <c r="AW268" s="1">
        <v>43.36</v>
      </c>
    </row>
    <row r="269" spans="1:49">
      <c r="A269" s="1" t="s">
        <v>0</v>
      </c>
      <c r="B269" s="5" t="s">
        <v>236</v>
      </c>
      <c r="C269" s="1" t="s">
        <v>2</v>
      </c>
      <c r="D269" s="1" t="s">
        <v>331</v>
      </c>
      <c r="E269" s="3" t="s">
        <v>332</v>
      </c>
      <c r="F269" s="1">
        <v>77.260000000000005</v>
      </c>
      <c r="G269" s="1">
        <v>37.322000000000003</v>
      </c>
      <c r="H269" s="1">
        <f t="shared" si="55"/>
        <v>37.54</v>
      </c>
      <c r="I269" s="1">
        <f t="shared" si="38"/>
        <v>77.430000000000007</v>
      </c>
      <c r="J269" s="23">
        <f t="shared" si="44"/>
        <v>0.65519660119867129</v>
      </c>
      <c r="K269" s="23">
        <f t="shared" si="44"/>
        <v>1.3514084398192094</v>
      </c>
      <c r="L269">
        <f t="shared" si="45"/>
        <v>1.302557441714691</v>
      </c>
      <c r="M269">
        <f t="shared" si="46"/>
        <v>104.55002091</v>
      </c>
      <c r="N269" s="24">
        <f t="shared" si="47"/>
        <v>1.2607827081865692</v>
      </c>
      <c r="O269" s="24">
        <f t="shared" si="48"/>
        <v>1.8834614626950577</v>
      </c>
      <c r="P269" s="11">
        <f t="shared" si="49"/>
        <v>37.54</v>
      </c>
      <c r="Q269" s="11">
        <f t="shared" si="49"/>
        <v>77.430000000000007</v>
      </c>
      <c r="R269" s="23">
        <f t="shared" si="50"/>
        <v>0.65519660119867129</v>
      </c>
      <c r="S269" s="23">
        <f t="shared" si="50"/>
        <v>1.3514084398192094</v>
      </c>
      <c r="T269">
        <f t="shared" si="51"/>
        <v>1.2402101844291502</v>
      </c>
      <c r="U269">
        <f t="shared" si="52"/>
        <v>105.48301961947767</v>
      </c>
      <c r="V269" s="24">
        <f t="shared" si="53"/>
        <v>1.1952024739013127</v>
      </c>
      <c r="W269" s="24">
        <f t="shared" si="54"/>
        <v>1.833372970171022</v>
      </c>
      <c r="X269" s="24"/>
      <c r="Y269" s="24"/>
      <c r="Z269" s="24"/>
      <c r="AA269" s="24"/>
      <c r="AB269" s="24"/>
      <c r="AC269" s="24"/>
      <c r="AD269" s="4"/>
      <c r="AV269" s="1">
        <v>122.19</v>
      </c>
      <c r="AW269" s="1">
        <v>47.36</v>
      </c>
    </row>
    <row r="270" spans="1:49">
      <c r="A270" s="1" t="s">
        <v>0</v>
      </c>
      <c r="B270" s="5" t="s">
        <v>229</v>
      </c>
      <c r="C270" s="1" t="s">
        <v>2</v>
      </c>
      <c r="D270" s="1" t="s">
        <v>331</v>
      </c>
      <c r="E270" s="3" t="s">
        <v>333</v>
      </c>
      <c r="F270" s="1">
        <v>79.56</v>
      </c>
      <c r="G270" s="1">
        <v>37.159999999999997</v>
      </c>
      <c r="H270" s="1">
        <f t="shared" si="55"/>
        <v>37.270000000000003</v>
      </c>
      <c r="I270" s="1">
        <f t="shared" si="38"/>
        <v>79.930000000000007</v>
      </c>
      <c r="J270" s="23">
        <f t="shared" si="44"/>
        <v>0.65048421221828667</v>
      </c>
      <c r="K270" s="23">
        <f t="shared" si="44"/>
        <v>1.3950416711190676</v>
      </c>
      <c r="L270">
        <f t="shared" si="45"/>
        <v>1.3073159369379481</v>
      </c>
      <c r="M270">
        <f t="shared" si="46"/>
        <v>106.05711341</v>
      </c>
      <c r="N270" s="24">
        <f t="shared" si="47"/>
        <v>1.2563129122367247</v>
      </c>
      <c r="O270" s="24">
        <f t="shared" si="48"/>
        <v>1.9178239016502667</v>
      </c>
      <c r="P270" s="11">
        <f t="shared" si="49"/>
        <v>37.270000000000003</v>
      </c>
      <c r="Q270" s="11">
        <f t="shared" si="49"/>
        <v>79.930000000000007</v>
      </c>
      <c r="R270" s="23">
        <f t="shared" si="50"/>
        <v>0.65048421221828667</v>
      </c>
      <c r="S270" s="23">
        <f t="shared" si="50"/>
        <v>1.3950416711190676</v>
      </c>
      <c r="T270">
        <f t="shared" si="51"/>
        <v>1.2451628506859138</v>
      </c>
      <c r="U270">
        <f t="shared" si="52"/>
        <v>107.00356133111173</v>
      </c>
      <c r="V270" s="24">
        <f t="shared" si="53"/>
        <v>1.1907325254962842</v>
      </c>
      <c r="W270" s="24">
        <f t="shared" si="54"/>
        <v>1.8664198127121612</v>
      </c>
      <c r="X270" s="24"/>
      <c r="Y270" s="24"/>
      <c r="Z270" s="24"/>
      <c r="AA270" s="24"/>
      <c r="AB270" s="24"/>
      <c r="AC270" s="24"/>
      <c r="AD270" s="4"/>
      <c r="AV270" s="1">
        <v>117.25</v>
      </c>
      <c r="AW270" s="1">
        <v>47.39</v>
      </c>
    </row>
    <row r="271" spans="1:49">
      <c r="A271" s="1" t="s">
        <v>0</v>
      </c>
      <c r="B271" s="2" t="s">
        <v>176</v>
      </c>
      <c r="C271" s="1" t="s">
        <v>2</v>
      </c>
      <c r="D271" s="1" t="s">
        <v>334</v>
      </c>
      <c r="E271" s="3" t="s">
        <v>335</v>
      </c>
      <c r="F271" s="1">
        <v>73.12</v>
      </c>
      <c r="G271" s="1">
        <v>44.28</v>
      </c>
      <c r="H271" s="1">
        <f t="shared" si="55"/>
        <v>44.47</v>
      </c>
      <c r="I271" s="1">
        <f t="shared" si="38"/>
        <v>73.2</v>
      </c>
      <c r="J271" s="23">
        <f t="shared" si="44"/>
        <v>0.77614791836187835</v>
      </c>
      <c r="K271" s="23">
        <f t="shared" si="44"/>
        <v>1.2775810124598492</v>
      </c>
      <c r="L271">
        <f t="shared" si="45"/>
        <v>1.1806855249535508</v>
      </c>
      <c r="M271">
        <f t="shared" si="46"/>
        <v>102.00002039999998</v>
      </c>
      <c r="N271" s="24">
        <f t="shared" si="47"/>
        <v>1.1548846260525145</v>
      </c>
      <c r="O271" s="24">
        <f t="shared" si="48"/>
        <v>1.8017050350105617</v>
      </c>
      <c r="P271" s="11">
        <f t="shared" si="49"/>
        <v>44.47</v>
      </c>
      <c r="Q271" s="11">
        <f t="shared" si="49"/>
        <v>73.2</v>
      </c>
      <c r="R271" s="23">
        <f t="shared" si="50"/>
        <v>0.77614791836187835</v>
      </c>
      <c r="S271" s="23">
        <f t="shared" si="50"/>
        <v>1.2775810124598492</v>
      </c>
      <c r="T271">
        <f t="shared" si="51"/>
        <v>1.1127266307795314</v>
      </c>
      <c r="U271">
        <f t="shared" si="52"/>
        <v>102.91026304339283</v>
      </c>
      <c r="V271" s="24">
        <f t="shared" si="53"/>
        <v>1.0845982247217338</v>
      </c>
      <c r="W271" s="24">
        <f t="shared" si="54"/>
        <v>1.7509060452495953</v>
      </c>
      <c r="X271" s="24"/>
      <c r="Y271" s="24"/>
      <c r="Z271" s="24"/>
      <c r="AA271" s="24"/>
      <c r="AB271" s="24"/>
      <c r="AC271" s="24"/>
      <c r="AD271" s="4"/>
      <c r="AV271" s="1">
        <v>118.19</v>
      </c>
      <c r="AW271" s="1">
        <v>46.3</v>
      </c>
    </row>
    <row r="272" spans="1:49">
      <c r="A272" s="1" t="s">
        <v>0</v>
      </c>
      <c r="B272" s="5" t="s">
        <v>336</v>
      </c>
      <c r="C272" s="1" t="s">
        <v>2</v>
      </c>
      <c r="D272" s="1" t="s">
        <v>334</v>
      </c>
      <c r="E272" s="3" t="s">
        <v>337</v>
      </c>
      <c r="F272" s="1">
        <v>72.58</v>
      </c>
      <c r="G272" s="1">
        <v>43.36</v>
      </c>
      <c r="H272" s="1">
        <f t="shared" si="55"/>
        <v>43.6</v>
      </c>
      <c r="I272" s="1">
        <f t="shared" si="38"/>
        <v>72.97</v>
      </c>
      <c r="J272" s="23">
        <f t="shared" si="44"/>
        <v>0.76096355386952774</v>
      </c>
      <c r="K272" s="23">
        <f t="shared" si="44"/>
        <v>1.2735667551802623</v>
      </c>
      <c r="L272">
        <f t="shared" si="45"/>
        <v>1.1959240328688985</v>
      </c>
      <c r="M272">
        <f t="shared" si="46"/>
        <v>101.86136789</v>
      </c>
      <c r="N272" s="24">
        <f t="shared" si="47"/>
        <v>1.1703884206090216</v>
      </c>
      <c r="O272" s="24">
        <f t="shared" si="48"/>
        <v>1.8020417537406672</v>
      </c>
      <c r="P272" s="11">
        <f t="shared" si="49"/>
        <v>43.6</v>
      </c>
      <c r="Q272" s="11">
        <f t="shared" si="49"/>
        <v>72.97</v>
      </c>
      <c r="R272" s="23">
        <f t="shared" si="50"/>
        <v>0.76096355386952774</v>
      </c>
      <c r="S272" s="23">
        <f t="shared" si="50"/>
        <v>1.2735667551802623</v>
      </c>
      <c r="T272">
        <f t="shared" si="51"/>
        <v>1.1287409833743822</v>
      </c>
      <c r="U272">
        <f t="shared" si="52"/>
        <v>102.77037320592251</v>
      </c>
      <c r="V272" s="24">
        <f t="shared" si="53"/>
        <v>1.1008202018814648</v>
      </c>
      <c r="W272" s="24">
        <f t="shared" si="54"/>
        <v>1.7517970991109526</v>
      </c>
      <c r="X272" s="24"/>
      <c r="Y272" s="24"/>
      <c r="Z272" s="24"/>
      <c r="AA272" s="24"/>
      <c r="AB272" s="24"/>
      <c r="AC272" s="24"/>
      <c r="AD272" s="4"/>
      <c r="AV272" s="1">
        <v>89.24</v>
      </c>
      <c r="AW272" s="1">
        <v>43.02</v>
      </c>
    </row>
    <row r="273" spans="1:49">
      <c r="A273" s="1" t="s">
        <v>0</v>
      </c>
      <c r="B273" s="5" t="s">
        <v>338</v>
      </c>
      <c r="C273" s="1" t="s">
        <v>2</v>
      </c>
      <c r="D273" s="1" t="s">
        <v>339</v>
      </c>
      <c r="E273" s="3" t="s">
        <v>340</v>
      </c>
      <c r="F273" s="1">
        <v>122.19</v>
      </c>
      <c r="G273" s="1">
        <v>47.36</v>
      </c>
      <c r="H273" s="1">
        <v>85.38</v>
      </c>
      <c r="I273" s="1">
        <f t="shared" si="38"/>
        <v>122.32</v>
      </c>
      <c r="J273" s="23">
        <f t="shared" si="44"/>
        <v>1.4901621153527584</v>
      </c>
      <c r="K273" s="23">
        <f t="shared" si="44"/>
        <v>2.1348867410394639</v>
      </c>
      <c r="L273">
        <f t="shared" si="45"/>
        <v>0.6413121788808156</v>
      </c>
      <c r="M273">
        <f t="shared" si="46"/>
        <v>131.61137384</v>
      </c>
      <c r="N273" s="24">
        <f t="shared" si="47"/>
        <v>0.47948749054952672</v>
      </c>
      <c r="O273" s="24">
        <f t="shared" si="48"/>
        <v>1.9821054579631208</v>
      </c>
      <c r="P273" s="11">
        <f t="shared" si="49"/>
        <v>85.38</v>
      </c>
      <c r="Q273" s="11">
        <f t="shared" si="49"/>
        <v>122.32</v>
      </c>
      <c r="R273" s="23">
        <f t="shared" si="50"/>
        <v>1.4901621153527584</v>
      </c>
      <c r="S273" s="23">
        <f t="shared" si="50"/>
        <v>2.1348867410394639</v>
      </c>
      <c r="T273">
        <f t="shared" si="51"/>
        <v>0.51392205497693999</v>
      </c>
      <c r="U273">
        <f t="shared" si="52"/>
        <v>132.78586659357876</v>
      </c>
      <c r="V273" s="24">
        <f t="shared" si="53"/>
        <v>0.3771660820520481</v>
      </c>
      <c r="W273" s="24">
        <f t="shared" si="54"/>
        <v>1.8513822590879832</v>
      </c>
      <c r="X273" s="24"/>
      <c r="Y273" s="24"/>
      <c r="Z273" s="24"/>
      <c r="AA273" s="24"/>
      <c r="AB273" s="24"/>
      <c r="AC273" s="24"/>
      <c r="AD273" s="4" t="s">
        <v>574</v>
      </c>
      <c r="AV273" s="1">
        <v>87.95</v>
      </c>
      <c r="AW273" s="1">
        <v>43.05</v>
      </c>
    </row>
    <row r="274" spans="1:49">
      <c r="A274" s="1" t="s">
        <v>0</v>
      </c>
      <c r="B274" s="5" t="s">
        <v>341</v>
      </c>
      <c r="C274" s="1" t="s">
        <v>2</v>
      </c>
      <c r="D274" s="1" t="s">
        <v>339</v>
      </c>
      <c r="E274" s="3" t="s">
        <v>342</v>
      </c>
      <c r="F274" s="1">
        <v>117.25</v>
      </c>
      <c r="G274" s="1">
        <v>47.39</v>
      </c>
      <c r="H274" s="1">
        <f t="shared" ref="H274:H337" si="56">ROUND((ROUNDDOWN(G274,0)+(G274-ROUNDDOWN(G274,0))*(5/3)),2)</f>
        <v>47.65</v>
      </c>
      <c r="I274" s="1">
        <f t="shared" si="38"/>
        <v>117.42</v>
      </c>
      <c r="J274" s="23">
        <f t="shared" si="44"/>
        <v>0.83164938857529802</v>
      </c>
      <c r="K274" s="23">
        <f t="shared" si="44"/>
        <v>2.0493656076917417</v>
      </c>
      <c r="L274">
        <f t="shared" si="45"/>
        <v>1.1252835574537152</v>
      </c>
      <c r="M274">
        <f t="shared" si="46"/>
        <v>128.65747253999999</v>
      </c>
      <c r="N274" s="24">
        <f t="shared" si="47"/>
        <v>0.87872748782440557</v>
      </c>
      <c r="O274" s="24">
        <f t="shared" si="48"/>
        <v>2.2591495439018487</v>
      </c>
      <c r="P274" s="11">
        <f t="shared" si="49"/>
        <v>47.65</v>
      </c>
      <c r="Q274" s="11">
        <f t="shared" si="49"/>
        <v>117.42</v>
      </c>
      <c r="R274" s="23">
        <f t="shared" si="50"/>
        <v>0.83164938857529802</v>
      </c>
      <c r="S274" s="23">
        <f t="shared" si="50"/>
        <v>2.0493656076917417</v>
      </c>
      <c r="T274">
        <f t="shared" si="51"/>
        <v>1.0542937576127669</v>
      </c>
      <c r="U274">
        <f t="shared" si="52"/>
        <v>129.80560483877602</v>
      </c>
      <c r="V274" s="24">
        <f t="shared" si="53"/>
        <v>0.80993050201186678</v>
      </c>
      <c r="W274" s="24">
        <f t="shared" si="54"/>
        <v>2.1772383077165287</v>
      </c>
      <c r="X274" s="24"/>
      <c r="Y274" s="24"/>
      <c r="Z274" s="24"/>
      <c r="AA274" s="24"/>
      <c r="AB274" s="24"/>
      <c r="AC274" s="24"/>
      <c r="AD274" s="4" t="s">
        <v>574</v>
      </c>
      <c r="AV274" s="1">
        <v>81.38</v>
      </c>
      <c r="AW274" s="1">
        <v>38.200000000000003</v>
      </c>
    </row>
    <row r="275" spans="1:49">
      <c r="A275" s="1" t="s">
        <v>0</v>
      </c>
      <c r="B275" s="5" t="s">
        <v>343</v>
      </c>
      <c r="C275" s="1" t="s">
        <v>2</v>
      </c>
      <c r="D275" s="1" t="s">
        <v>339</v>
      </c>
      <c r="E275" s="3" t="s">
        <v>344</v>
      </c>
      <c r="F275" s="1">
        <v>118.19</v>
      </c>
      <c r="G275" s="1">
        <v>46.3</v>
      </c>
      <c r="H275" s="1">
        <f t="shared" si="56"/>
        <v>46.5</v>
      </c>
      <c r="I275" s="1">
        <f t="shared" si="38"/>
        <v>118.32</v>
      </c>
      <c r="J275" s="23">
        <f t="shared" si="44"/>
        <v>0.81157810217736326</v>
      </c>
      <c r="K275" s="23">
        <f t="shared" si="44"/>
        <v>2.0650735709596906</v>
      </c>
      <c r="L275">
        <f t="shared" si="45"/>
        <v>1.1452564859300165</v>
      </c>
      <c r="M275">
        <f t="shared" si="46"/>
        <v>129.20002584</v>
      </c>
      <c r="N275" s="24">
        <f t="shared" si="47"/>
        <v>0.88750987547922</v>
      </c>
      <c r="O275" s="24">
        <f t="shared" si="48"/>
        <v>2.2800623584356305</v>
      </c>
      <c r="P275" s="11">
        <f t="shared" si="49"/>
        <v>46.5</v>
      </c>
      <c r="Q275" s="11">
        <f t="shared" si="49"/>
        <v>118.32</v>
      </c>
      <c r="R275" s="23">
        <f t="shared" si="50"/>
        <v>0.81157810217736326</v>
      </c>
      <c r="S275" s="23">
        <f t="shared" si="50"/>
        <v>2.0650735709596906</v>
      </c>
      <c r="T275">
        <f t="shared" si="51"/>
        <v>1.0753992494742526</v>
      </c>
      <c r="U275">
        <f t="shared" si="52"/>
        <v>130.35299985496425</v>
      </c>
      <c r="V275" s="24">
        <f t="shared" si="53"/>
        <v>0.81952919281427627</v>
      </c>
      <c r="W275" s="24">
        <f t="shared" si="54"/>
        <v>2.1986110381518804</v>
      </c>
      <c r="X275" s="24"/>
      <c r="Y275" s="24"/>
      <c r="Z275" s="24"/>
      <c r="AA275" s="24"/>
      <c r="AB275" s="24"/>
      <c r="AC275" s="24"/>
      <c r="AD275" s="4"/>
      <c r="AV275" s="1">
        <v>82.224999999999994</v>
      </c>
      <c r="AW275" s="1">
        <v>38.25</v>
      </c>
    </row>
    <row r="276" spans="1:49">
      <c r="A276" s="1" t="s">
        <v>0</v>
      </c>
      <c r="B276" s="5" t="s">
        <v>345</v>
      </c>
      <c r="C276" s="1" t="s">
        <v>2</v>
      </c>
      <c r="D276" s="1" t="s">
        <v>346</v>
      </c>
      <c r="E276" s="3" t="s">
        <v>347</v>
      </c>
      <c r="F276" s="1">
        <v>89.24</v>
      </c>
      <c r="G276" s="1">
        <v>43.02</v>
      </c>
      <c r="H276" s="1">
        <f t="shared" si="56"/>
        <v>43.03</v>
      </c>
      <c r="I276" s="1">
        <f t="shared" ref="I276:I339" si="57">ROUND((ROUNDDOWN(F276,0)+(F276-ROUNDDOWN(F276,0))*(5/3)),2)</f>
        <v>89.4</v>
      </c>
      <c r="J276" s="23">
        <f t="shared" si="44"/>
        <v>0.75101517713316002</v>
      </c>
      <c r="K276" s="23">
        <f t="shared" si="44"/>
        <v>1.5603243512829308</v>
      </c>
      <c r="L276">
        <f t="shared" si="45"/>
        <v>1.2059222815885615</v>
      </c>
      <c r="M276">
        <f t="shared" si="46"/>
        <v>111.7659798</v>
      </c>
      <c r="N276" s="24">
        <f t="shared" si="47"/>
        <v>1.1199474613223677</v>
      </c>
      <c r="O276" s="24">
        <f t="shared" si="48"/>
        <v>2.0034021413748953</v>
      </c>
      <c r="P276" s="11">
        <f t="shared" si="49"/>
        <v>43.03</v>
      </c>
      <c r="Q276" s="11">
        <f t="shared" si="49"/>
        <v>89.4</v>
      </c>
      <c r="R276" s="23">
        <f t="shared" si="50"/>
        <v>0.75101517713316002</v>
      </c>
      <c r="S276" s="23">
        <f t="shared" si="50"/>
        <v>1.5603243512829308</v>
      </c>
      <c r="T276">
        <f t="shared" si="51"/>
        <v>1.1392357341510342</v>
      </c>
      <c r="U276">
        <f t="shared" si="52"/>
        <v>112.76337333478152</v>
      </c>
      <c r="V276" s="24">
        <f t="shared" si="53"/>
        <v>1.0505014430106259</v>
      </c>
      <c r="W276" s="24">
        <f t="shared" si="54"/>
        <v>1.9430955688808922</v>
      </c>
      <c r="X276" s="24"/>
      <c r="Y276" s="24"/>
      <c r="Z276" s="24"/>
      <c r="AA276" s="24"/>
      <c r="AB276" s="24"/>
      <c r="AC276" s="24"/>
      <c r="AD276" s="4"/>
    </row>
    <row r="277" spans="1:49">
      <c r="A277" s="1" t="s">
        <v>0</v>
      </c>
      <c r="B277" s="5" t="s">
        <v>348</v>
      </c>
      <c r="C277" s="1" t="s">
        <v>2</v>
      </c>
      <c r="D277" s="1" t="s">
        <v>346</v>
      </c>
      <c r="E277" s="6" t="s">
        <v>349</v>
      </c>
      <c r="F277" s="1">
        <v>87.95</v>
      </c>
      <c r="G277" s="1">
        <v>43.05</v>
      </c>
      <c r="H277" s="1">
        <f t="shared" si="56"/>
        <v>43.08</v>
      </c>
      <c r="I277" s="1">
        <f t="shared" si="57"/>
        <v>88.58</v>
      </c>
      <c r="J277" s="23">
        <f t="shared" si="44"/>
        <v>0.75188784175915713</v>
      </c>
      <c r="K277" s="23">
        <f t="shared" si="44"/>
        <v>1.5460126514165771</v>
      </c>
      <c r="L277">
        <f t="shared" si="45"/>
        <v>1.2050448273039673</v>
      </c>
      <c r="M277">
        <f t="shared" si="46"/>
        <v>111.27165345999998</v>
      </c>
      <c r="N277" s="24">
        <f t="shared" si="47"/>
        <v>1.1229461217595929</v>
      </c>
      <c r="O277" s="24">
        <f t="shared" si="48"/>
        <v>1.9934048029448936</v>
      </c>
      <c r="P277" s="11">
        <f t="shared" si="49"/>
        <v>43.08</v>
      </c>
      <c r="Q277" s="11">
        <f t="shared" si="49"/>
        <v>88.58</v>
      </c>
      <c r="R277" s="23">
        <f t="shared" si="50"/>
        <v>0.75188784175915713</v>
      </c>
      <c r="S277" s="23">
        <f t="shared" si="50"/>
        <v>1.5460126514165771</v>
      </c>
      <c r="T277">
        <f t="shared" si="51"/>
        <v>1.1383150953454084</v>
      </c>
      <c r="U277">
        <f t="shared" si="52"/>
        <v>112.26463565336554</v>
      </c>
      <c r="V277" s="24">
        <f t="shared" si="53"/>
        <v>1.0534465924436749</v>
      </c>
      <c r="W277" s="24">
        <f t="shared" si="54"/>
        <v>1.9335859581768924</v>
      </c>
      <c r="X277" s="24"/>
      <c r="Y277" s="24"/>
      <c r="Z277" s="24"/>
      <c r="AA277" s="24"/>
      <c r="AB277" s="24"/>
      <c r="AC277" s="24"/>
      <c r="AD277" s="4"/>
    </row>
    <row r="278" spans="1:49">
      <c r="A278" s="1" t="s">
        <v>0</v>
      </c>
      <c r="B278" s="2" t="s">
        <v>350</v>
      </c>
      <c r="C278" s="1" t="s">
        <v>2</v>
      </c>
      <c r="D278" s="1" t="s">
        <v>351</v>
      </c>
      <c r="E278" s="3" t="s">
        <v>352</v>
      </c>
      <c r="F278" s="1">
        <v>81.38</v>
      </c>
      <c r="G278" s="1">
        <v>38.200000000000003</v>
      </c>
      <c r="H278" s="1">
        <f t="shared" si="56"/>
        <v>38.33</v>
      </c>
      <c r="I278" s="1">
        <f t="shared" si="57"/>
        <v>81.63</v>
      </c>
      <c r="J278" s="23">
        <f t="shared" si="44"/>
        <v>0.66898470228942652</v>
      </c>
      <c r="K278" s="23">
        <f t="shared" si="44"/>
        <v>1.4247122684029712</v>
      </c>
      <c r="L278">
        <f t="shared" si="45"/>
        <v>1.2886339471443919</v>
      </c>
      <c r="M278">
        <f t="shared" si="46"/>
        <v>107.08193630999999</v>
      </c>
      <c r="N278" s="24">
        <f t="shared" si="47"/>
        <v>1.2317867234918161</v>
      </c>
      <c r="O278" s="24">
        <f t="shared" si="48"/>
        <v>1.9347483172753914</v>
      </c>
      <c r="P278" s="11">
        <f t="shared" si="49"/>
        <v>38.33</v>
      </c>
      <c r="Q278" s="11">
        <f t="shared" si="49"/>
        <v>81.63</v>
      </c>
      <c r="R278" s="23">
        <f t="shared" si="50"/>
        <v>0.66898470228942652</v>
      </c>
      <c r="S278" s="23">
        <f t="shared" si="50"/>
        <v>1.4247122684029712</v>
      </c>
      <c r="T278">
        <f t="shared" si="51"/>
        <v>1.2257087650019425</v>
      </c>
      <c r="U278">
        <f t="shared" si="52"/>
        <v>108.03752969502287</v>
      </c>
      <c r="V278" s="24">
        <f t="shared" si="53"/>
        <v>1.1654699606671783</v>
      </c>
      <c r="W278" s="24">
        <f t="shared" si="54"/>
        <v>1.881823736633538</v>
      </c>
      <c r="X278" s="24"/>
      <c r="Y278" s="24"/>
      <c r="Z278" s="24"/>
      <c r="AA278" s="24"/>
      <c r="AB278" s="24"/>
      <c r="AC278" s="24"/>
      <c r="AD278" s="4"/>
    </row>
    <row r="279" spans="1:49">
      <c r="A279" s="1" t="s">
        <v>0</v>
      </c>
      <c r="B279" s="5" t="s">
        <v>353</v>
      </c>
      <c r="C279" s="1" t="s">
        <v>2</v>
      </c>
      <c r="D279" s="1" t="s">
        <v>351</v>
      </c>
      <c r="E279" s="3" t="s">
        <v>354</v>
      </c>
      <c r="F279" s="1">
        <v>82.224999999999994</v>
      </c>
      <c r="G279" s="1">
        <v>38.25</v>
      </c>
      <c r="H279" s="1">
        <f t="shared" si="56"/>
        <v>38.42</v>
      </c>
      <c r="I279" s="1">
        <f t="shared" si="57"/>
        <v>82.38</v>
      </c>
      <c r="J279" s="23">
        <f t="shared" si="44"/>
        <v>0.67055549861622143</v>
      </c>
      <c r="K279" s="23">
        <f t="shared" si="44"/>
        <v>1.4378022377929287</v>
      </c>
      <c r="L279">
        <f t="shared" si="45"/>
        <v>1.2870477612576565</v>
      </c>
      <c r="M279">
        <f t="shared" si="46"/>
        <v>107.53406405999999</v>
      </c>
      <c r="N279" s="24">
        <f>L279*SIN(RADIANS(M279))</f>
        <v>1.2272489527887884</v>
      </c>
      <c r="O279" s="24">
        <f t="shared" si="48"/>
        <v>1.9439787308591345</v>
      </c>
      <c r="P279" s="11">
        <f t="shared" si="49"/>
        <v>38.42</v>
      </c>
      <c r="Q279" s="11">
        <f t="shared" si="49"/>
        <v>82.38</v>
      </c>
      <c r="R279" s="23">
        <f t="shared" si="50"/>
        <v>0.67055549861622143</v>
      </c>
      <c r="S279" s="23">
        <f t="shared" si="50"/>
        <v>1.4378022377929287</v>
      </c>
      <c r="T279">
        <f t="shared" si="51"/>
        <v>1.2240558006144908</v>
      </c>
      <c r="U279">
        <f t="shared" si="52"/>
        <v>108.4936922085131</v>
      </c>
      <c r="V279" s="24">
        <f t="shared" si="53"/>
        <v>1.1608438234548046</v>
      </c>
      <c r="W279" s="24">
        <f t="shared" si="54"/>
        <v>1.8905662226730511</v>
      </c>
      <c r="X279" s="24"/>
      <c r="Y279" s="24"/>
      <c r="Z279" s="24"/>
      <c r="AA279" s="24"/>
      <c r="AB279" s="24"/>
      <c r="AC279" s="24"/>
      <c r="AD279" s="4"/>
    </row>
    <row r="280" spans="1:49">
      <c r="B280" s="7"/>
      <c r="E280" s="3" t="s">
        <v>846</v>
      </c>
      <c r="F280" s="1">
        <v>43.04</v>
      </c>
      <c r="G280" s="1">
        <v>218.79</v>
      </c>
      <c r="H280" s="1">
        <f t="shared" si="56"/>
        <v>219.32</v>
      </c>
      <c r="I280" s="1">
        <f t="shared" si="57"/>
        <v>43.07</v>
      </c>
      <c r="J280" s="23">
        <f t="shared" si="44"/>
        <v>3.8278561154739634</v>
      </c>
      <c r="K280" s="23">
        <f t="shared" si="44"/>
        <v>0.75171330883395771</v>
      </c>
      <c r="L280">
        <f t="shared" si="45"/>
        <v>2.4125459359917039</v>
      </c>
      <c r="M280">
        <f t="shared" si="46"/>
        <v>83.836541589999996</v>
      </c>
      <c r="N280" s="24">
        <f t="shared" si="47"/>
        <v>2.3986005535206205</v>
      </c>
      <c r="O280" s="24">
        <f t="shared" si="48"/>
        <v>1.2972025985349431</v>
      </c>
      <c r="P280" s="11">
        <f t="shared" si="49"/>
        <v>219.32</v>
      </c>
      <c r="Q280" s="11">
        <f t="shared" si="49"/>
        <v>43.07</v>
      </c>
      <c r="R280" s="23">
        <f t="shared" si="50"/>
        <v>3.8278561154739634</v>
      </c>
      <c r="S280" s="23">
        <f t="shared" si="50"/>
        <v>0.75171330883395771</v>
      </c>
      <c r="T280">
        <f t="shared" si="51"/>
        <v>2.3717860211177184</v>
      </c>
      <c r="U280">
        <f t="shared" si="52"/>
        <v>84.584694334779201</v>
      </c>
      <c r="V280" s="24">
        <f t="shared" si="53"/>
        <v>2.361200240909644</v>
      </c>
      <c r="W280" s="24">
        <f t="shared" si="54"/>
        <v>1.2784598669501896</v>
      </c>
      <c r="X280" s="24"/>
      <c r="Y280" s="24"/>
      <c r="Z280" s="24"/>
      <c r="AA280" s="24"/>
      <c r="AB280" s="24"/>
      <c r="AC280" s="24"/>
      <c r="AD280" s="4"/>
    </row>
    <row r="281" spans="1:49">
      <c r="E281" s="3" t="s">
        <v>847</v>
      </c>
      <c r="F281" s="1">
        <v>34.31</v>
      </c>
      <c r="G281" s="1">
        <v>224.7</v>
      </c>
      <c r="H281" s="1">
        <f t="shared" si="56"/>
        <v>225.17</v>
      </c>
      <c r="I281" s="1">
        <f t="shared" si="57"/>
        <v>34.520000000000003</v>
      </c>
      <c r="J281" s="23">
        <f t="shared" si="44"/>
        <v>3.9299578767156316</v>
      </c>
      <c r="K281" s="23">
        <f t="shared" si="44"/>
        <v>0.6024876577884426</v>
      </c>
      <c r="L281">
        <f t="shared" si="45"/>
        <v>2.4639457235007929</v>
      </c>
      <c r="M281">
        <f t="shared" si="46"/>
        <v>78.682285239999999</v>
      </c>
      <c r="N281" s="24">
        <f t="shared" si="47"/>
        <v>2.416031906107539</v>
      </c>
      <c r="O281" s="24">
        <f t="shared" si="48"/>
        <v>1.0726786218665858</v>
      </c>
      <c r="P281" s="11">
        <f t="shared" si="49"/>
        <v>225.17</v>
      </c>
      <c r="Q281" s="11">
        <f t="shared" si="49"/>
        <v>34.520000000000003</v>
      </c>
      <c r="R281" s="23">
        <f t="shared" si="50"/>
        <v>3.9299578767156316</v>
      </c>
      <c r="S281" s="23">
        <f t="shared" si="50"/>
        <v>0.6024876577884426</v>
      </c>
      <c r="T281">
        <f t="shared" si="51"/>
        <v>2.4235929024613188</v>
      </c>
      <c r="U281">
        <f t="shared" si="52"/>
        <v>79.384441680990747</v>
      </c>
      <c r="V281" s="24">
        <f t="shared" si="53"/>
        <v>2.3821139873864445</v>
      </c>
      <c r="W281" s="24">
        <f t="shared" si="54"/>
        <v>1.0558253616890629</v>
      </c>
      <c r="X281" s="24"/>
      <c r="Y281" s="24"/>
      <c r="Z281" s="24"/>
      <c r="AA281" s="24"/>
      <c r="AB281" s="24"/>
      <c r="AC281" s="24"/>
      <c r="AD281" s="4"/>
    </row>
    <row r="282" spans="1:49">
      <c r="B282" s="7"/>
      <c r="E282" s="3" t="s">
        <v>848</v>
      </c>
      <c r="F282" s="1">
        <v>37.33</v>
      </c>
      <c r="G282" s="1">
        <v>233.41</v>
      </c>
      <c r="H282" s="1">
        <f t="shared" si="56"/>
        <v>233.68</v>
      </c>
      <c r="I282" s="1">
        <f t="shared" si="57"/>
        <v>37.549999999999997</v>
      </c>
      <c r="J282" s="23">
        <f t="shared" si="44"/>
        <v>4.0784853960603495</v>
      </c>
      <c r="K282" s="23">
        <f t="shared" si="44"/>
        <v>0.65537113412387071</v>
      </c>
      <c r="L282">
        <f t="shared" si="45"/>
        <v>2.5280916491487919</v>
      </c>
      <c r="M282">
        <f t="shared" si="46"/>
        <v>80.508881349999996</v>
      </c>
      <c r="N282" s="24">
        <f t="shared" si="47"/>
        <v>2.4934850412362275</v>
      </c>
      <c r="O282" s="24">
        <f t="shared" si="48"/>
        <v>1.1393573330247329</v>
      </c>
      <c r="P282" s="11">
        <f t="shared" si="49"/>
        <v>233.68</v>
      </c>
      <c r="Q282" s="11">
        <f t="shared" si="49"/>
        <v>37.549999999999997</v>
      </c>
      <c r="R282" s="23">
        <f t="shared" si="50"/>
        <v>4.0784853960603495</v>
      </c>
      <c r="S282" s="23">
        <f t="shared" si="50"/>
        <v>0.65537113412387071</v>
      </c>
      <c r="T282">
        <f t="shared" si="51"/>
        <v>2.4882100142362917</v>
      </c>
      <c r="U282">
        <f t="shared" si="52"/>
        <v>81.227338235491231</v>
      </c>
      <c r="V282" s="24">
        <f t="shared" si="53"/>
        <v>2.4591011045387825</v>
      </c>
      <c r="W282" s="24">
        <f t="shared" si="54"/>
        <v>1.1228078222319093</v>
      </c>
      <c r="X282" s="24"/>
      <c r="Y282" s="24"/>
      <c r="Z282" s="24"/>
      <c r="AA282" s="24"/>
      <c r="AB282" s="24"/>
      <c r="AC282" s="24"/>
      <c r="AD282" s="4"/>
    </row>
    <row r="283" spans="1:49">
      <c r="A283" s="7"/>
      <c r="B283" s="7"/>
      <c r="E283" s="3" t="s">
        <v>849</v>
      </c>
      <c r="F283" s="1">
        <v>31.13</v>
      </c>
      <c r="G283" s="1">
        <v>238.72</v>
      </c>
      <c r="H283" s="1">
        <f t="shared" si="56"/>
        <v>239.2</v>
      </c>
      <c r="I283" s="1">
        <f t="shared" si="57"/>
        <v>31.22</v>
      </c>
      <c r="J283" s="23">
        <f t="shared" si="44"/>
        <v>4.1748275707704359</v>
      </c>
      <c r="K283" s="23">
        <f t="shared" si="44"/>
        <v>0.54489179247262964</v>
      </c>
      <c r="L283">
        <f t="shared" si="45"/>
        <v>2.5627862360225948</v>
      </c>
      <c r="M283">
        <f t="shared" si="46"/>
        <v>76.692923139999991</v>
      </c>
      <c r="N283" s="24">
        <f t="shared" si="47"/>
        <v>2.4939765810785492</v>
      </c>
      <c r="O283" s="24">
        <f t="shared" si="48"/>
        <v>0.96634995314533201</v>
      </c>
      <c r="P283" s="11">
        <f t="shared" si="49"/>
        <v>239.2</v>
      </c>
      <c r="Q283" s="11">
        <f t="shared" si="49"/>
        <v>31.22</v>
      </c>
      <c r="R283" s="23">
        <f t="shared" si="50"/>
        <v>4.1748275707704359</v>
      </c>
      <c r="S283" s="23">
        <f t="shared" si="50"/>
        <v>0.54489179247262964</v>
      </c>
      <c r="T283">
        <f t="shared" si="51"/>
        <v>2.5231434207196353</v>
      </c>
      <c r="U283">
        <f t="shared" si="52"/>
        <v>77.377326621633784</v>
      </c>
      <c r="V283" s="24">
        <f t="shared" si="53"/>
        <v>2.4621599545163133</v>
      </c>
      <c r="W283" s="24">
        <f t="shared" si="54"/>
        <v>0.95091434843192546</v>
      </c>
      <c r="X283" s="24"/>
      <c r="Y283" s="24"/>
      <c r="Z283" s="24"/>
      <c r="AA283" s="24"/>
      <c r="AB283" s="24"/>
      <c r="AC283" s="24"/>
      <c r="AD283" s="4"/>
    </row>
    <row r="284" spans="1:49">
      <c r="A284" s="7"/>
      <c r="B284" s="7"/>
      <c r="E284" s="3" t="s">
        <v>850</v>
      </c>
      <c r="F284" s="1">
        <v>14.35</v>
      </c>
      <c r="G284" s="1">
        <v>239.42000000000002</v>
      </c>
      <c r="H284" s="1">
        <f t="shared" si="56"/>
        <v>239.7</v>
      </c>
      <c r="I284" s="1">
        <f t="shared" si="57"/>
        <v>14.58</v>
      </c>
      <c r="J284" s="23">
        <f t="shared" si="44"/>
        <v>4.1835542170304079</v>
      </c>
      <c r="K284" s="23">
        <f t="shared" si="44"/>
        <v>0.25446900494077324</v>
      </c>
      <c r="L284">
        <f t="shared" si="45"/>
        <v>2.5656557099455433</v>
      </c>
      <c r="M284">
        <f t="shared" si="46"/>
        <v>66.661715459999996</v>
      </c>
      <c r="N284" s="24">
        <f t="shared" si="47"/>
        <v>2.3557385736336318</v>
      </c>
      <c r="O284" s="24">
        <f t="shared" si="48"/>
        <v>0.5398184120579832</v>
      </c>
      <c r="P284" s="11">
        <f t="shared" si="49"/>
        <v>239.7</v>
      </c>
      <c r="Q284" s="11">
        <f t="shared" si="49"/>
        <v>14.58</v>
      </c>
      <c r="R284" s="23">
        <f t="shared" si="50"/>
        <v>4.1835542170304079</v>
      </c>
      <c r="S284" s="23">
        <f t="shared" si="50"/>
        <v>0.25446900494077324</v>
      </c>
      <c r="T284">
        <f t="shared" si="51"/>
        <v>2.5260321631661777</v>
      </c>
      <c r="U284">
        <f t="shared" si="52"/>
        <v>67.256600988997519</v>
      </c>
      <c r="V284" s="24">
        <f t="shared" si="53"/>
        <v>2.3296218411326395</v>
      </c>
      <c r="W284" s="24">
        <f t="shared" si="54"/>
        <v>0.52571947434853716</v>
      </c>
      <c r="X284" s="24"/>
      <c r="Y284" s="24"/>
      <c r="Z284" s="24"/>
      <c r="AA284" s="24"/>
      <c r="AB284" s="24"/>
      <c r="AC284" s="24"/>
      <c r="AD284" s="4"/>
    </row>
    <row r="285" spans="1:49">
      <c r="B285" s="7"/>
      <c r="E285" s="3" t="s">
        <v>851</v>
      </c>
      <c r="F285" s="1">
        <v>47.55</v>
      </c>
      <c r="G285" s="1">
        <v>253.45</v>
      </c>
      <c r="H285" s="1">
        <f t="shared" si="56"/>
        <v>253.75</v>
      </c>
      <c r="I285" s="1">
        <f t="shared" si="57"/>
        <v>47.92</v>
      </c>
      <c r="J285" s="23">
        <f t="shared" si="44"/>
        <v>4.428772976935611</v>
      </c>
      <c r="K285" s="23">
        <f t="shared" si="44"/>
        <v>0.83636177755568275</v>
      </c>
      <c r="L285">
        <f t="shared" si="45"/>
        <v>2.6274044272815646</v>
      </c>
      <c r="M285">
        <f t="shared" si="46"/>
        <v>86.760301040000002</v>
      </c>
      <c r="N285" s="24">
        <f t="shared" si="47"/>
        <v>2.6232054331490464</v>
      </c>
      <c r="O285" s="24">
        <f t="shared" si="48"/>
        <v>1.4077430349628577</v>
      </c>
      <c r="P285" s="11">
        <f t="shared" si="49"/>
        <v>253.75</v>
      </c>
      <c r="Q285" s="11">
        <f t="shared" si="49"/>
        <v>47.92</v>
      </c>
      <c r="R285" s="23">
        <f t="shared" si="50"/>
        <v>4.428772976935611</v>
      </c>
      <c r="S285" s="23">
        <f t="shared" si="50"/>
        <v>0.83636177755568275</v>
      </c>
      <c r="T285">
        <f t="shared" si="51"/>
        <v>2.5881783183226506</v>
      </c>
      <c r="U285">
        <f t="shared" si="52"/>
        <v>87.534545255349286</v>
      </c>
      <c r="V285" s="24">
        <f t="shared" si="53"/>
        <v>2.5857825435276611</v>
      </c>
      <c r="W285" s="24">
        <f t="shared" si="54"/>
        <v>1.3909596832741784</v>
      </c>
      <c r="X285" s="24"/>
      <c r="Y285" s="24"/>
      <c r="Z285" s="24"/>
      <c r="AA285" s="24"/>
      <c r="AB285" s="24"/>
      <c r="AC285" s="24"/>
      <c r="AD285" s="4"/>
    </row>
    <row r="286" spans="1:49">
      <c r="A286" s="4"/>
      <c r="B286" s="7"/>
      <c r="E286" s="3" t="s">
        <v>852</v>
      </c>
      <c r="F286" s="1">
        <v>19.04</v>
      </c>
      <c r="G286" s="1">
        <v>287.48</v>
      </c>
      <c r="H286" s="1">
        <f t="shared" si="56"/>
        <v>287.8</v>
      </c>
      <c r="I286" s="1">
        <f t="shared" si="57"/>
        <v>19.07</v>
      </c>
      <c r="J286" s="23">
        <f t="shared" si="44"/>
        <v>5.0230575872396805</v>
      </c>
      <c r="K286" s="23">
        <f t="shared" si="44"/>
        <v>0.33283428835531864</v>
      </c>
      <c r="L286">
        <f t="shared" si="45"/>
        <v>2.6223990416176521</v>
      </c>
      <c r="M286">
        <f t="shared" si="46"/>
        <v>69.368453589999987</v>
      </c>
      <c r="N286" s="24">
        <f t="shared" si="47"/>
        <v>2.4542132461164869</v>
      </c>
      <c r="O286" s="24">
        <f t="shared" si="48"/>
        <v>0.63220569629921952</v>
      </c>
      <c r="P286" s="11">
        <f t="shared" si="49"/>
        <v>287.8</v>
      </c>
      <c r="Q286" s="11">
        <f t="shared" si="49"/>
        <v>19.07</v>
      </c>
      <c r="R286" s="23">
        <f t="shared" si="50"/>
        <v>5.0230575872396805</v>
      </c>
      <c r="S286" s="23">
        <f t="shared" si="50"/>
        <v>0.33283428835531864</v>
      </c>
      <c r="T286">
        <f t="shared" si="51"/>
        <v>2.5831419123621444</v>
      </c>
      <c r="U286">
        <f t="shared" si="52"/>
        <v>69.987493903092286</v>
      </c>
      <c r="V286" s="24">
        <f t="shared" si="53"/>
        <v>2.4271664947863494</v>
      </c>
      <c r="W286" s="24">
        <f t="shared" si="54"/>
        <v>0.61827904237611497</v>
      </c>
      <c r="X286" s="24"/>
      <c r="Y286" s="24"/>
      <c r="Z286" s="24"/>
      <c r="AA286" s="24"/>
      <c r="AB286" s="24"/>
      <c r="AC286" s="24"/>
      <c r="AD286" s="4"/>
    </row>
    <row r="287" spans="1:49">
      <c r="B287" s="7"/>
      <c r="E287" s="3" t="s">
        <v>853</v>
      </c>
      <c r="F287" s="1">
        <v>24.38</v>
      </c>
      <c r="G287" s="1">
        <v>313.57</v>
      </c>
      <c r="H287" s="1">
        <f t="shared" si="56"/>
        <v>313.95</v>
      </c>
      <c r="I287" s="1">
        <f t="shared" si="57"/>
        <v>24.63</v>
      </c>
      <c r="J287" s="23">
        <f t="shared" si="44"/>
        <v>5.4794611866361977</v>
      </c>
      <c r="K287" s="23">
        <f t="shared" si="44"/>
        <v>0.42987459476620338</v>
      </c>
      <c r="L287">
        <f t="shared" si="45"/>
        <v>2.4711684366335418</v>
      </c>
      <c r="M287">
        <f t="shared" si="46"/>
        <v>72.720227309999999</v>
      </c>
      <c r="N287" s="24">
        <f t="shared" si="47"/>
        <v>2.3596340363816282</v>
      </c>
      <c r="O287" s="24">
        <f t="shared" si="48"/>
        <v>0.82219588062815452</v>
      </c>
      <c r="P287" s="11">
        <f t="shared" si="49"/>
        <v>313.95</v>
      </c>
      <c r="Q287" s="11">
        <f t="shared" si="49"/>
        <v>24.63</v>
      </c>
      <c r="R287" s="23">
        <f t="shared" si="50"/>
        <v>5.4794611866361977</v>
      </c>
      <c r="S287" s="23">
        <f t="shared" si="50"/>
        <v>0.42987459476620338</v>
      </c>
      <c r="T287">
        <f t="shared" si="51"/>
        <v>2.4308706652103962</v>
      </c>
      <c r="U287">
        <f t="shared" si="52"/>
        <v>73.369178669766413</v>
      </c>
      <c r="V287" s="24">
        <f t="shared" si="53"/>
        <v>2.3291843174359337</v>
      </c>
      <c r="W287" s="24">
        <f t="shared" si="54"/>
        <v>0.80657089535174775</v>
      </c>
      <c r="X287" s="24"/>
      <c r="Y287" s="24"/>
      <c r="Z287" s="24"/>
      <c r="AA287" s="24"/>
      <c r="AB287" s="24"/>
      <c r="AC287" s="24"/>
      <c r="AD287" s="4"/>
    </row>
    <row r="288" spans="1:49">
      <c r="A288" s="4"/>
      <c r="B288" s="7"/>
      <c r="E288" s="3" t="s">
        <v>854</v>
      </c>
      <c r="F288" s="1">
        <v>41</v>
      </c>
      <c r="G288" s="1">
        <v>331.43</v>
      </c>
      <c r="H288" s="1">
        <f t="shared" si="56"/>
        <v>331.72</v>
      </c>
      <c r="I288" s="1">
        <f t="shared" si="57"/>
        <v>41</v>
      </c>
      <c r="J288" s="23">
        <f t="shared" si="44"/>
        <v>5.7896061947155903</v>
      </c>
      <c r="K288" s="23">
        <f t="shared" si="44"/>
        <v>0.71558499331767511</v>
      </c>
      <c r="L288">
        <f t="shared" si="45"/>
        <v>2.2999968189457918</v>
      </c>
      <c r="M288">
        <f t="shared" si="46"/>
        <v>82.588668999999996</v>
      </c>
      <c r="N288" s="24">
        <f t="shared" si="47"/>
        <v>2.2807818910161113</v>
      </c>
      <c r="O288" s="24">
        <f t="shared" si="48"/>
        <v>1.2595457769221734</v>
      </c>
      <c r="P288" s="11">
        <f t="shared" si="49"/>
        <v>331.72</v>
      </c>
      <c r="Q288" s="11">
        <f t="shared" si="49"/>
        <v>41</v>
      </c>
      <c r="R288" s="23">
        <f t="shared" si="50"/>
        <v>5.7896061947155903</v>
      </c>
      <c r="S288" s="23">
        <f t="shared" si="50"/>
        <v>0.71558499331767511</v>
      </c>
      <c r="T288">
        <f t="shared" si="51"/>
        <v>2.2582443917339394</v>
      </c>
      <c r="U288">
        <f t="shared" si="52"/>
        <v>83.325685797546214</v>
      </c>
      <c r="V288" s="24">
        <f t="shared" si="53"/>
        <v>2.2429399385003022</v>
      </c>
      <c r="W288" s="24">
        <f t="shared" si="54"/>
        <v>1.2398298641208694</v>
      </c>
      <c r="X288" s="24"/>
      <c r="Y288" s="24"/>
      <c r="Z288" s="24"/>
      <c r="AA288" s="24"/>
      <c r="AB288" s="24"/>
      <c r="AC288" s="24"/>
      <c r="AD288" s="4"/>
    </row>
    <row r="289" spans="1:30">
      <c r="B289" s="7"/>
      <c r="F289" s="1">
        <v>-180</v>
      </c>
      <c r="G289" s="1">
        <v>0</v>
      </c>
      <c r="H289" s="1">
        <f t="shared" si="56"/>
        <v>0</v>
      </c>
      <c r="I289" s="1">
        <f t="shared" si="57"/>
        <v>-180</v>
      </c>
      <c r="J289" s="23">
        <f t="shared" si="44"/>
        <v>0</v>
      </c>
      <c r="K289" s="23">
        <f t="shared" si="44"/>
        <v>-3.1415926535897931</v>
      </c>
      <c r="L289">
        <f t="shared" si="45"/>
        <v>1.928250006039808</v>
      </c>
      <c r="M289">
        <f t="shared" si="46"/>
        <v>-50.638307999999995</v>
      </c>
      <c r="N289" s="24">
        <f t="shared" si="47"/>
        <v>-1.4908414978763336</v>
      </c>
      <c r="O289" s="24">
        <f t="shared" si="48"/>
        <v>0.33330368838372526</v>
      </c>
      <c r="P289" s="11">
        <f t="shared" si="49"/>
        <v>0</v>
      </c>
      <c r="Q289" s="11">
        <f t="shared" si="49"/>
        <v>-180</v>
      </c>
      <c r="R289" s="23">
        <f t="shared" si="50"/>
        <v>0</v>
      </c>
      <c r="S289" s="23">
        <f t="shared" si="50"/>
        <v>-3.1415926535897931</v>
      </c>
      <c r="T289">
        <f t="shared" si="51"/>
        <v>1.8819493545415009</v>
      </c>
      <c r="U289">
        <f t="shared" si="52"/>
        <v>-51.090201510904251</v>
      </c>
      <c r="V289" s="24">
        <f t="shared" si="53"/>
        <v>-1.4644120639534284</v>
      </c>
      <c r="W289" s="24">
        <f t="shared" si="54"/>
        <v>0.32025028834491098</v>
      </c>
      <c r="X289" s="24"/>
      <c r="Y289" s="24"/>
      <c r="Z289" s="24"/>
      <c r="AA289" s="24"/>
      <c r="AB289" s="24"/>
      <c r="AC289" s="24"/>
      <c r="AD289" s="4"/>
    </row>
    <row r="290" spans="1:30">
      <c r="B290" s="7"/>
      <c r="F290" s="1">
        <v>-170</v>
      </c>
      <c r="G290" s="1">
        <v>0</v>
      </c>
      <c r="H290" s="1">
        <f t="shared" si="56"/>
        <v>0</v>
      </c>
      <c r="I290" s="1">
        <f t="shared" si="57"/>
        <v>-170</v>
      </c>
      <c r="J290" s="23">
        <f t="shared" si="44"/>
        <v>0</v>
      </c>
      <c r="K290" s="23">
        <f t="shared" si="44"/>
        <v>-2.9670597283903604</v>
      </c>
      <c r="L290">
        <f t="shared" si="45"/>
        <v>1.928250006039808</v>
      </c>
      <c r="M290">
        <f t="shared" si="46"/>
        <v>-44.609938</v>
      </c>
      <c r="N290" s="24">
        <f t="shared" si="47"/>
        <v>-1.3541647500835767</v>
      </c>
      <c r="O290" s="24">
        <f t="shared" si="48"/>
        <v>0.18349693285452973</v>
      </c>
      <c r="P290" s="11">
        <f t="shared" si="49"/>
        <v>0</v>
      </c>
      <c r="Q290" s="11">
        <f t="shared" si="49"/>
        <v>-170</v>
      </c>
      <c r="R290" s="23">
        <f t="shared" si="50"/>
        <v>0</v>
      </c>
      <c r="S290" s="23">
        <f t="shared" si="50"/>
        <v>-2.9670597283903604</v>
      </c>
      <c r="T290">
        <f t="shared" si="51"/>
        <v>1.8819493545415009</v>
      </c>
      <c r="U290">
        <f t="shared" si="52"/>
        <v>-45.008034664368026</v>
      </c>
      <c r="V290" s="24">
        <f t="shared" si="53"/>
        <v>-1.3309257487052073</v>
      </c>
      <c r="W290" s="24">
        <f t="shared" si="54"/>
        <v>0.17174288837203466</v>
      </c>
      <c r="X290" s="24"/>
      <c r="Y290" s="24"/>
      <c r="Z290" s="24"/>
      <c r="AA290" s="24"/>
      <c r="AB290" s="24"/>
      <c r="AC290" s="24"/>
      <c r="AD290" s="4"/>
    </row>
    <row r="291" spans="1:30">
      <c r="B291" s="7"/>
      <c r="F291" s="1">
        <v>-160</v>
      </c>
      <c r="G291" s="1">
        <v>0</v>
      </c>
      <c r="H291" s="1">
        <f t="shared" si="56"/>
        <v>0</v>
      </c>
      <c r="I291" s="1">
        <f t="shared" si="57"/>
        <v>-160</v>
      </c>
      <c r="J291" s="23">
        <f t="shared" si="44"/>
        <v>0</v>
      </c>
      <c r="K291" s="23">
        <f t="shared" si="44"/>
        <v>-2.7925268031909272</v>
      </c>
      <c r="L291">
        <f t="shared" si="45"/>
        <v>1.928250006039808</v>
      </c>
      <c r="M291">
        <f t="shared" si="46"/>
        <v>-38.581567999999997</v>
      </c>
      <c r="N291" s="24">
        <f t="shared" si="47"/>
        <v>-1.202510984019445</v>
      </c>
      <c r="O291" s="24">
        <f t="shared" si="48"/>
        <v>4.8872519660061009E-2</v>
      </c>
      <c r="P291" s="11">
        <f t="shared" si="49"/>
        <v>0</v>
      </c>
      <c r="Q291" s="11">
        <f t="shared" si="49"/>
        <v>-160</v>
      </c>
      <c r="R291" s="23">
        <f t="shared" si="50"/>
        <v>0</v>
      </c>
      <c r="S291" s="23">
        <f t="shared" si="50"/>
        <v>-2.7925268031909272</v>
      </c>
      <c r="T291">
        <f t="shared" si="51"/>
        <v>1.8819493545415009</v>
      </c>
      <c r="U291">
        <f t="shared" si="52"/>
        <v>-38.925867817831808</v>
      </c>
      <c r="V291" s="24">
        <f t="shared" si="53"/>
        <v>-1.1824557925043102</v>
      </c>
      <c r="W291" s="24">
        <f t="shared" si="54"/>
        <v>3.8214927588703373E-2</v>
      </c>
      <c r="X291" s="24"/>
      <c r="Y291" s="24"/>
      <c r="Z291" s="24"/>
      <c r="AA291" s="24"/>
      <c r="AB291" s="24"/>
      <c r="AC291" s="24"/>
      <c r="AD291" s="4"/>
    </row>
    <row r="292" spans="1:30">
      <c r="A292" s="4"/>
      <c r="B292" s="7"/>
      <c r="F292" s="1">
        <v>-150</v>
      </c>
      <c r="G292" s="1">
        <v>0</v>
      </c>
      <c r="H292" s="1">
        <f t="shared" si="56"/>
        <v>0</v>
      </c>
      <c r="I292" s="1">
        <f t="shared" si="57"/>
        <v>-150</v>
      </c>
      <c r="J292" s="23">
        <f t="shared" si="44"/>
        <v>0</v>
      </c>
      <c r="K292" s="23">
        <f t="shared" si="44"/>
        <v>-2.6179938779914944</v>
      </c>
      <c r="L292">
        <f t="shared" si="45"/>
        <v>1.928250006039808</v>
      </c>
      <c r="M292">
        <f t="shared" si="46"/>
        <v>-32.553197999999995</v>
      </c>
      <c r="N292" s="24">
        <f t="shared" si="47"/>
        <v>-1.0375574854241902</v>
      </c>
      <c r="O292" s="24">
        <f t="shared" si="48"/>
        <v>-6.9080609550547178E-2</v>
      </c>
      <c r="P292" s="11">
        <f t="shared" si="49"/>
        <v>0</v>
      </c>
      <c r="Q292" s="11">
        <f t="shared" si="49"/>
        <v>-150</v>
      </c>
      <c r="R292" s="23">
        <f t="shared" si="50"/>
        <v>0</v>
      </c>
      <c r="S292" s="23">
        <f t="shared" si="50"/>
        <v>-2.6179938779914944</v>
      </c>
      <c r="T292">
        <f t="shared" si="51"/>
        <v>1.8819493545415009</v>
      </c>
      <c r="U292">
        <f t="shared" si="52"/>
        <v>-32.84370097129559</v>
      </c>
      <c r="V292" s="24">
        <f t="shared" si="53"/>
        <v>-1.0206736789163211</v>
      </c>
      <c r="W292" s="24">
        <f t="shared" si="54"/>
        <v>-7.8830328309407394E-2</v>
      </c>
      <c r="X292" s="24"/>
      <c r="Y292" s="24"/>
      <c r="Z292" s="24"/>
      <c r="AA292" s="24"/>
      <c r="AB292" s="24"/>
      <c r="AC292" s="24"/>
      <c r="AD292" s="4"/>
    </row>
    <row r="293" spans="1:30">
      <c r="A293" s="4"/>
      <c r="B293" s="7"/>
      <c r="F293" s="1">
        <v>-140</v>
      </c>
      <c r="G293" s="1">
        <v>0</v>
      </c>
      <c r="H293" s="1">
        <f t="shared" si="56"/>
        <v>0</v>
      </c>
      <c r="I293" s="1">
        <f t="shared" si="57"/>
        <v>-140</v>
      </c>
      <c r="J293" s="23">
        <f t="shared" si="44"/>
        <v>0</v>
      </c>
      <c r="K293" s="23">
        <f t="shared" si="44"/>
        <v>-2.4434609527920612</v>
      </c>
      <c r="L293">
        <f t="shared" si="45"/>
        <v>1.928250006039808</v>
      </c>
      <c r="M293">
        <f t="shared" si="46"/>
        <v>-26.524827999999999</v>
      </c>
      <c r="N293" s="24">
        <f t="shared" si="47"/>
        <v>-0.86112863464904721</v>
      </c>
      <c r="O293" s="24">
        <f t="shared" si="48"/>
        <v>-0.16905789698900242</v>
      </c>
      <c r="P293" s="11">
        <f t="shared" si="49"/>
        <v>0</v>
      </c>
      <c r="Q293" s="11">
        <f t="shared" si="49"/>
        <v>-140</v>
      </c>
      <c r="R293" s="23">
        <f t="shared" si="50"/>
        <v>0</v>
      </c>
      <c r="S293" s="23">
        <f t="shared" si="50"/>
        <v>-2.4434609527920612</v>
      </c>
      <c r="T293">
        <f t="shared" si="51"/>
        <v>1.8819493545415009</v>
      </c>
      <c r="U293">
        <f t="shared" si="52"/>
        <v>-26.761534124759368</v>
      </c>
      <c r="V293" s="24">
        <f t="shared" si="53"/>
        <v>-0.84740076056359748</v>
      </c>
      <c r="W293" s="24">
        <f t="shared" si="54"/>
        <v>-0.17807517689502239</v>
      </c>
      <c r="X293" s="24"/>
      <c r="Y293" s="24"/>
      <c r="Z293" s="24"/>
      <c r="AA293" s="24"/>
      <c r="AB293" s="24"/>
      <c r="AC293" s="24"/>
      <c r="AD293" s="4"/>
    </row>
    <row r="294" spans="1:30">
      <c r="A294" s="7"/>
      <c r="B294" s="7"/>
      <c r="F294" s="1">
        <v>-130</v>
      </c>
      <c r="G294" s="1">
        <v>0</v>
      </c>
      <c r="H294" s="1">
        <f t="shared" si="56"/>
        <v>0</v>
      </c>
      <c r="I294" s="1">
        <f t="shared" si="57"/>
        <v>-130</v>
      </c>
      <c r="J294" s="23">
        <f t="shared" si="44"/>
        <v>0</v>
      </c>
      <c r="K294" s="23">
        <f t="shared" si="44"/>
        <v>-2.2689280275926285</v>
      </c>
      <c r="L294">
        <f t="shared" si="45"/>
        <v>1.928250006039808</v>
      </c>
      <c r="M294">
        <f t="shared" si="46"/>
        <v>-20.496457999999997</v>
      </c>
      <c r="N294" s="24">
        <f t="shared" si="47"/>
        <v>-0.67517572906864742</v>
      </c>
      <c r="O294" s="24">
        <f t="shared" si="48"/>
        <v>-0.24995359709473286</v>
      </c>
      <c r="P294" s="11">
        <f t="shared" si="49"/>
        <v>0</v>
      </c>
      <c r="Q294" s="11">
        <f t="shared" si="49"/>
        <v>-130</v>
      </c>
      <c r="R294" s="23">
        <f t="shared" si="50"/>
        <v>0</v>
      </c>
      <c r="S294" s="23">
        <f t="shared" si="50"/>
        <v>-2.2689280275926285</v>
      </c>
      <c r="T294">
        <f t="shared" si="51"/>
        <v>1.8819493545415009</v>
      </c>
      <c r="U294">
        <f t="shared" si="52"/>
        <v>-20.679367278223147</v>
      </c>
      <c r="V294" s="24">
        <f t="shared" si="53"/>
        <v>-0.66458775422951044</v>
      </c>
      <c r="W294" s="24">
        <f t="shared" si="54"/>
        <v>-0.25840231378128475</v>
      </c>
      <c r="X294" s="24"/>
      <c r="Y294" s="24"/>
      <c r="Z294" s="24"/>
      <c r="AA294" s="24"/>
      <c r="AB294" s="24"/>
      <c r="AC294" s="24"/>
      <c r="AD294" s="4"/>
    </row>
    <row r="295" spans="1:30">
      <c r="A295" s="7"/>
      <c r="B295" s="7"/>
      <c r="F295" s="1">
        <v>-120</v>
      </c>
      <c r="G295" s="1">
        <v>0</v>
      </c>
      <c r="H295" s="1">
        <f t="shared" si="56"/>
        <v>0</v>
      </c>
      <c r="I295" s="1">
        <f t="shared" si="57"/>
        <v>-120</v>
      </c>
      <c r="J295" s="23">
        <f t="shared" si="44"/>
        <v>0</v>
      </c>
      <c r="K295" s="23">
        <f t="shared" si="44"/>
        <v>-2.0943951023931953</v>
      </c>
      <c r="L295">
        <f t="shared" si="45"/>
        <v>1.928250006039808</v>
      </c>
      <c r="M295">
        <f t="shared" si="46"/>
        <v>-14.468087999999998</v>
      </c>
      <c r="N295" s="24">
        <f t="shared" si="47"/>
        <v>-0.48175540179526305</v>
      </c>
      <c r="O295" s="24">
        <f t="shared" si="48"/>
        <v>-0.3108730060449687</v>
      </c>
      <c r="P295" s="11">
        <f t="shared" si="49"/>
        <v>0</v>
      </c>
      <c r="Q295" s="11">
        <f t="shared" si="49"/>
        <v>-120</v>
      </c>
      <c r="R295" s="23">
        <f t="shared" si="50"/>
        <v>0</v>
      </c>
      <c r="S295" s="23">
        <f t="shared" si="50"/>
        <v>-2.0943951023931953</v>
      </c>
      <c r="T295">
        <f t="shared" si="51"/>
        <v>1.8819493545415009</v>
      </c>
      <c r="U295">
        <f t="shared" si="52"/>
        <v>-14.597200431686929</v>
      </c>
      <c r="V295" s="24">
        <f t="shared" si="53"/>
        <v>-0.47429277957329263</v>
      </c>
      <c r="W295" s="24">
        <f t="shared" si="54"/>
        <v>-0.31890741130075573</v>
      </c>
      <c r="X295" s="24"/>
      <c r="Y295" s="24"/>
      <c r="Z295" s="24"/>
      <c r="AA295" s="24"/>
      <c r="AB295" s="24"/>
      <c r="AC295" s="24"/>
      <c r="AD295" s="4"/>
    </row>
    <row r="296" spans="1:30">
      <c r="B296" s="7"/>
      <c r="F296" s="1">
        <v>-110</v>
      </c>
      <c r="G296" s="1">
        <v>0</v>
      </c>
      <c r="H296" s="1">
        <f t="shared" si="56"/>
        <v>0</v>
      </c>
      <c r="I296" s="1">
        <f t="shared" si="57"/>
        <v>-110</v>
      </c>
      <c r="J296" s="23">
        <f t="shared" si="44"/>
        <v>0</v>
      </c>
      <c r="K296" s="23">
        <f t="shared" si="44"/>
        <v>-1.9198621771937625</v>
      </c>
      <c r="L296">
        <f t="shared" si="45"/>
        <v>1.928250006039808</v>
      </c>
      <c r="M296">
        <f t="shared" si="46"/>
        <v>-8.4397179999999992</v>
      </c>
      <c r="N296" s="24">
        <f t="shared" si="47"/>
        <v>-0.28300687538320257</v>
      </c>
      <c r="O296" s="24">
        <f t="shared" si="48"/>
        <v>-0.35114235715004227</v>
      </c>
      <c r="P296" s="11">
        <f t="shared" si="49"/>
        <v>0</v>
      </c>
      <c r="Q296" s="11">
        <f t="shared" si="49"/>
        <v>-110</v>
      </c>
      <c r="R296" s="23">
        <f t="shared" si="50"/>
        <v>0</v>
      </c>
      <c r="S296" s="23">
        <f t="shared" si="50"/>
        <v>-1.9198621771937625</v>
      </c>
      <c r="T296">
        <f t="shared" si="51"/>
        <v>1.8819493545415009</v>
      </c>
      <c r="U296">
        <f t="shared" si="52"/>
        <v>-8.5150335851507073</v>
      </c>
      <c r="V296" s="24">
        <f t="shared" si="53"/>
        <v>-0.27865818869694636</v>
      </c>
      <c r="W296" s="24">
        <f t="shared" si="54"/>
        <v>-0.35890929947988881</v>
      </c>
      <c r="X296" s="24"/>
      <c r="Y296" s="24"/>
      <c r="Z296" s="24"/>
      <c r="AA296" s="24"/>
      <c r="AB296" s="24"/>
      <c r="AC296" s="24"/>
      <c r="AD296" s="4"/>
    </row>
    <row r="297" spans="1:30">
      <c r="A297" s="7"/>
      <c r="B297" s="7"/>
      <c r="F297" s="1">
        <v>-100</v>
      </c>
      <c r="G297" s="1">
        <v>0</v>
      </c>
      <c r="H297" s="1">
        <f t="shared" si="56"/>
        <v>0</v>
      </c>
      <c r="I297" s="1">
        <f t="shared" si="57"/>
        <v>-100</v>
      </c>
      <c r="J297" s="23">
        <f t="shared" si="44"/>
        <v>0</v>
      </c>
      <c r="K297" s="23">
        <f t="shared" si="44"/>
        <v>-1.7453292519943295</v>
      </c>
      <c r="L297">
        <f t="shared" si="45"/>
        <v>1.928250006039808</v>
      </c>
      <c r="M297">
        <f t="shared" si="46"/>
        <v>-2.4113479999999998</v>
      </c>
      <c r="N297" s="24">
        <f t="shared" si="47"/>
        <v>-8.1128302096655558E-2</v>
      </c>
      <c r="O297" s="24">
        <f t="shared" si="48"/>
        <v>-0.37031627269114953</v>
      </c>
      <c r="P297" s="11">
        <f t="shared" si="49"/>
        <v>0</v>
      </c>
      <c r="Q297" s="11">
        <f t="shared" si="49"/>
        <v>-100</v>
      </c>
      <c r="R297" s="23">
        <f t="shared" si="50"/>
        <v>0</v>
      </c>
      <c r="S297" s="23">
        <f t="shared" si="50"/>
        <v>-1.7453292519943295</v>
      </c>
      <c r="T297">
        <f t="shared" si="51"/>
        <v>1.8819493545415009</v>
      </c>
      <c r="U297">
        <f t="shared" si="52"/>
        <v>-2.432866738614488</v>
      </c>
      <c r="V297" s="24">
        <f t="shared" si="53"/>
        <v>-7.9886447418317991E-2</v>
      </c>
      <c r="W297" s="24">
        <f t="shared" si="54"/>
        <v>-0.37795763469095811</v>
      </c>
      <c r="X297" s="24"/>
      <c r="Y297" s="24"/>
      <c r="Z297" s="24"/>
      <c r="AA297" s="24"/>
      <c r="AB297" s="24"/>
      <c r="AC297" s="24"/>
      <c r="AD297" s="4"/>
    </row>
    <row r="298" spans="1:30">
      <c r="B298" s="7"/>
      <c r="F298" s="1">
        <v>-90</v>
      </c>
      <c r="G298" s="1">
        <v>0</v>
      </c>
      <c r="H298" s="1">
        <f t="shared" si="56"/>
        <v>0</v>
      </c>
      <c r="I298" s="1">
        <f t="shared" si="57"/>
        <v>-90</v>
      </c>
      <c r="J298" s="23">
        <f t="shared" si="44"/>
        <v>0</v>
      </c>
      <c r="K298" s="23">
        <f t="shared" si="44"/>
        <v>-1.5707963267948966</v>
      </c>
      <c r="L298">
        <f t="shared" si="45"/>
        <v>1.928250006039808</v>
      </c>
      <c r="M298">
        <f t="shared" si="46"/>
        <v>3.6170219999999995</v>
      </c>
      <c r="N298" s="24">
        <f t="shared" si="47"/>
        <v>0.12164754758314576</v>
      </c>
      <c r="O298" s="24">
        <f t="shared" si="48"/>
        <v>-0.36818268978349344</v>
      </c>
      <c r="P298" s="11">
        <f t="shared" si="49"/>
        <v>0</v>
      </c>
      <c r="Q298" s="11">
        <f t="shared" si="49"/>
        <v>-90</v>
      </c>
      <c r="R298" s="23">
        <f t="shared" si="50"/>
        <v>0</v>
      </c>
      <c r="S298" s="23">
        <f t="shared" si="50"/>
        <v>-1.5707963267948966</v>
      </c>
      <c r="T298">
        <f t="shared" si="51"/>
        <v>1.8819493545415009</v>
      </c>
      <c r="U298">
        <f t="shared" si="52"/>
        <v>3.6493001079217322</v>
      </c>
      <c r="V298" s="24">
        <f t="shared" si="53"/>
        <v>0.11978466021960238</v>
      </c>
      <c r="W298" s="24">
        <f t="shared" si="54"/>
        <v>-0.37583796964730887</v>
      </c>
      <c r="X298" s="24"/>
      <c r="Y298" s="24"/>
      <c r="Z298" s="24"/>
      <c r="AA298" s="24"/>
      <c r="AB298" s="24"/>
      <c r="AC298" s="24"/>
      <c r="AD298" s="4"/>
    </row>
    <row r="299" spans="1:30">
      <c r="A299" s="7"/>
      <c r="B299" s="7"/>
      <c r="F299" s="1">
        <v>-80</v>
      </c>
      <c r="G299" s="1">
        <v>0</v>
      </c>
      <c r="H299" s="1">
        <f t="shared" si="56"/>
        <v>0</v>
      </c>
      <c r="I299" s="1">
        <f t="shared" si="57"/>
        <v>-80</v>
      </c>
      <c r="J299" s="23">
        <f t="shared" si="44"/>
        <v>0</v>
      </c>
      <c r="K299" s="23">
        <f t="shared" si="44"/>
        <v>-1.3962634015954636</v>
      </c>
      <c r="L299">
        <f t="shared" si="45"/>
        <v>1.928250006039808</v>
      </c>
      <c r="M299">
        <f t="shared" si="46"/>
        <v>9.6453919999999993</v>
      </c>
      <c r="N299" s="24">
        <f t="shared" si="47"/>
        <v>0.32307797932712495</v>
      </c>
      <c r="O299" s="24">
        <f t="shared" si="48"/>
        <v>-0.34476520578492109</v>
      </c>
      <c r="P299" s="11">
        <f t="shared" si="49"/>
        <v>0</v>
      </c>
      <c r="Q299" s="11">
        <f t="shared" si="49"/>
        <v>-80</v>
      </c>
      <c r="R299" s="23">
        <f t="shared" si="50"/>
        <v>0</v>
      </c>
      <c r="S299" s="23">
        <f t="shared" si="50"/>
        <v>-1.3962634015954636</v>
      </c>
      <c r="T299">
        <f t="shared" si="51"/>
        <v>1.8819493545415009</v>
      </c>
      <c r="U299">
        <f t="shared" si="52"/>
        <v>9.731466954457952</v>
      </c>
      <c r="V299" s="24">
        <f t="shared" si="53"/>
        <v>0.31810722505405314</v>
      </c>
      <c r="W299" s="24">
        <f t="shared" si="54"/>
        <v>-0.35257416766361893</v>
      </c>
      <c r="X299" s="24"/>
      <c r="Y299" s="24"/>
      <c r="Z299" s="24"/>
      <c r="AA299" s="24"/>
      <c r="AB299" s="24"/>
      <c r="AC299" s="24"/>
      <c r="AD299" s="4"/>
    </row>
    <row r="300" spans="1:30">
      <c r="B300" s="7"/>
      <c r="F300" s="1">
        <v>-70</v>
      </c>
      <c r="G300" s="1">
        <v>0</v>
      </c>
      <c r="H300" s="1">
        <f t="shared" si="56"/>
        <v>0</v>
      </c>
      <c r="I300" s="1">
        <f t="shared" si="57"/>
        <v>-70</v>
      </c>
      <c r="J300" s="23">
        <f t="shared" si="44"/>
        <v>0</v>
      </c>
      <c r="K300" s="23">
        <f t="shared" si="44"/>
        <v>-1.2217304763960306</v>
      </c>
      <c r="L300">
        <f t="shared" si="45"/>
        <v>1.928250006039808</v>
      </c>
      <c r="M300">
        <f t="shared" si="46"/>
        <v>15.673761999999998</v>
      </c>
      <c r="N300" s="24">
        <f t="shared" si="47"/>
        <v>0.5209351790849942</v>
      </c>
      <c r="O300" s="24">
        <f t="shared" si="48"/>
        <v>-0.30032281730990973</v>
      </c>
      <c r="P300" s="11">
        <f t="shared" si="49"/>
        <v>0</v>
      </c>
      <c r="Q300" s="11">
        <f t="shared" si="49"/>
        <v>-70</v>
      </c>
      <c r="R300" s="23">
        <f t="shared" si="50"/>
        <v>0</v>
      </c>
      <c r="S300" s="23">
        <f t="shared" si="50"/>
        <v>-1.2217304763960306</v>
      </c>
      <c r="T300">
        <f t="shared" si="51"/>
        <v>1.8819493545415009</v>
      </c>
      <c r="U300">
        <f t="shared" si="52"/>
        <v>15.813633800994172</v>
      </c>
      <c r="V300" s="24">
        <f t="shared" si="53"/>
        <v>0.51284851989707181</v>
      </c>
      <c r="W300" s="24">
        <f t="shared" si="54"/>
        <v>-0.30842813400128755</v>
      </c>
      <c r="X300" s="24"/>
      <c r="Y300" s="24"/>
      <c r="Z300" s="24"/>
      <c r="AA300" s="24"/>
      <c r="AB300" s="24"/>
      <c r="AC300" s="24"/>
      <c r="AD300" s="4"/>
    </row>
    <row r="301" spans="1:30">
      <c r="A301" s="4"/>
      <c r="B301" s="7"/>
      <c r="F301" s="1">
        <v>-60</v>
      </c>
      <c r="G301" s="1">
        <v>0</v>
      </c>
      <c r="H301" s="1">
        <f t="shared" si="56"/>
        <v>0</v>
      </c>
      <c r="I301" s="1">
        <f t="shared" si="57"/>
        <v>-60</v>
      </c>
      <c r="J301" s="23">
        <f t="shared" si="44"/>
        <v>0</v>
      </c>
      <c r="K301" s="23">
        <f t="shared" si="44"/>
        <v>-1.0471975511965976</v>
      </c>
      <c r="L301">
        <f t="shared" si="45"/>
        <v>1.928250006039808</v>
      </c>
      <c r="M301">
        <f t="shared" si="46"/>
        <v>21.702131999999999</v>
      </c>
      <c r="N301" s="24">
        <f t="shared" si="47"/>
        <v>0.71303085263648724</v>
      </c>
      <c r="O301" s="24">
        <f t="shared" si="48"/>
        <v>-0.23534705573540049</v>
      </c>
      <c r="P301" s="11">
        <f t="shared" si="49"/>
        <v>0</v>
      </c>
      <c r="Q301" s="11">
        <f t="shared" si="49"/>
        <v>-60</v>
      </c>
      <c r="R301" s="23">
        <f t="shared" si="50"/>
        <v>0</v>
      </c>
      <c r="S301" s="23">
        <f t="shared" si="50"/>
        <v>-1.0471975511965976</v>
      </c>
      <c r="T301">
        <f t="shared" si="51"/>
        <v>1.8819493545415009</v>
      </c>
      <c r="U301">
        <f t="shared" si="52"/>
        <v>21.895800647530393</v>
      </c>
      <c r="V301" s="24">
        <f t="shared" si="53"/>
        <v>0.70181613571049428</v>
      </c>
      <c r="W301" s="24">
        <f t="shared" si="54"/>
        <v>-0.24389686732348159</v>
      </c>
      <c r="X301" s="24"/>
      <c r="Y301" s="24"/>
      <c r="Z301" s="24"/>
      <c r="AA301" s="24"/>
      <c r="AB301" s="24"/>
      <c r="AC301" s="24"/>
      <c r="AD301" s="4"/>
    </row>
    <row r="302" spans="1:30">
      <c r="A302" s="4"/>
      <c r="B302" s="7"/>
      <c r="F302" s="1">
        <v>-50</v>
      </c>
      <c r="G302" s="1">
        <v>0</v>
      </c>
      <c r="H302" s="1">
        <f t="shared" si="56"/>
        <v>0</v>
      </c>
      <c r="I302" s="1">
        <f t="shared" si="57"/>
        <v>-50</v>
      </c>
      <c r="J302" s="23">
        <f t="shared" si="44"/>
        <v>0</v>
      </c>
      <c r="K302" s="23">
        <f t="shared" si="44"/>
        <v>-0.87266462599716477</v>
      </c>
      <c r="L302">
        <f t="shared" si="45"/>
        <v>1.928250006039808</v>
      </c>
      <c r="M302">
        <f t="shared" si="46"/>
        <v>27.730501999999998</v>
      </c>
      <c r="N302" s="24">
        <f t="shared" si="47"/>
        <v>0.89724042805455073</v>
      </c>
      <c r="O302" s="24">
        <f t="shared" si="48"/>
        <v>-0.15055655087969111</v>
      </c>
      <c r="P302" s="11">
        <f t="shared" si="49"/>
        <v>0</v>
      </c>
      <c r="Q302" s="11">
        <f t="shared" si="49"/>
        <v>-50</v>
      </c>
      <c r="R302" s="23">
        <f t="shared" si="50"/>
        <v>0</v>
      </c>
      <c r="S302" s="23">
        <f t="shared" si="50"/>
        <v>-0.87266462599716477</v>
      </c>
      <c r="T302">
        <f t="shared" si="51"/>
        <v>1.8819493545415009</v>
      </c>
      <c r="U302">
        <f t="shared" si="52"/>
        <v>27.977967494066611</v>
      </c>
      <c r="V302" s="24">
        <f t="shared" si="53"/>
        <v>0.88288266387683245</v>
      </c>
      <c r="W302" s="24">
        <f t="shared" si="54"/>
        <v>-0.15970686445473303</v>
      </c>
      <c r="X302" s="24"/>
      <c r="Y302" s="24"/>
      <c r="Z302" s="24"/>
      <c r="AA302" s="24"/>
      <c r="AB302" s="24"/>
      <c r="AC302" s="24"/>
      <c r="AD302" s="4"/>
    </row>
    <row r="303" spans="1:30">
      <c r="A303" s="4"/>
      <c r="B303" s="7"/>
      <c r="F303" s="1">
        <v>-40</v>
      </c>
      <c r="G303" s="1">
        <v>0</v>
      </c>
      <c r="H303" s="1">
        <f t="shared" si="56"/>
        <v>0</v>
      </c>
      <c r="I303" s="1">
        <f t="shared" si="57"/>
        <v>-40</v>
      </c>
      <c r="J303" s="23">
        <f t="shared" si="44"/>
        <v>0</v>
      </c>
      <c r="K303" s="23">
        <f t="shared" si="44"/>
        <v>-0.69813170079773179</v>
      </c>
      <c r="L303">
        <f t="shared" si="45"/>
        <v>1.928250006039808</v>
      </c>
      <c r="M303">
        <f t="shared" si="46"/>
        <v>33.758871999999997</v>
      </c>
      <c r="N303" s="24">
        <f t="shared" si="47"/>
        <v>1.0715265534020377</v>
      </c>
      <c r="O303" s="24">
        <f t="shared" si="48"/>
        <v>-4.6889082979924224E-2</v>
      </c>
      <c r="P303" s="11">
        <f t="shared" si="49"/>
        <v>0</v>
      </c>
      <c r="Q303" s="11">
        <f t="shared" si="49"/>
        <v>-40</v>
      </c>
      <c r="R303" s="23">
        <f t="shared" si="50"/>
        <v>0</v>
      </c>
      <c r="S303" s="23">
        <f t="shared" si="50"/>
        <v>-0.69813170079773179</v>
      </c>
      <c r="T303">
        <f t="shared" si="51"/>
        <v>1.8819493545415009</v>
      </c>
      <c r="U303">
        <f t="shared" si="52"/>
        <v>34.060134340602829</v>
      </c>
      <c r="V303" s="24">
        <f t="shared" si="53"/>
        <v>1.0540096466915665</v>
      </c>
      <c r="W303" s="24">
        <f t="shared" si="54"/>
        <v>-5.6805941436633534E-2</v>
      </c>
      <c r="X303" s="24"/>
      <c r="Y303" s="24"/>
      <c r="Z303" s="24"/>
      <c r="AA303" s="24"/>
      <c r="AB303" s="24"/>
      <c r="AC303" s="24"/>
      <c r="AD303" s="4"/>
    </row>
    <row r="304" spans="1:30">
      <c r="A304" s="7"/>
      <c r="B304" s="7"/>
      <c r="F304" s="1">
        <v>-30</v>
      </c>
      <c r="G304" s="1">
        <v>0</v>
      </c>
      <c r="H304" s="1">
        <f t="shared" si="56"/>
        <v>0</v>
      </c>
      <c r="I304" s="1">
        <f t="shared" si="57"/>
        <v>-30</v>
      </c>
      <c r="J304" s="23">
        <f t="shared" si="44"/>
        <v>0</v>
      </c>
      <c r="K304" s="23">
        <f t="shared" si="44"/>
        <v>-0.52359877559829882</v>
      </c>
      <c r="L304">
        <f t="shared" si="45"/>
        <v>1.928250006039808</v>
      </c>
      <c r="M304">
        <f t="shared" si="46"/>
        <v>39.787241999999999</v>
      </c>
      <c r="N304" s="24">
        <f t="shared" si="47"/>
        <v>1.2339616297781391</v>
      </c>
      <c r="O304" s="24">
        <f t="shared" si="48"/>
        <v>7.4508789126959796E-2</v>
      </c>
      <c r="P304" s="11">
        <f t="shared" si="49"/>
        <v>0</v>
      </c>
      <c r="Q304" s="11">
        <f t="shared" si="49"/>
        <v>-30</v>
      </c>
      <c r="R304" s="23">
        <f t="shared" si="50"/>
        <v>0</v>
      </c>
      <c r="S304" s="23">
        <f t="shared" si="50"/>
        <v>-0.52359877559829882</v>
      </c>
      <c r="T304">
        <f t="shared" si="51"/>
        <v>1.8819493545415009</v>
      </c>
      <c r="U304">
        <f t="shared" si="52"/>
        <v>40.142301187139054</v>
      </c>
      <c r="V304" s="24">
        <f t="shared" si="53"/>
        <v>1.2132705264407859</v>
      </c>
      <c r="W304" s="24">
        <f t="shared" si="54"/>
        <v>6.36474370413318E-2</v>
      </c>
      <c r="X304" s="24"/>
      <c r="Y304" s="24"/>
      <c r="Z304" s="24"/>
      <c r="AA304" s="24"/>
      <c r="AB304" s="24"/>
      <c r="AC304" s="24"/>
      <c r="AD304" s="4"/>
    </row>
    <row r="305" spans="1:30">
      <c r="A305" s="7"/>
      <c r="B305" s="4"/>
      <c r="F305" s="1">
        <v>-20</v>
      </c>
      <c r="G305" s="1">
        <v>0</v>
      </c>
      <c r="H305" s="1">
        <f t="shared" si="56"/>
        <v>0</v>
      </c>
      <c r="I305" s="1">
        <f t="shared" si="57"/>
        <v>-20</v>
      </c>
      <c r="J305" s="23">
        <f t="shared" si="44"/>
        <v>0</v>
      </c>
      <c r="K305" s="23">
        <f t="shared" si="44"/>
        <v>-0.3490658503988659</v>
      </c>
      <c r="L305">
        <f t="shared" si="45"/>
        <v>1.928250006039808</v>
      </c>
      <c r="M305">
        <f t="shared" si="46"/>
        <v>45.815611999999994</v>
      </c>
      <c r="N305" s="24">
        <f t="shared" si="47"/>
        <v>1.3827491304997852</v>
      </c>
      <c r="O305" s="24">
        <f t="shared" si="48"/>
        <v>0.21229440890781848</v>
      </c>
      <c r="P305" s="11">
        <f t="shared" si="49"/>
        <v>0</v>
      </c>
      <c r="Q305" s="11">
        <f t="shared" si="49"/>
        <v>-20</v>
      </c>
      <c r="R305" s="23">
        <f t="shared" si="50"/>
        <v>0</v>
      </c>
      <c r="S305" s="23">
        <f t="shared" si="50"/>
        <v>-0.3490658503988659</v>
      </c>
      <c r="T305">
        <f t="shared" si="51"/>
        <v>1.8819493545415009</v>
      </c>
      <c r="U305">
        <f t="shared" si="52"/>
        <v>46.224468033675272</v>
      </c>
      <c r="V305" s="24">
        <f t="shared" si="53"/>
        <v>1.3588723347021039</v>
      </c>
      <c r="W305" s="24">
        <f t="shared" si="54"/>
        <v>0.20029719970591087</v>
      </c>
      <c r="X305" s="24"/>
      <c r="Y305" s="24"/>
      <c r="Z305" s="24"/>
      <c r="AA305" s="24"/>
      <c r="AB305" s="24"/>
      <c r="AC305" s="24"/>
      <c r="AD305" s="4"/>
    </row>
    <row r="306" spans="1:30">
      <c r="B306" s="4"/>
      <c r="F306" s="1">
        <v>-10</v>
      </c>
      <c r="G306" s="1">
        <v>0</v>
      </c>
      <c r="H306" s="1">
        <f t="shared" si="56"/>
        <v>0</v>
      </c>
      <c r="I306" s="1">
        <f t="shared" si="57"/>
        <v>-10</v>
      </c>
      <c r="J306" s="23">
        <f t="shared" si="44"/>
        <v>0</v>
      </c>
      <c r="K306" s="23">
        <f t="shared" si="44"/>
        <v>-0.17453292519943295</v>
      </c>
      <c r="L306">
        <f t="shared" si="45"/>
        <v>1.928250006039808</v>
      </c>
      <c r="M306">
        <f t="shared" si="46"/>
        <v>51.843981999999997</v>
      </c>
      <c r="N306" s="24">
        <f t="shared" si="47"/>
        <v>1.5162434706285686</v>
      </c>
      <c r="O306" s="24">
        <f t="shared" si="48"/>
        <v>0.36494387187107269</v>
      </c>
      <c r="P306" s="11">
        <f t="shared" si="49"/>
        <v>0</v>
      </c>
      <c r="Q306" s="11">
        <f t="shared" si="49"/>
        <v>-10</v>
      </c>
      <c r="R306" s="23">
        <f t="shared" si="50"/>
        <v>0</v>
      </c>
      <c r="S306" s="23">
        <f t="shared" si="50"/>
        <v>-0.17453292519943295</v>
      </c>
      <c r="T306">
        <f t="shared" si="51"/>
        <v>1.8819493545415009</v>
      </c>
      <c r="U306">
        <f t="shared" si="52"/>
        <v>52.30663488021149</v>
      </c>
      <c r="V306" s="24">
        <f t="shared" si="53"/>
        <v>1.4891758776894124</v>
      </c>
      <c r="W306" s="24">
        <f t="shared" si="54"/>
        <v>0.35160493543084281</v>
      </c>
      <c r="X306" s="24"/>
      <c r="Y306" s="24"/>
      <c r="Z306" s="24"/>
      <c r="AA306" s="24"/>
      <c r="AB306" s="24"/>
      <c r="AC306" s="24"/>
      <c r="AD306" s="4"/>
    </row>
    <row r="307" spans="1:30">
      <c r="A307" s="4"/>
      <c r="B307" s="4"/>
      <c r="F307" s="1">
        <v>0</v>
      </c>
      <c r="G307" s="1">
        <v>0</v>
      </c>
      <c r="H307" s="1">
        <f t="shared" si="56"/>
        <v>0</v>
      </c>
      <c r="I307" s="1">
        <f t="shared" si="57"/>
        <v>0</v>
      </c>
      <c r="J307" s="23">
        <f t="shared" si="44"/>
        <v>0</v>
      </c>
      <c r="K307" s="23">
        <f t="shared" si="44"/>
        <v>0</v>
      </c>
      <c r="L307">
        <f t="shared" si="45"/>
        <v>1.928250006039808</v>
      </c>
      <c r="M307">
        <f t="shared" si="46"/>
        <v>57.872351999999992</v>
      </c>
      <c r="N307" s="24">
        <f t="shared" si="47"/>
        <v>1.6329682070868572</v>
      </c>
      <c r="O307" s="24">
        <f t="shared" si="48"/>
        <v>0.5307688799010204</v>
      </c>
      <c r="P307" s="11">
        <f t="shared" si="49"/>
        <v>0</v>
      </c>
      <c r="Q307" s="11">
        <f t="shared" si="49"/>
        <v>0</v>
      </c>
      <c r="R307" s="23">
        <f t="shared" si="50"/>
        <v>0</v>
      </c>
      <c r="S307" s="23">
        <f t="shared" si="50"/>
        <v>0</v>
      </c>
      <c r="T307">
        <f t="shared" si="51"/>
        <v>1.8819493545415009</v>
      </c>
      <c r="U307">
        <f t="shared" si="52"/>
        <v>58.388801726747715</v>
      </c>
      <c r="V307" s="24">
        <f t="shared" si="53"/>
        <v>1.6027141903936701</v>
      </c>
      <c r="W307" s="24">
        <f t="shared" si="54"/>
        <v>0.5158672127604883</v>
      </c>
      <c r="X307" s="24"/>
      <c r="Y307" s="24"/>
      <c r="Z307" s="24"/>
      <c r="AA307" s="24"/>
      <c r="AB307" s="24"/>
      <c r="AC307" s="24"/>
      <c r="AD307" s="4"/>
    </row>
    <row r="308" spans="1:30">
      <c r="A308" s="4"/>
      <c r="B308" s="4"/>
      <c r="F308" s="1">
        <v>10</v>
      </c>
      <c r="G308" s="1">
        <v>0</v>
      </c>
      <c r="H308" s="1">
        <f t="shared" si="56"/>
        <v>0</v>
      </c>
      <c r="I308" s="1">
        <f t="shared" si="57"/>
        <v>10</v>
      </c>
      <c r="J308" s="23">
        <f t="shared" si="44"/>
        <v>0</v>
      </c>
      <c r="K308" s="23">
        <f t="shared" si="44"/>
        <v>0.17453292519943295</v>
      </c>
      <c r="L308">
        <f t="shared" si="45"/>
        <v>1.928250006039808</v>
      </c>
      <c r="M308">
        <f t="shared" si="46"/>
        <v>63.900721999999995</v>
      </c>
      <c r="N308" s="24">
        <f t="shared" si="47"/>
        <v>1.7316323680704089</v>
      </c>
      <c r="O308" s="24">
        <f t="shared" si="48"/>
        <v>0.70793541378030944</v>
      </c>
      <c r="P308" s="11">
        <f t="shared" si="49"/>
        <v>0</v>
      </c>
      <c r="Q308" s="11">
        <f t="shared" si="49"/>
        <v>10</v>
      </c>
      <c r="R308" s="23">
        <f t="shared" si="50"/>
        <v>0</v>
      </c>
      <c r="S308" s="23">
        <f t="shared" si="50"/>
        <v>0.17453292519943295</v>
      </c>
      <c r="T308">
        <f t="shared" si="51"/>
        <v>1.8819493545415009</v>
      </c>
      <c r="U308">
        <f t="shared" si="52"/>
        <v>64.470968573283926</v>
      </c>
      <c r="V308" s="24">
        <f t="shared" si="53"/>
        <v>1.698209051761908</v>
      </c>
      <c r="W308" s="24">
        <f t="shared" si="54"/>
        <v>0.69123475724210603</v>
      </c>
      <c r="X308" s="24"/>
      <c r="Y308" s="24"/>
      <c r="Z308" s="24"/>
      <c r="AA308" s="24"/>
      <c r="AB308" s="24"/>
      <c r="AC308" s="24"/>
      <c r="AD308" s="4"/>
    </row>
    <row r="309" spans="1:30">
      <c r="A309" s="7"/>
      <c r="B309" s="4"/>
      <c r="F309" s="1">
        <v>20</v>
      </c>
      <c r="G309" s="1">
        <v>0</v>
      </c>
      <c r="H309" s="1">
        <f t="shared" si="56"/>
        <v>0</v>
      </c>
      <c r="I309" s="1">
        <f t="shared" si="57"/>
        <v>20</v>
      </c>
      <c r="J309" s="23">
        <f t="shared" ref="J309:K343" si="58">RADIANS(H309)</f>
        <v>0</v>
      </c>
      <c r="K309" s="23">
        <f t="shared" si="58"/>
        <v>0.3490658503988659</v>
      </c>
      <c r="L309">
        <f t="shared" si="45"/>
        <v>1.928250006039808</v>
      </c>
      <c r="M309">
        <f t="shared" si="46"/>
        <v>69.929091999999997</v>
      </c>
      <c r="N309" s="24">
        <f t="shared" si="47"/>
        <v>1.8111447311547069</v>
      </c>
      <c r="O309" s="24">
        <f t="shared" si="48"/>
        <v>0.89448401738307026</v>
      </c>
      <c r="P309" s="11">
        <f t="shared" si="49"/>
        <v>0</v>
      </c>
      <c r="Q309" s="11">
        <f t="shared" si="49"/>
        <v>20</v>
      </c>
      <c r="R309" s="23">
        <f t="shared" si="50"/>
        <v>0</v>
      </c>
      <c r="S309" s="23">
        <f t="shared" si="50"/>
        <v>0.3490658503988659</v>
      </c>
      <c r="T309">
        <f t="shared" si="51"/>
        <v>1.8819493545415009</v>
      </c>
      <c r="U309">
        <f t="shared" si="52"/>
        <v>70.553135419820151</v>
      </c>
      <c r="V309" s="24">
        <f t="shared" si="53"/>
        <v>1.7745853749855955</v>
      </c>
      <c r="W309" s="24">
        <f t="shared" si="54"/>
        <v>0.87573327066723439</v>
      </c>
      <c r="X309" s="24"/>
      <c r="Y309" s="24"/>
      <c r="Z309" s="24"/>
      <c r="AA309" s="24"/>
      <c r="AB309" s="24"/>
      <c r="AC309" s="24"/>
      <c r="AD309" s="4"/>
    </row>
    <row r="310" spans="1:30">
      <c r="A310" s="7"/>
      <c r="B310" s="4"/>
      <c r="F310" s="1">
        <v>30</v>
      </c>
      <c r="G310" s="1">
        <v>0</v>
      </c>
      <c r="H310" s="1">
        <f t="shared" si="56"/>
        <v>0</v>
      </c>
      <c r="I310" s="1">
        <f t="shared" si="57"/>
        <v>30</v>
      </c>
      <c r="J310" s="23">
        <f t="shared" si="58"/>
        <v>0</v>
      </c>
      <c r="K310" s="23">
        <f t="shared" si="58"/>
        <v>0.52359877559829882</v>
      </c>
      <c r="L310">
        <f t="shared" si="45"/>
        <v>1.928250006039808</v>
      </c>
      <c r="M310">
        <f t="shared" si="46"/>
        <v>75.957461999999992</v>
      </c>
      <c r="N310" s="24">
        <f t="shared" si="47"/>
        <v>1.8706258921796297</v>
      </c>
      <c r="O310" s="24">
        <f t="shared" si="48"/>
        <v>1.0883514691962006</v>
      </c>
      <c r="P310" s="11">
        <f t="shared" si="49"/>
        <v>0</v>
      </c>
      <c r="Q310" s="11">
        <f t="shared" si="49"/>
        <v>30</v>
      </c>
      <c r="R310" s="23">
        <f t="shared" si="50"/>
        <v>0</v>
      </c>
      <c r="S310" s="23">
        <f t="shared" si="50"/>
        <v>0.52359877559829882</v>
      </c>
      <c r="T310">
        <f t="shared" si="51"/>
        <v>1.8819493545415009</v>
      </c>
      <c r="U310">
        <f t="shared" si="52"/>
        <v>76.635302266356376</v>
      </c>
      <c r="V310" s="24">
        <f t="shared" si="53"/>
        <v>1.8309833108916411</v>
      </c>
      <c r="W310" s="24">
        <f t="shared" si="54"/>
        <v>1.0672856578379215</v>
      </c>
      <c r="X310" s="24"/>
      <c r="Y310" s="24"/>
      <c r="Z310" s="24"/>
      <c r="AA310" s="24"/>
      <c r="AB310" s="24"/>
      <c r="AC310" s="24"/>
      <c r="AD310" s="4"/>
    </row>
    <row r="311" spans="1:30">
      <c r="B311" s="4"/>
      <c r="F311" s="1">
        <v>40</v>
      </c>
      <c r="G311" s="1">
        <v>0</v>
      </c>
      <c r="H311" s="1">
        <f t="shared" si="56"/>
        <v>0</v>
      </c>
      <c r="I311" s="1">
        <f t="shared" si="57"/>
        <v>40</v>
      </c>
      <c r="J311" s="23">
        <f t="shared" si="58"/>
        <v>0</v>
      </c>
      <c r="K311" s="23">
        <f t="shared" si="58"/>
        <v>0.69813170079773179</v>
      </c>
      <c r="L311">
        <f t="shared" si="45"/>
        <v>1.928250006039808</v>
      </c>
      <c r="M311">
        <f t="shared" si="46"/>
        <v>81.985831999999988</v>
      </c>
      <c r="N311" s="24">
        <f t="shared" si="47"/>
        <v>1.9094179914309752</v>
      </c>
      <c r="O311" s="24">
        <f t="shared" si="48"/>
        <v>1.287393601482465</v>
      </c>
      <c r="P311" s="11">
        <f t="shared" si="49"/>
        <v>0</v>
      </c>
      <c r="Q311" s="11">
        <f t="shared" si="49"/>
        <v>40</v>
      </c>
      <c r="R311" s="23">
        <f t="shared" si="50"/>
        <v>0</v>
      </c>
      <c r="S311" s="23">
        <f t="shared" si="50"/>
        <v>0.69813170079773179</v>
      </c>
      <c r="T311">
        <f t="shared" si="51"/>
        <v>1.8819493545415009</v>
      </c>
      <c r="U311">
        <f t="shared" si="52"/>
        <v>82.717469112892587</v>
      </c>
      <c r="V311" s="24">
        <f t="shared" si="53"/>
        <v>1.8667679281753424</v>
      </c>
      <c r="W311" s="24">
        <f t="shared" si="54"/>
        <v>1.2637354106275605</v>
      </c>
      <c r="X311" s="24"/>
      <c r="Y311" s="24"/>
      <c r="Z311" s="24"/>
      <c r="AA311" s="24"/>
      <c r="AB311" s="24"/>
      <c r="AC311" s="24"/>
      <c r="AD311" s="4"/>
    </row>
    <row r="312" spans="1:30">
      <c r="B312" s="4"/>
      <c r="F312" s="1">
        <v>50</v>
      </c>
      <c r="G312" s="1">
        <v>0</v>
      </c>
      <c r="H312" s="1">
        <f t="shared" si="56"/>
        <v>0</v>
      </c>
      <c r="I312" s="1">
        <f t="shared" si="57"/>
        <v>50</v>
      </c>
      <c r="J312" s="23">
        <f t="shared" si="58"/>
        <v>0</v>
      </c>
      <c r="K312" s="23">
        <f t="shared" si="58"/>
        <v>0.87266462599716477</v>
      </c>
      <c r="L312">
        <f t="shared" si="45"/>
        <v>1.928250006039808</v>
      </c>
      <c r="M312">
        <f t="shared" si="46"/>
        <v>88.014201999999997</v>
      </c>
      <c r="N312" s="24">
        <f t="shared" si="47"/>
        <v>1.92709198954759</v>
      </c>
      <c r="O312" s="24">
        <f t="shared" si="48"/>
        <v>1.4894090147062171</v>
      </c>
      <c r="P312" s="11">
        <f t="shared" si="49"/>
        <v>0</v>
      </c>
      <c r="Q312" s="11">
        <f t="shared" si="49"/>
        <v>50</v>
      </c>
      <c r="R312" s="23">
        <f t="shared" si="50"/>
        <v>0</v>
      </c>
      <c r="S312" s="23">
        <f t="shared" si="50"/>
        <v>0.87266462599716477</v>
      </c>
      <c r="T312">
        <f t="shared" si="51"/>
        <v>1.8819493545415009</v>
      </c>
      <c r="U312">
        <f t="shared" si="52"/>
        <v>88.799635959428812</v>
      </c>
      <c r="V312" s="24">
        <f t="shared" si="53"/>
        <v>1.8815363614946397</v>
      </c>
      <c r="W312" s="24">
        <f t="shared" si="54"/>
        <v>1.4628708860771766</v>
      </c>
      <c r="X312" s="24"/>
      <c r="Y312" s="24"/>
      <c r="Z312" s="24"/>
      <c r="AA312" s="24"/>
      <c r="AB312" s="24"/>
      <c r="AC312" s="24"/>
      <c r="AD312" s="4"/>
    </row>
    <row r="313" spans="1:30">
      <c r="B313" s="4"/>
      <c r="F313" s="1">
        <v>60</v>
      </c>
      <c r="G313" s="1">
        <v>0</v>
      </c>
      <c r="H313" s="1">
        <f t="shared" si="56"/>
        <v>0</v>
      </c>
      <c r="I313" s="1">
        <f t="shared" si="57"/>
        <v>60</v>
      </c>
      <c r="J313" s="23">
        <f t="shared" si="58"/>
        <v>0</v>
      </c>
      <c r="K313" s="23">
        <f t="shared" si="58"/>
        <v>1.0471975511965976</v>
      </c>
      <c r="L313">
        <f t="shared" si="45"/>
        <v>1.928250006039808</v>
      </c>
      <c r="M313">
        <f t="shared" si="46"/>
        <v>94.042571999999993</v>
      </c>
      <c r="N313" s="24">
        <f t="shared" si="47"/>
        <v>1.9234524126828061</v>
      </c>
      <c r="O313" s="24">
        <f t="shared" si="48"/>
        <v>1.6921634249409505</v>
      </c>
      <c r="P313" s="11">
        <f t="shared" si="49"/>
        <v>0</v>
      </c>
      <c r="Q313" s="11">
        <f t="shared" si="49"/>
        <v>60</v>
      </c>
      <c r="R313" s="23">
        <f t="shared" si="50"/>
        <v>0</v>
      </c>
      <c r="S313" s="23">
        <f t="shared" si="50"/>
        <v>1.0471975511965976</v>
      </c>
      <c r="T313">
        <f t="shared" si="51"/>
        <v>1.8819493545415009</v>
      </c>
      <c r="U313">
        <f t="shared" si="52"/>
        <v>94.881802805965037</v>
      </c>
      <c r="V313" s="24">
        <f t="shared" si="53"/>
        <v>1.8751223469520124</v>
      </c>
      <c r="W313" s="24">
        <f t="shared" si="54"/>
        <v>1.6624502052029275</v>
      </c>
      <c r="X313" s="24"/>
      <c r="Y313" s="24"/>
      <c r="Z313" s="24"/>
      <c r="AA313" s="24"/>
      <c r="AB313" s="24"/>
      <c r="AC313" s="24"/>
      <c r="AD313" s="4"/>
    </row>
    <row r="314" spans="1:30">
      <c r="A314" s="7"/>
      <c r="B314" s="4"/>
      <c r="F314" s="1">
        <v>70</v>
      </c>
      <c r="G314" s="1">
        <v>0</v>
      </c>
      <c r="H314" s="1">
        <f t="shared" si="56"/>
        <v>0</v>
      </c>
      <c r="I314" s="1">
        <f t="shared" si="57"/>
        <v>70</v>
      </c>
      <c r="J314" s="23">
        <f t="shared" si="58"/>
        <v>0</v>
      </c>
      <c r="K314" s="23">
        <f t="shared" si="58"/>
        <v>1.2217304763960306</v>
      </c>
      <c r="L314">
        <f t="shared" si="45"/>
        <v>1.928250006039808</v>
      </c>
      <c r="M314">
        <f t="shared" si="46"/>
        <v>100.07094199999999</v>
      </c>
      <c r="N314" s="24">
        <f t="shared" si="47"/>
        <v>1.8985395144388537</v>
      </c>
      <c r="O314" s="24">
        <f t="shared" si="48"/>
        <v>1.893414374977157</v>
      </c>
      <c r="P314" s="11">
        <f t="shared" si="49"/>
        <v>0</v>
      </c>
      <c r="Q314" s="11">
        <f t="shared" si="49"/>
        <v>70</v>
      </c>
      <c r="R314" s="23">
        <f t="shared" si="50"/>
        <v>0</v>
      </c>
      <c r="S314" s="23">
        <f t="shared" si="50"/>
        <v>1.2217304763960306</v>
      </c>
      <c r="T314">
        <f t="shared" si="51"/>
        <v>1.8819493545415009</v>
      </c>
      <c r="U314">
        <f t="shared" si="52"/>
        <v>100.96396965250125</v>
      </c>
      <c r="V314" s="24">
        <f t="shared" si="53"/>
        <v>1.8475980939032912</v>
      </c>
      <c r="W314" s="24">
        <f t="shared" si="54"/>
        <v>1.8602264922025602</v>
      </c>
      <c r="X314" s="24"/>
      <c r="Y314" s="24"/>
      <c r="Z314" s="24"/>
      <c r="AA314" s="24"/>
      <c r="AB314" s="24"/>
      <c r="AC314" s="24"/>
      <c r="AD314" s="4"/>
    </row>
    <row r="315" spans="1:30">
      <c r="B315" s="4"/>
      <c r="F315" s="1">
        <v>80</v>
      </c>
      <c r="G315" s="1">
        <v>0</v>
      </c>
      <c r="H315" s="1">
        <f t="shared" si="56"/>
        <v>0</v>
      </c>
      <c r="I315" s="1">
        <f t="shared" si="57"/>
        <v>80</v>
      </c>
      <c r="J315" s="23">
        <f t="shared" si="58"/>
        <v>0</v>
      </c>
      <c r="K315" s="23">
        <f t="shared" si="58"/>
        <v>1.3962634015954636</v>
      </c>
      <c r="L315">
        <f t="shared" si="45"/>
        <v>1.928250006039808</v>
      </c>
      <c r="M315">
        <f t="shared" si="46"/>
        <v>106.099312</v>
      </c>
      <c r="N315" s="24">
        <f t="shared" si="47"/>
        <v>1.8526288306633241</v>
      </c>
      <c r="O315" s="24">
        <f t="shared" si="48"/>
        <v>2.0909360358264237</v>
      </c>
      <c r="P315" s="11">
        <f t="shared" si="49"/>
        <v>0</v>
      </c>
      <c r="Q315" s="11">
        <f t="shared" si="49"/>
        <v>80</v>
      </c>
      <c r="R315" s="23">
        <f t="shared" si="50"/>
        <v>0</v>
      </c>
      <c r="S315" s="23">
        <f t="shared" si="50"/>
        <v>1.3962634015954636</v>
      </c>
      <c r="T315">
        <f t="shared" si="51"/>
        <v>1.8819493545415009</v>
      </c>
      <c r="U315">
        <f t="shared" si="52"/>
        <v>107.04613649903747</v>
      </c>
      <c r="V315" s="24">
        <f t="shared" si="53"/>
        <v>1.7992734720204497</v>
      </c>
      <c r="W315" s="24">
        <f t="shared" si="54"/>
        <v>2.0539731699163513</v>
      </c>
      <c r="X315" s="24"/>
      <c r="Y315" s="24"/>
      <c r="Z315" s="24"/>
      <c r="AA315" s="24"/>
      <c r="AB315" s="24"/>
      <c r="AC315" s="24"/>
      <c r="AD315" s="4"/>
    </row>
    <row r="316" spans="1:30">
      <c r="A316" s="7"/>
      <c r="B316" s="4"/>
      <c r="F316" s="1">
        <v>90</v>
      </c>
      <c r="G316" s="1">
        <v>0</v>
      </c>
      <c r="H316" s="1">
        <f t="shared" si="56"/>
        <v>0</v>
      </c>
      <c r="I316" s="1">
        <f t="shared" si="57"/>
        <v>90</v>
      </c>
      <c r="J316" s="23">
        <f t="shared" si="58"/>
        <v>0</v>
      </c>
      <c r="K316" s="23">
        <f t="shared" si="58"/>
        <v>1.5707963267948966</v>
      </c>
      <c r="L316">
        <f t="shared" si="45"/>
        <v>1.928250006039808</v>
      </c>
      <c r="M316">
        <f t="shared" si="46"/>
        <v>112.12768199999999</v>
      </c>
      <c r="N316" s="24">
        <f t="shared" si="47"/>
        <v>1.7862281320316209</v>
      </c>
      <c r="O316" s="24">
        <f t="shared" si="48"/>
        <v>2.2825438243179428</v>
      </c>
      <c r="P316" s="11">
        <f t="shared" si="49"/>
        <v>0</v>
      </c>
      <c r="Q316" s="11">
        <f t="shared" si="49"/>
        <v>90</v>
      </c>
      <c r="R316" s="23">
        <f t="shared" si="50"/>
        <v>0</v>
      </c>
      <c r="S316" s="23">
        <f t="shared" si="50"/>
        <v>1.5707963267948966</v>
      </c>
      <c r="T316">
        <f t="shared" si="51"/>
        <v>1.8819493545415009</v>
      </c>
      <c r="U316">
        <f t="shared" si="52"/>
        <v>113.1283033455737</v>
      </c>
      <c r="V316" s="24">
        <f t="shared" si="53"/>
        <v>1.7306925227604741</v>
      </c>
      <c r="W316" s="24">
        <f t="shared" si="54"/>
        <v>2.2415090267647204</v>
      </c>
      <c r="X316" s="24"/>
      <c r="Y316" s="24"/>
      <c r="Z316" s="24"/>
      <c r="AA316" s="24"/>
      <c r="AB316" s="24"/>
      <c r="AC316" s="24"/>
    </row>
    <row r="317" spans="1:30">
      <c r="B317" s="4"/>
      <c r="F317" s="1">
        <v>100</v>
      </c>
      <c r="G317" s="1">
        <v>0</v>
      </c>
      <c r="H317" s="1">
        <f t="shared" si="56"/>
        <v>0</v>
      </c>
      <c r="I317" s="1">
        <f t="shared" si="57"/>
        <v>100</v>
      </c>
      <c r="J317" s="23">
        <f t="shared" si="58"/>
        <v>0</v>
      </c>
      <c r="K317" s="23">
        <f t="shared" si="58"/>
        <v>1.7453292519943295</v>
      </c>
      <c r="L317">
        <f t="shared" si="45"/>
        <v>1.928250006039808</v>
      </c>
      <c r="M317">
        <f t="shared" si="46"/>
        <v>118.15605199999999</v>
      </c>
      <c r="N317" s="24">
        <f t="shared" si="47"/>
        <v>1.7000718081197372</v>
      </c>
      <c r="O317" s="24">
        <f t="shared" si="48"/>
        <v>2.4661185645176227</v>
      </c>
      <c r="P317" s="11">
        <f t="shared" si="49"/>
        <v>0</v>
      </c>
      <c r="Q317" s="11">
        <f t="shared" si="49"/>
        <v>100</v>
      </c>
      <c r="R317" s="23">
        <f t="shared" si="50"/>
        <v>0</v>
      </c>
      <c r="S317" s="23">
        <f t="shared" si="50"/>
        <v>1.7453292519943295</v>
      </c>
      <c r="T317">
        <f t="shared" si="51"/>
        <v>1.8819493545415009</v>
      </c>
      <c r="U317">
        <f t="shared" si="52"/>
        <v>119.21047019210991</v>
      </c>
      <c r="V317" s="24">
        <f t="shared" si="53"/>
        <v>1.6426273345144</v>
      </c>
      <c r="W317" s="24">
        <f t="shared" si="54"/>
        <v>2.4207227729574576</v>
      </c>
      <c r="X317" s="24"/>
      <c r="Y317" s="24"/>
      <c r="Z317" s="24"/>
      <c r="AA317" s="24"/>
      <c r="AB317" s="24"/>
      <c r="AC317" s="24"/>
    </row>
    <row r="318" spans="1:30">
      <c r="A318" s="4"/>
      <c r="B318" s="4"/>
      <c r="F318" s="1">
        <v>110</v>
      </c>
      <c r="G318" s="1">
        <v>0</v>
      </c>
      <c r="H318" s="1">
        <f t="shared" si="56"/>
        <v>0</v>
      </c>
      <c r="I318" s="1">
        <f t="shared" si="57"/>
        <v>110</v>
      </c>
      <c r="J318" s="23">
        <f t="shared" si="58"/>
        <v>0</v>
      </c>
      <c r="K318" s="23">
        <f t="shared" si="58"/>
        <v>1.9198621771937625</v>
      </c>
      <c r="L318">
        <f t="shared" si="45"/>
        <v>1.928250006039808</v>
      </c>
      <c r="M318">
        <f t="shared" si="46"/>
        <v>124.184422</v>
      </c>
      <c r="N318" s="24">
        <f t="shared" si="47"/>
        <v>1.5951127450793345</v>
      </c>
      <c r="O318" s="24">
        <f t="shared" si="48"/>
        <v>2.6396299257452664</v>
      </c>
      <c r="P318" s="11">
        <f t="shared" si="49"/>
        <v>0</v>
      </c>
      <c r="Q318" s="11">
        <f t="shared" si="49"/>
        <v>110</v>
      </c>
      <c r="R318" s="23">
        <f t="shared" si="50"/>
        <v>0</v>
      </c>
      <c r="S318" s="23">
        <f t="shared" si="50"/>
        <v>1.9198621771937625</v>
      </c>
      <c r="T318">
        <f t="shared" si="51"/>
        <v>1.8819493545415009</v>
      </c>
      <c r="U318">
        <f t="shared" si="52"/>
        <v>125.29263703864613</v>
      </c>
      <c r="V318" s="24">
        <f t="shared" si="53"/>
        <v>1.5360693503904492</v>
      </c>
      <c r="W318" s="24">
        <f t="shared" si="54"/>
        <v>2.589596809519302</v>
      </c>
      <c r="X318" s="24"/>
      <c r="Y318" s="24"/>
      <c r="Z318" s="24"/>
      <c r="AA318" s="24"/>
      <c r="AB318" s="24"/>
      <c r="AC318" s="24"/>
    </row>
    <row r="319" spans="1:30">
      <c r="B319" s="4"/>
      <c r="F319" s="1">
        <v>120</v>
      </c>
      <c r="G319" s="1">
        <v>0</v>
      </c>
      <c r="H319" s="1">
        <f t="shared" si="56"/>
        <v>0</v>
      </c>
      <c r="I319" s="1">
        <f t="shared" si="57"/>
        <v>120</v>
      </c>
      <c r="J319" s="23">
        <f t="shared" si="58"/>
        <v>0</v>
      </c>
      <c r="K319" s="23">
        <f t="shared" si="58"/>
        <v>2.0943951023931953</v>
      </c>
      <c r="L319">
        <f t="shared" si="45"/>
        <v>1.928250006039808</v>
      </c>
      <c r="M319">
        <f t="shared" si="46"/>
        <v>130.21279199999998</v>
      </c>
      <c r="N319" s="24">
        <f t="shared" si="47"/>
        <v>1.4725117867477713</v>
      </c>
      <c r="O319" s="24">
        <f t="shared" si="48"/>
        <v>2.8011588779661345</v>
      </c>
      <c r="P319" s="11">
        <f t="shared" si="49"/>
        <v>0</v>
      </c>
      <c r="Q319" s="11">
        <f t="shared" si="49"/>
        <v>120</v>
      </c>
      <c r="R319" s="23">
        <f t="shared" si="50"/>
        <v>0</v>
      </c>
      <c r="S319" s="23">
        <f t="shared" si="50"/>
        <v>2.0943951023931953</v>
      </c>
      <c r="T319">
        <f t="shared" si="51"/>
        <v>1.8819493545415009</v>
      </c>
      <c r="U319">
        <f t="shared" si="52"/>
        <v>131.37480388518236</v>
      </c>
      <c r="V319" s="24">
        <f t="shared" si="53"/>
        <v>1.412218206488763</v>
      </c>
      <c r="W319" s="24">
        <f t="shared" si="54"/>
        <v>2.7462299425387728</v>
      </c>
      <c r="X319" s="24"/>
      <c r="Y319" s="24"/>
      <c r="Z319" s="24"/>
      <c r="AA319" s="24"/>
      <c r="AB319" s="24"/>
      <c r="AC319" s="24"/>
    </row>
    <row r="320" spans="1:30">
      <c r="A320" s="4"/>
      <c r="B320" s="4"/>
      <c r="F320" s="1">
        <v>130</v>
      </c>
      <c r="G320" s="1">
        <v>0</v>
      </c>
      <c r="H320" s="1">
        <f t="shared" si="56"/>
        <v>0</v>
      </c>
      <c r="I320" s="1">
        <f t="shared" si="57"/>
        <v>130</v>
      </c>
      <c r="J320" s="23">
        <f t="shared" si="58"/>
        <v>0</v>
      </c>
      <c r="K320" s="23">
        <f t="shared" si="58"/>
        <v>2.2689280275926285</v>
      </c>
      <c r="L320">
        <f t="shared" si="45"/>
        <v>1.928250006039808</v>
      </c>
      <c r="M320">
        <f t="shared" si="46"/>
        <v>136.241162</v>
      </c>
      <c r="N320" s="24">
        <f t="shared" si="47"/>
        <v>1.3336248957528631</v>
      </c>
      <c r="O320" s="24">
        <f t="shared" si="48"/>
        <v>2.9489189162009639</v>
      </c>
      <c r="P320" s="11">
        <f t="shared" si="49"/>
        <v>0</v>
      </c>
      <c r="Q320" s="11">
        <f t="shared" si="49"/>
        <v>130</v>
      </c>
      <c r="R320" s="23">
        <f t="shared" si="50"/>
        <v>0</v>
      </c>
      <c r="S320" s="23">
        <f t="shared" si="50"/>
        <v>2.2689280275926285</v>
      </c>
      <c r="T320">
        <f t="shared" si="51"/>
        <v>1.8819493545415009</v>
      </c>
      <c r="U320">
        <f t="shared" si="52"/>
        <v>137.45697073171857</v>
      </c>
      <c r="V320" s="24">
        <f t="shared" si="53"/>
        <v>1.2724682263270937</v>
      </c>
      <c r="W320" s="24">
        <f t="shared" si="54"/>
        <v>2.888858786921892</v>
      </c>
      <c r="X320" s="24"/>
      <c r="Y320" s="24"/>
      <c r="Z320" s="24"/>
      <c r="AA320" s="24"/>
      <c r="AB320" s="24"/>
      <c r="AC320" s="24"/>
    </row>
    <row r="321" spans="1:29">
      <c r="B321" s="4"/>
      <c r="F321" s="1">
        <v>140</v>
      </c>
      <c r="G321" s="1">
        <v>0</v>
      </c>
      <c r="H321" s="1">
        <f t="shared" si="56"/>
        <v>0</v>
      </c>
      <c r="I321" s="1">
        <f t="shared" si="57"/>
        <v>140</v>
      </c>
      <c r="J321" s="23">
        <f t="shared" si="58"/>
        <v>0</v>
      </c>
      <c r="K321" s="23">
        <f t="shared" si="58"/>
        <v>2.4434609527920612</v>
      </c>
      <c r="L321">
        <f t="shared" ref="L321:L384" si="59">((1.3512213-(2*0.602837*SIN(J321)))^0.5)/0.602837</f>
        <v>1.928250006039808</v>
      </c>
      <c r="M321">
        <f t="shared" ref="M321:M384" si="60">0.602837*(I321-(-96))</f>
        <v>142.269532</v>
      </c>
      <c r="N321" s="24">
        <f t="shared" ref="N321:N384" si="61">L321*SIN(RADIANS(M321))</f>
        <v>1.1799881566101453</v>
      </c>
      <c r="O321" s="24">
        <f t="shared" ref="O321:O384" si="62">1.5562263-L321*COS(RADIANS(M321))</f>
        <v>3.0812758192131664</v>
      </c>
      <c r="P321" s="11">
        <f t="shared" ref="P321:Q384" si="63">H321</f>
        <v>0</v>
      </c>
      <c r="Q321" s="11">
        <f t="shared" si="63"/>
        <v>140</v>
      </c>
      <c r="R321" s="23">
        <f t="shared" ref="R321:S384" si="64">RADIANS(P321)</f>
        <v>0</v>
      </c>
      <c r="S321" s="23">
        <f t="shared" si="64"/>
        <v>2.4434609527920612</v>
      </c>
      <c r="T321">
        <f t="shared" ref="T321:T384" si="65">((1.31018469806216-(2*0.608216684653622*SIN(R321)))^0.5)/0.608216684653622</f>
        <v>1.8819493545415009</v>
      </c>
      <c r="U321">
        <f t="shared" ref="U321:U384" si="66">0.608216684653622*(Q321-(-96))</f>
        <v>143.53913757825478</v>
      </c>
      <c r="V321" s="24">
        <f t="shared" ref="V321:V384" si="67">T321*SIN(RADIANS(U321))</f>
        <v>1.1183927234640092</v>
      </c>
      <c r="W321" s="24">
        <f t="shared" ref="W321:W384" si="68">1.50229541438995-T321*COS(RADIANS(U321))</f>
        <v>3.015877618686079</v>
      </c>
      <c r="X321" s="24"/>
      <c r="Y321" s="24"/>
      <c r="Z321" s="24"/>
      <c r="AA321" s="24"/>
      <c r="AB321" s="24"/>
      <c r="AC321" s="24"/>
    </row>
    <row r="322" spans="1:29">
      <c r="A322" s="4"/>
      <c r="B322" s="4"/>
      <c r="F322" s="1">
        <v>150</v>
      </c>
      <c r="G322" s="1">
        <v>0</v>
      </c>
      <c r="H322" s="1">
        <f t="shared" si="56"/>
        <v>0</v>
      </c>
      <c r="I322" s="1">
        <f t="shared" si="57"/>
        <v>150</v>
      </c>
      <c r="J322" s="23">
        <f t="shared" si="58"/>
        <v>0</v>
      </c>
      <c r="K322" s="23">
        <f t="shared" si="58"/>
        <v>2.6179938779914944</v>
      </c>
      <c r="L322">
        <f t="shared" si="59"/>
        <v>1.928250006039808</v>
      </c>
      <c r="M322">
        <f t="shared" si="60"/>
        <v>148.29790199999999</v>
      </c>
      <c r="N322" s="24">
        <f t="shared" si="61"/>
        <v>1.0133007866778847</v>
      </c>
      <c r="O322" s="24">
        <f t="shared" si="62"/>
        <v>3.1967657239427769</v>
      </c>
      <c r="P322" s="11">
        <f t="shared" si="63"/>
        <v>0</v>
      </c>
      <c r="Q322" s="11">
        <f t="shared" si="63"/>
        <v>150</v>
      </c>
      <c r="R322" s="23">
        <f t="shared" si="64"/>
        <v>0</v>
      </c>
      <c r="S322" s="23">
        <f t="shared" si="64"/>
        <v>2.6179938779914944</v>
      </c>
      <c r="T322">
        <f t="shared" si="65"/>
        <v>1.8819493545415009</v>
      </c>
      <c r="U322">
        <f t="shared" si="66"/>
        <v>149.62130442479102</v>
      </c>
      <c r="V322" s="24">
        <f t="shared" si="67"/>
        <v>0.9517262890416146</v>
      </c>
      <c r="W322" s="24">
        <f t="shared" si="68"/>
        <v>3.1258564522959009</v>
      </c>
      <c r="X322" s="24"/>
      <c r="Y322" s="24"/>
      <c r="Z322" s="24"/>
      <c r="AA322" s="24"/>
      <c r="AB322" s="24"/>
      <c r="AC322" s="24"/>
    </row>
    <row r="323" spans="1:29">
      <c r="B323" s="4"/>
      <c r="F323" s="1">
        <v>160</v>
      </c>
      <c r="G323" s="1">
        <v>0</v>
      </c>
      <c r="H323" s="1">
        <f t="shared" si="56"/>
        <v>0</v>
      </c>
      <c r="I323" s="1">
        <f t="shared" si="57"/>
        <v>160</v>
      </c>
      <c r="J323" s="23">
        <f t="shared" si="58"/>
        <v>0</v>
      </c>
      <c r="K323" s="23">
        <f t="shared" si="58"/>
        <v>2.7925268031909272</v>
      </c>
      <c r="L323">
        <f t="shared" si="59"/>
        <v>1.928250006039808</v>
      </c>
      <c r="M323">
        <f t="shared" si="60"/>
        <v>154.32627199999999</v>
      </c>
      <c r="N323" s="24">
        <f t="shared" si="61"/>
        <v>0.83540634286813853</v>
      </c>
      <c r="O323" s="24">
        <f t="shared" si="62"/>
        <v>3.2941113157844741</v>
      </c>
      <c r="P323" s="11">
        <f t="shared" si="63"/>
        <v>0</v>
      </c>
      <c r="Q323" s="11">
        <f t="shared" si="63"/>
        <v>160</v>
      </c>
      <c r="R323" s="23">
        <f t="shared" si="64"/>
        <v>0</v>
      </c>
      <c r="S323" s="23">
        <f t="shared" si="64"/>
        <v>2.7925268031909272</v>
      </c>
      <c r="T323">
        <f t="shared" si="65"/>
        <v>1.8819493545415009</v>
      </c>
      <c r="U323">
        <f t="shared" si="66"/>
        <v>155.70347127132723</v>
      </c>
      <c r="V323" s="24">
        <f t="shared" si="67"/>
        <v>0.77434526365567768</v>
      </c>
      <c r="W323" s="24">
        <f t="shared" si="68"/>
        <v>3.2175571395249776</v>
      </c>
      <c r="X323" s="24"/>
      <c r="Y323" s="24"/>
      <c r="Z323" s="24"/>
      <c r="AA323" s="24"/>
      <c r="AB323" s="24"/>
      <c r="AC323" s="24"/>
    </row>
    <row r="324" spans="1:29">
      <c r="A324" s="4"/>
      <c r="B324" s="4"/>
      <c r="F324" s="1">
        <v>170</v>
      </c>
      <c r="G324" s="1">
        <v>0</v>
      </c>
      <c r="H324" s="1">
        <f t="shared" si="56"/>
        <v>0</v>
      </c>
      <c r="I324" s="1">
        <f t="shared" si="57"/>
        <v>170</v>
      </c>
      <c r="J324" s="23">
        <f t="shared" si="58"/>
        <v>0</v>
      </c>
      <c r="K324" s="23">
        <f t="shared" si="58"/>
        <v>2.9670597283903604</v>
      </c>
      <c r="L324">
        <f t="shared" si="59"/>
        <v>1.928250006039808</v>
      </c>
      <c r="M324">
        <f t="shared" si="60"/>
        <v>160.35464199999998</v>
      </c>
      <c r="N324" s="24">
        <f t="shared" si="61"/>
        <v>0.6482723319670276</v>
      </c>
      <c r="O324" s="24">
        <f t="shared" si="62"/>
        <v>3.3722359556457375</v>
      </c>
      <c r="P324" s="11">
        <f t="shared" si="63"/>
        <v>0</v>
      </c>
      <c r="Q324" s="11">
        <f t="shared" si="63"/>
        <v>170</v>
      </c>
      <c r="R324" s="23">
        <f t="shared" si="64"/>
        <v>0</v>
      </c>
      <c r="S324" s="23">
        <f t="shared" si="64"/>
        <v>2.9670597283903604</v>
      </c>
      <c r="T324">
        <f t="shared" si="65"/>
        <v>1.8819493545415009</v>
      </c>
      <c r="U324">
        <f t="shared" si="66"/>
        <v>161.78563811786344</v>
      </c>
      <c r="V324" s="24">
        <f t="shared" si="67"/>
        <v>0.58824661340200601</v>
      </c>
      <c r="W324" s="24">
        <f t="shared" si="68"/>
        <v>3.2899473086020876</v>
      </c>
      <c r="X324" s="24"/>
      <c r="Y324" s="24"/>
      <c r="Z324" s="24"/>
      <c r="AA324" s="24"/>
      <c r="AB324" s="24"/>
      <c r="AC324" s="24"/>
    </row>
    <row r="325" spans="1:29">
      <c r="B325" s="4"/>
      <c r="F325" s="1">
        <v>180</v>
      </c>
      <c r="G325" s="1">
        <v>0</v>
      </c>
      <c r="H325" s="1">
        <f t="shared" si="56"/>
        <v>0</v>
      </c>
      <c r="I325" s="1">
        <f t="shared" si="57"/>
        <v>180</v>
      </c>
      <c r="J325" s="23">
        <f t="shared" si="58"/>
        <v>0</v>
      </c>
      <c r="K325" s="23">
        <f t="shared" si="58"/>
        <v>3.1415926535897931</v>
      </c>
      <c r="L325">
        <f t="shared" si="59"/>
        <v>1.928250006039808</v>
      </c>
      <c r="M325">
        <f t="shared" si="60"/>
        <v>166.38301199999998</v>
      </c>
      <c r="N325" s="24">
        <f t="shared" si="61"/>
        <v>0.45396845007341213</v>
      </c>
      <c r="O325" s="24">
        <f t="shared" si="62"/>
        <v>3.4302755875403417</v>
      </c>
      <c r="P325" s="11">
        <f t="shared" si="63"/>
        <v>0</v>
      </c>
      <c r="Q325" s="11">
        <f t="shared" si="63"/>
        <v>180</v>
      </c>
      <c r="R325" s="23">
        <f t="shared" si="64"/>
        <v>0</v>
      </c>
      <c r="S325" s="23">
        <f t="shared" si="64"/>
        <v>3.1415926535897931</v>
      </c>
      <c r="T325">
        <f t="shared" si="65"/>
        <v>1.8819493545415009</v>
      </c>
      <c r="U325">
        <f t="shared" si="66"/>
        <v>167.86780496439968</v>
      </c>
      <c r="V325" s="24">
        <f t="shared" si="67"/>
        <v>0.39552544791379152</v>
      </c>
      <c r="W325" s="24">
        <f t="shared" si="68"/>
        <v>3.3422119867137514</v>
      </c>
      <c r="X325" s="24"/>
      <c r="Y325" s="24"/>
      <c r="Z325" s="24"/>
      <c r="AA325" s="24"/>
      <c r="AB325" s="24"/>
      <c r="AC325" s="24"/>
    </row>
    <row r="326" spans="1:29">
      <c r="A326" s="4"/>
      <c r="B326" s="4"/>
      <c r="F326" s="1">
        <v>-180</v>
      </c>
      <c r="G326" s="1">
        <f>G289+10</f>
        <v>10</v>
      </c>
      <c r="H326" s="1">
        <f t="shared" si="56"/>
        <v>10</v>
      </c>
      <c r="I326" s="1">
        <f t="shared" si="57"/>
        <v>-180</v>
      </c>
      <c r="J326" s="23">
        <f t="shared" si="58"/>
        <v>0.17453292519943295</v>
      </c>
      <c r="K326" s="23">
        <f t="shared" si="58"/>
        <v>-3.1415926535897931</v>
      </c>
      <c r="L326">
        <f t="shared" si="59"/>
        <v>1.7725814043666412</v>
      </c>
      <c r="M326">
        <f t="shared" si="60"/>
        <v>-50.638307999999995</v>
      </c>
      <c r="N326" s="24">
        <f t="shared" si="61"/>
        <v>-1.3704851070744102</v>
      </c>
      <c r="O326" s="24">
        <f t="shared" si="62"/>
        <v>0.43203085151532639</v>
      </c>
      <c r="P326" s="11">
        <f t="shared" si="63"/>
        <v>10</v>
      </c>
      <c r="Q326" s="11">
        <f t="shared" si="63"/>
        <v>-180</v>
      </c>
      <c r="R326" s="23">
        <f t="shared" si="64"/>
        <v>0.17453292519943295</v>
      </c>
      <c r="S326" s="23">
        <f t="shared" si="64"/>
        <v>-3.1415926535897931</v>
      </c>
      <c r="T326">
        <f t="shared" si="65"/>
        <v>1.7235793463826197</v>
      </c>
      <c r="U326">
        <f t="shared" si="66"/>
        <v>-51.090201510904251</v>
      </c>
      <c r="V326" s="24">
        <f t="shared" si="67"/>
        <v>-1.3411786995929029</v>
      </c>
      <c r="W326" s="24">
        <f t="shared" si="68"/>
        <v>0.41972187922708248</v>
      </c>
      <c r="X326" s="24"/>
      <c r="Y326" s="24"/>
      <c r="Z326" s="24"/>
      <c r="AA326" s="24"/>
      <c r="AB326" s="24"/>
      <c r="AC326" s="24"/>
    </row>
    <row r="327" spans="1:29">
      <c r="B327" s="4"/>
      <c r="F327" s="1">
        <v>-170</v>
      </c>
      <c r="G327" s="1">
        <f t="shared" ref="G327:G390" si="69">G290+10</f>
        <v>10</v>
      </c>
      <c r="H327" s="1">
        <f t="shared" si="56"/>
        <v>10</v>
      </c>
      <c r="I327" s="1">
        <f t="shared" si="57"/>
        <v>-170</v>
      </c>
      <c r="J327" s="23">
        <f t="shared" si="58"/>
        <v>0.17453292519943295</v>
      </c>
      <c r="K327" s="23">
        <f t="shared" si="58"/>
        <v>-2.9670597283903604</v>
      </c>
      <c r="L327">
        <f t="shared" si="59"/>
        <v>1.7725814043666412</v>
      </c>
      <c r="M327">
        <f t="shared" si="60"/>
        <v>-44.609938</v>
      </c>
      <c r="N327" s="24">
        <f t="shared" si="61"/>
        <v>-1.2448423425014077</v>
      </c>
      <c r="O327" s="24">
        <f t="shared" si="62"/>
        <v>0.29431807139459876</v>
      </c>
      <c r="P327" s="11">
        <f t="shared" si="63"/>
        <v>10</v>
      </c>
      <c r="Q327" s="11">
        <f t="shared" si="63"/>
        <v>-170</v>
      </c>
      <c r="R327" s="23">
        <f t="shared" si="64"/>
        <v>0.17453292519943295</v>
      </c>
      <c r="S327" s="23">
        <f t="shared" si="64"/>
        <v>-2.9670597283903604</v>
      </c>
      <c r="T327">
        <f t="shared" si="65"/>
        <v>1.7235793463826197</v>
      </c>
      <c r="U327">
        <f t="shared" si="66"/>
        <v>-45.008034664368026</v>
      </c>
      <c r="V327" s="24">
        <f t="shared" si="67"/>
        <v>-1.218925539362347</v>
      </c>
      <c r="W327" s="24">
        <f t="shared" si="68"/>
        <v>0.28371169023844578</v>
      </c>
      <c r="X327" s="24"/>
      <c r="Y327" s="24"/>
      <c r="Z327" s="24"/>
      <c r="AA327" s="24"/>
      <c r="AB327" s="24"/>
      <c r="AC327" s="24"/>
    </row>
    <row r="328" spans="1:29">
      <c r="A328" s="4"/>
      <c r="B328" s="4"/>
      <c r="F328" s="1">
        <v>-160</v>
      </c>
      <c r="G328" s="1">
        <f t="shared" si="69"/>
        <v>10</v>
      </c>
      <c r="H328" s="1">
        <f t="shared" si="56"/>
        <v>10</v>
      </c>
      <c r="I328" s="1">
        <f t="shared" si="57"/>
        <v>-160</v>
      </c>
      <c r="J328" s="23">
        <f t="shared" si="58"/>
        <v>0.17453292519943295</v>
      </c>
      <c r="K328" s="23">
        <f t="shared" si="58"/>
        <v>-2.7925268031909272</v>
      </c>
      <c r="L328">
        <f t="shared" si="59"/>
        <v>1.7725814043666412</v>
      </c>
      <c r="M328">
        <f t="shared" si="60"/>
        <v>-38.581567999999997</v>
      </c>
      <c r="N328" s="24">
        <f t="shared" si="61"/>
        <v>-1.1054316619436819</v>
      </c>
      <c r="O328" s="24">
        <f t="shared" si="62"/>
        <v>0.17056195540609975</v>
      </c>
      <c r="P328" s="11">
        <f t="shared" si="63"/>
        <v>10</v>
      </c>
      <c r="Q328" s="11">
        <f t="shared" si="63"/>
        <v>-160</v>
      </c>
      <c r="R328" s="23">
        <f t="shared" si="64"/>
        <v>0.17453292519943295</v>
      </c>
      <c r="S328" s="23">
        <f t="shared" si="64"/>
        <v>-2.7925268031909272</v>
      </c>
      <c r="T328">
        <f t="shared" si="65"/>
        <v>1.7235793463826197</v>
      </c>
      <c r="U328">
        <f t="shared" si="66"/>
        <v>-38.925867817831808</v>
      </c>
      <c r="V328" s="24">
        <f t="shared" si="67"/>
        <v>-1.0829496431732897</v>
      </c>
      <c r="W328" s="24">
        <f t="shared" si="68"/>
        <v>0.16142038903241041</v>
      </c>
      <c r="X328" s="24"/>
      <c r="Y328" s="24"/>
      <c r="Z328" s="24"/>
      <c r="AA328" s="24"/>
      <c r="AB328" s="24"/>
      <c r="AC328" s="24"/>
    </row>
    <row r="329" spans="1:29">
      <c r="B329" s="4"/>
      <c r="F329" s="1">
        <v>-150</v>
      </c>
      <c r="G329" s="1">
        <f t="shared" si="69"/>
        <v>10</v>
      </c>
      <c r="H329" s="1">
        <f t="shared" si="56"/>
        <v>10</v>
      </c>
      <c r="I329" s="1">
        <f t="shared" si="57"/>
        <v>-150</v>
      </c>
      <c r="J329" s="23">
        <f t="shared" si="58"/>
        <v>0.17453292519943295</v>
      </c>
      <c r="K329" s="23">
        <f t="shared" si="58"/>
        <v>-2.6179938779914944</v>
      </c>
      <c r="L329">
        <f t="shared" si="59"/>
        <v>1.7725814043666412</v>
      </c>
      <c r="M329">
        <f t="shared" si="60"/>
        <v>-32.553197999999995</v>
      </c>
      <c r="N329" s="24">
        <f t="shared" si="61"/>
        <v>-0.95379494301236556</v>
      </c>
      <c r="O329" s="24">
        <f t="shared" si="62"/>
        <v>6.2131242183914415E-2</v>
      </c>
      <c r="P329" s="11">
        <f t="shared" si="63"/>
        <v>10</v>
      </c>
      <c r="Q329" s="11">
        <f t="shared" si="63"/>
        <v>-150</v>
      </c>
      <c r="R329" s="23">
        <f t="shared" si="64"/>
        <v>0.17453292519943295</v>
      </c>
      <c r="S329" s="23">
        <f t="shared" si="64"/>
        <v>-2.6179938779914944</v>
      </c>
      <c r="T329">
        <f t="shared" si="65"/>
        <v>1.7235793463826197</v>
      </c>
      <c r="U329">
        <f t="shared" si="66"/>
        <v>-32.84370097129559</v>
      </c>
      <c r="V329" s="24">
        <f t="shared" si="67"/>
        <v>-0.93478183572327478</v>
      </c>
      <c r="W329" s="24">
        <f t="shared" si="68"/>
        <v>5.4224738325220567E-2</v>
      </c>
      <c r="X329" s="24"/>
      <c r="Y329" s="24"/>
      <c r="Z329" s="24"/>
      <c r="AA329" s="24"/>
      <c r="AB329" s="24"/>
      <c r="AC329" s="24"/>
    </row>
    <row r="330" spans="1:29">
      <c r="A330" s="4"/>
      <c r="B330" s="4"/>
      <c r="F330" s="1">
        <v>-140</v>
      </c>
      <c r="G330" s="1">
        <f t="shared" si="69"/>
        <v>10</v>
      </c>
      <c r="H330" s="1">
        <f t="shared" si="56"/>
        <v>10</v>
      </c>
      <c r="I330" s="1">
        <f t="shared" si="57"/>
        <v>-140</v>
      </c>
      <c r="J330" s="23">
        <f t="shared" si="58"/>
        <v>0.17453292519943295</v>
      </c>
      <c r="K330" s="23">
        <f t="shared" si="58"/>
        <v>-2.4434609527920612</v>
      </c>
      <c r="L330">
        <f t="shared" si="59"/>
        <v>1.7725814043666412</v>
      </c>
      <c r="M330">
        <f t="shared" si="60"/>
        <v>-26.524827999999999</v>
      </c>
      <c r="N330" s="24">
        <f t="shared" si="61"/>
        <v>-0.79160928290697175</v>
      </c>
      <c r="O330" s="24">
        <f t="shared" si="62"/>
        <v>-2.9774828096043926E-2</v>
      </c>
      <c r="P330" s="11">
        <f t="shared" si="63"/>
        <v>10</v>
      </c>
      <c r="Q330" s="11">
        <f t="shared" si="63"/>
        <v>-140</v>
      </c>
      <c r="R330" s="23">
        <f t="shared" si="64"/>
        <v>0.17453292519943295</v>
      </c>
      <c r="S330" s="23">
        <f t="shared" si="64"/>
        <v>-2.4434609527920612</v>
      </c>
      <c r="T330">
        <f t="shared" si="65"/>
        <v>1.7235793463826197</v>
      </c>
      <c r="U330">
        <f t="shared" si="66"/>
        <v>-26.761534124759368</v>
      </c>
      <c r="V330" s="24">
        <f t="shared" si="67"/>
        <v>-0.77609019896934295</v>
      </c>
      <c r="W330" s="24">
        <f t="shared" si="68"/>
        <v>-3.6668446894798867E-2</v>
      </c>
      <c r="X330" s="24"/>
      <c r="Y330" s="24"/>
      <c r="Z330" s="24"/>
      <c r="AA330" s="24"/>
      <c r="AB330" s="24"/>
      <c r="AC330" s="24"/>
    </row>
    <row r="331" spans="1:29">
      <c r="B331" s="4"/>
      <c r="F331" s="1">
        <v>-130</v>
      </c>
      <c r="G331" s="1">
        <f t="shared" si="69"/>
        <v>10</v>
      </c>
      <c r="H331" s="1">
        <f t="shared" si="56"/>
        <v>10</v>
      </c>
      <c r="I331" s="1">
        <f t="shared" si="57"/>
        <v>-130</v>
      </c>
      <c r="J331" s="23">
        <f t="shared" si="58"/>
        <v>0.17453292519943295</v>
      </c>
      <c r="K331" s="23">
        <f t="shared" si="58"/>
        <v>-2.2689280275926285</v>
      </c>
      <c r="L331">
        <f t="shared" si="59"/>
        <v>1.7725814043666412</v>
      </c>
      <c r="M331">
        <f t="shared" si="60"/>
        <v>-20.496457999999997</v>
      </c>
      <c r="N331" s="24">
        <f t="shared" si="61"/>
        <v>-0.62066844977469504</v>
      </c>
      <c r="O331" s="24">
        <f t="shared" si="62"/>
        <v>-0.10413977727353041</v>
      </c>
      <c r="P331" s="11">
        <f t="shared" si="63"/>
        <v>10</v>
      </c>
      <c r="Q331" s="11">
        <f t="shared" si="63"/>
        <v>-130</v>
      </c>
      <c r="R331" s="23">
        <f t="shared" si="64"/>
        <v>0.17453292519943295</v>
      </c>
      <c r="S331" s="23">
        <f t="shared" si="64"/>
        <v>-2.2689280275926285</v>
      </c>
      <c r="T331">
        <f t="shared" si="65"/>
        <v>1.7235793463826197</v>
      </c>
      <c r="U331">
        <f t="shared" si="66"/>
        <v>-20.679367278223147</v>
      </c>
      <c r="V331" s="24">
        <f t="shared" si="67"/>
        <v>-0.60866129276250547</v>
      </c>
      <c r="W331" s="24">
        <f t="shared" si="68"/>
        <v>-0.11023588576189924</v>
      </c>
      <c r="X331" s="24"/>
      <c r="Y331" s="24"/>
      <c r="Z331" s="24"/>
      <c r="AA331" s="24"/>
      <c r="AB331" s="24"/>
      <c r="AC331" s="24"/>
    </row>
    <row r="332" spans="1:29">
      <c r="A332" s="4"/>
      <c r="B332" s="4"/>
      <c r="F332" s="1">
        <v>-120</v>
      </c>
      <c r="G332" s="1">
        <f t="shared" si="69"/>
        <v>10</v>
      </c>
      <c r="H332" s="1">
        <f t="shared" si="56"/>
        <v>10</v>
      </c>
      <c r="I332" s="1">
        <f t="shared" si="57"/>
        <v>-120</v>
      </c>
      <c r="J332" s="23">
        <f t="shared" si="58"/>
        <v>0.17453292519943295</v>
      </c>
      <c r="K332" s="23">
        <f t="shared" si="58"/>
        <v>-2.0943951023931953</v>
      </c>
      <c r="L332">
        <f t="shared" si="59"/>
        <v>1.7725814043666412</v>
      </c>
      <c r="M332">
        <f t="shared" si="60"/>
        <v>-14.468087999999998</v>
      </c>
      <c r="N332" s="24">
        <f t="shared" si="61"/>
        <v>-0.44286304369280705</v>
      </c>
      <c r="O332" s="24">
        <f t="shared" si="62"/>
        <v>-0.1601411314194956</v>
      </c>
      <c r="P332" s="11">
        <f t="shared" si="63"/>
        <v>10</v>
      </c>
      <c r="Q332" s="11">
        <f t="shared" si="63"/>
        <v>-120</v>
      </c>
      <c r="R332" s="23">
        <f t="shared" si="64"/>
        <v>0.17453292519943295</v>
      </c>
      <c r="S332" s="23">
        <f t="shared" si="64"/>
        <v>-2.0943951023931953</v>
      </c>
      <c r="T332">
        <f t="shared" si="65"/>
        <v>1.7235793463826197</v>
      </c>
      <c r="U332">
        <f t="shared" si="66"/>
        <v>-14.597200431686929</v>
      </c>
      <c r="V332" s="24">
        <f t="shared" si="67"/>
        <v>-0.43438004165106475</v>
      </c>
      <c r="W332" s="24">
        <f t="shared" si="68"/>
        <v>-0.16564935168953787</v>
      </c>
      <c r="X332" s="24"/>
      <c r="Y332" s="24"/>
      <c r="Z332" s="24"/>
      <c r="AA332" s="24"/>
      <c r="AB332" s="24"/>
      <c r="AC332" s="24"/>
    </row>
    <row r="333" spans="1:29">
      <c r="B333" s="4"/>
      <c r="F333" s="1">
        <v>-110</v>
      </c>
      <c r="G333" s="1">
        <f t="shared" si="69"/>
        <v>10</v>
      </c>
      <c r="H333" s="1">
        <f t="shared" si="56"/>
        <v>10</v>
      </c>
      <c r="I333" s="1">
        <f t="shared" si="57"/>
        <v>-110</v>
      </c>
      <c r="J333" s="23">
        <f t="shared" si="58"/>
        <v>0.17453292519943295</v>
      </c>
      <c r="K333" s="23">
        <f t="shared" si="58"/>
        <v>-1.9198621771937625</v>
      </c>
      <c r="L333">
        <f t="shared" si="59"/>
        <v>1.7725814043666412</v>
      </c>
      <c r="M333">
        <f t="shared" si="60"/>
        <v>-8.4397179999999992</v>
      </c>
      <c r="N333" s="24">
        <f t="shared" si="61"/>
        <v>-0.26015958669304201</v>
      </c>
      <c r="O333" s="24">
        <f t="shared" si="62"/>
        <v>-0.1971595173710996</v>
      </c>
      <c r="P333" s="11">
        <f t="shared" si="63"/>
        <v>10</v>
      </c>
      <c r="Q333" s="11">
        <f t="shared" si="63"/>
        <v>-110</v>
      </c>
      <c r="R333" s="23">
        <f t="shared" si="64"/>
        <v>0.17453292519943295</v>
      </c>
      <c r="S333" s="23">
        <f t="shared" si="64"/>
        <v>-1.9198621771937625</v>
      </c>
      <c r="T333">
        <f t="shared" si="65"/>
        <v>1.7235793463826197</v>
      </c>
      <c r="U333">
        <f t="shared" si="66"/>
        <v>-8.5150335851507073</v>
      </c>
      <c r="V333" s="24">
        <f t="shared" si="67"/>
        <v>-0.25520851428834568</v>
      </c>
      <c r="W333" s="24">
        <f t="shared" si="68"/>
        <v>-0.20228499659437005</v>
      </c>
      <c r="X333" s="24"/>
      <c r="Y333" s="24"/>
      <c r="Z333" s="24"/>
      <c r="AA333" s="24"/>
      <c r="AB333" s="24"/>
      <c r="AC333" s="24"/>
    </row>
    <row r="334" spans="1:29">
      <c r="A334" s="4"/>
      <c r="B334" s="4"/>
      <c r="F334" s="1">
        <v>-100</v>
      </c>
      <c r="G334" s="1">
        <f t="shared" si="69"/>
        <v>10</v>
      </c>
      <c r="H334" s="1">
        <f t="shared" si="56"/>
        <v>10</v>
      </c>
      <c r="I334" s="1">
        <f t="shared" si="57"/>
        <v>-100</v>
      </c>
      <c r="J334" s="23">
        <f t="shared" si="58"/>
        <v>0.17453292519943295</v>
      </c>
      <c r="K334" s="23">
        <f t="shared" si="58"/>
        <v>-1.7453292519943295</v>
      </c>
      <c r="L334">
        <f t="shared" si="59"/>
        <v>1.7725814043666412</v>
      </c>
      <c r="M334">
        <f t="shared" si="60"/>
        <v>-2.4113479999999998</v>
      </c>
      <c r="N334" s="24">
        <f t="shared" si="61"/>
        <v>-7.4578773091626804E-2</v>
      </c>
      <c r="O334" s="24">
        <f t="shared" si="62"/>
        <v>-0.21478551297882986</v>
      </c>
      <c r="P334" s="11">
        <f t="shared" si="63"/>
        <v>10</v>
      </c>
      <c r="Q334" s="11">
        <f t="shared" si="63"/>
        <v>-100</v>
      </c>
      <c r="R334" s="23">
        <f t="shared" si="64"/>
        <v>0.17453292519943295</v>
      </c>
      <c r="S334" s="23">
        <f t="shared" si="64"/>
        <v>-1.7453292519943295</v>
      </c>
      <c r="T334">
        <f t="shared" si="65"/>
        <v>1.7235793463826197</v>
      </c>
      <c r="U334">
        <f t="shared" si="66"/>
        <v>-2.432866738614488</v>
      </c>
      <c r="V334" s="24">
        <f t="shared" si="67"/>
        <v>-7.3163834347518664E-2</v>
      </c>
      <c r="W334" s="24">
        <f t="shared" si="68"/>
        <v>-0.2197303742149439</v>
      </c>
      <c r="X334" s="24"/>
      <c r="Y334" s="24"/>
      <c r="Z334" s="24"/>
      <c r="AA334" s="24"/>
      <c r="AB334" s="24"/>
      <c r="AC334" s="24"/>
    </row>
    <row r="335" spans="1:29">
      <c r="B335" s="4"/>
      <c r="F335" s="1">
        <v>-90</v>
      </c>
      <c r="G335" s="1">
        <f t="shared" si="69"/>
        <v>10</v>
      </c>
      <c r="H335" s="1">
        <f t="shared" si="56"/>
        <v>10</v>
      </c>
      <c r="I335" s="1">
        <f t="shared" si="57"/>
        <v>-90</v>
      </c>
      <c r="J335" s="23">
        <f t="shared" si="58"/>
        <v>0.17453292519943295</v>
      </c>
      <c r="K335" s="23">
        <f t="shared" si="58"/>
        <v>-1.5707963267948966</v>
      </c>
      <c r="L335">
        <f t="shared" si="59"/>
        <v>1.7725814043666412</v>
      </c>
      <c r="M335">
        <f t="shared" si="60"/>
        <v>3.6170219999999995</v>
      </c>
      <c r="N335" s="24">
        <f t="shared" si="61"/>
        <v>0.11182687932440163</v>
      </c>
      <c r="O335" s="24">
        <f t="shared" si="62"/>
        <v>-0.21282417530221132</v>
      </c>
      <c r="P335" s="11">
        <f t="shared" si="63"/>
        <v>10</v>
      </c>
      <c r="Q335" s="11">
        <f t="shared" si="63"/>
        <v>-90</v>
      </c>
      <c r="R335" s="23">
        <f t="shared" si="64"/>
        <v>0.17453292519943295</v>
      </c>
      <c r="S335" s="23">
        <f t="shared" si="64"/>
        <v>-1.5707963267948966</v>
      </c>
      <c r="T335">
        <f t="shared" si="65"/>
        <v>1.7235793463826197</v>
      </c>
      <c r="U335">
        <f t="shared" si="66"/>
        <v>3.6493001079217322</v>
      </c>
      <c r="V335" s="24">
        <f t="shared" si="67"/>
        <v>0.10970452837625159</v>
      </c>
      <c r="W335" s="24">
        <f t="shared" si="68"/>
        <v>-0.21778908345615355</v>
      </c>
      <c r="X335" s="24"/>
      <c r="Y335" s="24"/>
      <c r="Z335" s="24"/>
      <c r="AA335" s="24"/>
      <c r="AB335" s="24"/>
      <c r="AC335" s="24"/>
    </row>
    <row r="336" spans="1:29">
      <c r="A336" s="4"/>
      <c r="B336" s="4"/>
      <c r="F336" s="1">
        <v>-80</v>
      </c>
      <c r="G336" s="1">
        <f t="shared" si="69"/>
        <v>10</v>
      </c>
      <c r="H336" s="1">
        <f t="shared" si="56"/>
        <v>10</v>
      </c>
      <c r="I336" s="1">
        <f t="shared" si="57"/>
        <v>-80</v>
      </c>
      <c r="J336" s="23">
        <f t="shared" si="58"/>
        <v>0.17453292519943295</v>
      </c>
      <c r="K336" s="23">
        <f t="shared" si="58"/>
        <v>-1.3962634015954636</v>
      </c>
      <c r="L336">
        <f t="shared" si="59"/>
        <v>1.7725814043666412</v>
      </c>
      <c r="M336">
        <f t="shared" si="60"/>
        <v>9.6453919999999993</v>
      </c>
      <c r="N336" s="24">
        <f t="shared" si="61"/>
        <v>0.29699573007743529</v>
      </c>
      <c r="O336" s="24">
        <f t="shared" si="62"/>
        <v>-0.19129719667241529</v>
      </c>
      <c r="P336" s="11">
        <f t="shared" si="63"/>
        <v>10</v>
      </c>
      <c r="Q336" s="11">
        <f t="shared" si="63"/>
        <v>-80</v>
      </c>
      <c r="R336" s="23">
        <f t="shared" si="64"/>
        <v>0.17453292519943295</v>
      </c>
      <c r="S336" s="23">
        <f t="shared" si="64"/>
        <v>-1.3962634015954636</v>
      </c>
      <c r="T336">
        <f t="shared" si="65"/>
        <v>1.7235793463826197</v>
      </c>
      <c r="U336">
        <f t="shared" si="66"/>
        <v>9.731466954457952</v>
      </c>
      <c r="V336" s="24">
        <f t="shared" si="67"/>
        <v>0.2913378310182167</v>
      </c>
      <c r="W336" s="24">
        <f t="shared" si="68"/>
        <v>-0.19648297948440674</v>
      </c>
      <c r="X336" s="24"/>
      <c r="Y336" s="24"/>
      <c r="Z336" s="24"/>
      <c r="AA336" s="24"/>
      <c r="AB336" s="24"/>
      <c r="AC336" s="24"/>
    </row>
    <row r="337" spans="1:29">
      <c r="B337" s="4"/>
      <c r="F337" s="1">
        <v>-70</v>
      </c>
      <c r="G337" s="1">
        <f t="shared" si="69"/>
        <v>10</v>
      </c>
      <c r="H337" s="1">
        <f t="shared" si="56"/>
        <v>10</v>
      </c>
      <c r="I337" s="1">
        <f t="shared" si="57"/>
        <v>-70</v>
      </c>
      <c r="J337" s="23">
        <f t="shared" si="58"/>
        <v>0.17453292519943295</v>
      </c>
      <c r="K337" s="23">
        <f t="shared" si="58"/>
        <v>-1.2217304763960306</v>
      </c>
      <c r="L337">
        <f t="shared" si="59"/>
        <v>1.7725814043666412</v>
      </c>
      <c r="M337">
        <f t="shared" si="60"/>
        <v>15.673761999999998</v>
      </c>
      <c r="N337" s="24">
        <f t="shared" si="61"/>
        <v>0.47887981767619581</v>
      </c>
      <c r="O337" s="24">
        <f t="shared" si="62"/>
        <v>-0.15044266477577861</v>
      </c>
      <c r="P337" s="11">
        <f t="shared" si="63"/>
        <v>10</v>
      </c>
      <c r="Q337" s="11">
        <f t="shared" si="63"/>
        <v>-70</v>
      </c>
      <c r="R337" s="23">
        <f t="shared" si="64"/>
        <v>0.17453292519943295</v>
      </c>
      <c r="S337" s="23">
        <f t="shared" si="64"/>
        <v>-1.2217304763960306</v>
      </c>
      <c r="T337">
        <f t="shared" si="65"/>
        <v>1.7235793463826197</v>
      </c>
      <c r="U337">
        <f t="shared" si="66"/>
        <v>15.813633800994172</v>
      </c>
      <c r="V337" s="24">
        <f t="shared" si="67"/>
        <v>0.46969123509322175</v>
      </c>
      <c r="W337" s="24">
        <f t="shared" si="68"/>
        <v>-0.15605192768086651</v>
      </c>
      <c r="X337" s="24"/>
      <c r="Y337" s="24"/>
      <c r="Z337" s="24"/>
      <c r="AA337" s="24"/>
      <c r="AB337" s="24"/>
      <c r="AC337" s="24"/>
    </row>
    <row r="338" spans="1:29">
      <c r="A338" s="4"/>
      <c r="B338" s="4"/>
      <c r="F338" s="1">
        <v>-60</v>
      </c>
      <c r="G338" s="1">
        <f t="shared" si="69"/>
        <v>10</v>
      </c>
      <c r="H338" s="1">
        <f t="shared" ref="H338:H401" si="70">ROUND((ROUNDDOWN(G338,0)+(G338-ROUNDDOWN(G338,0))*(5/3)),2)</f>
        <v>10</v>
      </c>
      <c r="I338" s="1">
        <f t="shared" si="57"/>
        <v>-60</v>
      </c>
      <c r="J338" s="23">
        <f t="shared" si="58"/>
        <v>0.17453292519943295</v>
      </c>
      <c r="K338" s="23">
        <f t="shared" si="58"/>
        <v>-1.0471975511965976</v>
      </c>
      <c r="L338">
        <f t="shared" si="59"/>
        <v>1.7725814043666412</v>
      </c>
      <c r="M338">
        <f t="shared" si="60"/>
        <v>21.702131999999999</v>
      </c>
      <c r="N338" s="24">
        <f t="shared" si="61"/>
        <v>0.65546751000349035</v>
      </c>
      <c r="O338" s="24">
        <f t="shared" si="62"/>
        <v>-9.0712429411704099E-2</v>
      </c>
      <c r="P338" s="11">
        <f t="shared" si="63"/>
        <v>10</v>
      </c>
      <c r="Q338" s="11">
        <f t="shared" si="63"/>
        <v>-60</v>
      </c>
      <c r="R338" s="23">
        <f t="shared" si="64"/>
        <v>0.17453292519943295</v>
      </c>
      <c r="S338" s="23">
        <f t="shared" si="64"/>
        <v>-1.0471975511965976</v>
      </c>
      <c r="T338">
        <f t="shared" si="65"/>
        <v>1.7235793463826197</v>
      </c>
      <c r="U338">
        <f t="shared" si="66"/>
        <v>21.895800647530393</v>
      </c>
      <c r="V338" s="24">
        <f t="shared" si="67"/>
        <v>0.64275682740855322</v>
      </c>
      <c r="W338" s="24">
        <f t="shared" si="68"/>
        <v>-9.6951103222775448E-2</v>
      </c>
      <c r="X338" s="24"/>
      <c r="Y338" s="24"/>
      <c r="Z338" s="24"/>
      <c r="AA338" s="24"/>
      <c r="AB338" s="24"/>
      <c r="AC338" s="24"/>
    </row>
    <row r="339" spans="1:29">
      <c r="B339" s="4"/>
      <c r="F339" s="1">
        <v>-50</v>
      </c>
      <c r="G339" s="1">
        <f t="shared" si="69"/>
        <v>10</v>
      </c>
      <c r="H339" s="1">
        <f t="shared" si="70"/>
        <v>10</v>
      </c>
      <c r="I339" s="1">
        <f t="shared" si="57"/>
        <v>-50</v>
      </c>
      <c r="J339" s="23">
        <f t="shared" si="58"/>
        <v>0.17453292519943295</v>
      </c>
      <c r="K339" s="23">
        <f t="shared" si="58"/>
        <v>-0.87266462599716477</v>
      </c>
      <c r="L339">
        <f t="shared" si="59"/>
        <v>1.7725814043666412</v>
      </c>
      <c r="M339">
        <f t="shared" si="60"/>
        <v>27.730501999999998</v>
      </c>
      <c r="N339" s="24">
        <f t="shared" si="61"/>
        <v>0.82480575290226554</v>
      </c>
      <c r="O339" s="24">
        <f t="shared" si="62"/>
        <v>-1.2767105048517413E-2</v>
      </c>
      <c r="P339" s="11">
        <f t="shared" si="63"/>
        <v>10</v>
      </c>
      <c r="Q339" s="11">
        <f t="shared" si="63"/>
        <v>-50</v>
      </c>
      <c r="R339" s="23">
        <f t="shared" si="64"/>
        <v>0.17453292519943295</v>
      </c>
      <c r="S339" s="23">
        <f t="shared" si="64"/>
        <v>-0.87266462599716477</v>
      </c>
      <c r="T339">
        <f t="shared" si="65"/>
        <v>1.7235793463826197</v>
      </c>
      <c r="U339">
        <f t="shared" si="66"/>
        <v>27.977967494066611</v>
      </c>
      <c r="V339" s="24">
        <f t="shared" si="67"/>
        <v>0.80858622526965551</v>
      </c>
      <c r="W339" s="24">
        <f t="shared" si="68"/>
        <v>-1.9845866694334857E-2</v>
      </c>
      <c r="X339" s="24"/>
      <c r="Y339" s="24"/>
      <c r="Z339" s="24"/>
      <c r="AA339" s="24"/>
      <c r="AB339" s="24"/>
      <c r="AC339" s="24"/>
    </row>
    <row r="340" spans="1:29">
      <c r="A340" s="4"/>
      <c r="B340" s="4"/>
      <c r="F340" s="1">
        <v>-40</v>
      </c>
      <c r="G340" s="1">
        <f t="shared" si="69"/>
        <v>10</v>
      </c>
      <c r="H340" s="1">
        <f t="shared" si="70"/>
        <v>10</v>
      </c>
      <c r="I340" s="1">
        <f t="shared" ref="I340:I403" si="71">ROUND((ROUNDDOWN(F340,0)+(F340-ROUNDDOWN(F340,0))*(5/3)),2)</f>
        <v>-40</v>
      </c>
      <c r="J340" s="23">
        <f t="shared" si="58"/>
        <v>0.17453292519943295</v>
      </c>
      <c r="K340" s="23">
        <f t="shared" si="58"/>
        <v>-0.69813170079773179</v>
      </c>
      <c r="L340">
        <f t="shared" si="59"/>
        <v>1.7725814043666412</v>
      </c>
      <c r="M340">
        <f t="shared" si="60"/>
        <v>33.758871999999997</v>
      </c>
      <c r="N340" s="24">
        <f t="shared" si="61"/>
        <v>0.98502167089132076</v>
      </c>
      <c r="O340" s="24">
        <f t="shared" si="62"/>
        <v>8.253123555115538E-2</v>
      </c>
      <c r="P340" s="11">
        <f t="shared" si="63"/>
        <v>10</v>
      </c>
      <c r="Q340" s="11">
        <f t="shared" si="63"/>
        <v>-40</v>
      </c>
      <c r="R340" s="23">
        <f t="shared" si="64"/>
        <v>0.17453292519943295</v>
      </c>
      <c r="S340" s="23">
        <f t="shared" si="64"/>
        <v>-0.69813170079773179</v>
      </c>
      <c r="T340">
        <f t="shared" si="65"/>
        <v>1.7235793463826197</v>
      </c>
      <c r="U340">
        <f t="shared" si="66"/>
        <v>34.060134340602829</v>
      </c>
      <c r="V340" s="24">
        <f t="shared" si="67"/>
        <v>0.96531251148797315</v>
      </c>
      <c r="W340" s="24">
        <f t="shared" si="68"/>
        <v>7.4395726582182409E-2</v>
      </c>
      <c r="X340" s="24"/>
      <c r="Y340" s="24"/>
      <c r="Z340" s="24"/>
      <c r="AA340" s="24"/>
      <c r="AB340" s="24"/>
      <c r="AC340" s="24"/>
    </row>
    <row r="341" spans="1:29">
      <c r="B341" s="4"/>
      <c r="F341" s="1">
        <v>-30</v>
      </c>
      <c r="G341" s="1">
        <f t="shared" si="69"/>
        <v>10</v>
      </c>
      <c r="H341" s="1">
        <f t="shared" si="70"/>
        <v>10</v>
      </c>
      <c r="I341" s="1">
        <f t="shared" si="71"/>
        <v>-30</v>
      </c>
      <c r="J341" s="23">
        <f t="shared" si="58"/>
        <v>0.17453292519943295</v>
      </c>
      <c r="K341" s="23">
        <f t="shared" si="58"/>
        <v>-0.52359877559829882</v>
      </c>
      <c r="L341">
        <f t="shared" si="59"/>
        <v>1.7725814043666412</v>
      </c>
      <c r="M341">
        <f t="shared" si="60"/>
        <v>39.787241999999999</v>
      </c>
      <c r="N341" s="24">
        <f t="shared" si="61"/>
        <v>1.1343432811074641</v>
      </c>
      <c r="O341" s="24">
        <f t="shared" si="62"/>
        <v>0.19412859582721698</v>
      </c>
      <c r="P341" s="11">
        <f t="shared" si="63"/>
        <v>10</v>
      </c>
      <c r="Q341" s="11">
        <f t="shared" si="63"/>
        <v>-30</v>
      </c>
      <c r="R341" s="23">
        <f t="shared" si="64"/>
        <v>0.17453292519943295</v>
      </c>
      <c r="S341" s="23">
        <f t="shared" si="64"/>
        <v>-0.52359877559829882</v>
      </c>
      <c r="T341">
        <f t="shared" si="65"/>
        <v>1.7235793463826197</v>
      </c>
      <c r="U341">
        <f t="shared" si="66"/>
        <v>40.142301187139054</v>
      </c>
      <c r="V341" s="24">
        <f t="shared" si="67"/>
        <v>1.1111712522452963</v>
      </c>
      <c r="W341" s="24">
        <f t="shared" si="68"/>
        <v>0.18471269916469391</v>
      </c>
      <c r="X341" s="24"/>
      <c r="Y341" s="24"/>
      <c r="Z341" s="24"/>
      <c r="AA341" s="24"/>
      <c r="AB341" s="24"/>
      <c r="AC341" s="24"/>
    </row>
    <row r="342" spans="1:29">
      <c r="A342" s="4"/>
      <c r="B342" s="4"/>
      <c r="F342" s="1">
        <v>-20</v>
      </c>
      <c r="G342" s="1">
        <f t="shared" si="69"/>
        <v>10</v>
      </c>
      <c r="H342" s="1">
        <f t="shared" si="70"/>
        <v>10</v>
      </c>
      <c r="I342" s="1">
        <f t="shared" si="71"/>
        <v>-20</v>
      </c>
      <c r="J342" s="23">
        <f t="shared" si="58"/>
        <v>0.17453292519943295</v>
      </c>
      <c r="K342" s="23">
        <f t="shared" si="58"/>
        <v>-0.3490658503988659</v>
      </c>
      <c r="L342">
        <f t="shared" si="59"/>
        <v>1.7725814043666412</v>
      </c>
      <c r="M342">
        <f t="shared" si="60"/>
        <v>45.815611999999994</v>
      </c>
      <c r="N342" s="24">
        <f t="shared" si="61"/>
        <v>1.2711190913785797</v>
      </c>
      <c r="O342" s="24">
        <f t="shared" si="62"/>
        <v>0.32079071258991254</v>
      </c>
      <c r="P342" s="11">
        <f t="shared" si="63"/>
        <v>10</v>
      </c>
      <c r="Q342" s="11">
        <f t="shared" si="63"/>
        <v>-20</v>
      </c>
      <c r="R342" s="23">
        <f t="shared" si="64"/>
        <v>0.17453292519943295</v>
      </c>
      <c r="S342" s="23">
        <f t="shared" si="64"/>
        <v>-0.3490658503988659</v>
      </c>
      <c r="T342">
        <f t="shared" si="65"/>
        <v>1.7235793463826197</v>
      </c>
      <c r="U342">
        <f t="shared" si="66"/>
        <v>46.224468033675272</v>
      </c>
      <c r="V342" s="24">
        <f t="shared" si="67"/>
        <v>1.2445203611942512</v>
      </c>
      <c r="W342" s="24">
        <f t="shared" si="68"/>
        <v>0.30986309603822515</v>
      </c>
      <c r="X342" s="24"/>
      <c r="Y342" s="24"/>
      <c r="Z342" s="24"/>
      <c r="AA342" s="24"/>
      <c r="AB342" s="24"/>
      <c r="AC342" s="24"/>
    </row>
    <row r="343" spans="1:29">
      <c r="A343" s="4"/>
      <c r="B343" s="4"/>
      <c r="F343" s="1">
        <v>-10</v>
      </c>
      <c r="G343" s="1">
        <f t="shared" si="69"/>
        <v>10</v>
      </c>
      <c r="H343" s="1">
        <f t="shared" si="70"/>
        <v>10</v>
      </c>
      <c r="I343" s="1">
        <f t="shared" si="71"/>
        <v>-10</v>
      </c>
      <c r="J343" s="23">
        <f t="shared" si="58"/>
        <v>0.17453292519943295</v>
      </c>
      <c r="K343" s="23">
        <f t="shared" si="58"/>
        <v>-0.17453292519943295</v>
      </c>
      <c r="L343">
        <f t="shared" si="59"/>
        <v>1.7725814043666412</v>
      </c>
      <c r="M343">
        <f t="shared" si="60"/>
        <v>51.843981999999997</v>
      </c>
      <c r="N343" s="24">
        <f t="shared" si="61"/>
        <v>1.393836365673556</v>
      </c>
      <c r="O343" s="24">
        <f t="shared" si="62"/>
        <v>0.46111670693072759</v>
      </c>
      <c r="P343" s="11">
        <f t="shared" si="63"/>
        <v>10</v>
      </c>
      <c r="Q343" s="11">
        <f t="shared" si="63"/>
        <v>-10</v>
      </c>
      <c r="R343" s="23">
        <f t="shared" si="64"/>
        <v>0.17453292519943295</v>
      </c>
      <c r="S343" s="23">
        <f t="shared" si="64"/>
        <v>-0.17453292519943295</v>
      </c>
      <c r="T343">
        <f t="shared" si="65"/>
        <v>1.7235793463826197</v>
      </c>
      <c r="U343">
        <f t="shared" si="66"/>
        <v>52.30663488021149</v>
      </c>
      <c r="V343" s="24">
        <f t="shared" si="67"/>
        <v>1.3638585861637118</v>
      </c>
      <c r="W343" s="24">
        <f t="shared" si="68"/>
        <v>0.44843796661807089</v>
      </c>
      <c r="X343" s="24"/>
      <c r="Y343" s="24"/>
      <c r="Z343" s="24"/>
      <c r="AA343" s="24"/>
      <c r="AB343" s="24"/>
      <c r="AC343" s="24"/>
    </row>
    <row r="344" spans="1:29">
      <c r="A344" s="4"/>
      <c r="B344" s="4"/>
      <c r="F344" s="1">
        <v>0</v>
      </c>
      <c r="G344" s="1">
        <f t="shared" si="69"/>
        <v>10</v>
      </c>
      <c r="H344" s="1">
        <f t="shared" si="70"/>
        <v>10</v>
      </c>
      <c r="I344" s="1">
        <f t="shared" si="71"/>
        <v>0</v>
      </c>
      <c r="J344" s="23">
        <f t="shared" ref="J344:K388" si="72">RADIANS(H344)</f>
        <v>0.17453292519943295</v>
      </c>
      <c r="K344" s="23">
        <f t="shared" si="72"/>
        <v>0</v>
      </c>
      <c r="L344">
        <f t="shared" si="59"/>
        <v>1.7725814043666412</v>
      </c>
      <c r="M344">
        <f t="shared" si="60"/>
        <v>57.872351999999992</v>
      </c>
      <c r="N344" s="24">
        <f t="shared" si="61"/>
        <v>1.5011378549137888</v>
      </c>
      <c r="O344" s="24">
        <f t="shared" si="62"/>
        <v>0.61355457789773848</v>
      </c>
      <c r="P344" s="11">
        <f t="shared" si="63"/>
        <v>10</v>
      </c>
      <c r="Q344" s="11">
        <f t="shared" si="63"/>
        <v>0</v>
      </c>
      <c r="R344" s="23">
        <f t="shared" si="64"/>
        <v>0.17453292519943295</v>
      </c>
      <c r="S344" s="23">
        <f t="shared" si="64"/>
        <v>0</v>
      </c>
      <c r="T344">
        <f t="shared" si="65"/>
        <v>1.7235793463826197</v>
      </c>
      <c r="U344">
        <f t="shared" si="66"/>
        <v>58.388801726747715</v>
      </c>
      <c r="V344" s="24">
        <f t="shared" si="67"/>
        <v>1.4678424103447119</v>
      </c>
      <c r="W344" s="24">
        <f t="shared" si="68"/>
        <v>0.59887722679897359</v>
      </c>
      <c r="X344" s="24"/>
      <c r="Y344" s="24"/>
      <c r="Z344" s="24"/>
      <c r="AA344" s="24"/>
      <c r="AB344" s="24"/>
      <c r="AC344" s="24"/>
    </row>
    <row r="345" spans="1:29">
      <c r="A345" s="4"/>
      <c r="B345" s="4"/>
      <c r="F345" s="1">
        <v>10</v>
      </c>
      <c r="G345" s="1">
        <f t="shared" si="69"/>
        <v>10</v>
      </c>
      <c r="H345" s="1">
        <f t="shared" si="70"/>
        <v>10</v>
      </c>
      <c r="I345" s="1">
        <f t="shared" si="71"/>
        <v>10</v>
      </c>
      <c r="J345" s="23">
        <f t="shared" si="72"/>
        <v>0.17453292519943295</v>
      </c>
      <c r="K345" s="23">
        <f t="shared" si="72"/>
        <v>0.17453292519943295</v>
      </c>
      <c r="L345">
        <f t="shared" si="59"/>
        <v>1.7725814043666412</v>
      </c>
      <c r="M345">
        <f t="shared" si="60"/>
        <v>63.900721999999995</v>
      </c>
      <c r="N345" s="24">
        <f t="shared" si="61"/>
        <v>1.5918368081040266</v>
      </c>
      <c r="O345" s="24">
        <f t="shared" si="62"/>
        <v>0.77641836757586846</v>
      </c>
      <c r="P345" s="11">
        <f t="shared" si="63"/>
        <v>10</v>
      </c>
      <c r="Q345" s="11">
        <f t="shared" si="63"/>
        <v>10</v>
      </c>
      <c r="R345" s="23">
        <f t="shared" si="64"/>
        <v>0.17453292519943295</v>
      </c>
      <c r="S345" s="23">
        <f t="shared" si="64"/>
        <v>0.17453292519943295</v>
      </c>
      <c r="T345">
        <f t="shared" si="65"/>
        <v>1.7235793463826197</v>
      </c>
      <c r="U345">
        <f t="shared" si="66"/>
        <v>64.470968573283926</v>
      </c>
      <c r="V345" s="24">
        <f t="shared" si="67"/>
        <v>1.5553011776822985</v>
      </c>
      <c r="W345" s="24">
        <f t="shared" si="68"/>
        <v>0.75948722247443701</v>
      </c>
      <c r="X345" s="24"/>
      <c r="Y345" s="24"/>
      <c r="Z345" s="24"/>
      <c r="AA345" s="24"/>
      <c r="AB345" s="24"/>
      <c r="AC345" s="24"/>
    </row>
    <row r="346" spans="1:29">
      <c r="A346" s="4"/>
      <c r="B346" s="4"/>
      <c r="F346" s="1">
        <v>20</v>
      </c>
      <c r="G346" s="1">
        <f t="shared" si="69"/>
        <v>10</v>
      </c>
      <c r="H346" s="1">
        <f t="shared" si="70"/>
        <v>10</v>
      </c>
      <c r="I346" s="1">
        <f t="shared" si="71"/>
        <v>20</v>
      </c>
      <c r="J346" s="23">
        <f t="shared" si="72"/>
        <v>0.17453292519943295</v>
      </c>
      <c r="K346" s="23">
        <f t="shared" si="72"/>
        <v>0.3490658503988659</v>
      </c>
      <c r="L346">
        <f t="shared" si="59"/>
        <v>1.7725814043666412</v>
      </c>
      <c r="M346">
        <f t="shared" si="60"/>
        <v>69.929091999999997</v>
      </c>
      <c r="N346" s="24">
        <f t="shared" si="61"/>
        <v>1.6649300977599353</v>
      </c>
      <c r="O346" s="24">
        <f t="shared" si="62"/>
        <v>0.94790680772681379</v>
      </c>
      <c r="P346" s="11">
        <f t="shared" si="63"/>
        <v>10</v>
      </c>
      <c r="Q346" s="11">
        <f t="shared" si="63"/>
        <v>20</v>
      </c>
      <c r="R346" s="23">
        <f t="shared" si="64"/>
        <v>0.17453292519943295</v>
      </c>
      <c r="S346" s="23">
        <f t="shared" si="64"/>
        <v>0.3490658503988659</v>
      </c>
      <c r="T346">
        <f t="shared" si="65"/>
        <v>1.7235793463826197</v>
      </c>
      <c r="U346">
        <f t="shared" si="66"/>
        <v>70.553135419820151</v>
      </c>
      <c r="V346" s="24">
        <f t="shared" si="67"/>
        <v>1.6252502721907758</v>
      </c>
      <c r="W346" s="24">
        <f t="shared" si="68"/>
        <v>0.92845979679502577</v>
      </c>
      <c r="X346" s="24"/>
      <c r="Y346" s="24"/>
      <c r="Z346" s="24"/>
      <c r="AA346" s="24"/>
      <c r="AB346" s="24"/>
      <c r="AC346" s="24"/>
    </row>
    <row r="347" spans="1:29">
      <c r="A347" s="4"/>
      <c r="B347" s="4"/>
      <c r="F347" s="1">
        <v>30</v>
      </c>
      <c r="G347" s="1">
        <f t="shared" si="69"/>
        <v>10</v>
      </c>
      <c r="H347" s="1">
        <f t="shared" si="70"/>
        <v>10</v>
      </c>
      <c r="I347" s="1">
        <f t="shared" si="71"/>
        <v>30</v>
      </c>
      <c r="J347" s="23">
        <f t="shared" si="72"/>
        <v>0.17453292519943295</v>
      </c>
      <c r="K347" s="23">
        <f t="shared" si="72"/>
        <v>0.52359877559829882</v>
      </c>
      <c r="L347">
        <f t="shared" si="59"/>
        <v>1.7725814043666412</v>
      </c>
      <c r="M347">
        <f t="shared" si="60"/>
        <v>75.957461999999992</v>
      </c>
      <c r="N347" s="24">
        <f t="shared" si="61"/>
        <v>1.7196093144655824</v>
      </c>
      <c r="O347" s="24">
        <f t="shared" si="62"/>
        <v>1.1261232417574156</v>
      </c>
      <c r="P347" s="11">
        <f t="shared" si="63"/>
        <v>10</v>
      </c>
      <c r="Q347" s="11">
        <f t="shared" si="63"/>
        <v>30</v>
      </c>
      <c r="R347" s="23">
        <f t="shared" si="64"/>
        <v>0.17453292519943295</v>
      </c>
      <c r="S347" s="23">
        <f t="shared" si="64"/>
        <v>0.52359877559829882</v>
      </c>
      <c r="T347">
        <f t="shared" si="65"/>
        <v>1.7235793463826197</v>
      </c>
      <c r="U347">
        <f t="shared" si="66"/>
        <v>76.635302266356376</v>
      </c>
      <c r="V347" s="24">
        <f t="shared" si="67"/>
        <v>1.6769022028188203</v>
      </c>
      <c r="W347" s="24">
        <f t="shared" si="68"/>
        <v>1.1038926465053303</v>
      </c>
      <c r="X347" s="24"/>
      <c r="Y347" s="24"/>
      <c r="Z347" s="24"/>
      <c r="AA347" s="24"/>
      <c r="AB347" s="24"/>
      <c r="AC347" s="24"/>
    </row>
    <row r="348" spans="1:29">
      <c r="B348" s="4"/>
      <c r="F348" s="1">
        <v>40</v>
      </c>
      <c r="G348" s="1">
        <f t="shared" si="69"/>
        <v>10</v>
      </c>
      <c r="H348" s="1">
        <f t="shared" si="70"/>
        <v>10</v>
      </c>
      <c r="I348" s="1">
        <f t="shared" si="71"/>
        <v>40</v>
      </c>
      <c r="J348" s="23">
        <f t="shared" si="72"/>
        <v>0.17453292519943295</v>
      </c>
      <c r="K348" s="23">
        <f t="shared" si="72"/>
        <v>0.69813170079773179</v>
      </c>
      <c r="L348">
        <f t="shared" si="59"/>
        <v>1.7725814043666412</v>
      </c>
      <c r="M348">
        <f t="shared" si="60"/>
        <v>81.985831999999988</v>
      </c>
      <c r="N348" s="24">
        <f t="shared" si="61"/>
        <v>1.7552697078553907</v>
      </c>
      <c r="O348" s="24">
        <f t="shared" si="62"/>
        <v>1.30909660168014</v>
      </c>
      <c r="P348" s="11">
        <f t="shared" si="63"/>
        <v>10</v>
      </c>
      <c r="Q348" s="11">
        <f t="shared" si="63"/>
        <v>40</v>
      </c>
      <c r="R348" s="23">
        <f t="shared" si="64"/>
        <v>0.17453292519943295</v>
      </c>
      <c r="S348" s="23">
        <f t="shared" si="64"/>
        <v>0.69813170079773179</v>
      </c>
      <c r="T348">
        <f t="shared" si="65"/>
        <v>1.7235793463826197</v>
      </c>
      <c r="U348">
        <f t="shared" si="66"/>
        <v>82.717469112892587</v>
      </c>
      <c r="V348" s="24">
        <f t="shared" si="67"/>
        <v>1.7096754690704088</v>
      </c>
      <c r="W348" s="24">
        <f t="shared" si="68"/>
        <v>1.2838107381867534</v>
      </c>
      <c r="X348" s="24"/>
      <c r="Y348" s="24"/>
      <c r="Z348" s="24"/>
      <c r="AA348" s="24"/>
      <c r="AB348" s="24"/>
      <c r="AC348" s="24"/>
    </row>
    <row r="349" spans="1:29">
      <c r="A349" s="4"/>
      <c r="B349" s="4"/>
      <c r="F349" s="1">
        <v>50</v>
      </c>
      <c r="G349" s="1">
        <f t="shared" si="69"/>
        <v>10</v>
      </c>
      <c r="H349" s="1">
        <f t="shared" si="70"/>
        <v>10</v>
      </c>
      <c r="I349" s="1">
        <f t="shared" si="71"/>
        <v>50</v>
      </c>
      <c r="J349" s="23">
        <f t="shared" si="72"/>
        <v>0.17453292519943295</v>
      </c>
      <c r="K349" s="23">
        <f t="shared" si="72"/>
        <v>0.87266462599716477</v>
      </c>
      <c r="L349">
        <f t="shared" si="59"/>
        <v>1.7725814043666412</v>
      </c>
      <c r="M349">
        <f t="shared" si="60"/>
        <v>88.014201999999997</v>
      </c>
      <c r="N349" s="24">
        <f t="shared" si="61"/>
        <v>1.7715168751335926</v>
      </c>
      <c r="O349" s="24">
        <f t="shared" si="62"/>
        <v>1.4948032080611764</v>
      </c>
      <c r="P349" s="11">
        <f t="shared" si="63"/>
        <v>10</v>
      </c>
      <c r="Q349" s="11">
        <f t="shared" si="63"/>
        <v>50</v>
      </c>
      <c r="R349" s="23">
        <f t="shared" si="64"/>
        <v>0.17453292519943295</v>
      </c>
      <c r="S349" s="23">
        <f t="shared" si="64"/>
        <v>0.87266462599716477</v>
      </c>
      <c r="T349">
        <f t="shared" si="65"/>
        <v>1.7235793463826197</v>
      </c>
      <c r="U349">
        <f t="shared" si="66"/>
        <v>88.799635959428812</v>
      </c>
      <c r="V349" s="24">
        <f t="shared" si="67"/>
        <v>1.723201107571861</v>
      </c>
      <c r="W349" s="24">
        <f t="shared" si="68"/>
        <v>1.466188543300782</v>
      </c>
      <c r="X349" s="24"/>
      <c r="Y349" s="24"/>
      <c r="Z349" s="24"/>
      <c r="AA349" s="24"/>
      <c r="AB349" s="24"/>
      <c r="AC349" s="24"/>
    </row>
    <row r="350" spans="1:29">
      <c r="A350" s="4"/>
      <c r="B350" s="4"/>
      <c r="F350" s="1">
        <v>60</v>
      </c>
      <c r="G350" s="1">
        <f t="shared" si="69"/>
        <v>10</v>
      </c>
      <c r="H350" s="1">
        <f t="shared" si="70"/>
        <v>10</v>
      </c>
      <c r="I350" s="1">
        <f t="shared" si="71"/>
        <v>60</v>
      </c>
      <c r="J350" s="23">
        <f t="shared" si="72"/>
        <v>0.17453292519943295</v>
      </c>
      <c r="K350" s="23">
        <f t="shared" si="72"/>
        <v>1.0471975511965976</v>
      </c>
      <c r="L350">
        <f t="shared" si="59"/>
        <v>1.7725814043666412</v>
      </c>
      <c r="M350">
        <f t="shared" si="60"/>
        <v>94.042571999999993</v>
      </c>
      <c r="N350" s="24">
        <f t="shared" si="61"/>
        <v>1.7681711231563744</v>
      </c>
      <c r="O350" s="24">
        <f t="shared" si="62"/>
        <v>1.6811891518494189</v>
      </c>
      <c r="P350" s="11">
        <f t="shared" si="63"/>
        <v>10</v>
      </c>
      <c r="Q350" s="11">
        <f t="shared" si="63"/>
        <v>60</v>
      </c>
      <c r="R350" s="23">
        <f t="shared" si="64"/>
        <v>0.17453292519943295</v>
      </c>
      <c r="S350" s="23">
        <f t="shared" si="64"/>
        <v>1.0471975511965976</v>
      </c>
      <c r="T350">
        <f t="shared" si="65"/>
        <v>1.7235793463826197</v>
      </c>
      <c r="U350">
        <f t="shared" si="66"/>
        <v>94.881802805965037</v>
      </c>
      <c r="V350" s="24">
        <f t="shared" si="67"/>
        <v>1.7173268458833666</v>
      </c>
      <c r="W350" s="24">
        <f t="shared" si="68"/>
        <v>1.6489728417093097</v>
      </c>
      <c r="X350" s="24"/>
      <c r="Y350" s="24"/>
      <c r="Z350" s="24"/>
      <c r="AA350" s="24"/>
      <c r="AB350" s="24"/>
      <c r="AC350" s="24"/>
    </row>
    <row r="351" spans="1:29">
      <c r="A351" s="4"/>
      <c r="B351" s="4"/>
      <c r="F351" s="1">
        <v>70</v>
      </c>
      <c r="G351" s="1">
        <f t="shared" si="69"/>
        <v>10</v>
      </c>
      <c r="H351" s="1">
        <f t="shared" si="70"/>
        <v>10</v>
      </c>
      <c r="I351" s="1">
        <f t="shared" si="71"/>
        <v>70</v>
      </c>
      <c r="J351" s="23">
        <f t="shared" si="72"/>
        <v>0.17453292519943295</v>
      </c>
      <c r="K351" s="23">
        <f t="shared" si="72"/>
        <v>1.2217304763960306</v>
      </c>
      <c r="L351">
        <f t="shared" si="59"/>
        <v>1.7725814043666412</v>
      </c>
      <c r="M351">
        <f t="shared" si="60"/>
        <v>100.07094199999999</v>
      </c>
      <c r="N351" s="24">
        <f t="shared" si="61"/>
        <v>1.7452694558322273</v>
      </c>
      <c r="O351" s="24">
        <f t="shared" si="62"/>
        <v>1.8661930105440447</v>
      </c>
      <c r="P351" s="11">
        <f t="shared" si="63"/>
        <v>10</v>
      </c>
      <c r="Q351" s="11">
        <f t="shared" si="63"/>
        <v>70</v>
      </c>
      <c r="R351" s="23">
        <f t="shared" si="64"/>
        <v>0.17453292519943295</v>
      </c>
      <c r="S351" s="23">
        <f t="shared" si="64"/>
        <v>1.2217304763960306</v>
      </c>
      <c r="T351">
        <f t="shared" si="65"/>
        <v>1.7235793463826197</v>
      </c>
      <c r="U351">
        <f t="shared" si="66"/>
        <v>100.96396965250125</v>
      </c>
      <c r="V351" s="24">
        <f t="shared" si="67"/>
        <v>1.6921188167911372</v>
      </c>
      <c r="W351" s="24">
        <f t="shared" si="68"/>
        <v>1.8301058369486305</v>
      </c>
      <c r="X351" s="24"/>
      <c r="Y351" s="24"/>
      <c r="Z351" s="24"/>
      <c r="AA351" s="24"/>
      <c r="AB351" s="24"/>
      <c r="AC351" s="24"/>
    </row>
    <row r="352" spans="1:29">
      <c r="A352" s="4"/>
      <c r="B352" s="4"/>
      <c r="F352" s="1">
        <v>80</v>
      </c>
      <c r="G352" s="1">
        <f t="shared" si="69"/>
        <v>10</v>
      </c>
      <c r="H352" s="1">
        <f t="shared" si="70"/>
        <v>10</v>
      </c>
      <c r="I352" s="1">
        <f t="shared" si="71"/>
        <v>80</v>
      </c>
      <c r="J352" s="23">
        <f t="shared" si="72"/>
        <v>0.17453292519943295</v>
      </c>
      <c r="K352" s="23">
        <f t="shared" si="72"/>
        <v>1.3962634015954636</v>
      </c>
      <c r="L352">
        <f t="shared" si="59"/>
        <v>1.7725814043666412</v>
      </c>
      <c r="M352">
        <f t="shared" si="60"/>
        <v>106.099312</v>
      </c>
      <c r="N352" s="24">
        <f t="shared" si="61"/>
        <v>1.703065164859918</v>
      </c>
      <c r="O352" s="24">
        <f t="shared" si="62"/>
        <v>2.0477686474605972</v>
      </c>
      <c r="P352" s="11">
        <f t="shared" si="63"/>
        <v>10</v>
      </c>
      <c r="Q352" s="11">
        <f t="shared" si="63"/>
        <v>80</v>
      </c>
      <c r="R352" s="23">
        <f t="shared" si="64"/>
        <v>0.17453292519943295</v>
      </c>
      <c r="S352" s="23">
        <f t="shared" si="64"/>
        <v>1.3962634015954636</v>
      </c>
      <c r="T352">
        <f t="shared" si="65"/>
        <v>1.7235793463826197</v>
      </c>
      <c r="U352">
        <f t="shared" si="66"/>
        <v>107.04613649903747</v>
      </c>
      <c r="V352" s="24">
        <f t="shared" si="67"/>
        <v>1.6478608137805792</v>
      </c>
      <c r="W352" s="24">
        <f t="shared" si="68"/>
        <v>2.0075483230239786</v>
      </c>
      <c r="X352" s="24"/>
      <c r="Y352" s="24"/>
      <c r="Z352" s="24"/>
      <c r="AA352" s="24"/>
      <c r="AB352" s="24"/>
      <c r="AC352" s="24"/>
    </row>
    <row r="353" spans="1:29">
      <c r="A353" s="4"/>
      <c r="B353" s="4"/>
      <c r="F353" s="1">
        <v>90</v>
      </c>
      <c r="G353" s="1">
        <f t="shared" si="69"/>
        <v>10</v>
      </c>
      <c r="H353" s="1">
        <f t="shared" si="70"/>
        <v>10</v>
      </c>
      <c r="I353" s="1">
        <f t="shared" si="71"/>
        <v>90</v>
      </c>
      <c r="J353" s="23">
        <f t="shared" si="72"/>
        <v>0.17453292519943295</v>
      </c>
      <c r="K353" s="23">
        <f t="shared" si="72"/>
        <v>1.5707963267948966</v>
      </c>
      <c r="L353">
        <f t="shared" si="59"/>
        <v>1.7725814043666412</v>
      </c>
      <c r="M353">
        <f t="shared" si="60"/>
        <v>112.12768199999999</v>
      </c>
      <c r="N353" s="24">
        <f t="shared" si="61"/>
        <v>1.6420250283305053</v>
      </c>
      <c r="O353" s="24">
        <f t="shared" si="62"/>
        <v>2.2239078419364362</v>
      </c>
      <c r="P353" s="11">
        <f t="shared" si="63"/>
        <v>10</v>
      </c>
      <c r="Q353" s="11">
        <f t="shared" si="63"/>
        <v>90</v>
      </c>
      <c r="R353" s="23">
        <f t="shared" si="64"/>
        <v>0.17453292519943295</v>
      </c>
      <c r="S353" s="23">
        <f t="shared" si="64"/>
        <v>1.5707963267948966</v>
      </c>
      <c r="T353">
        <f t="shared" si="65"/>
        <v>1.7235793463826197</v>
      </c>
      <c r="U353">
        <f t="shared" si="66"/>
        <v>113.1283033455737</v>
      </c>
      <c r="V353" s="24">
        <f t="shared" si="67"/>
        <v>1.5850510960724178</v>
      </c>
      <c r="W353" s="24">
        <f t="shared" si="68"/>
        <v>2.1793026419114629</v>
      </c>
      <c r="X353" s="24"/>
      <c r="Y353" s="24"/>
      <c r="Z353" s="24"/>
      <c r="AA353" s="24"/>
      <c r="AB353" s="24"/>
      <c r="AC353" s="24"/>
    </row>
    <row r="354" spans="1:29">
      <c r="A354" s="4"/>
      <c r="B354" s="4"/>
      <c r="F354" s="1">
        <v>100</v>
      </c>
      <c r="G354" s="1">
        <f t="shared" si="69"/>
        <v>10</v>
      </c>
      <c r="H354" s="1">
        <f t="shared" si="70"/>
        <v>10</v>
      </c>
      <c r="I354" s="1">
        <f t="shared" si="71"/>
        <v>100</v>
      </c>
      <c r="J354" s="23">
        <f t="shared" si="72"/>
        <v>0.17453292519943295</v>
      </c>
      <c r="K354" s="23">
        <f t="shared" si="72"/>
        <v>1.7453292519943295</v>
      </c>
      <c r="L354">
        <f t="shared" si="59"/>
        <v>1.7725814043666412</v>
      </c>
      <c r="M354">
        <f t="shared" si="60"/>
        <v>118.15605199999999</v>
      </c>
      <c r="N354" s="24">
        <f t="shared" si="61"/>
        <v>1.5628241481767722</v>
      </c>
      <c r="O354" s="24">
        <f t="shared" si="62"/>
        <v>2.3926625001862187</v>
      </c>
      <c r="P354" s="11">
        <f t="shared" si="63"/>
        <v>10</v>
      </c>
      <c r="Q354" s="11">
        <f t="shared" si="63"/>
        <v>100</v>
      </c>
      <c r="R354" s="23">
        <f t="shared" si="64"/>
        <v>0.17453292519943295</v>
      </c>
      <c r="S354" s="23">
        <f t="shared" si="64"/>
        <v>1.7453292519943295</v>
      </c>
      <c r="T354">
        <f t="shared" si="65"/>
        <v>1.7235793463826197</v>
      </c>
      <c r="U354">
        <f t="shared" si="66"/>
        <v>119.21047019210991</v>
      </c>
      <c r="V354" s="24">
        <f t="shared" si="67"/>
        <v>1.5043967791908612</v>
      </c>
      <c r="W354" s="24">
        <f t="shared" si="68"/>
        <v>2.3434351733104881</v>
      </c>
      <c r="X354" s="24"/>
      <c r="Y354" s="24"/>
      <c r="Z354" s="24"/>
      <c r="AA354" s="24"/>
      <c r="AB354" s="24"/>
      <c r="AC354" s="24"/>
    </row>
    <row r="355" spans="1:29">
      <c r="B355" s="4"/>
      <c r="F355" s="1">
        <v>110</v>
      </c>
      <c r="G355" s="1">
        <f t="shared" si="69"/>
        <v>10</v>
      </c>
      <c r="H355" s="1">
        <f t="shared" si="70"/>
        <v>10</v>
      </c>
      <c r="I355" s="1">
        <f t="shared" si="71"/>
        <v>110</v>
      </c>
      <c r="J355" s="23">
        <f t="shared" si="72"/>
        <v>0.17453292519943295</v>
      </c>
      <c r="K355" s="23">
        <f t="shared" si="72"/>
        <v>1.9198621771937625</v>
      </c>
      <c r="L355">
        <f t="shared" si="59"/>
        <v>1.7725814043666412</v>
      </c>
      <c r="M355">
        <f t="shared" si="60"/>
        <v>124.184422</v>
      </c>
      <c r="N355" s="24">
        <f t="shared" si="61"/>
        <v>1.466338483567718</v>
      </c>
      <c r="O355" s="24">
        <f t="shared" si="62"/>
        <v>2.5521662011560586</v>
      </c>
      <c r="P355" s="11">
        <f t="shared" si="63"/>
        <v>10</v>
      </c>
      <c r="Q355" s="11">
        <f t="shared" si="63"/>
        <v>110</v>
      </c>
      <c r="R355" s="23">
        <f t="shared" si="64"/>
        <v>0.17453292519943295</v>
      </c>
      <c r="S355" s="23">
        <f t="shared" si="64"/>
        <v>1.9198621771937625</v>
      </c>
      <c r="T355">
        <f t="shared" si="65"/>
        <v>1.7235793463826197</v>
      </c>
      <c r="U355">
        <f t="shared" si="66"/>
        <v>125.29263703864613</v>
      </c>
      <c r="V355" s="24">
        <f t="shared" si="67"/>
        <v>1.4068058742151246</v>
      </c>
      <c r="W355" s="24">
        <f t="shared" si="68"/>
        <v>2.4980981034556895</v>
      </c>
      <c r="X355" s="24"/>
      <c r="Y355" s="24"/>
      <c r="Z355" s="24"/>
      <c r="AA355" s="24"/>
      <c r="AB355" s="24"/>
      <c r="AC355" s="24"/>
    </row>
    <row r="356" spans="1:29">
      <c r="A356" s="4"/>
      <c r="B356" s="4"/>
      <c r="F356" s="1">
        <v>120</v>
      </c>
      <c r="G356" s="1">
        <f t="shared" si="69"/>
        <v>10</v>
      </c>
      <c r="H356" s="1">
        <f t="shared" si="70"/>
        <v>10</v>
      </c>
      <c r="I356" s="1">
        <f t="shared" si="71"/>
        <v>120</v>
      </c>
      <c r="J356" s="23">
        <f t="shared" si="72"/>
        <v>0.17453292519943295</v>
      </c>
      <c r="K356" s="23">
        <f t="shared" si="72"/>
        <v>2.0943951023931953</v>
      </c>
      <c r="L356">
        <f t="shared" si="59"/>
        <v>1.7725814043666412</v>
      </c>
      <c r="M356">
        <f t="shared" si="60"/>
        <v>130.21279199999998</v>
      </c>
      <c r="N356" s="24">
        <f t="shared" si="61"/>
        <v>1.3536351628285233</v>
      </c>
      <c r="O356" s="24">
        <f t="shared" si="62"/>
        <v>2.7006548390799252</v>
      </c>
      <c r="P356" s="11">
        <f t="shared" si="63"/>
        <v>10</v>
      </c>
      <c r="Q356" s="11">
        <f t="shared" si="63"/>
        <v>120</v>
      </c>
      <c r="R356" s="23">
        <f t="shared" si="64"/>
        <v>0.17453292519943295</v>
      </c>
      <c r="S356" s="23">
        <f t="shared" si="64"/>
        <v>2.0943951023931953</v>
      </c>
      <c r="T356">
        <f t="shared" si="65"/>
        <v>1.7235793463826197</v>
      </c>
      <c r="U356">
        <f t="shared" si="66"/>
        <v>131.37480388518236</v>
      </c>
      <c r="V356" s="24">
        <f t="shared" si="67"/>
        <v>1.2933770653368881</v>
      </c>
      <c r="W356" s="24">
        <f t="shared" si="68"/>
        <v>2.6415502279138066</v>
      </c>
      <c r="X356" s="24"/>
      <c r="Y356" s="24"/>
      <c r="Z356" s="24"/>
      <c r="AA356" s="24"/>
      <c r="AB356" s="24"/>
      <c r="AC356" s="24"/>
    </row>
    <row r="357" spans="1:29">
      <c r="B357" s="4"/>
      <c r="F357" s="1">
        <v>130</v>
      </c>
      <c r="G357" s="1">
        <f t="shared" si="69"/>
        <v>10</v>
      </c>
      <c r="H357" s="1">
        <f t="shared" si="70"/>
        <v>10</v>
      </c>
      <c r="I357" s="1">
        <f t="shared" si="71"/>
        <v>130</v>
      </c>
      <c r="J357" s="23">
        <f t="shared" si="72"/>
        <v>0.17453292519943295</v>
      </c>
      <c r="K357" s="23">
        <f t="shared" si="72"/>
        <v>2.2689280275926285</v>
      </c>
      <c r="L357">
        <f t="shared" si="59"/>
        <v>1.7725814043666412</v>
      </c>
      <c r="M357">
        <f t="shared" si="60"/>
        <v>136.241162</v>
      </c>
      <c r="N357" s="24">
        <f t="shared" si="61"/>
        <v>1.2259606810358401</v>
      </c>
      <c r="O357" s="24">
        <f t="shared" si="62"/>
        <v>2.836486134432274</v>
      </c>
      <c r="P357" s="11">
        <f t="shared" si="63"/>
        <v>10</v>
      </c>
      <c r="Q357" s="11">
        <f t="shared" si="63"/>
        <v>130</v>
      </c>
      <c r="R357" s="23">
        <f t="shared" si="64"/>
        <v>0.17453292519943295</v>
      </c>
      <c r="S357" s="23">
        <f t="shared" si="64"/>
        <v>2.2689280275926285</v>
      </c>
      <c r="T357">
        <f t="shared" si="65"/>
        <v>1.7235793463826197</v>
      </c>
      <c r="U357">
        <f t="shared" si="66"/>
        <v>137.45697073171857</v>
      </c>
      <c r="V357" s="24">
        <f t="shared" si="67"/>
        <v>1.1653873408085589</v>
      </c>
      <c r="W357" s="24">
        <f t="shared" si="68"/>
        <v>2.7721765541663839</v>
      </c>
      <c r="X357" s="24"/>
      <c r="Y357" s="24"/>
      <c r="Z357" s="24"/>
      <c r="AA357" s="24"/>
      <c r="AB357" s="24"/>
      <c r="AC357" s="24"/>
    </row>
    <row r="358" spans="1:29">
      <c r="A358" s="4"/>
      <c r="B358" s="4"/>
      <c r="F358" s="1">
        <v>140</v>
      </c>
      <c r="G358" s="1">
        <f t="shared" si="69"/>
        <v>10</v>
      </c>
      <c r="H358" s="1">
        <f t="shared" si="70"/>
        <v>10</v>
      </c>
      <c r="I358" s="1">
        <f t="shared" si="71"/>
        <v>140</v>
      </c>
      <c r="J358" s="23">
        <f t="shared" si="72"/>
        <v>0.17453292519943295</v>
      </c>
      <c r="K358" s="23">
        <f t="shared" si="72"/>
        <v>2.4434609527920612</v>
      </c>
      <c r="L358">
        <f t="shared" si="59"/>
        <v>1.7725814043666412</v>
      </c>
      <c r="M358">
        <f t="shared" si="60"/>
        <v>142.269532</v>
      </c>
      <c r="N358" s="24">
        <f t="shared" si="61"/>
        <v>1.0847271138226227</v>
      </c>
      <c r="O358" s="24">
        <f t="shared" si="62"/>
        <v>2.9581577974863991</v>
      </c>
      <c r="P358" s="11">
        <f t="shared" si="63"/>
        <v>10</v>
      </c>
      <c r="Q358" s="11">
        <f t="shared" si="63"/>
        <v>140</v>
      </c>
      <c r="R358" s="23">
        <f t="shared" si="64"/>
        <v>0.17453292519943295</v>
      </c>
      <c r="S358" s="23">
        <f t="shared" si="64"/>
        <v>2.4434609527920612</v>
      </c>
      <c r="T358">
        <f t="shared" si="65"/>
        <v>1.7235793463826197</v>
      </c>
      <c r="U358">
        <f t="shared" si="66"/>
        <v>143.53913757825478</v>
      </c>
      <c r="V358" s="24">
        <f t="shared" si="67"/>
        <v>1.0242776165338441</v>
      </c>
      <c r="W358" s="24">
        <f t="shared" si="68"/>
        <v>2.8885064832912506</v>
      </c>
      <c r="X358" s="24"/>
      <c r="Y358" s="24"/>
      <c r="Z358" s="24"/>
      <c r="AA358" s="24"/>
      <c r="AB358" s="24"/>
      <c r="AC358" s="24"/>
    </row>
    <row r="359" spans="1:29">
      <c r="B359" s="4"/>
      <c r="F359" s="1">
        <v>150</v>
      </c>
      <c r="G359" s="1">
        <f t="shared" si="69"/>
        <v>10</v>
      </c>
      <c r="H359" s="1">
        <f t="shared" si="70"/>
        <v>10</v>
      </c>
      <c r="I359" s="1">
        <f t="shared" si="71"/>
        <v>150</v>
      </c>
      <c r="J359" s="23">
        <f t="shared" si="72"/>
        <v>0.17453292519943295</v>
      </c>
      <c r="K359" s="23">
        <f t="shared" si="72"/>
        <v>2.6179938779914944</v>
      </c>
      <c r="L359">
        <f t="shared" si="59"/>
        <v>1.7725814043666412</v>
      </c>
      <c r="M359">
        <f t="shared" si="60"/>
        <v>148.29790199999999</v>
      </c>
      <c r="N359" s="24">
        <f t="shared" si="61"/>
        <v>0.93149649986736538</v>
      </c>
      <c r="O359" s="24">
        <f t="shared" si="62"/>
        <v>3.0643241435901505</v>
      </c>
      <c r="P359" s="11">
        <f t="shared" si="63"/>
        <v>10</v>
      </c>
      <c r="Q359" s="11">
        <f t="shared" si="63"/>
        <v>150</v>
      </c>
      <c r="R359" s="23">
        <f t="shared" si="64"/>
        <v>0.17453292519943295</v>
      </c>
      <c r="S359" s="23">
        <f t="shared" si="64"/>
        <v>2.6179938779914944</v>
      </c>
      <c r="T359">
        <f t="shared" si="65"/>
        <v>1.7235793463826197</v>
      </c>
      <c r="U359">
        <f t="shared" si="66"/>
        <v>149.62130442479102</v>
      </c>
      <c r="V359" s="24">
        <f t="shared" si="67"/>
        <v>0.87163651415111898</v>
      </c>
      <c r="W359" s="24">
        <f t="shared" si="68"/>
        <v>2.9892303660523369</v>
      </c>
      <c r="X359" s="24"/>
      <c r="Y359" s="24"/>
      <c r="Z359" s="24"/>
      <c r="AA359" s="24"/>
      <c r="AB359" s="24"/>
      <c r="AC359" s="24"/>
    </row>
    <row r="360" spans="1:29">
      <c r="A360" s="4"/>
      <c r="B360" s="4"/>
      <c r="F360" s="1">
        <v>160</v>
      </c>
      <c r="G360" s="1">
        <f t="shared" si="69"/>
        <v>10</v>
      </c>
      <c r="H360" s="1">
        <f t="shared" si="70"/>
        <v>10</v>
      </c>
      <c r="I360" s="1">
        <f t="shared" si="71"/>
        <v>160</v>
      </c>
      <c r="J360" s="23">
        <f t="shared" si="72"/>
        <v>0.17453292519943295</v>
      </c>
      <c r="K360" s="23">
        <f t="shared" si="72"/>
        <v>2.7925268031909272</v>
      </c>
      <c r="L360">
        <f t="shared" si="59"/>
        <v>1.7725814043666412</v>
      </c>
      <c r="M360">
        <f t="shared" si="60"/>
        <v>154.32627199999999</v>
      </c>
      <c r="N360" s="24">
        <f t="shared" si="61"/>
        <v>0.76796356479691541</v>
      </c>
      <c r="O360" s="24">
        <f t="shared" si="62"/>
        <v>3.1538109763945967</v>
      </c>
      <c r="P360" s="11">
        <f t="shared" si="63"/>
        <v>10</v>
      </c>
      <c r="Q360" s="11">
        <f t="shared" si="63"/>
        <v>160</v>
      </c>
      <c r="R360" s="23">
        <f t="shared" si="64"/>
        <v>0.17453292519943295</v>
      </c>
      <c r="S360" s="23">
        <f t="shared" si="64"/>
        <v>2.7925268031909272</v>
      </c>
      <c r="T360">
        <f t="shared" si="65"/>
        <v>1.7235793463826197</v>
      </c>
      <c r="U360">
        <f t="shared" si="66"/>
        <v>155.70347127132723</v>
      </c>
      <c r="V360" s="24">
        <f t="shared" si="67"/>
        <v>0.70918247623687503</v>
      </c>
      <c r="W360" s="24">
        <f t="shared" si="68"/>
        <v>3.0732142470083872</v>
      </c>
      <c r="X360" s="24"/>
      <c r="Y360" s="24"/>
      <c r="Z360" s="24"/>
      <c r="AA360" s="24"/>
      <c r="AB360" s="24"/>
      <c r="AC360" s="24"/>
    </row>
    <row r="361" spans="1:29">
      <c r="A361" s="4"/>
      <c r="B361" s="4"/>
      <c r="F361" s="1">
        <v>170</v>
      </c>
      <c r="G361" s="1">
        <f t="shared" si="69"/>
        <v>10</v>
      </c>
      <c r="H361" s="1">
        <f t="shared" si="70"/>
        <v>10</v>
      </c>
      <c r="I361" s="1">
        <f t="shared" si="71"/>
        <v>170</v>
      </c>
      <c r="J361" s="23">
        <f t="shared" si="72"/>
        <v>0.17453292519943295</v>
      </c>
      <c r="K361" s="23">
        <f t="shared" si="72"/>
        <v>2.9670597283903604</v>
      </c>
      <c r="L361">
        <f t="shared" si="59"/>
        <v>1.7725814043666412</v>
      </c>
      <c r="M361">
        <f t="shared" si="60"/>
        <v>160.35464199999998</v>
      </c>
      <c r="N361" s="24">
        <f t="shared" si="61"/>
        <v>0.59593697757594</v>
      </c>
      <c r="O361" s="24">
        <f t="shared" si="62"/>
        <v>3.2256285744276072</v>
      </c>
      <c r="P361" s="11">
        <f t="shared" si="63"/>
        <v>10</v>
      </c>
      <c r="Q361" s="11">
        <f t="shared" si="63"/>
        <v>170</v>
      </c>
      <c r="R361" s="23">
        <f t="shared" si="64"/>
        <v>0.17453292519943295</v>
      </c>
      <c r="S361" s="23">
        <f t="shared" si="64"/>
        <v>2.9670597283903604</v>
      </c>
      <c r="T361">
        <f t="shared" si="65"/>
        <v>1.7235793463826197</v>
      </c>
      <c r="U361">
        <f t="shared" si="66"/>
        <v>161.78563811786344</v>
      </c>
      <c r="V361" s="24">
        <f t="shared" si="67"/>
        <v>0.53874441997735523</v>
      </c>
      <c r="W361" s="24">
        <f t="shared" si="68"/>
        <v>3.1395126306505174</v>
      </c>
      <c r="X361" s="24"/>
      <c r="Y361" s="24"/>
      <c r="Z361" s="24"/>
      <c r="AA361" s="24"/>
      <c r="AB361" s="24"/>
      <c r="AC361" s="24"/>
    </row>
    <row r="362" spans="1:29">
      <c r="B362" s="4"/>
      <c r="F362" s="1">
        <v>180</v>
      </c>
      <c r="G362" s="1">
        <f t="shared" si="69"/>
        <v>10</v>
      </c>
      <c r="H362" s="1">
        <f t="shared" si="70"/>
        <v>10</v>
      </c>
      <c r="I362" s="1">
        <f t="shared" si="71"/>
        <v>180</v>
      </c>
      <c r="J362" s="23">
        <f t="shared" si="72"/>
        <v>0.17453292519943295</v>
      </c>
      <c r="K362" s="23">
        <f t="shared" si="72"/>
        <v>3.1415926535897931</v>
      </c>
      <c r="L362">
        <f t="shared" si="59"/>
        <v>1.7725814043666412</v>
      </c>
      <c r="M362">
        <f t="shared" si="60"/>
        <v>166.38301199999998</v>
      </c>
      <c r="N362" s="24">
        <f t="shared" si="61"/>
        <v>0.41731934668676141</v>
      </c>
      <c r="O362" s="24">
        <f t="shared" si="62"/>
        <v>3.2789826373812758</v>
      </c>
      <c r="P362" s="11">
        <f t="shared" si="63"/>
        <v>10</v>
      </c>
      <c r="Q362" s="11">
        <f t="shared" si="63"/>
        <v>180</v>
      </c>
      <c r="R362" s="23">
        <f t="shared" si="64"/>
        <v>0.17453292519943295</v>
      </c>
      <c r="S362" s="23">
        <f t="shared" si="64"/>
        <v>3.1415926535897931</v>
      </c>
      <c r="T362">
        <f t="shared" si="65"/>
        <v>1.7235793463826197</v>
      </c>
      <c r="U362">
        <f t="shared" si="66"/>
        <v>167.86780496439968</v>
      </c>
      <c r="V362" s="24">
        <f t="shared" si="67"/>
        <v>0.36224114711048261</v>
      </c>
      <c r="W362" s="24">
        <f t="shared" si="68"/>
        <v>3.1873791258466895</v>
      </c>
      <c r="X362" s="24"/>
      <c r="Y362" s="24"/>
      <c r="Z362" s="24"/>
      <c r="AA362" s="24"/>
      <c r="AB362" s="24"/>
      <c r="AC362" s="24"/>
    </row>
    <row r="363" spans="1:29">
      <c r="B363" s="4"/>
      <c r="F363" s="1">
        <v>-180</v>
      </c>
      <c r="G363" s="1">
        <f t="shared" si="69"/>
        <v>20</v>
      </c>
      <c r="H363" s="1">
        <f t="shared" si="70"/>
        <v>20</v>
      </c>
      <c r="I363" s="1">
        <f t="shared" si="71"/>
        <v>-180</v>
      </c>
      <c r="J363" s="23">
        <f t="shared" si="72"/>
        <v>0.3490658503988659</v>
      </c>
      <c r="K363" s="23">
        <f t="shared" si="72"/>
        <v>-3.1415926535897931</v>
      </c>
      <c r="L363">
        <f t="shared" si="59"/>
        <v>1.6073102345751715</v>
      </c>
      <c r="M363">
        <f t="shared" si="60"/>
        <v>-50.638307999999995</v>
      </c>
      <c r="N363" s="24">
        <f t="shared" si="61"/>
        <v>-1.2427044160043115</v>
      </c>
      <c r="O363" s="24">
        <f t="shared" si="62"/>
        <v>0.5368480951057244</v>
      </c>
      <c r="P363" s="11">
        <f t="shared" si="63"/>
        <v>20</v>
      </c>
      <c r="Q363" s="11">
        <f t="shared" si="63"/>
        <v>-180</v>
      </c>
      <c r="R363" s="23">
        <f t="shared" si="64"/>
        <v>0.3490658503988659</v>
      </c>
      <c r="S363" s="23">
        <f t="shared" si="64"/>
        <v>-3.1415926535897931</v>
      </c>
      <c r="T363">
        <f t="shared" si="65"/>
        <v>1.554692230241649</v>
      </c>
      <c r="U363">
        <f t="shared" si="66"/>
        <v>-51.090201510904251</v>
      </c>
      <c r="V363" s="24">
        <f t="shared" si="67"/>
        <v>-1.2097615975724312</v>
      </c>
      <c r="W363" s="24">
        <f t="shared" si="68"/>
        <v>0.52579922504113763</v>
      </c>
      <c r="X363" s="24"/>
      <c r="Y363" s="24"/>
      <c r="Z363" s="24"/>
      <c r="AA363" s="24"/>
      <c r="AB363" s="24"/>
      <c r="AC363" s="24"/>
    </row>
    <row r="364" spans="1:29">
      <c r="B364" s="4"/>
      <c r="F364" s="1">
        <v>-170</v>
      </c>
      <c r="G364" s="1">
        <f t="shared" si="69"/>
        <v>20</v>
      </c>
      <c r="H364" s="1">
        <f t="shared" si="70"/>
        <v>20</v>
      </c>
      <c r="I364" s="1">
        <f t="shared" si="71"/>
        <v>-170</v>
      </c>
      <c r="J364" s="23">
        <f t="shared" si="72"/>
        <v>0.3490658503988659</v>
      </c>
      <c r="K364" s="23">
        <f t="shared" si="72"/>
        <v>-2.9670597283903604</v>
      </c>
      <c r="L364">
        <f t="shared" si="59"/>
        <v>1.6073102345751715</v>
      </c>
      <c r="M364">
        <f t="shared" si="60"/>
        <v>-44.609938</v>
      </c>
      <c r="N364" s="24">
        <f t="shared" si="61"/>
        <v>-1.1287762765682201</v>
      </c>
      <c r="O364" s="24">
        <f t="shared" si="62"/>
        <v>0.41197531895306283</v>
      </c>
      <c r="P364" s="11">
        <f t="shared" si="63"/>
        <v>20</v>
      </c>
      <c r="Q364" s="11">
        <f t="shared" si="63"/>
        <v>-170</v>
      </c>
      <c r="R364" s="23">
        <f t="shared" si="64"/>
        <v>0.3490658503988659</v>
      </c>
      <c r="S364" s="23">
        <f t="shared" si="64"/>
        <v>-2.9670597283903604</v>
      </c>
      <c r="T364">
        <f t="shared" si="65"/>
        <v>1.554692230241649</v>
      </c>
      <c r="U364">
        <f t="shared" si="66"/>
        <v>-45.008034664368026</v>
      </c>
      <c r="V364" s="24">
        <f t="shared" si="67"/>
        <v>-1.0994875688589663</v>
      </c>
      <c r="W364" s="24">
        <f t="shared" si="68"/>
        <v>0.40311616754330726</v>
      </c>
      <c r="X364" s="24"/>
      <c r="Y364" s="24"/>
      <c r="Z364" s="24"/>
      <c r="AA364" s="24"/>
      <c r="AB364" s="24"/>
      <c r="AC364" s="24"/>
    </row>
    <row r="365" spans="1:29">
      <c r="A365" s="4"/>
      <c r="B365" s="4"/>
      <c r="F365" s="1">
        <v>-160</v>
      </c>
      <c r="G365" s="1">
        <f t="shared" si="69"/>
        <v>20</v>
      </c>
      <c r="H365" s="1">
        <f t="shared" si="70"/>
        <v>20</v>
      </c>
      <c r="I365" s="1">
        <f t="shared" si="71"/>
        <v>-160</v>
      </c>
      <c r="J365" s="23">
        <f t="shared" si="72"/>
        <v>0.3490658503988659</v>
      </c>
      <c r="K365" s="23">
        <f t="shared" si="72"/>
        <v>-2.7925268031909272</v>
      </c>
      <c r="L365">
        <f t="shared" si="59"/>
        <v>1.6073102345751715</v>
      </c>
      <c r="M365">
        <f t="shared" si="60"/>
        <v>-38.581567999999997</v>
      </c>
      <c r="N365" s="24">
        <f t="shared" si="61"/>
        <v>-1.0023639080769762</v>
      </c>
      <c r="O365" s="24">
        <f t="shared" si="62"/>
        <v>0.29975792158582593</v>
      </c>
      <c r="P365" s="11">
        <f t="shared" si="63"/>
        <v>20</v>
      </c>
      <c r="Q365" s="11">
        <f t="shared" si="63"/>
        <v>-160</v>
      </c>
      <c r="R365" s="23">
        <f t="shared" si="64"/>
        <v>0.3490658503988659</v>
      </c>
      <c r="S365" s="23">
        <f t="shared" si="64"/>
        <v>-2.7925268031909272</v>
      </c>
      <c r="T365">
        <f t="shared" si="65"/>
        <v>1.554692230241649</v>
      </c>
      <c r="U365">
        <f t="shared" si="66"/>
        <v>-38.925867817831808</v>
      </c>
      <c r="V365" s="24">
        <f t="shared" si="67"/>
        <v>-0.9768354439370982</v>
      </c>
      <c r="W365" s="24">
        <f t="shared" si="68"/>
        <v>0.29280773514639336</v>
      </c>
      <c r="X365" s="24"/>
      <c r="Y365" s="24"/>
      <c r="Z365" s="24"/>
      <c r="AA365" s="24"/>
      <c r="AB365" s="24"/>
      <c r="AC365" s="24"/>
    </row>
    <row r="366" spans="1:29">
      <c r="B366" s="4"/>
      <c r="F366" s="1">
        <v>-150</v>
      </c>
      <c r="G366" s="1">
        <f t="shared" si="69"/>
        <v>20</v>
      </c>
      <c r="H366" s="1">
        <f t="shared" si="70"/>
        <v>20</v>
      </c>
      <c r="I366" s="1">
        <f t="shared" si="71"/>
        <v>-150</v>
      </c>
      <c r="J366" s="23">
        <f t="shared" si="72"/>
        <v>0.3490658503988659</v>
      </c>
      <c r="K366" s="23">
        <f t="shared" si="72"/>
        <v>-2.6179938779914944</v>
      </c>
      <c r="L366">
        <f t="shared" si="59"/>
        <v>1.6073102345751715</v>
      </c>
      <c r="M366">
        <f t="shared" si="60"/>
        <v>-32.553197999999995</v>
      </c>
      <c r="N366" s="24">
        <f t="shared" si="61"/>
        <v>-0.86486542723130266</v>
      </c>
      <c r="O366" s="24">
        <f t="shared" si="62"/>
        <v>0.20143702378391293</v>
      </c>
      <c r="P366" s="11">
        <f t="shared" si="63"/>
        <v>20</v>
      </c>
      <c r="Q366" s="11">
        <f t="shared" si="63"/>
        <v>-150</v>
      </c>
      <c r="R366" s="23">
        <f t="shared" si="64"/>
        <v>0.3490658503988659</v>
      </c>
      <c r="S366" s="23">
        <f t="shared" si="64"/>
        <v>-2.6179938779914944</v>
      </c>
      <c r="T366">
        <f t="shared" si="65"/>
        <v>1.554692230241649</v>
      </c>
      <c r="U366">
        <f t="shared" si="66"/>
        <v>-32.84370097129559</v>
      </c>
      <c r="V366" s="24">
        <f t="shared" si="67"/>
        <v>-0.84318604769784777</v>
      </c>
      <c r="W366" s="24">
        <f t="shared" si="68"/>
        <v>0.19611578671945407</v>
      </c>
      <c r="X366" s="24"/>
      <c r="Y366" s="24"/>
      <c r="Z366" s="24"/>
      <c r="AA366" s="24"/>
      <c r="AB366" s="24"/>
      <c r="AC366" s="24"/>
    </row>
    <row r="367" spans="1:29">
      <c r="A367" s="4"/>
      <c r="B367" s="4"/>
      <c r="F367" s="1">
        <v>-140</v>
      </c>
      <c r="G367" s="1">
        <f t="shared" si="69"/>
        <v>20</v>
      </c>
      <c r="H367" s="1">
        <f t="shared" si="70"/>
        <v>20</v>
      </c>
      <c r="I367" s="1">
        <f t="shared" si="71"/>
        <v>-140</v>
      </c>
      <c r="J367" s="23">
        <f t="shared" si="72"/>
        <v>0.3490658503988659</v>
      </c>
      <c r="K367" s="23">
        <f t="shared" si="72"/>
        <v>-2.4434609527920612</v>
      </c>
      <c r="L367">
        <f t="shared" si="59"/>
        <v>1.6073102345751715</v>
      </c>
      <c r="M367">
        <f t="shared" si="60"/>
        <v>-26.524827999999999</v>
      </c>
      <c r="N367" s="24">
        <f t="shared" si="61"/>
        <v>-0.71780156277545637</v>
      </c>
      <c r="O367" s="24">
        <f t="shared" si="62"/>
        <v>0.11810005149216973</v>
      </c>
      <c r="P367" s="11">
        <f t="shared" si="63"/>
        <v>20</v>
      </c>
      <c r="Q367" s="11">
        <f t="shared" si="63"/>
        <v>-140</v>
      </c>
      <c r="R367" s="23">
        <f t="shared" si="64"/>
        <v>0.3490658503988659</v>
      </c>
      <c r="S367" s="23">
        <f t="shared" si="64"/>
        <v>-2.4434609527920612</v>
      </c>
      <c r="T367">
        <f t="shared" si="65"/>
        <v>1.554692230241649</v>
      </c>
      <c r="U367">
        <f t="shared" si="66"/>
        <v>-26.761534124759368</v>
      </c>
      <c r="V367" s="24">
        <f t="shared" si="67"/>
        <v>-0.70004401296445007</v>
      </c>
      <c r="W367" s="24">
        <f t="shared" si="68"/>
        <v>0.1141288859480698</v>
      </c>
      <c r="X367" s="24"/>
      <c r="Y367" s="24"/>
      <c r="Z367" s="24"/>
      <c r="AA367" s="24"/>
      <c r="AB367" s="24"/>
      <c r="AC367" s="24"/>
    </row>
    <row r="368" spans="1:29">
      <c r="A368" s="4"/>
      <c r="B368" s="4"/>
      <c r="F368" s="1">
        <v>-130</v>
      </c>
      <c r="G368" s="1">
        <f t="shared" si="69"/>
        <v>20</v>
      </c>
      <c r="H368" s="1">
        <f t="shared" si="70"/>
        <v>20</v>
      </c>
      <c r="I368" s="1">
        <f t="shared" si="71"/>
        <v>-130</v>
      </c>
      <c r="J368" s="23">
        <f t="shared" si="72"/>
        <v>0.3490658503988659</v>
      </c>
      <c r="K368" s="23">
        <f t="shared" si="72"/>
        <v>-2.2689280275926285</v>
      </c>
      <c r="L368">
        <f t="shared" si="59"/>
        <v>1.6073102345751715</v>
      </c>
      <c r="M368">
        <f t="shared" si="60"/>
        <v>-20.496457999999997</v>
      </c>
      <c r="N368" s="24">
        <f t="shared" si="61"/>
        <v>-0.56279883628657756</v>
      </c>
      <c r="O368" s="24">
        <f t="shared" si="62"/>
        <v>5.0668708924664685E-2</v>
      </c>
      <c r="P368" s="11">
        <f t="shared" si="63"/>
        <v>20</v>
      </c>
      <c r="Q368" s="11">
        <f t="shared" si="63"/>
        <v>-130</v>
      </c>
      <c r="R368" s="23">
        <f t="shared" si="64"/>
        <v>0.3490658503988659</v>
      </c>
      <c r="S368" s="23">
        <f t="shared" si="64"/>
        <v>-2.2689280275926285</v>
      </c>
      <c r="T368">
        <f t="shared" si="65"/>
        <v>1.554692230241649</v>
      </c>
      <c r="U368">
        <f t="shared" si="66"/>
        <v>-20.679367278223147</v>
      </c>
      <c r="V368" s="24">
        <f t="shared" si="67"/>
        <v>-0.54902084124686346</v>
      </c>
      <c r="W368" s="24">
        <f t="shared" si="68"/>
        <v>4.7770046219859141E-2</v>
      </c>
      <c r="X368" s="24"/>
      <c r="Y368" s="24"/>
      <c r="Z368" s="24"/>
      <c r="AA368" s="24"/>
      <c r="AB368" s="24"/>
      <c r="AC368" s="24"/>
    </row>
    <row r="369" spans="1:29">
      <c r="A369" s="4"/>
      <c r="B369" s="4"/>
      <c r="F369" s="1">
        <v>-120</v>
      </c>
      <c r="G369" s="1">
        <f t="shared" si="69"/>
        <v>20</v>
      </c>
      <c r="H369" s="1">
        <f t="shared" si="70"/>
        <v>20</v>
      </c>
      <c r="I369" s="1">
        <f t="shared" si="71"/>
        <v>-120</v>
      </c>
      <c r="J369" s="23">
        <f t="shared" si="72"/>
        <v>0.3490658503988659</v>
      </c>
      <c r="K369" s="23">
        <f t="shared" si="72"/>
        <v>-2.0943951023931953</v>
      </c>
      <c r="L369">
        <f t="shared" si="59"/>
        <v>1.6073102345751715</v>
      </c>
      <c r="M369">
        <f t="shared" si="60"/>
        <v>-14.468087999999998</v>
      </c>
      <c r="N369" s="24">
        <f t="shared" si="61"/>
        <v>-0.40157157289873463</v>
      </c>
      <c r="O369" s="24">
        <f t="shared" si="62"/>
        <v>-1.1121545406389544E-4</v>
      </c>
      <c r="P369" s="11">
        <f t="shared" si="63"/>
        <v>20</v>
      </c>
      <c r="Q369" s="11">
        <f t="shared" si="63"/>
        <v>-120</v>
      </c>
      <c r="R369" s="23">
        <f t="shared" si="64"/>
        <v>0.3490658503988659</v>
      </c>
      <c r="S369" s="23">
        <f t="shared" si="64"/>
        <v>-2.0943951023931953</v>
      </c>
      <c r="T369">
        <f t="shared" si="65"/>
        <v>1.554692230241649</v>
      </c>
      <c r="U369">
        <f t="shared" si="66"/>
        <v>-14.597200431686929</v>
      </c>
      <c r="V369" s="24">
        <f t="shared" si="67"/>
        <v>-0.39181676036226853</v>
      </c>
      <c r="W369" s="24">
        <f t="shared" si="68"/>
        <v>-2.2136607149392251E-3</v>
      </c>
      <c r="X369" s="24"/>
      <c r="Y369" s="24"/>
      <c r="Z369" s="24"/>
      <c r="AA369" s="24"/>
      <c r="AB369" s="24"/>
      <c r="AC369" s="24"/>
    </row>
    <row r="370" spans="1:29">
      <c r="A370" s="7"/>
      <c r="B370" s="4"/>
      <c r="F370" s="1">
        <v>-110</v>
      </c>
      <c r="G370" s="1">
        <f t="shared" si="69"/>
        <v>20</v>
      </c>
      <c r="H370" s="1">
        <f t="shared" si="70"/>
        <v>20</v>
      </c>
      <c r="I370" s="1">
        <f t="shared" si="71"/>
        <v>-110</v>
      </c>
      <c r="J370" s="23">
        <f t="shared" si="72"/>
        <v>0.3490658503988659</v>
      </c>
      <c r="K370" s="23">
        <f t="shared" si="72"/>
        <v>-1.9198621771937625</v>
      </c>
      <c r="L370">
        <f t="shared" si="59"/>
        <v>1.6073102345751715</v>
      </c>
      <c r="M370">
        <f t="shared" si="60"/>
        <v>-8.4397179999999992</v>
      </c>
      <c r="N370" s="24">
        <f t="shared" si="61"/>
        <v>-0.23590294092247022</v>
      </c>
      <c r="O370" s="24">
        <f t="shared" si="62"/>
        <v>-3.3678097325267498E-2</v>
      </c>
      <c r="P370" s="11">
        <f t="shared" si="63"/>
        <v>20</v>
      </c>
      <c r="Q370" s="11">
        <f t="shared" si="63"/>
        <v>-110</v>
      </c>
      <c r="R370" s="23">
        <f t="shared" si="64"/>
        <v>0.3490658503988659</v>
      </c>
      <c r="S370" s="23">
        <f t="shared" si="64"/>
        <v>-1.9198621771937625</v>
      </c>
      <c r="T370">
        <f t="shared" si="65"/>
        <v>1.554692230241649</v>
      </c>
      <c r="U370">
        <f t="shared" si="66"/>
        <v>-8.5150335851507073</v>
      </c>
      <c r="V370" s="24">
        <f t="shared" si="67"/>
        <v>-0.23020158316954339</v>
      </c>
      <c r="W370" s="24">
        <f t="shared" si="68"/>
        <v>-3.5259515321502066E-2</v>
      </c>
      <c r="X370" s="24"/>
      <c r="Y370" s="24"/>
      <c r="Z370" s="24"/>
      <c r="AA370" s="24"/>
      <c r="AB370" s="24"/>
      <c r="AC370" s="24"/>
    </row>
    <row r="371" spans="1:29">
      <c r="A371" s="7"/>
      <c r="B371" s="4"/>
      <c r="F371" s="1">
        <v>-100</v>
      </c>
      <c r="G371" s="1">
        <f t="shared" si="69"/>
        <v>20</v>
      </c>
      <c r="H371" s="1">
        <f t="shared" si="70"/>
        <v>20</v>
      </c>
      <c r="I371" s="1">
        <f t="shared" si="71"/>
        <v>-100</v>
      </c>
      <c r="J371" s="23">
        <f t="shared" si="72"/>
        <v>0.3490658503988659</v>
      </c>
      <c r="K371" s="23">
        <f t="shared" si="72"/>
        <v>-1.7453292519943295</v>
      </c>
      <c r="L371">
        <f t="shared" si="59"/>
        <v>1.6073102345751715</v>
      </c>
      <c r="M371">
        <f t="shared" si="60"/>
        <v>-2.4113479999999998</v>
      </c>
      <c r="N371" s="24">
        <f t="shared" si="61"/>
        <v>-6.7625230061048841E-2</v>
      </c>
      <c r="O371" s="24">
        <f t="shared" si="62"/>
        <v>-4.9660688062759917E-2</v>
      </c>
      <c r="P371" s="11">
        <f t="shared" si="63"/>
        <v>20</v>
      </c>
      <c r="Q371" s="11">
        <f t="shared" si="63"/>
        <v>-100</v>
      </c>
      <c r="R371" s="23">
        <f t="shared" si="64"/>
        <v>0.3490658503988659</v>
      </c>
      <c r="S371" s="23">
        <f t="shared" si="64"/>
        <v>-1.7453292519943295</v>
      </c>
      <c r="T371">
        <f t="shared" si="65"/>
        <v>1.554692230241649</v>
      </c>
      <c r="U371">
        <f t="shared" si="66"/>
        <v>-2.432866738614488</v>
      </c>
      <c r="V371" s="24">
        <f t="shared" si="67"/>
        <v>-6.5994782911214717E-2</v>
      </c>
      <c r="W371" s="24">
        <f t="shared" si="68"/>
        <v>-5.099548541029475E-2</v>
      </c>
      <c r="X371" s="24"/>
      <c r="Y371" s="24"/>
      <c r="Z371" s="24"/>
      <c r="AA371" s="24"/>
      <c r="AB371" s="24"/>
      <c r="AC371" s="24"/>
    </row>
    <row r="372" spans="1:29">
      <c r="B372" s="4"/>
      <c r="F372" s="1">
        <v>-90</v>
      </c>
      <c r="G372" s="1">
        <f t="shared" si="69"/>
        <v>20</v>
      </c>
      <c r="H372" s="1">
        <f t="shared" si="70"/>
        <v>20</v>
      </c>
      <c r="I372" s="1">
        <f t="shared" si="71"/>
        <v>-90</v>
      </c>
      <c r="J372" s="23">
        <f t="shared" si="72"/>
        <v>0.3490658503988659</v>
      </c>
      <c r="K372" s="23">
        <f t="shared" si="72"/>
        <v>-1.5707963267948966</v>
      </c>
      <c r="L372">
        <f t="shared" si="59"/>
        <v>1.6073102345751715</v>
      </c>
      <c r="M372">
        <f t="shared" si="60"/>
        <v>3.6170219999999995</v>
      </c>
      <c r="N372" s="24">
        <f t="shared" si="61"/>
        <v>0.10140041365430899</v>
      </c>
      <c r="O372" s="24">
        <f t="shared" si="62"/>
        <v>-4.7882220730697922E-2</v>
      </c>
      <c r="P372" s="11">
        <f t="shared" si="63"/>
        <v>20</v>
      </c>
      <c r="Q372" s="11">
        <f t="shared" si="63"/>
        <v>-90</v>
      </c>
      <c r="R372" s="23">
        <f t="shared" si="64"/>
        <v>0.3490658503988659</v>
      </c>
      <c r="S372" s="23">
        <f t="shared" si="64"/>
        <v>-1.5707963267948966</v>
      </c>
      <c r="T372">
        <f t="shared" si="65"/>
        <v>1.554692230241649</v>
      </c>
      <c r="U372">
        <f t="shared" si="66"/>
        <v>3.6493001079217322</v>
      </c>
      <c r="V372" s="24">
        <f t="shared" si="67"/>
        <v>9.8954990524132633E-2</v>
      </c>
      <c r="W372" s="24">
        <f t="shared" si="68"/>
        <v>-4.9244414497507494E-2</v>
      </c>
      <c r="X372" s="24"/>
      <c r="Y372" s="24"/>
      <c r="Z372" s="24"/>
      <c r="AA372" s="24"/>
      <c r="AB372" s="24"/>
      <c r="AC372" s="24"/>
    </row>
    <row r="373" spans="1:29">
      <c r="A373" s="4"/>
      <c r="B373" s="4"/>
      <c r="F373" s="1">
        <v>-80</v>
      </c>
      <c r="G373" s="1">
        <f t="shared" si="69"/>
        <v>20</v>
      </c>
      <c r="H373" s="1">
        <f t="shared" si="70"/>
        <v>20</v>
      </c>
      <c r="I373" s="1">
        <f t="shared" si="71"/>
        <v>-80</v>
      </c>
      <c r="J373" s="23">
        <f t="shared" si="72"/>
        <v>0.3490658503988659</v>
      </c>
      <c r="K373" s="23">
        <f t="shared" si="72"/>
        <v>-1.3962634015954636</v>
      </c>
      <c r="L373">
        <f t="shared" si="59"/>
        <v>1.6073102345751715</v>
      </c>
      <c r="M373">
        <f t="shared" si="60"/>
        <v>9.6453919999999993</v>
      </c>
      <c r="N373" s="24">
        <f t="shared" si="61"/>
        <v>0.2693045720792458</v>
      </c>
      <c r="O373" s="24">
        <f t="shared" si="62"/>
        <v>-2.8362365120165212E-2</v>
      </c>
      <c r="P373" s="11">
        <f t="shared" si="63"/>
        <v>20</v>
      </c>
      <c r="Q373" s="11">
        <f t="shared" si="63"/>
        <v>-80</v>
      </c>
      <c r="R373" s="23">
        <f t="shared" si="64"/>
        <v>0.3490658503988659</v>
      </c>
      <c r="S373" s="23">
        <f t="shared" si="64"/>
        <v>-1.3962634015954636</v>
      </c>
      <c r="T373">
        <f t="shared" si="65"/>
        <v>1.554692230241649</v>
      </c>
      <c r="U373">
        <f t="shared" si="66"/>
        <v>9.731466954457952</v>
      </c>
      <c r="V373" s="24">
        <f t="shared" si="67"/>
        <v>0.26279072281185661</v>
      </c>
      <c r="W373" s="24">
        <f t="shared" si="68"/>
        <v>-3.0026016243249298E-2</v>
      </c>
      <c r="X373" s="24"/>
      <c r="Y373" s="24"/>
      <c r="Z373" s="24"/>
      <c r="AA373" s="24"/>
      <c r="AB373" s="24"/>
      <c r="AC373" s="24"/>
    </row>
    <row r="374" spans="1:29">
      <c r="B374" s="4"/>
      <c r="F374" s="1">
        <v>-70</v>
      </c>
      <c r="G374" s="1">
        <f t="shared" si="69"/>
        <v>20</v>
      </c>
      <c r="H374" s="1">
        <f t="shared" si="70"/>
        <v>20</v>
      </c>
      <c r="I374" s="1">
        <f t="shared" si="71"/>
        <v>-70</v>
      </c>
      <c r="J374" s="23">
        <f t="shared" si="72"/>
        <v>0.3490658503988659</v>
      </c>
      <c r="K374" s="23">
        <f t="shared" si="72"/>
        <v>-1.2217304763960306</v>
      </c>
      <c r="L374">
        <f t="shared" si="59"/>
        <v>1.6073102345751715</v>
      </c>
      <c r="M374">
        <f t="shared" si="60"/>
        <v>15.673761999999998</v>
      </c>
      <c r="N374" s="24">
        <f t="shared" si="61"/>
        <v>0.43423023066038829</v>
      </c>
      <c r="O374" s="24">
        <f t="shared" si="62"/>
        <v>8.6829897980791326E-3</v>
      </c>
      <c r="P374" s="11">
        <f t="shared" si="63"/>
        <v>20</v>
      </c>
      <c r="Q374" s="11">
        <f t="shared" si="63"/>
        <v>-70</v>
      </c>
      <c r="R374" s="23">
        <f t="shared" si="64"/>
        <v>0.3490658503988659</v>
      </c>
      <c r="S374" s="23">
        <f t="shared" si="64"/>
        <v>-1.2217304763960306</v>
      </c>
      <c r="T374">
        <f t="shared" si="65"/>
        <v>1.554692230241649</v>
      </c>
      <c r="U374">
        <f t="shared" si="66"/>
        <v>15.813633800994172</v>
      </c>
      <c r="V374" s="24">
        <f t="shared" si="67"/>
        <v>0.42366794156857568</v>
      </c>
      <c r="W374" s="24">
        <f t="shared" si="68"/>
        <v>6.4433474860070561E-3</v>
      </c>
      <c r="X374" s="24"/>
      <c r="Y374" s="24"/>
      <c r="Z374" s="24"/>
      <c r="AA374" s="24"/>
      <c r="AB374" s="24"/>
      <c r="AC374" s="24"/>
    </row>
    <row r="375" spans="1:29">
      <c r="A375" s="4"/>
      <c r="B375" s="4"/>
      <c r="F375" s="1">
        <v>-60</v>
      </c>
      <c r="G375" s="1">
        <f t="shared" si="69"/>
        <v>20</v>
      </c>
      <c r="H375" s="1">
        <f t="shared" si="70"/>
        <v>20</v>
      </c>
      <c r="I375" s="1">
        <f t="shared" si="71"/>
        <v>-60</v>
      </c>
      <c r="J375" s="23">
        <f t="shared" si="72"/>
        <v>0.3490658503988659</v>
      </c>
      <c r="K375" s="23">
        <f t="shared" si="72"/>
        <v>-1.0471975511965976</v>
      </c>
      <c r="L375">
        <f t="shared" si="59"/>
        <v>1.6073102345751715</v>
      </c>
      <c r="M375">
        <f t="shared" si="60"/>
        <v>21.702131999999999</v>
      </c>
      <c r="N375" s="24">
        <f t="shared" si="61"/>
        <v>0.59435331695615556</v>
      </c>
      <c r="O375" s="24">
        <f t="shared" si="62"/>
        <v>6.2844123598624568E-2</v>
      </c>
      <c r="P375" s="11">
        <f t="shared" si="63"/>
        <v>20</v>
      </c>
      <c r="Q375" s="11">
        <f t="shared" si="63"/>
        <v>-60</v>
      </c>
      <c r="R375" s="23">
        <f t="shared" si="64"/>
        <v>0.3490658503988659</v>
      </c>
      <c r="S375" s="23">
        <f t="shared" si="64"/>
        <v>-1.0471975511965976</v>
      </c>
      <c r="T375">
        <f t="shared" si="65"/>
        <v>1.554692230241649</v>
      </c>
      <c r="U375">
        <f t="shared" si="66"/>
        <v>21.895800647530393</v>
      </c>
      <c r="V375" s="24">
        <f t="shared" si="67"/>
        <v>0.57977548153156899</v>
      </c>
      <c r="W375" s="24">
        <f t="shared" si="68"/>
        <v>5.9753102432137828E-2</v>
      </c>
      <c r="X375" s="24"/>
      <c r="Y375" s="24"/>
      <c r="Z375" s="24"/>
      <c r="AA375" s="24"/>
      <c r="AB375" s="24"/>
      <c r="AC375" s="24"/>
    </row>
    <row r="376" spans="1:29">
      <c r="B376" s="4"/>
      <c r="F376" s="1">
        <v>-50</v>
      </c>
      <c r="G376" s="1">
        <f t="shared" si="69"/>
        <v>20</v>
      </c>
      <c r="H376" s="1">
        <f t="shared" si="70"/>
        <v>20</v>
      </c>
      <c r="I376" s="1">
        <f t="shared" si="71"/>
        <v>-50</v>
      </c>
      <c r="J376" s="23">
        <f t="shared" si="72"/>
        <v>0.3490658503988659</v>
      </c>
      <c r="K376" s="23">
        <f t="shared" si="72"/>
        <v>-0.87266462599716477</v>
      </c>
      <c r="L376">
        <f t="shared" si="59"/>
        <v>1.6073102345751715</v>
      </c>
      <c r="M376">
        <f t="shared" si="60"/>
        <v>27.730501999999998</v>
      </c>
      <c r="N376" s="24">
        <f t="shared" si="61"/>
        <v>0.74790287481887585</v>
      </c>
      <c r="O376" s="24">
        <f t="shared" si="62"/>
        <v>0.13352201589604284</v>
      </c>
      <c r="P376" s="11">
        <f t="shared" si="63"/>
        <v>20</v>
      </c>
      <c r="Q376" s="11">
        <f t="shared" si="63"/>
        <v>-50</v>
      </c>
      <c r="R376" s="23">
        <f t="shared" si="64"/>
        <v>0.3490658503988659</v>
      </c>
      <c r="S376" s="23">
        <f t="shared" si="64"/>
        <v>-0.87266462599716477</v>
      </c>
      <c r="T376">
        <f t="shared" si="65"/>
        <v>1.554692230241649</v>
      </c>
      <c r="U376">
        <f t="shared" si="66"/>
        <v>27.977967494066611</v>
      </c>
      <c r="V376" s="24">
        <f t="shared" si="67"/>
        <v>0.72935587476463726</v>
      </c>
      <c r="W376" s="24">
        <f t="shared" si="68"/>
        <v>0.12930308421469983</v>
      </c>
      <c r="X376" s="24"/>
      <c r="Y376" s="24"/>
      <c r="Z376" s="24"/>
      <c r="AA376" s="24"/>
      <c r="AB376" s="24"/>
      <c r="AC376" s="24"/>
    </row>
    <row r="377" spans="1:29">
      <c r="A377" s="4"/>
      <c r="B377" s="4"/>
      <c r="F377" s="1">
        <v>-40</v>
      </c>
      <c r="G377" s="1">
        <f t="shared" si="69"/>
        <v>20</v>
      </c>
      <c r="H377" s="1">
        <f t="shared" si="70"/>
        <v>20</v>
      </c>
      <c r="I377" s="1">
        <f t="shared" si="71"/>
        <v>-40</v>
      </c>
      <c r="J377" s="23">
        <f t="shared" si="72"/>
        <v>0.3490658503988659</v>
      </c>
      <c r="K377" s="23">
        <f t="shared" si="72"/>
        <v>-0.69813170079773179</v>
      </c>
      <c r="L377">
        <f t="shared" si="59"/>
        <v>1.6073102345751715</v>
      </c>
      <c r="M377">
        <f t="shared" si="60"/>
        <v>33.758871999999997</v>
      </c>
      <c r="N377" s="24">
        <f t="shared" si="61"/>
        <v>0.89318065111241529</v>
      </c>
      <c r="O377" s="24">
        <f t="shared" si="62"/>
        <v>0.21993497149094532</v>
      </c>
      <c r="P377" s="11">
        <f t="shared" si="63"/>
        <v>20</v>
      </c>
      <c r="Q377" s="11">
        <f t="shared" si="63"/>
        <v>-40</v>
      </c>
      <c r="R377" s="23">
        <f t="shared" si="64"/>
        <v>0.3490658503988659</v>
      </c>
      <c r="S377" s="23">
        <f t="shared" si="64"/>
        <v>-0.69813170079773179</v>
      </c>
      <c r="T377">
        <f t="shared" si="65"/>
        <v>1.554692230241649</v>
      </c>
      <c r="U377">
        <f t="shared" si="66"/>
        <v>34.060134340602829</v>
      </c>
      <c r="V377" s="24">
        <f t="shared" si="67"/>
        <v>0.8707251363362809</v>
      </c>
      <c r="W377" s="24">
        <f t="shared" si="68"/>
        <v>0.2143102950170912</v>
      </c>
      <c r="X377" s="24"/>
      <c r="Y377" s="24"/>
      <c r="Z377" s="24"/>
      <c r="AA377" s="24"/>
      <c r="AB377" s="24"/>
      <c r="AC377" s="24"/>
    </row>
    <row r="378" spans="1:29">
      <c r="B378" s="4"/>
      <c r="F378" s="1">
        <v>-30</v>
      </c>
      <c r="G378" s="1">
        <f t="shared" si="69"/>
        <v>20</v>
      </c>
      <c r="H378" s="1">
        <f t="shared" si="70"/>
        <v>20</v>
      </c>
      <c r="I378" s="1">
        <f t="shared" si="71"/>
        <v>-30</v>
      </c>
      <c r="J378" s="23">
        <f t="shared" si="72"/>
        <v>0.3490658503988659</v>
      </c>
      <c r="K378" s="23">
        <f t="shared" si="72"/>
        <v>-0.52359877559829882</v>
      </c>
      <c r="L378">
        <f t="shared" si="59"/>
        <v>1.6073102345751715</v>
      </c>
      <c r="M378">
        <f t="shared" si="60"/>
        <v>39.787241999999999</v>
      </c>
      <c r="N378" s="24">
        <f t="shared" si="61"/>
        <v>1.0285798783368529</v>
      </c>
      <c r="O378" s="24">
        <f t="shared" si="62"/>
        <v>0.32112726589356955</v>
      </c>
      <c r="P378" s="11">
        <f t="shared" si="63"/>
        <v>20</v>
      </c>
      <c r="Q378" s="11">
        <f t="shared" si="63"/>
        <v>-30</v>
      </c>
      <c r="R378" s="23">
        <f t="shared" si="64"/>
        <v>0.3490658503988659</v>
      </c>
      <c r="S378" s="23">
        <f t="shared" si="64"/>
        <v>-0.52359877559829882</v>
      </c>
      <c r="T378">
        <f t="shared" si="65"/>
        <v>1.554692230241649</v>
      </c>
      <c r="U378">
        <f t="shared" si="66"/>
        <v>40.142301187139054</v>
      </c>
      <c r="V378" s="24">
        <f t="shared" si="67"/>
        <v>1.0022917227218557</v>
      </c>
      <c r="W378" s="24">
        <f t="shared" si="68"/>
        <v>0.31381771862237362</v>
      </c>
      <c r="X378" s="24"/>
      <c r="Y378" s="24"/>
      <c r="Z378" s="24"/>
      <c r="AA378" s="24"/>
      <c r="AB378" s="24"/>
      <c r="AC378" s="24"/>
    </row>
    <row r="379" spans="1:29">
      <c r="A379" s="4"/>
      <c r="B379" s="4"/>
      <c r="F379" s="1">
        <v>-20</v>
      </c>
      <c r="G379" s="1">
        <f t="shared" si="69"/>
        <v>20</v>
      </c>
      <c r="H379" s="1">
        <f t="shared" si="70"/>
        <v>20</v>
      </c>
      <c r="I379" s="1">
        <f t="shared" si="71"/>
        <v>-20</v>
      </c>
      <c r="J379" s="23">
        <f t="shared" si="72"/>
        <v>0.3490658503988659</v>
      </c>
      <c r="K379" s="23">
        <f t="shared" si="72"/>
        <v>-0.3490658503988659</v>
      </c>
      <c r="L379">
        <f t="shared" si="59"/>
        <v>1.6073102345751715</v>
      </c>
      <c r="M379">
        <f t="shared" si="60"/>
        <v>45.815611999999994</v>
      </c>
      <c r="N379" s="24">
        <f t="shared" si="61"/>
        <v>1.1526030454249829</v>
      </c>
      <c r="O379" s="24">
        <f t="shared" si="62"/>
        <v>0.43597971560567683</v>
      </c>
      <c r="P379" s="11">
        <f t="shared" si="63"/>
        <v>20</v>
      </c>
      <c r="Q379" s="11">
        <f t="shared" si="63"/>
        <v>-20</v>
      </c>
      <c r="R379" s="23">
        <f t="shared" si="64"/>
        <v>0.3490658503988659</v>
      </c>
      <c r="S379" s="23">
        <f t="shared" si="64"/>
        <v>-0.3490658503988659</v>
      </c>
      <c r="T379">
        <f t="shared" si="65"/>
        <v>1.554692230241649</v>
      </c>
      <c r="U379">
        <f t="shared" si="66"/>
        <v>46.224468033675272</v>
      </c>
      <c r="V379" s="24">
        <f t="shared" si="67"/>
        <v>1.1225744494948908</v>
      </c>
      <c r="W379" s="24">
        <f t="shared" si="68"/>
        <v>0.42670509455855821</v>
      </c>
      <c r="X379" s="24"/>
      <c r="Y379" s="24"/>
      <c r="Z379" s="24"/>
      <c r="AA379" s="24"/>
      <c r="AB379" s="24"/>
      <c r="AC379" s="24"/>
    </row>
    <row r="380" spans="1:29">
      <c r="A380" s="4"/>
      <c r="B380" s="4"/>
      <c r="F380" s="1">
        <v>-10</v>
      </c>
      <c r="G380" s="1">
        <f t="shared" si="69"/>
        <v>20</v>
      </c>
      <c r="H380" s="1">
        <f t="shared" si="70"/>
        <v>20</v>
      </c>
      <c r="I380" s="1">
        <f t="shared" si="71"/>
        <v>-10</v>
      </c>
      <c r="J380" s="23">
        <f t="shared" si="72"/>
        <v>0.3490658503988659</v>
      </c>
      <c r="K380" s="23">
        <f t="shared" si="72"/>
        <v>-0.17453292519943295</v>
      </c>
      <c r="L380">
        <f t="shared" si="59"/>
        <v>1.6073102345751715</v>
      </c>
      <c r="M380">
        <f t="shared" si="60"/>
        <v>51.843981999999997</v>
      </c>
      <c r="N380" s="24">
        <f t="shared" si="61"/>
        <v>1.2638784601662094</v>
      </c>
      <c r="O380" s="24">
        <f t="shared" si="62"/>
        <v>0.56322205625378918</v>
      </c>
      <c r="P380" s="11">
        <f t="shared" si="63"/>
        <v>20</v>
      </c>
      <c r="Q380" s="11">
        <f t="shared" si="63"/>
        <v>-10</v>
      </c>
      <c r="R380" s="23">
        <f t="shared" si="64"/>
        <v>0.3490658503988659</v>
      </c>
      <c r="S380" s="23">
        <f t="shared" si="64"/>
        <v>-0.17453292519943295</v>
      </c>
      <c r="T380">
        <f t="shared" si="65"/>
        <v>1.554692230241649</v>
      </c>
      <c r="U380">
        <f t="shared" si="66"/>
        <v>52.30663488021149</v>
      </c>
      <c r="V380" s="24">
        <f t="shared" si="67"/>
        <v>1.2302191665891413</v>
      </c>
      <c r="W380" s="24">
        <f t="shared" si="68"/>
        <v>0.55170153005738665</v>
      </c>
      <c r="X380" s="24"/>
      <c r="Y380" s="24"/>
      <c r="Z380" s="24"/>
      <c r="AA380" s="24"/>
      <c r="AB380" s="24"/>
      <c r="AC380" s="24"/>
    </row>
    <row r="381" spans="1:29">
      <c r="A381" s="4"/>
      <c r="B381" s="4"/>
      <c r="F381" s="1">
        <v>0</v>
      </c>
      <c r="G381" s="1">
        <f t="shared" si="69"/>
        <v>20</v>
      </c>
      <c r="H381" s="1">
        <f t="shared" si="70"/>
        <v>20</v>
      </c>
      <c r="I381" s="1">
        <f t="shared" si="71"/>
        <v>0</v>
      </c>
      <c r="J381" s="23">
        <f t="shared" si="72"/>
        <v>0.3490658503988659</v>
      </c>
      <c r="K381" s="23">
        <f t="shared" si="72"/>
        <v>0</v>
      </c>
      <c r="L381">
        <f t="shared" si="59"/>
        <v>1.6073102345751715</v>
      </c>
      <c r="M381">
        <f t="shared" si="60"/>
        <v>57.872351999999992</v>
      </c>
      <c r="N381" s="24">
        <f t="shared" si="61"/>
        <v>1.3611754200779647</v>
      </c>
      <c r="O381" s="24">
        <f t="shared" si="62"/>
        <v>0.70144699167201452</v>
      </c>
      <c r="P381" s="11">
        <f t="shared" si="63"/>
        <v>20</v>
      </c>
      <c r="Q381" s="11">
        <f t="shared" si="63"/>
        <v>0</v>
      </c>
      <c r="R381" s="23">
        <f t="shared" si="64"/>
        <v>0.3490658503988659</v>
      </c>
      <c r="S381" s="23">
        <f t="shared" si="64"/>
        <v>0</v>
      </c>
      <c r="T381">
        <f t="shared" si="65"/>
        <v>1.554692230241649</v>
      </c>
      <c r="U381">
        <f t="shared" si="66"/>
        <v>58.388801726747715</v>
      </c>
      <c r="V381" s="24">
        <f t="shared" si="67"/>
        <v>1.3240140034002845</v>
      </c>
      <c r="W381" s="24">
        <f t="shared" si="68"/>
        <v>0.68739980784043375</v>
      </c>
      <c r="X381" s="24"/>
      <c r="Y381" s="24"/>
      <c r="Z381" s="24"/>
      <c r="AA381" s="24"/>
      <c r="AB381" s="24"/>
      <c r="AC381" s="24"/>
    </row>
    <row r="382" spans="1:29">
      <c r="A382" s="4"/>
      <c r="B382" s="4"/>
      <c r="F382" s="1">
        <v>10</v>
      </c>
      <c r="G382" s="1">
        <f t="shared" si="69"/>
        <v>20</v>
      </c>
      <c r="H382" s="1">
        <f t="shared" si="70"/>
        <v>20</v>
      </c>
      <c r="I382" s="1">
        <f t="shared" si="71"/>
        <v>10</v>
      </c>
      <c r="J382" s="23">
        <f t="shared" si="72"/>
        <v>0.3490658503988659</v>
      </c>
      <c r="K382" s="23">
        <f t="shared" si="72"/>
        <v>0.17453292519943295</v>
      </c>
      <c r="L382">
        <f t="shared" si="59"/>
        <v>1.6073102345751715</v>
      </c>
      <c r="M382">
        <f t="shared" si="60"/>
        <v>63.900721999999995</v>
      </c>
      <c r="N382" s="24">
        <f t="shared" si="61"/>
        <v>1.4434178239352999</v>
      </c>
      <c r="O382" s="24">
        <f t="shared" si="62"/>
        <v>0.8491257585520553</v>
      </c>
      <c r="P382" s="11">
        <f t="shared" si="63"/>
        <v>20</v>
      </c>
      <c r="Q382" s="11">
        <f t="shared" si="63"/>
        <v>10</v>
      </c>
      <c r="R382" s="23">
        <f t="shared" si="64"/>
        <v>0.3490658503988659</v>
      </c>
      <c r="S382" s="23">
        <f t="shared" si="64"/>
        <v>0.17453292519943295</v>
      </c>
      <c r="T382">
        <f t="shared" si="65"/>
        <v>1.554692230241649</v>
      </c>
      <c r="U382">
        <f t="shared" si="66"/>
        <v>64.470968573283926</v>
      </c>
      <c r="V382" s="24">
        <f t="shared" si="67"/>
        <v>1.4029030120970001</v>
      </c>
      <c r="W382" s="24">
        <f t="shared" si="68"/>
        <v>0.83227222865462291</v>
      </c>
      <c r="X382" s="24"/>
      <c r="Y382" s="24"/>
      <c r="Z382" s="24"/>
      <c r="AA382" s="24"/>
      <c r="AB382" s="24"/>
      <c r="AC382" s="24"/>
    </row>
    <row r="383" spans="1:29">
      <c r="A383" s="4"/>
      <c r="B383" s="4"/>
      <c r="F383" s="1">
        <v>20</v>
      </c>
      <c r="G383" s="1">
        <f t="shared" si="69"/>
        <v>20</v>
      </c>
      <c r="H383" s="1">
        <f t="shared" si="70"/>
        <v>20</v>
      </c>
      <c r="I383" s="1">
        <f t="shared" si="71"/>
        <v>20</v>
      </c>
      <c r="J383" s="23">
        <f t="shared" si="72"/>
        <v>0.3490658503988659</v>
      </c>
      <c r="K383" s="23">
        <f t="shared" si="72"/>
        <v>0.3490658503988659</v>
      </c>
      <c r="L383">
        <f t="shared" si="59"/>
        <v>1.6073102345751715</v>
      </c>
      <c r="M383">
        <f t="shared" si="60"/>
        <v>69.929091999999997</v>
      </c>
      <c r="N383" s="24">
        <f t="shared" si="61"/>
        <v>1.5096960734155755</v>
      </c>
      <c r="O383" s="24">
        <f t="shared" si="62"/>
        <v>1.0046250345158767</v>
      </c>
      <c r="P383" s="11">
        <f t="shared" si="63"/>
        <v>20</v>
      </c>
      <c r="Q383" s="11">
        <f t="shared" si="63"/>
        <v>20</v>
      </c>
      <c r="R383" s="23">
        <f t="shared" si="64"/>
        <v>0.3490658503988659</v>
      </c>
      <c r="S383" s="23">
        <f t="shared" si="64"/>
        <v>0.3490658503988659</v>
      </c>
      <c r="T383">
        <f t="shared" si="65"/>
        <v>1.554692230241649</v>
      </c>
      <c r="U383">
        <f t="shared" si="66"/>
        <v>70.553135419820151</v>
      </c>
      <c r="V383" s="24">
        <f t="shared" si="67"/>
        <v>1.4659980555442351</v>
      </c>
      <c r="W383" s="24">
        <f t="shared" si="68"/>
        <v>0.98468781020095209</v>
      </c>
      <c r="X383" s="24"/>
      <c r="Y383" s="24"/>
      <c r="Z383" s="24"/>
      <c r="AA383" s="24"/>
      <c r="AB383" s="24"/>
      <c r="AC383" s="24"/>
    </row>
    <row r="384" spans="1:29">
      <c r="A384" s="4"/>
      <c r="B384" s="4"/>
      <c r="F384" s="1">
        <v>30</v>
      </c>
      <c r="G384" s="1">
        <f t="shared" si="69"/>
        <v>20</v>
      </c>
      <c r="H384" s="1">
        <f t="shared" si="70"/>
        <v>20</v>
      </c>
      <c r="I384" s="1">
        <f t="shared" si="71"/>
        <v>30</v>
      </c>
      <c r="J384" s="23">
        <f t="shared" si="72"/>
        <v>0.3490658503988659</v>
      </c>
      <c r="K384" s="23">
        <f t="shared" si="72"/>
        <v>0.52359877559829882</v>
      </c>
      <c r="L384">
        <f t="shared" si="59"/>
        <v>1.6073102345751715</v>
      </c>
      <c r="M384">
        <f t="shared" si="60"/>
        <v>75.957461999999992</v>
      </c>
      <c r="N384" s="24">
        <f t="shared" si="61"/>
        <v>1.5592771332264466</v>
      </c>
      <c r="O384" s="24">
        <f t="shared" si="62"/>
        <v>1.1662250026083025</v>
      </c>
      <c r="P384" s="11">
        <f t="shared" si="63"/>
        <v>20</v>
      </c>
      <c r="Q384" s="11">
        <f t="shared" si="63"/>
        <v>30</v>
      </c>
      <c r="R384" s="23">
        <f t="shared" si="64"/>
        <v>0.3490658503988659</v>
      </c>
      <c r="S384" s="23">
        <f t="shared" si="64"/>
        <v>0.52359877559829882</v>
      </c>
      <c r="T384">
        <f t="shared" si="65"/>
        <v>1.554692230241649</v>
      </c>
      <c r="U384">
        <f t="shared" si="66"/>
        <v>76.635302266356376</v>
      </c>
      <c r="V384" s="24">
        <f t="shared" si="67"/>
        <v>1.5125888060037009</v>
      </c>
      <c r="W384" s="24">
        <f t="shared" si="68"/>
        <v>1.1429306488298703</v>
      </c>
      <c r="X384" s="24"/>
      <c r="Y384" s="24"/>
      <c r="Z384" s="24"/>
      <c r="AA384" s="24"/>
      <c r="AB384" s="24"/>
      <c r="AC384" s="24"/>
    </row>
    <row r="385" spans="1:29">
      <c r="A385" s="4"/>
      <c r="B385" s="4"/>
      <c r="F385" s="1">
        <v>40</v>
      </c>
      <c r="G385" s="1">
        <f t="shared" si="69"/>
        <v>20</v>
      </c>
      <c r="H385" s="1">
        <f t="shared" si="70"/>
        <v>20</v>
      </c>
      <c r="I385" s="1">
        <f t="shared" si="71"/>
        <v>40</v>
      </c>
      <c r="J385" s="23">
        <f t="shared" si="72"/>
        <v>0.3490658503988659</v>
      </c>
      <c r="K385" s="23">
        <f t="shared" si="72"/>
        <v>0.69813170079773179</v>
      </c>
      <c r="L385">
        <f t="shared" ref="L385:L448" si="73">((1.3512213-(2*0.602837*SIN(J385)))^0.5)/0.602837</f>
        <v>1.6073102345751715</v>
      </c>
      <c r="M385">
        <f t="shared" ref="M385:M448" si="74">0.602837*(I385-(-96))</f>
        <v>81.985831999999988</v>
      </c>
      <c r="N385" s="24">
        <f t="shared" ref="N385:N448" si="75">L385*SIN(RADIANS(M385))</f>
        <v>1.5916126384524512</v>
      </c>
      <c r="O385" s="24">
        <f t="shared" ref="O385:O448" si="76">1.5562263-L385*COS(RADIANS(M385))</f>
        <v>1.3321383724168301</v>
      </c>
      <c r="P385" s="11">
        <f t="shared" ref="P385:Q448" si="77">H385</f>
        <v>20</v>
      </c>
      <c r="Q385" s="11">
        <f t="shared" si="77"/>
        <v>40</v>
      </c>
      <c r="R385" s="23">
        <f t="shared" ref="R385:S448" si="78">RADIANS(P385)</f>
        <v>0.3490658503988659</v>
      </c>
      <c r="S385" s="23">
        <f t="shared" si="78"/>
        <v>0.69813170079773179</v>
      </c>
      <c r="T385">
        <f t="shared" ref="T385:T448" si="79">((1.31018469806216-(2*0.608216684653622*SIN(R385)))^0.5)/0.608216684653622</f>
        <v>1.554692230241649</v>
      </c>
      <c r="U385">
        <f t="shared" ref="U385:U448" si="80">0.608216684653622*(Q385-(-96))</f>
        <v>82.717469112892587</v>
      </c>
      <c r="V385" s="24">
        <f t="shared" ref="V385:V448" si="81">T385*SIN(RADIANS(U385))</f>
        <v>1.5421507420456488</v>
      </c>
      <c r="W385" s="24">
        <f t="shared" ref="W385:W448" si="82">1.50229541438995-T385*COS(RADIANS(U385))</f>
        <v>1.3052192372862548</v>
      </c>
      <c r="X385" s="24"/>
      <c r="Y385" s="24"/>
      <c r="Z385" s="24"/>
      <c r="AA385" s="24"/>
      <c r="AB385" s="24"/>
      <c r="AC385" s="24"/>
    </row>
    <row r="386" spans="1:29">
      <c r="A386" s="7"/>
      <c r="B386" s="4"/>
      <c r="F386" s="1">
        <v>50</v>
      </c>
      <c r="G386" s="1">
        <f t="shared" si="69"/>
        <v>20</v>
      </c>
      <c r="H386" s="1">
        <f t="shared" si="70"/>
        <v>20</v>
      </c>
      <c r="I386" s="1">
        <f t="shared" si="71"/>
        <v>50</v>
      </c>
      <c r="J386" s="23">
        <f t="shared" si="72"/>
        <v>0.3490658503988659</v>
      </c>
      <c r="K386" s="23">
        <f t="shared" si="72"/>
        <v>0.87266462599716477</v>
      </c>
      <c r="L386">
        <f t="shared" si="73"/>
        <v>1.6073102345751715</v>
      </c>
      <c r="M386">
        <f t="shared" si="74"/>
        <v>88.014201999999997</v>
      </c>
      <c r="N386" s="24">
        <f t="shared" si="75"/>
        <v>1.6063449594532118</v>
      </c>
      <c r="O386" s="24">
        <f t="shared" si="76"/>
        <v>1.5005301474456982</v>
      </c>
      <c r="P386" s="11">
        <f t="shared" si="77"/>
        <v>20</v>
      </c>
      <c r="Q386" s="11">
        <f t="shared" si="77"/>
        <v>50</v>
      </c>
      <c r="R386" s="23">
        <f t="shared" si="78"/>
        <v>0.3490658503988659</v>
      </c>
      <c r="S386" s="23">
        <f t="shared" si="78"/>
        <v>0.87266462599716477</v>
      </c>
      <c r="T386">
        <f t="shared" si="79"/>
        <v>1.554692230241649</v>
      </c>
      <c r="U386">
        <f t="shared" si="80"/>
        <v>88.799635959428812</v>
      </c>
      <c r="V386" s="24">
        <f t="shared" si="81"/>
        <v>1.5543510536422098</v>
      </c>
      <c r="W386" s="24">
        <f t="shared" si="82"/>
        <v>1.4697265210236652</v>
      </c>
      <c r="X386" s="24"/>
      <c r="Y386" s="24"/>
      <c r="Z386" s="24"/>
      <c r="AA386" s="24"/>
      <c r="AB386" s="24"/>
      <c r="AC386" s="24"/>
    </row>
    <row r="387" spans="1:29">
      <c r="A387" s="7"/>
      <c r="B387" s="4"/>
      <c r="F387" s="1">
        <v>60</v>
      </c>
      <c r="G387" s="1">
        <f t="shared" si="69"/>
        <v>20</v>
      </c>
      <c r="H387" s="1">
        <f t="shared" si="70"/>
        <v>20</v>
      </c>
      <c r="I387" s="1">
        <f t="shared" si="71"/>
        <v>60</v>
      </c>
      <c r="J387" s="23">
        <f t="shared" si="72"/>
        <v>0.3490658503988659</v>
      </c>
      <c r="K387" s="23">
        <f t="shared" si="72"/>
        <v>1.0471975511965976</v>
      </c>
      <c r="L387">
        <f t="shared" si="73"/>
        <v>1.6073102345751715</v>
      </c>
      <c r="M387">
        <f t="shared" si="74"/>
        <v>94.042571999999993</v>
      </c>
      <c r="N387" s="24">
        <f t="shared" si="75"/>
        <v>1.6033111572356744</v>
      </c>
      <c r="O387" s="24">
        <f t="shared" si="76"/>
        <v>1.6695379201176888</v>
      </c>
      <c r="P387" s="11">
        <f t="shared" si="77"/>
        <v>20</v>
      </c>
      <c r="Q387" s="11">
        <f t="shared" si="77"/>
        <v>60</v>
      </c>
      <c r="R387" s="23">
        <f t="shared" si="78"/>
        <v>0.3490658503988659</v>
      </c>
      <c r="S387" s="23">
        <f t="shared" si="78"/>
        <v>1.0471975511965976</v>
      </c>
      <c r="T387">
        <f t="shared" si="79"/>
        <v>1.554692230241649</v>
      </c>
      <c r="U387">
        <f t="shared" si="80"/>
        <v>94.881802805965037</v>
      </c>
      <c r="V387" s="24">
        <f t="shared" si="81"/>
        <v>1.549052388962411</v>
      </c>
      <c r="W387" s="24">
        <f t="shared" si="82"/>
        <v>1.6346004672927017</v>
      </c>
      <c r="X387" s="24"/>
      <c r="Y387" s="24"/>
      <c r="Z387" s="24"/>
      <c r="AA387" s="24"/>
      <c r="AB387" s="24"/>
      <c r="AC387" s="24"/>
    </row>
    <row r="388" spans="1:29">
      <c r="B388" s="4"/>
      <c r="F388" s="1">
        <v>70</v>
      </c>
      <c r="G388" s="1">
        <f t="shared" si="69"/>
        <v>20</v>
      </c>
      <c r="H388" s="1">
        <f t="shared" si="70"/>
        <v>20</v>
      </c>
      <c r="I388" s="1">
        <f t="shared" si="71"/>
        <v>70</v>
      </c>
      <c r="J388" s="23">
        <f t="shared" si="72"/>
        <v>0.3490658503988659</v>
      </c>
      <c r="K388" s="23">
        <f t="shared" si="72"/>
        <v>1.2217304763960306</v>
      </c>
      <c r="L388">
        <f t="shared" si="73"/>
        <v>1.6073102345751715</v>
      </c>
      <c r="M388">
        <f t="shared" si="74"/>
        <v>100.07094199999999</v>
      </c>
      <c r="N388" s="24">
        <f t="shared" si="75"/>
        <v>1.5825447855540928</v>
      </c>
      <c r="O388" s="24">
        <f t="shared" si="76"/>
        <v>1.8372924699416047</v>
      </c>
      <c r="P388" s="11">
        <f t="shared" si="77"/>
        <v>20</v>
      </c>
      <c r="Q388" s="11">
        <f t="shared" si="77"/>
        <v>70</v>
      </c>
      <c r="R388" s="23">
        <f t="shared" si="78"/>
        <v>0.3490658503988659</v>
      </c>
      <c r="S388" s="23">
        <f t="shared" si="78"/>
        <v>1.2217304763960306</v>
      </c>
      <c r="T388">
        <f t="shared" si="79"/>
        <v>1.554692230241649</v>
      </c>
      <c r="U388">
        <f t="shared" si="80"/>
        <v>100.96396965250125</v>
      </c>
      <c r="V388" s="24">
        <f t="shared" si="81"/>
        <v>1.5263144006872287</v>
      </c>
      <c r="W388" s="24">
        <f t="shared" si="82"/>
        <v>1.7979849154354537</v>
      </c>
      <c r="X388" s="24"/>
      <c r="Y388" s="24"/>
      <c r="Z388" s="24"/>
      <c r="AA388" s="24"/>
      <c r="AB388" s="24"/>
      <c r="AC388" s="24"/>
    </row>
    <row r="389" spans="1:29">
      <c r="B389" s="4"/>
      <c r="F389" s="1">
        <v>80</v>
      </c>
      <c r="G389" s="1">
        <f t="shared" si="69"/>
        <v>20</v>
      </c>
      <c r="H389" s="1">
        <f t="shared" si="70"/>
        <v>20</v>
      </c>
      <c r="I389" s="1">
        <f t="shared" si="71"/>
        <v>80</v>
      </c>
      <c r="J389" s="23">
        <f t="shared" ref="J389:K452" si="83">RADIANS(H389)</f>
        <v>0.3490658503988659</v>
      </c>
      <c r="K389" s="23">
        <f t="shared" si="83"/>
        <v>1.3962634015954636</v>
      </c>
      <c r="L389">
        <f t="shared" si="73"/>
        <v>1.6073102345751715</v>
      </c>
      <c r="M389">
        <f t="shared" si="74"/>
        <v>106.099312</v>
      </c>
      <c r="N389" s="24">
        <f t="shared" si="75"/>
        <v>1.5442755198065945</v>
      </c>
      <c r="O389" s="24">
        <f t="shared" si="76"/>
        <v>2.0019384370303546</v>
      </c>
      <c r="P389" s="11">
        <f t="shared" si="77"/>
        <v>20</v>
      </c>
      <c r="Q389" s="11">
        <f t="shared" si="77"/>
        <v>80</v>
      </c>
      <c r="R389" s="23">
        <f t="shared" si="78"/>
        <v>0.3490658503988659</v>
      </c>
      <c r="S389" s="23">
        <f t="shared" si="78"/>
        <v>1.3962634015954636</v>
      </c>
      <c r="T389">
        <f t="shared" si="79"/>
        <v>1.554692230241649</v>
      </c>
      <c r="U389">
        <f t="shared" si="80"/>
        <v>107.04613649903747</v>
      </c>
      <c r="V389" s="24">
        <f t="shared" si="81"/>
        <v>1.4863930744361704</v>
      </c>
      <c r="W389" s="24">
        <f t="shared" si="82"/>
        <v>1.9580404736521888</v>
      </c>
    </row>
    <row r="390" spans="1:29">
      <c r="B390" s="4"/>
      <c r="F390" s="1">
        <v>90</v>
      </c>
      <c r="G390" s="1">
        <f t="shared" si="69"/>
        <v>20</v>
      </c>
      <c r="H390" s="1">
        <f t="shared" si="70"/>
        <v>20</v>
      </c>
      <c r="I390" s="1">
        <f t="shared" si="71"/>
        <v>90</v>
      </c>
      <c r="J390" s="23">
        <f t="shared" si="83"/>
        <v>0.3490658503988659</v>
      </c>
      <c r="K390" s="23">
        <f t="shared" si="83"/>
        <v>1.5707963267948966</v>
      </c>
      <c r="L390">
        <f t="shared" si="73"/>
        <v>1.6073102345751715</v>
      </c>
      <c r="M390">
        <f t="shared" si="74"/>
        <v>112.12768199999999</v>
      </c>
      <c r="N390" s="24">
        <f t="shared" si="75"/>
        <v>1.4889266168327158</v>
      </c>
      <c r="O390" s="24">
        <f t="shared" si="76"/>
        <v>2.1616548423212025</v>
      </c>
      <c r="P390" s="11">
        <f t="shared" si="77"/>
        <v>20</v>
      </c>
      <c r="Q390" s="11">
        <f t="shared" si="77"/>
        <v>90</v>
      </c>
      <c r="R390" s="23">
        <f t="shared" si="78"/>
        <v>0.3490658503988659</v>
      </c>
      <c r="S390" s="23">
        <f t="shared" si="78"/>
        <v>1.5707963267948966</v>
      </c>
      <c r="T390">
        <f t="shared" si="79"/>
        <v>1.554692230241649</v>
      </c>
      <c r="U390">
        <f t="shared" si="80"/>
        <v>113.1283033455737</v>
      </c>
      <c r="V390" s="24">
        <f t="shared" si="81"/>
        <v>1.4297378468660018</v>
      </c>
      <c r="W390" s="24">
        <f t="shared" si="82"/>
        <v>2.112965226983238</v>
      </c>
    </row>
    <row r="391" spans="1:29">
      <c r="A391" s="4"/>
      <c r="B391" s="4"/>
      <c r="F391" s="1">
        <v>100</v>
      </c>
      <c r="G391" s="1">
        <f t="shared" ref="G391:G454" si="84">G354+10</f>
        <v>20</v>
      </c>
      <c r="H391" s="1">
        <f t="shared" si="70"/>
        <v>20</v>
      </c>
      <c r="I391" s="1">
        <f t="shared" si="71"/>
        <v>100</v>
      </c>
      <c r="J391" s="23">
        <f t="shared" si="83"/>
        <v>0.3490658503988659</v>
      </c>
      <c r="K391" s="23">
        <f t="shared" si="83"/>
        <v>1.7453292519943295</v>
      </c>
      <c r="L391">
        <f t="shared" si="73"/>
        <v>1.6073102345751715</v>
      </c>
      <c r="M391">
        <f t="shared" si="74"/>
        <v>118.15605199999999</v>
      </c>
      <c r="N391" s="24">
        <f t="shared" si="75"/>
        <v>1.417110233706468</v>
      </c>
      <c r="O391" s="24">
        <f t="shared" si="76"/>
        <v>2.3146752275452185</v>
      </c>
      <c r="P391" s="11">
        <f t="shared" si="77"/>
        <v>20</v>
      </c>
      <c r="Q391" s="11">
        <f t="shared" si="77"/>
        <v>100</v>
      </c>
      <c r="R391" s="23">
        <f t="shared" si="78"/>
        <v>0.3490658503988659</v>
      </c>
      <c r="S391" s="23">
        <f t="shared" si="78"/>
        <v>1.7453292519943295</v>
      </c>
      <c r="T391">
        <f t="shared" si="79"/>
        <v>1.554692230241649</v>
      </c>
      <c r="U391">
        <f t="shared" si="80"/>
        <v>119.21047019210991</v>
      </c>
      <c r="V391" s="24">
        <f t="shared" si="81"/>
        <v>1.356986545886228</v>
      </c>
      <c r="W391" s="24">
        <f t="shared" si="82"/>
        <v>2.2610150233743997</v>
      </c>
    </row>
    <row r="392" spans="1:29">
      <c r="A392" s="4"/>
      <c r="B392" s="4"/>
      <c r="F392" s="1">
        <v>110</v>
      </c>
      <c r="G392" s="1">
        <f t="shared" si="84"/>
        <v>20</v>
      </c>
      <c r="H392" s="1">
        <f t="shared" si="70"/>
        <v>20</v>
      </c>
      <c r="I392" s="1">
        <f t="shared" si="71"/>
        <v>110</v>
      </c>
      <c r="J392" s="23">
        <f t="shared" si="83"/>
        <v>0.3490658503988659</v>
      </c>
      <c r="K392" s="23">
        <f t="shared" si="83"/>
        <v>1.9198621771937625</v>
      </c>
      <c r="L392">
        <f t="shared" si="73"/>
        <v>1.6073102345751715</v>
      </c>
      <c r="M392">
        <f t="shared" si="74"/>
        <v>124.184422</v>
      </c>
      <c r="N392" s="24">
        <f t="shared" si="75"/>
        <v>1.3296206572989278</v>
      </c>
      <c r="O392" s="24">
        <f t="shared" si="76"/>
        <v>2.4593071921985121</v>
      </c>
      <c r="P392" s="11">
        <f t="shared" si="77"/>
        <v>20</v>
      </c>
      <c r="Q392" s="11">
        <f t="shared" si="77"/>
        <v>110</v>
      </c>
      <c r="R392" s="23">
        <f t="shared" si="78"/>
        <v>0.3490658503988659</v>
      </c>
      <c r="S392" s="23">
        <f t="shared" si="78"/>
        <v>1.9198621771937625</v>
      </c>
      <c r="T392">
        <f t="shared" si="79"/>
        <v>1.554692230241649</v>
      </c>
      <c r="U392">
        <f t="shared" si="80"/>
        <v>125.29263703864613</v>
      </c>
      <c r="V392" s="24">
        <f t="shared" si="81"/>
        <v>1.2689582099546908</v>
      </c>
      <c r="W392" s="24">
        <f t="shared" si="82"/>
        <v>2.4005231094441273</v>
      </c>
    </row>
    <row r="393" spans="1:29">
      <c r="A393" s="4"/>
      <c r="B393" s="4"/>
      <c r="F393" s="1">
        <v>120</v>
      </c>
      <c r="G393" s="1">
        <f t="shared" si="84"/>
        <v>20</v>
      </c>
      <c r="H393" s="1">
        <f t="shared" si="70"/>
        <v>20</v>
      </c>
      <c r="I393" s="1">
        <f t="shared" si="71"/>
        <v>120</v>
      </c>
      <c r="J393" s="23">
        <f t="shared" si="83"/>
        <v>0.3490658503988659</v>
      </c>
      <c r="K393" s="23">
        <f t="shared" si="83"/>
        <v>2.0943951023931953</v>
      </c>
      <c r="L393">
        <f t="shared" si="73"/>
        <v>1.6073102345751715</v>
      </c>
      <c r="M393">
        <f t="shared" si="74"/>
        <v>130.21279199999998</v>
      </c>
      <c r="N393" s="24">
        <f t="shared" si="75"/>
        <v>1.2274255194911712</v>
      </c>
      <c r="O393" s="24">
        <f t="shared" si="76"/>
        <v>2.5939511114369829</v>
      </c>
      <c r="P393" s="11">
        <f t="shared" si="77"/>
        <v>20</v>
      </c>
      <c r="Q393" s="11">
        <f t="shared" si="77"/>
        <v>120</v>
      </c>
      <c r="R393" s="23">
        <f t="shared" si="78"/>
        <v>0.3490658503988659</v>
      </c>
      <c r="S393" s="23">
        <f t="shared" si="78"/>
        <v>2.0943951023931953</v>
      </c>
      <c r="T393">
        <f t="shared" si="79"/>
        <v>1.554692230241649</v>
      </c>
      <c r="U393">
        <f t="shared" si="80"/>
        <v>131.37480388518236</v>
      </c>
      <c r="V393" s="24">
        <f t="shared" si="81"/>
        <v>1.1666438672940704</v>
      </c>
      <c r="W393" s="24">
        <f t="shared" si="82"/>
        <v>2.5299188948918738</v>
      </c>
    </row>
    <row r="394" spans="1:29">
      <c r="A394" s="7"/>
      <c r="B394" s="4"/>
      <c r="F394" s="1">
        <v>130</v>
      </c>
      <c r="G394" s="1">
        <f t="shared" si="84"/>
        <v>20</v>
      </c>
      <c r="H394" s="1">
        <f t="shared" si="70"/>
        <v>20</v>
      </c>
      <c r="I394" s="1">
        <f t="shared" si="71"/>
        <v>130</v>
      </c>
      <c r="J394" s="23">
        <f t="shared" si="83"/>
        <v>0.3490658503988659</v>
      </c>
      <c r="K394" s="23">
        <f t="shared" si="83"/>
        <v>2.2689280275926285</v>
      </c>
      <c r="L394">
        <f t="shared" si="73"/>
        <v>1.6073102345751715</v>
      </c>
      <c r="M394">
        <f t="shared" si="74"/>
        <v>136.241162</v>
      </c>
      <c r="N394" s="24">
        <f t="shared" si="75"/>
        <v>1.1116550951970128</v>
      </c>
      <c r="O394" s="24">
        <f t="shared" si="76"/>
        <v>2.7171178278752848</v>
      </c>
      <c r="P394" s="11">
        <f t="shared" si="77"/>
        <v>20</v>
      </c>
      <c r="Q394" s="11">
        <f t="shared" si="77"/>
        <v>130</v>
      </c>
      <c r="R394" s="23">
        <f t="shared" si="78"/>
        <v>0.3490658503988659</v>
      </c>
      <c r="S394" s="23">
        <f t="shared" si="78"/>
        <v>2.2689280275926285</v>
      </c>
      <c r="T394">
        <f t="shared" si="79"/>
        <v>1.554692230241649</v>
      </c>
      <c r="U394">
        <f t="shared" si="80"/>
        <v>137.45697073171857</v>
      </c>
      <c r="V394" s="24">
        <f t="shared" si="81"/>
        <v>1.0511953788374273</v>
      </c>
      <c r="W394" s="24">
        <f t="shared" si="82"/>
        <v>2.6477456342967738</v>
      </c>
    </row>
    <row r="395" spans="1:29">
      <c r="A395" s="7"/>
      <c r="B395" s="4"/>
      <c r="F395" s="1">
        <v>140</v>
      </c>
      <c r="G395" s="1">
        <f t="shared" si="84"/>
        <v>20</v>
      </c>
      <c r="H395" s="1">
        <f t="shared" si="70"/>
        <v>20</v>
      </c>
      <c r="I395" s="1">
        <f t="shared" si="71"/>
        <v>140</v>
      </c>
      <c r="J395" s="23">
        <f t="shared" si="83"/>
        <v>0.3490658503988659</v>
      </c>
      <c r="K395" s="23">
        <f t="shared" si="83"/>
        <v>2.4434609527920612</v>
      </c>
      <c r="L395">
        <f t="shared" si="73"/>
        <v>1.6073102345751715</v>
      </c>
      <c r="M395">
        <f t="shared" si="74"/>
        <v>142.269532</v>
      </c>
      <c r="N395" s="24">
        <f t="shared" si="75"/>
        <v>0.9835898015590735</v>
      </c>
      <c r="O395" s="24">
        <f t="shared" si="76"/>
        <v>2.8274451216192662</v>
      </c>
      <c r="P395" s="11">
        <f t="shared" si="77"/>
        <v>20</v>
      </c>
      <c r="Q395" s="11">
        <f t="shared" si="77"/>
        <v>140</v>
      </c>
      <c r="R395" s="23">
        <f t="shared" si="78"/>
        <v>0.3490658503988659</v>
      </c>
      <c r="S395" s="23">
        <f t="shared" si="78"/>
        <v>2.4434609527920612</v>
      </c>
      <c r="T395">
        <f t="shared" si="79"/>
        <v>1.554692230241649</v>
      </c>
      <c r="U395">
        <f t="shared" si="80"/>
        <v>143.53913757825478</v>
      </c>
      <c r="V395" s="24">
        <f t="shared" si="81"/>
        <v>0.92391247050955061</v>
      </c>
      <c r="W395" s="24">
        <f t="shared" si="82"/>
        <v>2.7526768272439206</v>
      </c>
    </row>
    <row r="396" spans="1:29">
      <c r="B396" s="4"/>
      <c r="F396" s="1">
        <v>150</v>
      </c>
      <c r="G396" s="1">
        <f t="shared" si="84"/>
        <v>20</v>
      </c>
      <c r="H396" s="1">
        <f t="shared" si="70"/>
        <v>20</v>
      </c>
      <c r="I396" s="1">
        <f t="shared" si="71"/>
        <v>150</v>
      </c>
      <c r="J396" s="23">
        <f t="shared" si="83"/>
        <v>0.3490658503988659</v>
      </c>
      <c r="K396" s="23">
        <f t="shared" si="83"/>
        <v>2.6179938779914944</v>
      </c>
      <c r="L396">
        <f t="shared" si="73"/>
        <v>1.6073102345751715</v>
      </c>
      <c r="M396">
        <f t="shared" si="74"/>
        <v>148.29790199999999</v>
      </c>
      <c r="N396" s="24">
        <f t="shared" si="75"/>
        <v>0.84464603657665593</v>
      </c>
      <c r="O396" s="24">
        <f t="shared" si="76"/>
        <v>2.9237127763738759</v>
      </c>
      <c r="P396" s="11">
        <f t="shared" si="77"/>
        <v>20</v>
      </c>
      <c r="Q396" s="11">
        <f t="shared" si="77"/>
        <v>150</v>
      </c>
      <c r="R396" s="23">
        <f t="shared" si="78"/>
        <v>0.3490658503988659</v>
      </c>
      <c r="S396" s="23">
        <f t="shared" si="78"/>
        <v>2.6179938779914944</v>
      </c>
      <c r="T396">
        <f t="shared" si="79"/>
        <v>1.554692230241649</v>
      </c>
      <c r="U396">
        <f t="shared" si="80"/>
        <v>149.62130442479102</v>
      </c>
      <c r="V396" s="24">
        <f t="shared" si="81"/>
        <v>0.78622810083547701</v>
      </c>
      <c r="W396" s="24">
        <f t="shared" si="82"/>
        <v>2.8435311521446489</v>
      </c>
    </row>
    <row r="397" spans="1:29">
      <c r="A397" s="4"/>
      <c r="B397" s="4"/>
      <c r="F397" s="1">
        <v>160</v>
      </c>
      <c r="G397" s="1">
        <f t="shared" si="84"/>
        <v>20</v>
      </c>
      <c r="H397" s="1">
        <f t="shared" si="70"/>
        <v>20</v>
      </c>
      <c r="I397" s="1">
        <f t="shared" si="71"/>
        <v>160</v>
      </c>
      <c r="J397" s="23">
        <f t="shared" si="83"/>
        <v>0.3490658503988659</v>
      </c>
      <c r="K397" s="23">
        <f t="shared" si="83"/>
        <v>2.7925268031909272</v>
      </c>
      <c r="L397">
        <f t="shared" si="73"/>
        <v>1.6073102345751715</v>
      </c>
      <c r="M397">
        <f t="shared" si="74"/>
        <v>154.32627199999999</v>
      </c>
      <c r="N397" s="24">
        <f t="shared" si="75"/>
        <v>0.69636051378975239</v>
      </c>
      <c r="O397" s="24">
        <f t="shared" si="76"/>
        <v>3.004856074995863</v>
      </c>
      <c r="P397" s="11">
        <f t="shared" si="77"/>
        <v>20</v>
      </c>
      <c r="Q397" s="11">
        <f t="shared" si="77"/>
        <v>160</v>
      </c>
      <c r="R397" s="23">
        <f t="shared" si="78"/>
        <v>0.3490658503988659</v>
      </c>
      <c r="S397" s="23">
        <f t="shared" si="78"/>
        <v>2.7925268031909272</v>
      </c>
      <c r="T397">
        <f t="shared" si="79"/>
        <v>1.554692230241649</v>
      </c>
      <c r="U397">
        <f t="shared" si="80"/>
        <v>155.70347127132723</v>
      </c>
      <c r="V397" s="24">
        <f t="shared" si="81"/>
        <v>0.63969232860849312</v>
      </c>
      <c r="W397" s="24">
        <f t="shared" si="82"/>
        <v>2.9192857656249878</v>
      </c>
    </row>
    <row r="398" spans="1:29">
      <c r="B398" s="4"/>
      <c r="F398" s="1">
        <v>170</v>
      </c>
      <c r="G398" s="1">
        <f t="shared" si="84"/>
        <v>20</v>
      </c>
      <c r="H398" s="1">
        <f t="shared" si="70"/>
        <v>20</v>
      </c>
      <c r="I398" s="1">
        <f t="shared" si="71"/>
        <v>170</v>
      </c>
      <c r="J398" s="23">
        <f t="shared" si="83"/>
        <v>0.3490658503988659</v>
      </c>
      <c r="K398" s="23">
        <f t="shared" si="83"/>
        <v>2.9670597283903604</v>
      </c>
      <c r="L398">
        <f t="shared" si="73"/>
        <v>1.6073102345751715</v>
      </c>
      <c r="M398">
        <f t="shared" si="74"/>
        <v>160.35464199999998</v>
      </c>
      <c r="N398" s="24">
        <f t="shared" si="75"/>
        <v>0.54037326627707294</v>
      </c>
      <c r="O398" s="24">
        <f t="shared" si="76"/>
        <v>3.0699775752308884</v>
      </c>
      <c r="P398" s="11">
        <f t="shared" si="77"/>
        <v>20</v>
      </c>
      <c r="Q398" s="11">
        <f t="shared" si="77"/>
        <v>170</v>
      </c>
      <c r="R398" s="23">
        <f t="shared" si="78"/>
        <v>0.3490658503988659</v>
      </c>
      <c r="S398" s="23">
        <f t="shared" si="78"/>
        <v>2.9670597283903604</v>
      </c>
      <c r="T398">
        <f t="shared" si="79"/>
        <v>1.554692230241649</v>
      </c>
      <c r="U398">
        <f t="shared" si="80"/>
        <v>161.78563811786344</v>
      </c>
      <c r="V398" s="24">
        <f t="shared" si="81"/>
        <v>0.48595486223638135</v>
      </c>
      <c r="W398" s="24">
        <f t="shared" si="82"/>
        <v>2.9790878177569811</v>
      </c>
    </row>
    <row r="399" spans="1:29">
      <c r="A399" s="4"/>
      <c r="B399" s="4"/>
      <c r="F399" s="1">
        <v>180</v>
      </c>
      <c r="G399" s="1">
        <f t="shared" si="84"/>
        <v>20</v>
      </c>
      <c r="H399" s="1">
        <f t="shared" si="70"/>
        <v>20</v>
      </c>
      <c r="I399" s="1">
        <f t="shared" si="71"/>
        <v>180</v>
      </c>
      <c r="J399" s="23">
        <f t="shared" si="83"/>
        <v>0.3490658503988659</v>
      </c>
      <c r="K399" s="23">
        <f t="shared" si="83"/>
        <v>3.1415926535897931</v>
      </c>
      <c r="L399">
        <f t="shared" si="73"/>
        <v>1.6073102345751715</v>
      </c>
      <c r="M399">
        <f t="shared" si="74"/>
        <v>166.38301199999998</v>
      </c>
      <c r="N399" s="24">
        <f t="shared" si="75"/>
        <v>0.37840950794331768</v>
      </c>
      <c r="O399" s="24">
        <f t="shared" si="76"/>
        <v>3.118357035395789</v>
      </c>
      <c r="P399" s="11">
        <f t="shared" si="77"/>
        <v>20</v>
      </c>
      <c r="Q399" s="11">
        <f t="shared" si="77"/>
        <v>180</v>
      </c>
      <c r="R399" s="23">
        <f t="shared" si="78"/>
        <v>0.3490658503988659</v>
      </c>
      <c r="S399" s="23">
        <f t="shared" si="78"/>
        <v>3.1415926535897931</v>
      </c>
      <c r="T399">
        <f t="shared" si="79"/>
        <v>1.554692230241649</v>
      </c>
      <c r="U399">
        <f t="shared" si="80"/>
        <v>167.86780496439968</v>
      </c>
      <c r="V399" s="24">
        <f t="shared" si="81"/>
        <v>0.32674648722639649</v>
      </c>
      <c r="W399" s="24">
        <f t="shared" si="82"/>
        <v>3.0222640534937186</v>
      </c>
    </row>
    <row r="400" spans="1:29">
      <c r="B400" s="4"/>
      <c r="F400" s="1">
        <v>-180</v>
      </c>
      <c r="G400" s="1">
        <f t="shared" si="84"/>
        <v>30</v>
      </c>
      <c r="H400" s="1">
        <f t="shared" si="70"/>
        <v>30</v>
      </c>
      <c r="I400" s="1">
        <f t="shared" si="71"/>
        <v>-180</v>
      </c>
      <c r="J400" s="23">
        <f t="shared" si="83"/>
        <v>0.52359877559829882</v>
      </c>
      <c r="K400" s="23">
        <f t="shared" si="83"/>
        <v>-3.1415926535897931</v>
      </c>
      <c r="L400">
        <f t="shared" si="73"/>
        <v>1.4350348038097875</v>
      </c>
      <c r="M400">
        <f t="shared" si="74"/>
        <v>-50.638307999999995</v>
      </c>
      <c r="N400" s="24">
        <f t="shared" si="75"/>
        <v>-1.1095083260548357</v>
      </c>
      <c r="O400" s="24">
        <f t="shared" si="76"/>
        <v>0.64610753711221514</v>
      </c>
      <c r="P400" s="11">
        <f t="shared" si="77"/>
        <v>30</v>
      </c>
      <c r="Q400" s="11">
        <f t="shared" si="77"/>
        <v>-180</v>
      </c>
      <c r="R400" s="23">
        <f t="shared" si="78"/>
        <v>0.52359877559829882</v>
      </c>
      <c r="S400" s="23">
        <f t="shared" si="78"/>
        <v>-3.1415926535897931</v>
      </c>
      <c r="T400">
        <f t="shared" si="79"/>
        <v>1.3775276725447061</v>
      </c>
      <c r="U400">
        <f t="shared" si="80"/>
        <v>-51.090201510904251</v>
      </c>
      <c r="V400" s="24">
        <f t="shared" si="81"/>
        <v>-1.0719035223961286</v>
      </c>
      <c r="W400" s="24">
        <f t="shared" si="82"/>
        <v>0.6370755999490143</v>
      </c>
    </row>
    <row r="401" spans="1:23">
      <c r="A401" s="4"/>
      <c r="B401" s="4"/>
      <c r="F401" s="1">
        <v>-170</v>
      </c>
      <c r="G401" s="1">
        <f t="shared" si="84"/>
        <v>30</v>
      </c>
      <c r="H401" s="1">
        <f t="shared" si="70"/>
        <v>30</v>
      </c>
      <c r="I401" s="1">
        <f t="shared" si="71"/>
        <v>-170</v>
      </c>
      <c r="J401" s="23">
        <f t="shared" si="83"/>
        <v>0.52359877559829882</v>
      </c>
      <c r="K401" s="23">
        <f t="shared" si="83"/>
        <v>-2.9670597283903604</v>
      </c>
      <c r="L401">
        <f t="shared" si="73"/>
        <v>1.4350348038097875</v>
      </c>
      <c r="M401">
        <f t="shared" si="74"/>
        <v>-44.609938</v>
      </c>
      <c r="N401" s="24">
        <f t="shared" si="75"/>
        <v>-1.0077912824454556</v>
      </c>
      <c r="O401" s="24">
        <f t="shared" si="76"/>
        <v>0.53461892964075131</v>
      </c>
      <c r="P401" s="11">
        <f t="shared" si="77"/>
        <v>30</v>
      </c>
      <c r="Q401" s="11">
        <f t="shared" si="77"/>
        <v>-170</v>
      </c>
      <c r="R401" s="23">
        <f t="shared" si="78"/>
        <v>0.52359877559829882</v>
      </c>
      <c r="S401" s="23">
        <f t="shared" si="78"/>
        <v>-2.9670597283903604</v>
      </c>
      <c r="T401">
        <f t="shared" si="79"/>
        <v>1.3775276725447061</v>
      </c>
      <c r="U401">
        <f t="shared" si="80"/>
        <v>-45.008034664368026</v>
      </c>
      <c r="V401" s="24">
        <f t="shared" si="81"/>
        <v>-0.97419574257904118</v>
      </c>
      <c r="W401" s="24">
        <f t="shared" si="82"/>
        <v>0.52837285906673259</v>
      </c>
    </row>
    <row r="402" spans="1:23">
      <c r="B402" s="4"/>
      <c r="F402" s="1">
        <v>-160</v>
      </c>
      <c r="G402" s="1">
        <f t="shared" si="84"/>
        <v>30</v>
      </c>
      <c r="H402" s="1">
        <f t="shared" ref="H402:H465" si="85">ROUND((ROUNDDOWN(G402,0)+(G402-ROUNDDOWN(G402,0))*(5/3)),2)</f>
        <v>30</v>
      </c>
      <c r="I402" s="1">
        <f t="shared" si="71"/>
        <v>-160</v>
      </c>
      <c r="J402" s="23">
        <f t="shared" si="83"/>
        <v>0.52359877559829882</v>
      </c>
      <c r="K402" s="23">
        <f t="shared" si="83"/>
        <v>-2.7925268031909272</v>
      </c>
      <c r="L402">
        <f t="shared" si="73"/>
        <v>1.4350348038097875</v>
      </c>
      <c r="M402">
        <f t="shared" si="74"/>
        <v>-38.581567999999997</v>
      </c>
      <c r="N402" s="24">
        <f t="shared" si="75"/>
        <v>-0.89492809989693511</v>
      </c>
      <c r="O402" s="24">
        <f t="shared" si="76"/>
        <v>0.43442926659321812</v>
      </c>
      <c r="P402" s="11">
        <f t="shared" si="77"/>
        <v>30</v>
      </c>
      <c r="Q402" s="11">
        <f t="shared" si="77"/>
        <v>-160</v>
      </c>
      <c r="R402" s="23">
        <f t="shared" si="78"/>
        <v>0.52359877559829882</v>
      </c>
      <c r="S402" s="23">
        <f t="shared" si="78"/>
        <v>-2.7925268031909272</v>
      </c>
      <c r="T402">
        <f t="shared" si="79"/>
        <v>1.3775276725447061</v>
      </c>
      <c r="U402">
        <f t="shared" si="80"/>
        <v>-38.925867817831808</v>
      </c>
      <c r="V402" s="24">
        <f t="shared" si="81"/>
        <v>-0.86552040935889507</v>
      </c>
      <c r="W402" s="24">
        <f t="shared" si="82"/>
        <v>0.43063459602919396</v>
      </c>
    </row>
    <row r="403" spans="1:23">
      <c r="A403" s="4"/>
      <c r="B403" s="4"/>
      <c r="F403" s="1">
        <v>-150</v>
      </c>
      <c r="G403" s="1">
        <f t="shared" si="84"/>
        <v>30</v>
      </c>
      <c r="H403" s="1">
        <f t="shared" si="85"/>
        <v>30</v>
      </c>
      <c r="I403" s="1">
        <f t="shared" si="71"/>
        <v>-150</v>
      </c>
      <c r="J403" s="23">
        <f t="shared" si="83"/>
        <v>0.52359877559829882</v>
      </c>
      <c r="K403" s="23">
        <f t="shared" si="83"/>
        <v>-2.6179938779914944</v>
      </c>
      <c r="L403">
        <f t="shared" si="73"/>
        <v>1.4350348038097875</v>
      </c>
      <c r="M403">
        <f t="shared" si="74"/>
        <v>-32.553197999999995</v>
      </c>
      <c r="N403" s="24">
        <f t="shared" si="75"/>
        <v>-0.77216704155236027</v>
      </c>
      <c r="O403" s="24">
        <f t="shared" si="76"/>
        <v>0.34664664239754561</v>
      </c>
      <c r="P403" s="11">
        <f t="shared" si="77"/>
        <v>30</v>
      </c>
      <c r="Q403" s="11">
        <f t="shared" si="77"/>
        <v>-150</v>
      </c>
      <c r="R403" s="23">
        <f t="shared" si="78"/>
        <v>0.52359877559829882</v>
      </c>
      <c r="S403" s="23">
        <f t="shared" si="78"/>
        <v>-2.6179938779914944</v>
      </c>
      <c r="T403">
        <f t="shared" si="79"/>
        <v>1.3775276725447061</v>
      </c>
      <c r="U403">
        <f t="shared" si="80"/>
        <v>-32.84370097129559</v>
      </c>
      <c r="V403" s="24">
        <f t="shared" si="81"/>
        <v>-0.74710099607743563</v>
      </c>
      <c r="W403" s="24">
        <f t="shared" si="82"/>
        <v>0.34496115399387128</v>
      </c>
    </row>
    <row r="404" spans="1:23">
      <c r="B404" s="4"/>
      <c r="F404" s="1">
        <v>-140</v>
      </c>
      <c r="G404" s="1">
        <f t="shared" si="84"/>
        <v>30</v>
      </c>
      <c r="H404" s="1">
        <f t="shared" si="85"/>
        <v>30</v>
      </c>
      <c r="I404" s="1">
        <f t="shared" ref="I404:I467" si="86">ROUND((ROUNDDOWN(F404,0)+(F404-ROUNDDOWN(F404,0))*(5/3)),2)</f>
        <v>-140</v>
      </c>
      <c r="J404" s="23">
        <f t="shared" si="83"/>
        <v>0.52359877559829882</v>
      </c>
      <c r="K404" s="23">
        <f t="shared" si="83"/>
        <v>-2.4434609527920612</v>
      </c>
      <c r="L404">
        <f t="shared" si="73"/>
        <v>1.4350348038097875</v>
      </c>
      <c r="M404">
        <f t="shared" si="74"/>
        <v>-26.524827999999999</v>
      </c>
      <c r="N404" s="24">
        <f t="shared" si="75"/>
        <v>-0.64086584074050512</v>
      </c>
      <c r="O404" s="24">
        <f t="shared" si="76"/>
        <v>0.27224193003385411</v>
      </c>
      <c r="P404" s="11">
        <f t="shared" si="77"/>
        <v>30</v>
      </c>
      <c r="Q404" s="11">
        <f t="shared" si="77"/>
        <v>-140</v>
      </c>
      <c r="R404" s="23">
        <f t="shared" si="78"/>
        <v>0.52359877559829882</v>
      </c>
      <c r="S404" s="23">
        <f t="shared" si="78"/>
        <v>-2.4434609527920612</v>
      </c>
      <c r="T404">
        <f t="shared" si="79"/>
        <v>1.3775276725447061</v>
      </c>
      <c r="U404">
        <f t="shared" si="80"/>
        <v>-26.761534124759368</v>
      </c>
      <c r="V404" s="24">
        <f t="shared" si="81"/>
        <v>-0.62027067550719484</v>
      </c>
      <c r="W404" s="24">
        <f t="shared" si="82"/>
        <v>0.27231704964840597</v>
      </c>
    </row>
    <row r="405" spans="1:23">
      <c r="A405" s="4"/>
      <c r="B405" s="4"/>
      <c r="F405" s="1">
        <v>-130</v>
      </c>
      <c r="G405" s="1">
        <f t="shared" si="84"/>
        <v>30</v>
      </c>
      <c r="H405" s="1">
        <f t="shared" si="85"/>
        <v>30</v>
      </c>
      <c r="I405" s="1">
        <f t="shared" si="86"/>
        <v>-130</v>
      </c>
      <c r="J405" s="23">
        <f t="shared" si="83"/>
        <v>0.52359877559829882</v>
      </c>
      <c r="K405" s="23">
        <f t="shared" si="83"/>
        <v>-2.2689280275926285</v>
      </c>
      <c r="L405">
        <f t="shared" si="73"/>
        <v>1.4350348038097875</v>
      </c>
      <c r="M405">
        <f t="shared" si="74"/>
        <v>-20.496457999999997</v>
      </c>
      <c r="N405" s="24">
        <f t="shared" si="75"/>
        <v>-0.50247668448919702</v>
      </c>
      <c r="O405" s="24">
        <f t="shared" si="76"/>
        <v>0.21203804321074382</v>
      </c>
      <c r="P405" s="11">
        <f t="shared" si="77"/>
        <v>30</v>
      </c>
      <c r="Q405" s="11">
        <f t="shared" si="77"/>
        <v>-130</v>
      </c>
      <c r="R405" s="23">
        <f t="shared" si="78"/>
        <v>0.52359877559829882</v>
      </c>
      <c r="S405" s="23">
        <f t="shared" si="78"/>
        <v>-2.2689280275926285</v>
      </c>
      <c r="T405">
        <f t="shared" si="79"/>
        <v>1.3775276725447061</v>
      </c>
      <c r="U405">
        <f t="shared" si="80"/>
        <v>-20.679367278223147</v>
      </c>
      <c r="V405" s="24">
        <f t="shared" si="81"/>
        <v>-0.48645731091341243</v>
      </c>
      <c r="W405" s="24">
        <f t="shared" si="82"/>
        <v>0.21352011462457732</v>
      </c>
    </row>
    <row r="406" spans="1:23">
      <c r="B406" s="4"/>
      <c r="F406" s="1">
        <v>-120</v>
      </c>
      <c r="G406" s="1">
        <f t="shared" si="84"/>
        <v>30</v>
      </c>
      <c r="H406" s="1">
        <f t="shared" si="85"/>
        <v>30</v>
      </c>
      <c r="I406" s="1">
        <f t="shared" si="86"/>
        <v>-120</v>
      </c>
      <c r="J406" s="23">
        <f t="shared" si="83"/>
        <v>0.52359877559829882</v>
      </c>
      <c r="K406" s="23">
        <f t="shared" si="83"/>
        <v>-2.0943951023931953</v>
      </c>
      <c r="L406">
        <f t="shared" si="73"/>
        <v>1.4350348038097875</v>
      </c>
      <c r="M406">
        <f t="shared" si="74"/>
        <v>-14.468087999999998</v>
      </c>
      <c r="N406" s="24">
        <f t="shared" si="75"/>
        <v>-0.35853015238382857</v>
      </c>
      <c r="O406" s="24">
        <f t="shared" si="76"/>
        <v>0.16670083496633481</v>
      </c>
      <c r="P406" s="11">
        <f t="shared" si="77"/>
        <v>30</v>
      </c>
      <c r="Q406" s="11">
        <f t="shared" si="77"/>
        <v>-120</v>
      </c>
      <c r="R406" s="23">
        <f t="shared" si="78"/>
        <v>0.52359877559829882</v>
      </c>
      <c r="S406" s="23">
        <f t="shared" si="78"/>
        <v>-2.0943951023931953</v>
      </c>
      <c r="T406">
        <f t="shared" si="79"/>
        <v>1.3775276725447061</v>
      </c>
      <c r="U406">
        <f t="shared" si="80"/>
        <v>-14.597200431686929</v>
      </c>
      <c r="V406" s="24">
        <f t="shared" si="81"/>
        <v>-0.34716738108477585</v>
      </c>
      <c r="W406" s="24">
        <f t="shared" si="82"/>
        <v>0.16923228830132664</v>
      </c>
    </row>
    <row r="407" spans="1:23">
      <c r="A407" s="4"/>
      <c r="B407" s="4"/>
      <c r="F407" s="1">
        <v>-110</v>
      </c>
      <c r="G407" s="1">
        <f t="shared" si="84"/>
        <v>30</v>
      </c>
      <c r="H407" s="1">
        <f t="shared" si="85"/>
        <v>30</v>
      </c>
      <c r="I407" s="1">
        <f t="shared" si="86"/>
        <v>-110</v>
      </c>
      <c r="J407" s="23">
        <f t="shared" si="83"/>
        <v>0.52359877559829882</v>
      </c>
      <c r="K407" s="23">
        <f t="shared" si="83"/>
        <v>-1.9198621771937625</v>
      </c>
      <c r="L407">
        <f t="shared" si="73"/>
        <v>1.4350348038097875</v>
      </c>
      <c r="M407">
        <f t="shared" si="74"/>
        <v>-8.4397179999999992</v>
      </c>
      <c r="N407" s="24">
        <f t="shared" si="75"/>
        <v>-0.21061828840672167</v>
      </c>
      <c r="O407" s="24">
        <f t="shared" si="76"/>
        <v>0.13673173335523181</v>
      </c>
      <c r="P407" s="11">
        <f t="shared" si="77"/>
        <v>30</v>
      </c>
      <c r="Q407" s="11">
        <f t="shared" si="77"/>
        <v>-110</v>
      </c>
      <c r="R407" s="23">
        <f t="shared" si="78"/>
        <v>0.52359877559829882</v>
      </c>
      <c r="S407" s="23">
        <f t="shared" si="78"/>
        <v>-1.9198621771937625</v>
      </c>
      <c r="T407">
        <f t="shared" si="79"/>
        <v>1.3775276725447061</v>
      </c>
      <c r="U407">
        <f t="shared" si="80"/>
        <v>-8.5150335851507073</v>
      </c>
      <c r="V407" s="24">
        <f t="shared" si="81"/>
        <v>-0.20396902030594105</v>
      </c>
      <c r="W407" s="24">
        <f t="shared" si="82"/>
        <v>0.13995216565200086</v>
      </c>
    </row>
    <row r="408" spans="1:23">
      <c r="B408" s="4"/>
      <c r="F408" s="1">
        <v>-100</v>
      </c>
      <c r="G408" s="1">
        <f t="shared" si="84"/>
        <v>30</v>
      </c>
      <c r="H408" s="1">
        <f t="shared" si="85"/>
        <v>30</v>
      </c>
      <c r="I408" s="1">
        <f t="shared" si="86"/>
        <v>-100</v>
      </c>
      <c r="J408" s="23">
        <f t="shared" si="83"/>
        <v>0.52359877559829882</v>
      </c>
      <c r="K408" s="23">
        <f t="shared" si="83"/>
        <v>-1.7453292519943295</v>
      </c>
      <c r="L408">
        <f t="shared" si="73"/>
        <v>1.4350348038097875</v>
      </c>
      <c r="M408">
        <f t="shared" si="74"/>
        <v>-2.4113479999999998</v>
      </c>
      <c r="N408" s="24">
        <f t="shared" si="75"/>
        <v>-6.0376992982253255E-2</v>
      </c>
      <c r="O408" s="24">
        <f t="shared" si="76"/>
        <v>0.122462195670485</v>
      </c>
      <c r="P408" s="11">
        <f t="shared" si="77"/>
        <v>30</v>
      </c>
      <c r="Q408" s="11">
        <f t="shared" si="77"/>
        <v>-100</v>
      </c>
      <c r="R408" s="23">
        <f t="shared" si="78"/>
        <v>0.52359877559829882</v>
      </c>
      <c r="S408" s="23">
        <f t="shared" si="78"/>
        <v>-1.7453292519943295</v>
      </c>
      <c r="T408">
        <f t="shared" si="79"/>
        <v>1.3775276725447061</v>
      </c>
      <c r="U408">
        <f t="shared" si="80"/>
        <v>-2.432866738614488</v>
      </c>
      <c r="V408" s="24">
        <f t="shared" si="81"/>
        <v>-5.8474364208823813E-2</v>
      </c>
      <c r="W408" s="24">
        <f t="shared" si="82"/>
        <v>0.12600938403259421</v>
      </c>
    </row>
    <row r="409" spans="1:23">
      <c r="A409" s="4"/>
      <c r="B409" s="4"/>
      <c r="F409" s="1">
        <v>-90</v>
      </c>
      <c r="G409" s="1">
        <f t="shared" si="84"/>
        <v>30</v>
      </c>
      <c r="H409" s="1">
        <f t="shared" si="85"/>
        <v>30</v>
      </c>
      <c r="I409" s="1">
        <f t="shared" si="86"/>
        <v>-90</v>
      </c>
      <c r="J409" s="23">
        <f t="shared" si="83"/>
        <v>0.52359877559829882</v>
      </c>
      <c r="K409" s="23">
        <f t="shared" si="83"/>
        <v>-1.5707963267948966</v>
      </c>
      <c r="L409">
        <f t="shared" si="73"/>
        <v>1.4350348038097875</v>
      </c>
      <c r="M409">
        <f t="shared" si="74"/>
        <v>3.6170219999999995</v>
      </c>
      <c r="N409" s="24">
        <f t="shared" si="75"/>
        <v>9.0532070028847431E-2</v>
      </c>
      <c r="O409" s="24">
        <f t="shared" si="76"/>
        <v>0.12405004253666418</v>
      </c>
      <c r="P409" s="11">
        <f t="shared" si="77"/>
        <v>30</v>
      </c>
      <c r="Q409" s="11">
        <f t="shared" si="77"/>
        <v>-90</v>
      </c>
      <c r="R409" s="23">
        <f t="shared" si="78"/>
        <v>0.52359877559829882</v>
      </c>
      <c r="S409" s="23">
        <f t="shared" si="78"/>
        <v>-1.5707963267948966</v>
      </c>
      <c r="T409">
        <f t="shared" si="79"/>
        <v>1.3775276725447061</v>
      </c>
      <c r="U409">
        <f t="shared" si="80"/>
        <v>3.6493001079217322</v>
      </c>
      <c r="V409" s="24">
        <f t="shared" si="81"/>
        <v>8.7678599745883101E-2</v>
      </c>
      <c r="W409" s="24">
        <f t="shared" si="82"/>
        <v>0.12756091210485931</v>
      </c>
    </row>
    <row r="410" spans="1:23">
      <c r="B410" s="4"/>
      <c r="F410" s="1">
        <v>-80</v>
      </c>
      <c r="G410" s="1">
        <f t="shared" si="84"/>
        <v>30</v>
      </c>
      <c r="H410" s="1">
        <f t="shared" si="85"/>
        <v>30</v>
      </c>
      <c r="I410" s="1">
        <f t="shared" si="86"/>
        <v>-80</v>
      </c>
      <c r="J410" s="23">
        <f t="shared" si="83"/>
        <v>0.52359877559829882</v>
      </c>
      <c r="K410" s="23">
        <f t="shared" si="83"/>
        <v>-1.3962634015954636</v>
      </c>
      <c r="L410">
        <f t="shared" si="73"/>
        <v>1.4350348038097875</v>
      </c>
      <c r="M410">
        <f t="shared" si="74"/>
        <v>9.6453919999999993</v>
      </c>
      <c r="N410" s="24">
        <f t="shared" si="75"/>
        <v>0.24043985127797371</v>
      </c>
      <c r="O410" s="24">
        <f t="shared" si="76"/>
        <v>0.14147771241886331</v>
      </c>
      <c r="P410" s="11">
        <f t="shared" si="77"/>
        <v>30</v>
      </c>
      <c r="Q410" s="11">
        <f t="shared" si="77"/>
        <v>-80</v>
      </c>
      <c r="R410" s="23">
        <f t="shared" si="78"/>
        <v>0.52359877559829882</v>
      </c>
      <c r="S410" s="23">
        <f t="shared" si="78"/>
        <v>-1.3962634015954636</v>
      </c>
      <c r="T410">
        <f t="shared" si="79"/>
        <v>1.3775276725447061</v>
      </c>
      <c r="U410">
        <f t="shared" si="80"/>
        <v>9.731466954457952</v>
      </c>
      <c r="V410" s="24">
        <f t="shared" si="81"/>
        <v>0.23284447282861329</v>
      </c>
      <c r="W410" s="24">
        <f t="shared" si="82"/>
        <v>0.14458928267381155</v>
      </c>
    </row>
    <row r="411" spans="1:23">
      <c r="A411" s="4"/>
      <c r="B411" s="4"/>
      <c r="F411" s="1">
        <v>-70</v>
      </c>
      <c r="G411" s="1">
        <f t="shared" si="84"/>
        <v>30</v>
      </c>
      <c r="H411" s="1">
        <f t="shared" si="85"/>
        <v>30</v>
      </c>
      <c r="I411" s="1">
        <f t="shared" si="86"/>
        <v>-70</v>
      </c>
      <c r="J411" s="23">
        <f t="shared" si="83"/>
        <v>0.52359877559829882</v>
      </c>
      <c r="K411" s="23">
        <f t="shared" si="83"/>
        <v>-1.2217304763960306</v>
      </c>
      <c r="L411">
        <f t="shared" si="73"/>
        <v>1.4350348038097875</v>
      </c>
      <c r="M411">
        <f t="shared" si="74"/>
        <v>15.673761999999998</v>
      </c>
      <c r="N411" s="24">
        <f t="shared" si="75"/>
        <v>0.38768837556037228</v>
      </c>
      <c r="O411" s="24">
        <f t="shared" si="76"/>
        <v>0.17455245585270807</v>
      </c>
      <c r="P411" s="11">
        <f t="shared" si="77"/>
        <v>30</v>
      </c>
      <c r="Q411" s="11">
        <f t="shared" si="77"/>
        <v>-70</v>
      </c>
      <c r="R411" s="23">
        <f t="shared" si="78"/>
        <v>0.52359877559829882</v>
      </c>
      <c r="S411" s="23">
        <f t="shared" si="78"/>
        <v>-1.2217304763960306</v>
      </c>
      <c r="T411">
        <f t="shared" si="79"/>
        <v>1.3775276725447061</v>
      </c>
      <c r="U411">
        <f t="shared" si="80"/>
        <v>15.813633800994172</v>
      </c>
      <c r="V411" s="24">
        <f t="shared" si="81"/>
        <v>0.37538896903733432</v>
      </c>
      <c r="W411" s="24">
        <f t="shared" si="82"/>
        <v>0.17690278933444525</v>
      </c>
    </row>
    <row r="412" spans="1:23">
      <c r="B412" s="4"/>
      <c r="F412" s="1">
        <v>-60</v>
      </c>
      <c r="G412" s="1">
        <f t="shared" si="84"/>
        <v>30</v>
      </c>
      <c r="H412" s="1">
        <f t="shared" si="85"/>
        <v>30</v>
      </c>
      <c r="I412" s="1">
        <f t="shared" si="86"/>
        <v>-60</v>
      </c>
      <c r="J412" s="23">
        <f t="shared" si="83"/>
        <v>0.52359877559829882</v>
      </c>
      <c r="K412" s="23">
        <f t="shared" si="83"/>
        <v>-1.0471975511965976</v>
      </c>
      <c r="L412">
        <f t="shared" si="73"/>
        <v>1.4350348038097875</v>
      </c>
      <c r="M412">
        <f t="shared" si="74"/>
        <v>21.702131999999999</v>
      </c>
      <c r="N412" s="24">
        <f t="shared" si="75"/>
        <v>0.53064907896720259</v>
      </c>
      <c r="O412" s="24">
        <f t="shared" si="76"/>
        <v>0.22290846724718816</v>
      </c>
      <c r="P412" s="11">
        <f t="shared" si="77"/>
        <v>30</v>
      </c>
      <c r="Q412" s="11">
        <f t="shared" si="77"/>
        <v>-60</v>
      </c>
      <c r="R412" s="23">
        <f t="shared" si="78"/>
        <v>0.52359877559829882</v>
      </c>
      <c r="S412" s="23">
        <f t="shared" si="78"/>
        <v>-1.0471975511965976</v>
      </c>
      <c r="T412">
        <f t="shared" si="79"/>
        <v>1.3775276725447061</v>
      </c>
      <c r="U412">
        <f t="shared" si="80"/>
        <v>21.895800647530393</v>
      </c>
      <c r="V412" s="24">
        <f t="shared" si="81"/>
        <v>0.51370731398621039</v>
      </c>
      <c r="W412" s="24">
        <f t="shared" si="82"/>
        <v>0.22413764471380082</v>
      </c>
    </row>
    <row r="413" spans="1:23">
      <c r="A413" s="4"/>
      <c r="B413" s="4"/>
      <c r="F413" s="1">
        <v>-50</v>
      </c>
      <c r="G413" s="1">
        <f t="shared" si="84"/>
        <v>30</v>
      </c>
      <c r="H413" s="1">
        <f t="shared" si="85"/>
        <v>30</v>
      </c>
      <c r="I413" s="1">
        <f t="shared" si="86"/>
        <v>-50</v>
      </c>
      <c r="J413" s="23">
        <f t="shared" si="83"/>
        <v>0.52359877559829882</v>
      </c>
      <c r="K413" s="23">
        <f t="shared" si="83"/>
        <v>-0.87266462599716477</v>
      </c>
      <c r="L413">
        <f t="shared" si="73"/>
        <v>1.4350348038097875</v>
      </c>
      <c r="M413">
        <f t="shared" si="74"/>
        <v>27.730501999999998</v>
      </c>
      <c r="N413" s="24">
        <f t="shared" si="75"/>
        <v>0.66774082074961527</v>
      </c>
      <c r="O413" s="24">
        <f t="shared" si="76"/>
        <v>0.2860109306826446</v>
      </c>
      <c r="P413" s="11">
        <f t="shared" si="77"/>
        <v>30</v>
      </c>
      <c r="Q413" s="11">
        <f t="shared" si="77"/>
        <v>-50</v>
      </c>
      <c r="R413" s="23">
        <f t="shared" si="78"/>
        <v>0.52359877559829882</v>
      </c>
      <c r="S413" s="23">
        <f t="shared" si="78"/>
        <v>-0.87266462599716477</v>
      </c>
      <c r="T413">
        <f t="shared" si="79"/>
        <v>1.3775276725447061</v>
      </c>
      <c r="U413">
        <f t="shared" si="80"/>
        <v>27.977967494066611</v>
      </c>
      <c r="V413" s="24">
        <f t="shared" si="81"/>
        <v>0.64624231155074019</v>
      </c>
      <c r="W413" s="24">
        <f t="shared" si="82"/>
        <v>0.28576207601077064</v>
      </c>
    </row>
    <row r="414" spans="1:23">
      <c r="B414" s="4"/>
      <c r="F414" s="1">
        <v>-40</v>
      </c>
      <c r="G414" s="1">
        <f t="shared" si="84"/>
        <v>30</v>
      </c>
      <c r="H414" s="1">
        <f t="shared" si="85"/>
        <v>30</v>
      </c>
      <c r="I414" s="1">
        <f t="shared" si="86"/>
        <v>-40</v>
      </c>
      <c r="J414" s="23">
        <f t="shared" si="83"/>
        <v>0.52359877559829882</v>
      </c>
      <c r="K414" s="23">
        <f t="shared" si="83"/>
        <v>-0.69813170079773179</v>
      </c>
      <c r="L414">
        <f t="shared" si="73"/>
        <v>1.4350348038097875</v>
      </c>
      <c r="M414">
        <f t="shared" si="74"/>
        <v>33.758871999999997</v>
      </c>
      <c r="N414" s="24">
        <f t="shared" si="75"/>
        <v>0.79744737068421734</v>
      </c>
      <c r="O414" s="24">
        <f t="shared" si="76"/>
        <v>0.36316193495751681</v>
      </c>
      <c r="P414" s="11">
        <f t="shared" si="77"/>
        <v>30</v>
      </c>
      <c r="Q414" s="11">
        <f t="shared" si="77"/>
        <v>-40</v>
      </c>
      <c r="R414" s="23">
        <f t="shared" si="78"/>
        <v>0.52359877559829882</v>
      </c>
      <c r="S414" s="23">
        <f t="shared" si="78"/>
        <v>-0.69813170079773179</v>
      </c>
      <c r="T414">
        <f t="shared" si="79"/>
        <v>1.3775276725447061</v>
      </c>
      <c r="U414">
        <f t="shared" si="80"/>
        <v>34.060134340602829</v>
      </c>
      <c r="V414" s="24">
        <f t="shared" si="81"/>
        <v>0.77150187487401045</v>
      </c>
      <c r="W414" s="24">
        <f t="shared" si="82"/>
        <v>0.36108231172580618</v>
      </c>
    </row>
    <row r="415" spans="1:23">
      <c r="A415" s="4"/>
      <c r="B415" s="4"/>
      <c r="F415" s="1">
        <v>-30</v>
      </c>
      <c r="G415" s="1">
        <f t="shared" si="84"/>
        <v>30</v>
      </c>
      <c r="H415" s="1">
        <f t="shared" si="85"/>
        <v>30</v>
      </c>
      <c r="I415" s="1">
        <f t="shared" si="86"/>
        <v>-30</v>
      </c>
      <c r="J415" s="23">
        <f t="shared" si="83"/>
        <v>0.52359877559829882</v>
      </c>
      <c r="K415" s="23">
        <f t="shared" si="83"/>
        <v>-0.52359877559829882</v>
      </c>
      <c r="L415">
        <f t="shared" si="73"/>
        <v>1.4350348038097875</v>
      </c>
      <c r="M415">
        <f t="shared" si="74"/>
        <v>39.787241999999999</v>
      </c>
      <c r="N415" s="24">
        <f t="shared" si="75"/>
        <v>0.91833417853022969</v>
      </c>
      <c r="O415" s="24">
        <f t="shared" si="76"/>
        <v>0.4535081924636255</v>
      </c>
      <c r="P415" s="11">
        <f t="shared" si="77"/>
        <v>30</v>
      </c>
      <c r="Q415" s="11">
        <f t="shared" si="77"/>
        <v>-30</v>
      </c>
      <c r="R415" s="23">
        <f t="shared" si="78"/>
        <v>0.52359877559829882</v>
      </c>
      <c r="S415" s="23">
        <f t="shared" si="78"/>
        <v>-0.52359877559829882</v>
      </c>
      <c r="T415">
        <f t="shared" si="79"/>
        <v>1.3775276725447061</v>
      </c>
      <c r="U415">
        <f t="shared" si="80"/>
        <v>40.142301187139054</v>
      </c>
      <c r="V415" s="24">
        <f t="shared" si="81"/>
        <v>0.88807582436895505</v>
      </c>
      <c r="W415" s="24">
        <f t="shared" si="82"/>
        <v>0.44925039218157536</v>
      </c>
    </row>
    <row r="416" spans="1:23">
      <c r="B416" s="4"/>
      <c r="F416" s="1">
        <v>-20</v>
      </c>
      <c r="G416" s="1">
        <f t="shared" si="84"/>
        <v>30</v>
      </c>
      <c r="H416" s="1">
        <f t="shared" si="85"/>
        <v>30</v>
      </c>
      <c r="I416" s="1">
        <f t="shared" si="86"/>
        <v>-20</v>
      </c>
      <c r="J416" s="23">
        <f t="shared" si="83"/>
        <v>0.52359877559829882</v>
      </c>
      <c r="K416" s="23">
        <f t="shared" si="83"/>
        <v>-0.3490658503988659</v>
      </c>
      <c r="L416">
        <f t="shared" si="73"/>
        <v>1.4350348038097875</v>
      </c>
      <c r="M416">
        <f t="shared" si="74"/>
        <v>45.815611999999994</v>
      </c>
      <c r="N416" s="24">
        <f t="shared" si="75"/>
        <v>1.0290642401086805</v>
      </c>
      <c r="O416" s="24">
        <f t="shared" si="76"/>
        <v>0.55605047651947848</v>
      </c>
      <c r="P416" s="11">
        <f t="shared" si="77"/>
        <v>30</v>
      </c>
      <c r="Q416" s="11">
        <f t="shared" si="77"/>
        <v>-20</v>
      </c>
      <c r="R416" s="23">
        <f t="shared" si="78"/>
        <v>0.52359877559829882</v>
      </c>
      <c r="S416" s="23">
        <f t="shared" si="78"/>
        <v>-0.3490658503988659</v>
      </c>
      <c r="T416">
        <f t="shared" si="79"/>
        <v>1.3775276725447061</v>
      </c>
      <c r="U416">
        <f t="shared" si="80"/>
        <v>46.224468033675272</v>
      </c>
      <c r="V416" s="24">
        <f t="shared" si="81"/>
        <v>0.99465176360371665</v>
      </c>
      <c r="W416" s="24">
        <f t="shared" si="82"/>
        <v>0.54927371590326213</v>
      </c>
    </row>
    <row r="417" spans="1:23">
      <c r="A417" s="4"/>
      <c r="B417" s="4"/>
      <c r="F417" s="1">
        <v>-10</v>
      </c>
      <c r="G417" s="1">
        <f t="shared" si="84"/>
        <v>30</v>
      </c>
      <c r="H417" s="1">
        <f t="shared" si="85"/>
        <v>30</v>
      </c>
      <c r="I417" s="1">
        <f t="shared" si="86"/>
        <v>-10</v>
      </c>
      <c r="J417" s="23">
        <f t="shared" si="83"/>
        <v>0.52359877559829882</v>
      </c>
      <c r="K417" s="23">
        <f t="shared" si="83"/>
        <v>-0.17453292519943295</v>
      </c>
      <c r="L417">
        <f t="shared" si="73"/>
        <v>1.4350348038097875</v>
      </c>
      <c r="M417">
        <f t="shared" si="74"/>
        <v>51.843981999999997</v>
      </c>
      <c r="N417" s="24">
        <f t="shared" si="75"/>
        <v>1.1284128845253167</v>
      </c>
      <c r="O417" s="24">
        <f t="shared" si="76"/>
        <v>0.66965467278500201</v>
      </c>
      <c r="P417" s="11">
        <f t="shared" si="77"/>
        <v>30</v>
      </c>
      <c r="Q417" s="11">
        <f t="shared" si="77"/>
        <v>-10</v>
      </c>
      <c r="R417" s="23">
        <f t="shared" si="78"/>
        <v>0.52359877559829882</v>
      </c>
      <c r="S417" s="23">
        <f t="shared" si="78"/>
        <v>-0.17453292519943295</v>
      </c>
      <c r="T417">
        <f t="shared" si="79"/>
        <v>1.3775276725447061</v>
      </c>
      <c r="U417">
        <f t="shared" si="80"/>
        <v>52.30663488021149</v>
      </c>
      <c r="V417" s="24">
        <f t="shared" si="81"/>
        <v>1.0900298543384521</v>
      </c>
      <c r="W417" s="24">
        <f t="shared" si="82"/>
        <v>0.6600262143847927</v>
      </c>
    </row>
    <row r="418" spans="1:23">
      <c r="B418" s="4"/>
      <c r="F418" s="1">
        <v>0</v>
      </c>
      <c r="G418" s="1">
        <f t="shared" si="84"/>
        <v>30</v>
      </c>
      <c r="H418" s="1">
        <f t="shared" si="85"/>
        <v>30</v>
      </c>
      <c r="I418" s="1">
        <f t="shared" si="86"/>
        <v>0</v>
      </c>
      <c r="J418" s="23">
        <f t="shared" si="83"/>
        <v>0.52359877559829882</v>
      </c>
      <c r="K418" s="23">
        <f t="shared" si="83"/>
        <v>0</v>
      </c>
      <c r="L418">
        <f t="shared" si="73"/>
        <v>1.4350348038097875</v>
      </c>
      <c r="M418">
        <f t="shared" si="74"/>
        <v>57.872351999999992</v>
      </c>
      <c r="N418" s="24">
        <f t="shared" si="75"/>
        <v>1.2152813189910243</v>
      </c>
      <c r="O418" s="24">
        <f t="shared" si="76"/>
        <v>0.79306432252940329</v>
      </c>
      <c r="P418" s="11">
        <f t="shared" si="77"/>
        <v>30</v>
      </c>
      <c r="Q418" s="11">
        <f t="shared" si="77"/>
        <v>0</v>
      </c>
      <c r="R418" s="23">
        <f t="shared" si="78"/>
        <v>0.52359877559829882</v>
      </c>
      <c r="S418" s="23">
        <f t="shared" si="78"/>
        <v>0</v>
      </c>
      <c r="T418">
        <f t="shared" si="79"/>
        <v>1.3775276725447061</v>
      </c>
      <c r="U418">
        <f t="shared" si="80"/>
        <v>58.388801726747715</v>
      </c>
      <c r="V418" s="24">
        <f t="shared" si="81"/>
        <v>1.1731363243753428</v>
      </c>
      <c r="W418" s="24">
        <f t="shared" si="82"/>
        <v>0.78026102943481157</v>
      </c>
    </row>
    <row r="419" spans="1:23">
      <c r="A419" s="4"/>
      <c r="B419" s="4"/>
      <c r="F419" s="1">
        <v>10</v>
      </c>
      <c r="G419" s="1">
        <f t="shared" si="84"/>
        <v>30</v>
      </c>
      <c r="H419" s="1">
        <f t="shared" si="85"/>
        <v>30</v>
      </c>
      <c r="I419" s="1">
        <f t="shared" si="86"/>
        <v>10</v>
      </c>
      <c r="J419" s="23">
        <f t="shared" si="83"/>
        <v>0.52359877559829882</v>
      </c>
      <c r="K419" s="23">
        <f t="shared" si="83"/>
        <v>0.17453292519943295</v>
      </c>
      <c r="L419">
        <f t="shared" si="73"/>
        <v>1.4350348038097875</v>
      </c>
      <c r="M419">
        <f t="shared" si="74"/>
        <v>63.900721999999995</v>
      </c>
      <c r="N419" s="24">
        <f t="shared" si="75"/>
        <v>1.2887087814344838</v>
      </c>
      <c r="O419" s="24">
        <f t="shared" si="76"/>
        <v>0.9249145190240361</v>
      </c>
      <c r="P419" s="11">
        <f t="shared" si="77"/>
        <v>30</v>
      </c>
      <c r="Q419" s="11">
        <f t="shared" si="77"/>
        <v>10</v>
      </c>
      <c r="R419" s="23">
        <f t="shared" si="78"/>
        <v>0.52359877559829882</v>
      </c>
      <c r="S419" s="23">
        <f t="shared" si="78"/>
        <v>0.17453292519943295</v>
      </c>
      <c r="T419">
        <f t="shared" si="79"/>
        <v>1.3775276725447061</v>
      </c>
      <c r="U419">
        <f t="shared" si="80"/>
        <v>64.470968573283926</v>
      </c>
      <c r="V419" s="24">
        <f t="shared" si="81"/>
        <v>1.2430355561496309</v>
      </c>
      <c r="W419" s="24">
        <f t="shared" si="82"/>
        <v>0.90862455038009093</v>
      </c>
    </row>
    <row r="420" spans="1:23">
      <c r="B420" s="4"/>
      <c r="F420" s="1">
        <v>20</v>
      </c>
      <c r="G420" s="1">
        <f t="shared" si="84"/>
        <v>30</v>
      </c>
      <c r="H420" s="1">
        <f t="shared" si="85"/>
        <v>30</v>
      </c>
      <c r="I420" s="1">
        <f t="shared" si="86"/>
        <v>20</v>
      </c>
      <c r="J420" s="23">
        <f t="shared" si="83"/>
        <v>0.52359877559829882</v>
      </c>
      <c r="K420" s="23">
        <f t="shared" si="83"/>
        <v>0.3490658503988659</v>
      </c>
      <c r="L420">
        <f t="shared" si="73"/>
        <v>1.4350348038097875</v>
      </c>
      <c r="M420">
        <f t="shared" si="74"/>
        <v>69.929091999999997</v>
      </c>
      <c r="N420" s="24">
        <f t="shared" si="75"/>
        <v>1.3478831664995563</v>
      </c>
      <c r="O420" s="24">
        <f t="shared" si="76"/>
        <v>1.0637470033666037</v>
      </c>
      <c r="P420" s="11">
        <f t="shared" si="77"/>
        <v>30</v>
      </c>
      <c r="Q420" s="11">
        <f t="shared" si="77"/>
        <v>20</v>
      </c>
      <c r="R420" s="23">
        <f t="shared" si="78"/>
        <v>0.52359877559829882</v>
      </c>
      <c r="S420" s="23">
        <f t="shared" si="78"/>
        <v>0.3490658503988659</v>
      </c>
      <c r="T420">
        <f t="shared" si="79"/>
        <v>1.3775276725447061</v>
      </c>
      <c r="U420">
        <f t="shared" si="80"/>
        <v>70.553135419820151</v>
      </c>
      <c r="V420" s="24">
        <f t="shared" si="81"/>
        <v>1.2989406199676108</v>
      </c>
      <c r="W420" s="24">
        <f t="shared" si="82"/>
        <v>1.0436716530947092</v>
      </c>
    </row>
    <row r="421" spans="1:23">
      <c r="A421" s="4"/>
      <c r="B421" s="4"/>
      <c r="F421" s="1">
        <v>30</v>
      </c>
      <c r="G421" s="1">
        <f t="shared" si="84"/>
        <v>30</v>
      </c>
      <c r="H421" s="1">
        <f t="shared" si="85"/>
        <v>30</v>
      </c>
      <c r="I421" s="1">
        <f t="shared" si="86"/>
        <v>30</v>
      </c>
      <c r="J421" s="23">
        <f t="shared" si="83"/>
        <v>0.52359877559829882</v>
      </c>
      <c r="K421" s="23">
        <f t="shared" si="83"/>
        <v>0.52359877559829882</v>
      </c>
      <c r="L421">
        <f t="shared" si="73"/>
        <v>1.4350348038097875</v>
      </c>
      <c r="M421">
        <f t="shared" si="74"/>
        <v>75.957461999999992</v>
      </c>
      <c r="N421" s="24">
        <f t="shared" si="75"/>
        <v>1.3921500074042188</v>
      </c>
      <c r="O421" s="24">
        <f t="shared" si="76"/>
        <v>1.2080262927773853</v>
      </c>
      <c r="P421" s="11">
        <f t="shared" si="77"/>
        <v>30</v>
      </c>
      <c r="Q421" s="11">
        <f t="shared" si="77"/>
        <v>30</v>
      </c>
      <c r="R421" s="23">
        <f t="shared" si="78"/>
        <v>0.52359877559829882</v>
      </c>
      <c r="S421" s="23">
        <f t="shared" si="78"/>
        <v>0.52359877559829882</v>
      </c>
      <c r="T421">
        <f t="shared" si="79"/>
        <v>1.3775276725447061</v>
      </c>
      <c r="U421">
        <f t="shared" si="80"/>
        <v>76.635302266356376</v>
      </c>
      <c r="V421" s="24">
        <f t="shared" si="81"/>
        <v>1.3402221333077549</v>
      </c>
      <c r="W421" s="24">
        <f t="shared" si="82"/>
        <v>1.1838819692930986</v>
      </c>
    </row>
    <row r="422" spans="1:23">
      <c r="B422" s="4"/>
      <c r="F422" s="1">
        <v>40</v>
      </c>
      <c r="G422" s="1">
        <f t="shared" si="84"/>
        <v>30</v>
      </c>
      <c r="H422" s="1">
        <f t="shared" si="85"/>
        <v>30</v>
      </c>
      <c r="I422" s="1">
        <f t="shared" si="86"/>
        <v>40</v>
      </c>
      <c r="J422" s="23">
        <f t="shared" si="83"/>
        <v>0.52359877559829882</v>
      </c>
      <c r="K422" s="23">
        <f t="shared" si="83"/>
        <v>0.69813170079773179</v>
      </c>
      <c r="L422">
        <f t="shared" si="73"/>
        <v>1.4350348038097875</v>
      </c>
      <c r="M422">
        <f t="shared" si="74"/>
        <v>81.985831999999988</v>
      </c>
      <c r="N422" s="24">
        <f t="shared" si="75"/>
        <v>1.4210197143219716</v>
      </c>
      <c r="O422" s="24">
        <f t="shared" si="76"/>
        <v>1.3561566629890396</v>
      </c>
      <c r="P422" s="11">
        <f t="shared" si="77"/>
        <v>30</v>
      </c>
      <c r="Q422" s="11">
        <f t="shared" si="77"/>
        <v>40</v>
      </c>
      <c r="R422" s="23">
        <f t="shared" si="78"/>
        <v>0.52359877559829882</v>
      </c>
      <c r="S422" s="23">
        <f t="shared" si="78"/>
        <v>0.69813170079773179</v>
      </c>
      <c r="T422">
        <f t="shared" si="79"/>
        <v>1.3775276725447061</v>
      </c>
      <c r="U422">
        <f t="shared" si="80"/>
        <v>82.717469112892587</v>
      </c>
      <c r="V422" s="24">
        <f t="shared" si="81"/>
        <v>1.3664153464464419</v>
      </c>
      <c r="W422" s="24">
        <f t="shared" si="82"/>
        <v>1.3276770029263092</v>
      </c>
    </row>
    <row r="423" spans="1:23">
      <c r="A423" s="4"/>
      <c r="B423" s="4"/>
      <c r="F423" s="1">
        <v>50</v>
      </c>
      <c r="G423" s="1">
        <f t="shared" si="84"/>
        <v>30</v>
      </c>
      <c r="H423" s="1">
        <f t="shared" si="85"/>
        <v>30</v>
      </c>
      <c r="I423" s="1">
        <f t="shared" si="86"/>
        <v>50</v>
      </c>
      <c r="J423" s="23">
        <f t="shared" si="83"/>
        <v>0.52359877559829882</v>
      </c>
      <c r="K423" s="23">
        <f t="shared" si="83"/>
        <v>0.87266462599716477</v>
      </c>
      <c r="L423">
        <f t="shared" si="73"/>
        <v>1.4350348038097875</v>
      </c>
      <c r="M423">
        <f t="shared" si="74"/>
        <v>88.014201999999997</v>
      </c>
      <c r="N423" s="24">
        <f t="shared" si="75"/>
        <v>1.4341729892294617</v>
      </c>
      <c r="O423" s="24">
        <f t="shared" si="76"/>
        <v>1.5064997969053142</v>
      </c>
      <c r="P423" s="11">
        <f t="shared" si="77"/>
        <v>30</v>
      </c>
      <c r="Q423" s="11">
        <f t="shared" si="77"/>
        <v>50</v>
      </c>
      <c r="R423" s="23">
        <f t="shared" si="78"/>
        <v>0.52359877559829882</v>
      </c>
      <c r="S423" s="23">
        <f t="shared" si="78"/>
        <v>0.87266462599716477</v>
      </c>
      <c r="T423">
        <f t="shared" si="79"/>
        <v>1.3775276725447061</v>
      </c>
      <c r="U423">
        <f t="shared" si="80"/>
        <v>88.799635959428812</v>
      </c>
      <c r="V423" s="24">
        <f t="shared" si="81"/>
        <v>1.3772253746378855</v>
      </c>
      <c r="W423" s="24">
        <f t="shared" si="82"/>
        <v>1.4734379009840706</v>
      </c>
    </row>
    <row r="424" spans="1:23">
      <c r="B424" s="4"/>
      <c r="F424" s="1">
        <v>60</v>
      </c>
      <c r="G424" s="1">
        <f t="shared" si="84"/>
        <v>30</v>
      </c>
      <c r="H424" s="1">
        <f t="shared" si="85"/>
        <v>30</v>
      </c>
      <c r="I424" s="1">
        <f t="shared" si="86"/>
        <v>60</v>
      </c>
      <c r="J424" s="23">
        <f t="shared" si="83"/>
        <v>0.52359877559829882</v>
      </c>
      <c r="K424" s="23">
        <f t="shared" si="83"/>
        <v>1.0471975511965976</v>
      </c>
      <c r="L424">
        <f t="shared" si="73"/>
        <v>1.4350348038097875</v>
      </c>
      <c r="M424">
        <f t="shared" si="74"/>
        <v>94.042571999999993</v>
      </c>
      <c r="N424" s="24">
        <f t="shared" si="75"/>
        <v>1.4314643573322769</v>
      </c>
      <c r="O424" s="24">
        <f t="shared" si="76"/>
        <v>1.6573929043350586</v>
      </c>
      <c r="P424" s="11">
        <f t="shared" si="77"/>
        <v>30</v>
      </c>
      <c r="Q424" s="11">
        <f t="shared" si="77"/>
        <v>60</v>
      </c>
      <c r="R424" s="23">
        <f t="shared" si="78"/>
        <v>0.52359877559829882</v>
      </c>
      <c r="S424" s="23">
        <f t="shared" si="78"/>
        <v>1.0471975511965976</v>
      </c>
      <c r="T424">
        <f t="shared" si="79"/>
        <v>1.3775276725447061</v>
      </c>
      <c r="U424">
        <f t="shared" si="80"/>
        <v>94.881802805965037</v>
      </c>
      <c r="V424" s="24">
        <f t="shared" si="81"/>
        <v>1.3725305179440797</v>
      </c>
      <c r="W424" s="24">
        <f t="shared" si="82"/>
        <v>1.6195236786379188</v>
      </c>
    </row>
    <row r="425" spans="1:23">
      <c r="A425" s="7"/>
      <c r="B425" s="4"/>
      <c r="F425" s="1">
        <v>70</v>
      </c>
      <c r="G425" s="1">
        <f t="shared" si="84"/>
        <v>30</v>
      </c>
      <c r="H425" s="1">
        <f t="shared" si="85"/>
        <v>30</v>
      </c>
      <c r="I425" s="1">
        <f t="shared" si="86"/>
        <v>70</v>
      </c>
      <c r="J425" s="23">
        <f t="shared" si="83"/>
        <v>0.52359877559829882</v>
      </c>
      <c r="K425" s="23">
        <f t="shared" si="83"/>
        <v>1.2217304763960306</v>
      </c>
      <c r="L425">
        <f t="shared" si="73"/>
        <v>1.4350348038097875</v>
      </c>
      <c r="M425">
        <f t="shared" si="74"/>
        <v>100.07094199999999</v>
      </c>
      <c r="N425" s="24">
        <f t="shared" si="75"/>
        <v>1.4129237760114619</v>
      </c>
      <c r="O425" s="24">
        <f t="shared" si="76"/>
        <v>1.807167112397879</v>
      </c>
      <c r="P425" s="11">
        <f t="shared" si="77"/>
        <v>30</v>
      </c>
      <c r="Q425" s="11">
        <f t="shared" si="77"/>
        <v>70</v>
      </c>
      <c r="R425" s="23">
        <f t="shared" si="78"/>
        <v>0.52359877559829882</v>
      </c>
      <c r="S425" s="23">
        <f t="shared" si="78"/>
        <v>1.2217304763960306</v>
      </c>
      <c r="T425">
        <f t="shared" si="79"/>
        <v>1.3775276725447061</v>
      </c>
      <c r="U425">
        <f t="shared" si="80"/>
        <v>100.96396965250125</v>
      </c>
      <c r="V425" s="24">
        <f t="shared" si="81"/>
        <v>1.3523836313399107</v>
      </c>
      <c r="W425" s="24">
        <f t="shared" si="82"/>
        <v>1.7642896935456434</v>
      </c>
    </row>
    <row r="426" spans="1:23">
      <c r="B426" s="4"/>
      <c r="F426" s="1">
        <v>80</v>
      </c>
      <c r="G426" s="1">
        <f t="shared" si="84"/>
        <v>30</v>
      </c>
      <c r="H426" s="1">
        <f t="shared" si="85"/>
        <v>30</v>
      </c>
      <c r="I426" s="1">
        <f t="shared" si="86"/>
        <v>80</v>
      </c>
      <c r="J426" s="23">
        <f t="shared" si="83"/>
        <v>0.52359877559829882</v>
      </c>
      <c r="K426" s="23">
        <f t="shared" si="83"/>
        <v>1.3962634015954636</v>
      </c>
      <c r="L426">
        <f t="shared" si="73"/>
        <v>1.4350348038097875</v>
      </c>
      <c r="M426">
        <f t="shared" si="74"/>
        <v>106.099312</v>
      </c>
      <c r="N426" s="24">
        <f t="shared" si="75"/>
        <v>1.3787563034958517</v>
      </c>
      <c r="O426" s="24">
        <f t="shared" si="76"/>
        <v>1.9541659232041366</v>
      </c>
      <c r="P426" s="11">
        <f t="shared" si="77"/>
        <v>30</v>
      </c>
      <c r="Q426" s="11">
        <f t="shared" si="77"/>
        <v>80</v>
      </c>
      <c r="R426" s="23">
        <f t="shared" si="78"/>
        <v>0.52359877559829882</v>
      </c>
      <c r="S426" s="23">
        <f t="shared" si="78"/>
        <v>1.3962634015954636</v>
      </c>
      <c r="T426">
        <f t="shared" si="79"/>
        <v>1.3775276725447061</v>
      </c>
      <c r="U426">
        <f t="shared" si="80"/>
        <v>107.04613649903747</v>
      </c>
      <c r="V426" s="24">
        <f t="shared" si="81"/>
        <v>1.3170115296687199</v>
      </c>
      <c r="W426" s="24">
        <f t="shared" si="82"/>
        <v>1.9061061613322439</v>
      </c>
    </row>
    <row r="427" spans="1:23">
      <c r="A427" s="4"/>
      <c r="B427" s="4"/>
      <c r="F427" s="1">
        <v>90</v>
      </c>
      <c r="G427" s="1">
        <f t="shared" si="84"/>
        <v>30</v>
      </c>
      <c r="H427" s="1">
        <f t="shared" si="85"/>
        <v>30</v>
      </c>
      <c r="I427" s="1">
        <f t="shared" si="86"/>
        <v>90</v>
      </c>
      <c r="J427" s="23">
        <f t="shared" si="83"/>
        <v>0.52359877559829882</v>
      </c>
      <c r="K427" s="23">
        <f t="shared" si="83"/>
        <v>1.5707963267948966</v>
      </c>
      <c r="L427">
        <f t="shared" si="73"/>
        <v>1.4350348038097875</v>
      </c>
      <c r="M427">
        <f t="shared" si="74"/>
        <v>112.12768199999999</v>
      </c>
      <c r="N427" s="24">
        <f t="shared" si="75"/>
        <v>1.3293398309247053</v>
      </c>
      <c r="O427" s="24">
        <f t="shared" si="76"/>
        <v>2.096763534667947</v>
      </c>
      <c r="P427" s="11">
        <f t="shared" si="77"/>
        <v>30</v>
      </c>
      <c r="Q427" s="11">
        <f t="shared" si="77"/>
        <v>90</v>
      </c>
      <c r="R427" s="23">
        <f t="shared" si="78"/>
        <v>0.52359877559829882</v>
      </c>
      <c r="S427" s="23">
        <f t="shared" si="78"/>
        <v>1.5707963267948966</v>
      </c>
      <c r="T427">
        <f t="shared" si="79"/>
        <v>1.3775276725447061</v>
      </c>
      <c r="U427">
        <f t="shared" si="80"/>
        <v>113.1283033455737</v>
      </c>
      <c r="V427" s="24">
        <f t="shared" si="81"/>
        <v>1.2668124341473546</v>
      </c>
      <c r="W427" s="24">
        <f t="shared" si="82"/>
        <v>2.0433765037990046</v>
      </c>
    </row>
    <row r="428" spans="1:23">
      <c r="B428" s="4"/>
      <c r="F428" s="1">
        <v>100</v>
      </c>
      <c r="G428" s="1">
        <f t="shared" si="84"/>
        <v>30</v>
      </c>
      <c r="H428" s="1">
        <f t="shared" si="85"/>
        <v>30</v>
      </c>
      <c r="I428" s="1">
        <f t="shared" si="86"/>
        <v>100</v>
      </c>
      <c r="J428" s="23">
        <f t="shared" si="83"/>
        <v>0.52359877559829882</v>
      </c>
      <c r="K428" s="23">
        <f t="shared" si="83"/>
        <v>1.7453292519943295</v>
      </c>
      <c r="L428">
        <f t="shared" si="73"/>
        <v>1.4350348038097875</v>
      </c>
      <c r="M428">
        <f t="shared" si="74"/>
        <v>118.15605199999999</v>
      </c>
      <c r="N428" s="24">
        <f t="shared" si="75"/>
        <v>1.2652209028839447</v>
      </c>
      <c r="O428" s="24">
        <f t="shared" si="76"/>
        <v>2.2333828218255904</v>
      </c>
      <c r="P428" s="11">
        <f t="shared" si="77"/>
        <v>30</v>
      </c>
      <c r="Q428" s="11">
        <f t="shared" si="77"/>
        <v>100</v>
      </c>
      <c r="R428" s="23">
        <f t="shared" si="78"/>
        <v>0.52359877559829882</v>
      </c>
      <c r="S428" s="23">
        <f t="shared" si="78"/>
        <v>1.7453292519943295</v>
      </c>
      <c r="T428">
        <f t="shared" si="79"/>
        <v>1.3775276725447061</v>
      </c>
      <c r="U428">
        <f t="shared" si="80"/>
        <v>119.21047019210991</v>
      </c>
      <c r="V428" s="24">
        <f t="shared" si="81"/>
        <v>1.2023514891681093</v>
      </c>
      <c r="W428" s="24">
        <f t="shared" si="82"/>
        <v>2.1745553232954751</v>
      </c>
    </row>
    <row r="429" spans="1:23">
      <c r="A429" s="4"/>
      <c r="B429" s="4"/>
      <c r="F429" s="1">
        <v>110</v>
      </c>
      <c r="G429" s="1">
        <f t="shared" si="84"/>
        <v>30</v>
      </c>
      <c r="H429" s="1">
        <f t="shared" si="85"/>
        <v>30</v>
      </c>
      <c r="I429" s="1">
        <f t="shared" si="86"/>
        <v>110</v>
      </c>
      <c r="J429" s="23">
        <f t="shared" si="83"/>
        <v>0.52359877559829882</v>
      </c>
      <c r="K429" s="23">
        <f t="shared" si="83"/>
        <v>1.9198621771937625</v>
      </c>
      <c r="L429">
        <f t="shared" si="73"/>
        <v>1.4350348038097875</v>
      </c>
      <c r="M429">
        <f t="shared" si="74"/>
        <v>124.184422</v>
      </c>
      <c r="N429" s="24">
        <f t="shared" si="75"/>
        <v>1.1871086726407396</v>
      </c>
      <c r="O429" s="24">
        <f t="shared" si="76"/>
        <v>2.3625127797865191</v>
      </c>
      <c r="P429" s="11">
        <f t="shared" si="77"/>
        <v>30</v>
      </c>
      <c r="Q429" s="11">
        <f t="shared" si="77"/>
        <v>110</v>
      </c>
      <c r="R429" s="23">
        <f t="shared" si="78"/>
        <v>0.52359877559829882</v>
      </c>
      <c r="S429" s="23">
        <f t="shared" si="78"/>
        <v>1.9198621771937625</v>
      </c>
      <c r="T429">
        <f t="shared" si="79"/>
        <v>1.3775276725447061</v>
      </c>
      <c r="U429">
        <f t="shared" si="80"/>
        <v>125.29263703864613</v>
      </c>
      <c r="V429" s="24">
        <f t="shared" si="81"/>
        <v>1.1243543998696659</v>
      </c>
      <c r="W429" s="24">
        <f t="shared" si="82"/>
        <v>2.2981658008978028</v>
      </c>
    </row>
    <row r="430" spans="1:23">
      <c r="B430" s="4"/>
      <c r="F430" s="1">
        <v>120</v>
      </c>
      <c r="G430" s="1">
        <f t="shared" si="84"/>
        <v>30</v>
      </c>
      <c r="H430" s="1">
        <f t="shared" si="85"/>
        <v>30</v>
      </c>
      <c r="I430" s="1">
        <f t="shared" si="86"/>
        <v>120</v>
      </c>
      <c r="J430" s="23">
        <f t="shared" si="83"/>
        <v>0.52359877559829882</v>
      </c>
      <c r="K430" s="23">
        <f t="shared" si="83"/>
        <v>2.0943951023931953</v>
      </c>
      <c r="L430">
        <f t="shared" si="73"/>
        <v>1.4350348038097875</v>
      </c>
      <c r="M430">
        <f t="shared" si="74"/>
        <v>130.21279199999998</v>
      </c>
      <c r="N430" s="24">
        <f t="shared" si="75"/>
        <v>1.0958670589313424</v>
      </c>
      <c r="O430" s="24">
        <f t="shared" si="76"/>
        <v>2.4827252353985063</v>
      </c>
      <c r="P430" s="11">
        <f t="shared" si="77"/>
        <v>30</v>
      </c>
      <c r="Q430" s="11">
        <f t="shared" si="77"/>
        <v>120</v>
      </c>
      <c r="R430" s="23">
        <f t="shared" si="78"/>
        <v>0.52359877559829882</v>
      </c>
      <c r="S430" s="23">
        <f t="shared" si="78"/>
        <v>2.0943951023931953</v>
      </c>
      <c r="T430">
        <f t="shared" si="79"/>
        <v>1.3775276725447061</v>
      </c>
      <c r="U430">
        <f t="shared" si="80"/>
        <v>131.37480388518236</v>
      </c>
      <c r="V430" s="24">
        <f t="shared" si="81"/>
        <v>1.0336992621056345</v>
      </c>
      <c r="W430" s="24">
        <f t="shared" si="82"/>
        <v>2.412816322523696</v>
      </c>
    </row>
    <row r="431" spans="1:23">
      <c r="A431" s="4"/>
      <c r="B431" s="4"/>
      <c r="F431" s="1">
        <v>130</v>
      </c>
      <c r="G431" s="1">
        <f t="shared" si="84"/>
        <v>30</v>
      </c>
      <c r="H431" s="1">
        <f t="shared" si="85"/>
        <v>30</v>
      </c>
      <c r="I431" s="1">
        <f t="shared" si="86"/>
        <v>130</v>
      </c>
      <c r="J431" s="23">
        <f t="shared" si="83"/>
        <v>0.52359877559829882</v>
      </c>
      <c r="K431" s="23">
        <f t="shared" si="83"/>
        <v>2.2689280275926285</v>
      </c>
      <c r="L431">
        <f t="shared" si="73"/>
        <v>1.4350348038097875</v>
      </c>
      <c r="M431">
        <f t="shared" si="74"/>
        <v>136.241162</v>
      </c>
      <c r="N431" s="24">
        <f t="shared" si="75"/>
        <v>0.99250519104785051</v>
      </c>
      <c r="O431" s="24">
        <f t="shared" si="76"/>
        <v>2.5926906427964447</v>
      </c>
      <c r="P431" s="11">
        <f t="shared" si="77"/>
        <v>30</v>
      </c>
      <c r="Q431" s="11">
        <f t="shared" si="77"/>
        <v>130</v>
      </c>
      <c r="R431" s="23">
        <f t="shared" si="78"/>
        <v>0.52359877559829882</v>
      </c>
      <c r="S431" s="23">
        <f t="shared" si="78"/>
        <v>2.2689280275926285</v>
      </c>
      <c r="T431">
        <f t="shared" si="79"/>
        <v>1.3775276725447061</v>
      </c>
      <c r="U431">
        <f t="shared" si="80"/>
        <v>137.45697073171857</v>
      </c>
      <c r="V431" s="24">
        <f t="shared" si="81"/>
        <v>0.93140667678939792</v>
      </c>
      <c r="W431" s="24">
        <f t="shared" si="82"/>
        <v>2.5172161458062341</v>
      </c>
    </row>
    <row r="432" spans="1:23">
      <c r="B432" s="4"/>
      <c r="F432" s="1">
        <v>140</v>
      </c>
      <c r="G432" s="1">
        <f t="shared" si="84"/>
        <v>30</v>
      </c>
      <c r="H432" s="1">
        <f t="shared" si="85"/>
        <v>30</v>
      </c>
      <c r="I432" s="1">
        <f t="shared" si="86"/>
        <v>140</v>
      </c>
      <c r="J432" s="23">
        <f t="shared" si="83"/>
        <v>0.52359877559829882</v>
      </c>
      <c r="K432" s="23">
        <f t="shared" si="83"/>
        <v>2.4434609527920612</v>
      </c>
      <c r="L432">
        <f t="shared" si="73"/>
        <v>1.4350348038097875</v>
      </c>
      <c r="M432">
        <f t="shared" si="74"/>
        <v>142.269532</v>
      </c>
      <c r="N432" s="24">
        <f t="shared" si="75"/>
        <v>0.87816624790092435</v>
      </c>
      <c r="O432" s="24">
        <f t="shared" si="76"/>
        <v>2.6911927881365476</v>
      </c>
      <c r="P432" s="11">
        <f t="shared" si="77"/>
        <v>30</v>
      </c>
      <c r="Q432" s="11">
        <f t="shared" si="77"/>
        <v>140</v>
      </c>
      <c r="R432" s="23">
        <f t="shared" si="78"/>
        <v>0.52359877559829882</v>
      </c>
      <c r="S432" s="23">
        <f t="shared" si="78"/>
        <v>2.4434609527920612</v>
      </c>
      <c r="T432">
        <f t="shared" si="79"/>
        <v>1.3775276725447061</v>
      </c>
      <c r="U432">
        <f t="shared" si="80"/>
        <v>143.53913757825478</v>
      </c>
      <c r="V432" s="24">
        <f t="shared" si="81"/>
        <v>0.81862825990854149</v>
      </c>
      <c r="W432" s="24">
        <f t="shared" si="82"/>
        <v>2.6101899313479269</v>
      </c>
    </row>
    <row r="433" spans="1:23">
      <c r="A433" s="4"/>
      <c r="B433" s="4"/>
      <c r="F433" s="1">
        <v>150</v>
      </c>
      <c r="G433" s="1">
        <f t="shared" si="84"/>
        <v>30</v>
      </c>
      <c r="H433" s="1">
        <f t="shared" si="85"/>
        <v>30</v>
      </c>
      <c r="I433" s="1">
        <f t="shared" si="86"/>
        <v>150</v>
      </c>
      <c r="J433" s="23">
        <f t="shared" si="83"/>
        <v>0.52359877559829882</v>
      </c>
      <c r="K433" s="23">
        <f t="shared" si="83"/>
        <v>2.6179938779914944</v>
      </c>
      <c r="L433">
        <f t="shared" si="73"/>
        <v>1.4350348038097875</v>
      </c>
      <c r="M433">
        <f t="shared" si="74"/>
        <v>148.29790199999999</v>
      </c>
      <c r="N433" s="24">
        <f t="shared" si="75"/>
        <v>0.7541148144980645</v>
      </c>
      <c r="O433" s="24">
        <f t="shared" si="76"/>
        <v>2.7771422408820676</v>
      </c>
      <c r="P433" s="11">
        <f t="shared" si="77"/>
        <v>30</v>
      </c>
      <c r="Q433" s="11">
        <f t="shared" si="77"/>
        <v>150</v>
      </c>
      <c r="R433" s="23">
        <f t="shared" si="78"/>
        <v>0.52359877559829882</v>
      </c>
      <c r="S433" s="23">
        <f t="shared" si="78"/>
        <v>2.6179938779914944</v>
      </c>
      <c r="T433">
        <f t="shared" si="79"/>
        <v>1.3775276725447061</v>
      </c>
      <c r="U433">
        <f t="shared" si="80"/>
        <v>149.62130442479102</v>
      </c>
      <c r="V433" s="24">
        <f t="shared" si="81"/>
        <v>0.69663367756382133</v>
      </c>
      <c r="W433" s="24">
        <f t="shared" si="82"/>
        <v>2.6906909747613028</v>
      </c>
    </row>
    <row r="434" spans="1:23">
      <c r="B434" s="4"/>
      <c r="F434" s="1">
        <v>160</v>
      </c>
      <c r="G434" s="1">
        <f t="shared" si="84"/>
        <v>30</v>
      </c>
      <c r="H434" s="1">
        <f t="shared" si="85"/>
        <v>30</v>
      </c>
      <c r="I434" s="1">
        <f t="shared" si="86"/>
        <v>160</v>
      </c>
      <c r="J434" s="23">
        <f t="shared" si="83"/>
        <v>0.52359877559829882</v>
      </c>
      <c r="K434" s="23">
        <f t="shared" si="83"/>
        <v>2.7925268031909272</v>
      </c>
      <c r="L434">
        <f t="shared" si="73"/>
        <v>1.4350348038097875</v>
      </c>
      <c r="M434">
        <f t="shared" si="74"/>
        <v>154.32627199999999</v>
      </c>
      <c r="N434" s="24">
        <f t="shared" si="75"/>
        <v>0.62172289567439087</v>
      </c>
      <c r="O434" s="24">
        <f t="shared" si="76"/>
        <v>2.8495884028697436</v>
      </c>
      <c r="P434" s="11">
        <f t="shared" si="77"/>
        <v>30</v>
      </c>
      <c r="Q434" s="11">
        <f t="shared" si="77"/>
        <v>160</v>
      </c>
      <c r="R434" s="23">
        <f t="shared" si="78"/>
        <v>0.52359877559829882</v>
      </c>
      <c r="S434" s="23">
        <f t="shared" si="78"/>
        <v>2.7925268031909272</v>
      </c>
      <c r="T434">
        <f t="shared" si="79"/>
        <v>1.3775276725447061</v>
      </c>
      <c r="U434">
        <f t="shared" si="80"/>
        <v>155.70347127132723</v>
      </c>
      <c r="V434" s="24">
        <f t="shared" si="81"/>
        <v>0.56679635199295686</v>
      </c>
      <c r="W434" s="24">
        <f t="shared" si="82"/>
        <v>2.7578129905289348</v>
      </c>
    </row>
    <row r="435" spans="1:23">
      <c r="A435" s="7"/>
      <c r="B435" s="4"/>
      <c r="F435" s="1">
        <v>170</v>
      </c>
      <c r="G435" s="1">
        <f t="shared" si="84"/>
        <v>30</v>
      </c>
      <c r="H435" s="1">
        <f t="shared" si="85"/>
        <v>30</v>
      </c>
      <c r="I435" s="1">
        <f t="shared" si="86"/>
        <v>170</v>
      </c>
      <c r="J435" s="23">
        <f t="shared" si="83"/>
        <v>0.52359877559829882</v>
      </c>
      <c r="K435" s="23">
        <f t="shared" si="83"/>
        <v>2.9670597283903604</v>
      </c>
      <c r="L435">
        <f t="shared" si="73"/>
        <v>1.4350348038097875</v>
      </c>
      <c r="M435">
        <f t="shared" si="74"/>
        <v>160.35464199999998</v>
      </c>
      <c r="N435" s="24">
        <f t="shared" si="75"/>
        <v>0.48245474176361097</v>
      </c>
      <c r="O435" s="24">
        <f t="shared" si="76"/>
        <v>2.9077300218946913</v>
      </c>
      <c r="P435" s="11">
        <f t="shared" si="77"/>
        <v>30</v>
      </c>
      <c r="Q435" s="11">
        <f t="shared" si="77"/>
        <v>170</v>
      </c>
      <c r="R435" s="23">
        <f t="shared" si="78"/>
        <v>0.52359877559829882</v>
      </c>
      <c r="S435" s="23">
        <f t="shared" si="78"/>
        <v>2.9670597283903604</v>
      </c>
      <c r="T435">
        <f t="shared" si="79"/>
        <v>1.3775276725447061</v>
      </c>
      <c r="U435">
        <f t="shared" si="80"/>
        <v>161.78563811786344</v>
      </c>
      <c r="V435" s="24">
        <f t="shared" si="81"/>
        <v>0.43057799950168718</v>
      </c>
      <c r="W435" s="24">
        <f t="shared" si="82"/>
        <v>2.8108003150195042</v>
      </c>
    </row>
    <row r="436" spans="1:23">
      <c r="B436" s="4"/>
      <c r="F436" s="1">
        <v>180</v>
      </c>
      <c r="G436" s="1">
        <f t="shared" si="84"/>
        <v>30</v>
      </c>
      <c r="H436" s="1">
        <f t="shared" si="85"/>
        <v>30</v>
      </c>
      <c r="I436" s="1">
        <f t="shared" si="86"/>
        <v>180</v>
      </c>
      <c r="J436" s="23">
        <f t="shared" si="83"/>
        <v>0.52359877559829882</v>
      </c>
      <c r="K436" s="23">
        <f t="shared" si="83"/>
        <v>3.1415926535897931</v>
      </c>
      <c r="L436">
        <f t="shared" si="73"/>
        <v>1.4350348038097875</v>
      </c>
      <c r="M436">
        <f t="shared" si="74"/>
        <v>166.38301199999998</v>
      </c>
      <c r="N436" s="24">
        <f t="shared" si="75"/>
        <v>0.33785065403675835</v>
      </c>
      <c r="O436" s="24">
        <f t="shared" si="76"/>
        <v>2.9509240535338366</v>
      </c>
      <c r="P436" s="11">
        <f t="shared" si="77"/>
        <v>30</v>
      </c>
      <c r="Q436" s="11">
        <f t="shared" si="77"/>
        <v>180</v>
      </c>
      <c r="R436" s="23">
        <f t="shared" si="78"/>
        <v>0.52359877559829882</v>
      </c>
      <c r="S436" s="23">
        <f t="shared" si="78"/>
        <v>3.1415926535897931</v>
      </c>
      <c r="T436">
        <f t="shared" si="79"/>
        <v>1.3775276725447061</v>
      </c>
      <c r="U436">
        <f t="shared" si="80"/>
        <v>167.86780496439968</v>
      </c>
      <c r="V436" s="24">
        <f t="shared" si="81"/>
        <v>0.28951217437497334</v>
      </c>
      <c r="W436" s="24">
        <f t="shared" si="82"/>
        <v>2.8490564137937455</v>
      </c>
    </row>
    <row r="437" spans="1:23">
      <c r="A437" s="4"/>
      <c r="B437" s="4"/>
      <c r="F437" s="1">
        <v>-180</v>
      </c>
      <c r="G437" s="1">
        <f t="shared" si="84"/>
        <v>40</v>
      </c>
      <c r="H437" s="1">
        <f t="shared" si="85"/>
        <v>40</v>
      </c>
      <c r="I437" s="1">
        <f t="shared" si="86"/>
        <v>-180</v>
      </c>
      <c r="J437" s="23">
        <f t="shared" si="83"/>
        <v>0.69813170079773179</v>
      </c>
      <c r="K437" s="23">
        <f t="shared" si="83"/>
        <v>-3.1415926535897931</v>
      </c>
      <c r="L437">
        <f t="shared" si="73"/>
        <v>1.2592085171154799</v>
      </c>
      <c r="M437">
        <f t="shared" si="74"/>
        <v>-50.638307999999995</v>
      </c>
      <c r="N437" s="24">
        <f t="shared" si="75"/>
        <v>-0.97356686421103167</v>
      </c>
      <c r="O437" s="24">
        <f t="shared" si="76"/>
        <v>0.75761898067061628</v>
      </c>
      <c r="P437" s="11">
        <f t="shared" si="77"/>
        <v>40</v>
      </c>
      <c r="Q437" s="11">
        <f t="shared" si="77"/>
        <v>-180</v>
      </c>
      <c r="R437" s="23">
        <f t="shared" si="78"/>
        <v>0.69813170079773179</v>
      </c>
      <c r="S437" s="23">
        <f t="shared" si="78"/>
        <v>-3.1415926535897931</v>
      </c>
      <c r="T437">
        <f t="shared" si="79"/>
        <v>1.1950120246767875</v>
      </c>
      <c r="U437">
        <f t="shared" si="80"/>
        <v>-51.090201510904251</v>
      </c>
      <c r="V437" s="24">
        <f t="shared" si="81"/>
        <v>-0.92988157268049831</v>
      </c>
      <c r="W437" s="24">
        <f t="shared" si="82"/>
        <v>0.75171297394029624</v>
      </c>
    </row>
    <row r="438" spans="1:23">
      <c r="B438" s="4"/>
      <c r="F438" s="1">
        <v>-170</v>
      </c>
      <c r="G438" s="1">
        <f t="shared" si="84"/>
        <v>40</v>
      </c>
      <c r="H438" s="1">
        <f t="shared" si="85"/>
        <v>40</v>
      </c>
      <c r="I438" s="1">
        <f t="shared" si="86"/>
        <v>-170</v>
      </c>
      <c r="J438" s="23">
        <f t="shared" si="83"/>
        <v>0.69813170079773179</v>
      </c>
      <c r="K438" s="23">
        <f t="shared" si="83"/>
        <v>-2.9670597283903604</v>
      </c>
      <c r="L438">
        <f t="shared" si="73"/>
        <v>1.2592085171154799</v>
      </c>
      <c r="M438">
        <f t="shared" si="74"/>
        <v>-44.609938</v>
      </c>
      <c r="N438" s="24">
        <f t="shared" si="75"/>
        <v>-0.88431260549291679</v>
      </c>
      <c r="O438" s="24">
        <f t="shared" si="76"/>
        <v>0.65979040974208836</v>
      </c>
      <c r="P438" s="11">
        <f t="shared" si="77"/>
        <v>40</v>
      </c>
      <c r="Q438" s="11">
        <f t="shared" si="77"/>
        <v>-170</v>
      </c>
      <c r="R438" s="23">
        <f t="shared" si="78"/>
        <v>0.69813170079773179</v>
      </c>
      <c r="S438" s="23">
        <f t="shared" si="78"/>
        <v>-2.9670597283903604</v>
      </c>
      <c r="T438">
        <f t="shared" si="79"/>
        <v>1.1950120246767875</v>
      </c>
      <c r="U438">
        <f t="shared" si="80"/>
        <v>-45.008034664368026</v>
      </c>
      <c r="V438" s="24">
        <f t="shared" si="81"/>
        <v>-0.84511959358341271</v>
      </c>
      <c r="W438" s="24">
        <f t="shared" si="82"/>
        <v>0.65741281209332192</v>
      </c>
    </row>
    <row r="439" spans="1:23">
      <c r="A439" s="7"/>
      <c r="B439" s="4"/>
      <c r="F439" s="1">
        <v>-160</v>
      </c>
      <c r="G439" s="1">
        <f t="shared" si="84"/>
        <v>40</v>
      </c>
      <c r="H439" s="1">
        <f t="shared" si="85"/>
        <v>40</v>
      </c>
      <c r="I439" s="1">
        <f t="shared" si="86"/>
        <v>-160</v>
      </c>
      <c r="J439" s="23">
        <f t="shared" si="83"/>
        <v>0.69813170079773179</v>
      </c>
      <c r="K439" s="23">
        <f t="shared" si="83"/>
        <v>-2.7925268031909272</v>
      </c>
      <c r="L439">
        <f t="shared" si="73"/>
        <v>1.2592085171154799</v>
      </c>
      <c r="M439">
        <f t="shared" si="74"/>
        <v>-38.581567999999997</v>
      </c>
      <c r="N439" s="24">
        <f t="shared" si="75"/>
        <v>-0.78527787800299464</v>
      </c>
      <c r="O439" s="24">
        <f t="shared" si="76"/>
        <v>0.57187639072216623</v>
      </c>
      <c r="P439" s="11">
        <f t="shared" si="77"/>
        <v>40</v>
      </c>
      <c r="Q439" s="11">
        <f t="shared" si="77"/>
        <v>-160</v>
      </c>
      <c r="R439" s="23">
        <f t="shared" si="78"/>
        <v>0.69813170079773179</v>
      </c>
      <c r="S439" s="23">
        <f t="shared" si="78"/>
        <v>-2.7925268031909272</v>
      </c>
      <c r="T439">
        <f t="shared" si="79"/>
        <v>1.1950120246767875</v>
      </c>
      <c r="U439">
        <f t="shared" si="80"/>
        <v>-38.925867817831808</v>
      </c>
      <c r="V439" s="24">
        <f t="shared" si="81"/>
        <v>-0.75084320801801374</v>
      </c>
      <c r="W439" s="24">
        <f t="shared" si="82"/>
        <v>0.57262438865270981</v>
      </c>
    </row>
    <row r="440" spans="1:23">
      <c r="B440" s="4"/>
      <c r="F440" s="1">
        <v>-150</v>
      </c>
      <c r="G440" s="1">
        <f t="shared" si="84"/>
        <v>40</v>
      </c>
      <c r="H440" s="1">
        <f t="shared" si="85"/>
        <v>40</v>
      </c>
      <c r="I440" s="1">
        <f t="shared" si="86"/>
        <v>-150</v>
      </c>
      <c r="J440" s="23">
        <f t="shared" si="83"/>
        <v>0.69813170079773179</v>
      </c>
      <c r="K440" s="23">
        <f t="shared" si="83"/>
        <v>-2.6179938779914944</v>
      </c>
      <c r="L440">
        <f t="shared" si="73"/>
        <v>1.2592085171154799</v>
      </c>
      <c r="M440">
        <f t="shared" si="74"/>
        <v>-32.553197999999995</v>
      </c>
      <c r="N440" s="24">
        <f t="shared" si="75"/>
        <v>-0.67755800261933907</v>
      </c>
      <c r="O440" s="24">
        <f t="shared" si="76"/>
        <v>0.49484924981347111</v>
      </c>
      <c r="P440" s="11">
        <f t="shared" si="77"/>
        <v>40</v>
      </c>
      <c r="Q440" s="11">
        <f t="shared" si="77"/>
        <v>-150</v>
      </c>
      <c r="R440" s="23">
        <f t="shared" si="78"/>
        <v>0.69813170079773179</v>
      </c>
      <c r="S440" s="23">
        <f t="shared" si="78"/>
        <v>-2.6179938779914944</v>
      </c>
      <c r="T440">
        <f t="shared" si="79"/>
        <v>1.1950120246767875</v>
      </c>
      <c r="U440">
        <f t="shared" si="80"/>
        <v>-32.84370097129559</v>
      </c>
      <c r="V440" s="24">
        <f t="shared" si="81"/>
        <v>-0.64811378512003459</v>
      </c>
      <c r="W440" s="24">
        <f t="shared" si="82"/>
        <v>0.49830225671431316</v>
      </c>
    </row>
    <row r="441" spans="1:23">
      <c r="A441" s="4"/>
      <c r="B441" s="4"/>
      <c r="F441" s="1">
        <v>-140</v>
      </c>
      <c r="G441" s="1">
        <f t="shared" si="84"/>
        <v>40</v>
      </c>
      <c r="H441" s="1">
        <f t="shared" si="85"/>
        <v>40</v>
      </c>
      <c r="I441" s="1">
        <f t="shared" si="86"/>
        <v>-140</v>
      </c>
      <c r="J441" s="23">
        <f t="shared" si="83"/>
        <v>0.69813170079773179</v>
      </c>
      <c r="K441" s="23">
        <f t="shared" si="83"/>
        <v>-2.4434609527920612</v>
      </c>
      <c r="L441">
        <f t="shared" si="73"/>
        <v>1.2592085171154799</v>
      </c>
      <c r="M441">
        <f t="shared" si="74"/>
        <v>-26.524827999999999</v>
      </c>
      <c r="N441" s="24">
        <f t="shared" si="75"/>
        <v>-0.56234435767439528</v>
      </c>
      <c r="O441" s="24">
        <f t="shared" si="76"/>
        <v>0.42956090469936448</v>
      </c>
      <c r="P441" s="11">
        <f t="shared" si="77"/>
        <v>40</v>
      </c>
      <c r="Q441" s="11">
        <f t="shared" si="77"/>
        <v>-140</v>
      </c>
      <c r="R441" s="23">
        <f t="shared" si="78"/>
        <v>0.69813170079773179</v>
      </c>
      <c r="S441" s="23">
        <f t="shared" si="78"/>
        <v>-2.4434609527920612</v>
      </c>
      <c r="T441">
        <f t="shared" si="79"/>
        <v>1.1950120246767875</v>
      </c>
      <c r="U441">
        <f t="shared" si="80"/>
        <v>-26.761534124759368</v>
      </c>
      <c r="V441" s="24">
        <f t="shared" si="81"/>
        <v>-0.53808785882044474</v>
      </c>
      <c r="W441" s="24">
        <f t="shared" si="82"/>
        <v>0.43528313924399664</v>
      </c>
    </row>
    <row r="442" spans="1:23">
      <c r="B442" s="4"/>
      <c r="F442" s="1">
        <v>-130</v>
      </c>
      <c r="G442" s="1">
        <f t="shared" si="84"/>
        <v>40</v>
      </c>
      <c r="H442" s="1">
        <f t="shared" si="85"/>
        <v>40</v>
      </c>
      <c r="I442" s="1">
        <f t="shared" si="86"/>
        <v>-130</v>
      </c>
      <c r="J442" s="23">
        <f t="shared" si="83"/>
        <v>0.69813170079773179</v>
      </c>
      <c r="K442" s="23">
        <f t="shared" si="83"/>
        <v>-2.2689280275926285</v>
      </c>
      <c r="L442">
        <f t="shared" si="73"/>
        <v>1.2592085171154799</v>
      </c>
      <c r="M442">
        <f t="shared" si="74"/>
        <v>-20.496457999999997</v>
      </c>
      <c r="N442" s="24">
        <f t="shared" si="75"/>
        <v>-0.44091120234921588</v>
      </c>
      <c r="O442" s="24">
        <f t="shared" si="76"/>
        <v>0.37673344236196638</v>
      </c>
      <c r="P442" s="11">
        <f t="shared" si="77"/>
        <v>40</v>
      </c>
      <c r="Q442" s="11">
        <f t="shared" si="77"/>
        <v>-130</v>
      </c>
      <c r="R442" s="23">
        <f t="shared" si="78"/>
        <v>0.69813170079773179</v>
      </c>
      <c r="S442" s="23">
        <f t="shared" si="78"/>
        <v>-2.2689280275926285</v>
      </c>
      <c r="T442">
        <f t="shared" si="79"/>
        <v>1.1950120246767875</v>
      </c>
      <c r="U442">
        <f t="shared" si="80"/>
        <v>-20.679367278223147</v>
      </c>
      <c r="V442" s="24">
        <f t="shared" si="81"/>
        <v>-0.42200410751791728</v>
      </c>
      <c r="W442" s="24">
        <f t="shared" si="82"/>
        <v>0.38427650920090062</v>
      </c>
    </row>
    <row r="443" spans="1:23">
      <c r="A443" s="4"/>
      <c r="B443" s="4"/>
      <c r="F443" s="1">
        <v>-120</v>
      </c>
      <c r="G443" s="1">
        <f t="shared" si="84"/>
        <v>40</v>
      </c>
      <c r="H443" s="1">
        <f t="shared" si="85"/>
        <v>40</v>
      </c>
      <c r="I443" s="1">
        <f t="shared" si="86"/>
        <v>-120</v>
      </c>
      <c r="J443" s="23">
        <f t="shared" si="83"/>
        <v>0.69813170079773179</v>
      </c>
      <c r="K443" s="23">
        <f t="shared" si="83"/>
        <v>-2.0943951023931953</v>
      </c>
      <c r="L443">
        <f t="shared" si="73"/>
        <v>1.2592085171154799</v>
      </c>
      <c r="M443">
        <f t="shared" si="74"/>
        <v>-14.468087999999998</v>
      </c>
      <c r="N443" s="24">
        <f t="shared" si="75"/>
        <v>-0.31460158340819511</v>
      </c>
      <c r="O443" s="24">
        <f t="shared" si="76"/>
        <v>0.33695113282352462</v>
      </c>
      <c r="P443" s="11">
        <f t="shared" si="77"/>
        <v>40</v>
      </c>
      <c r="Q443" s="11">
        <f t="shared" si="77"/>
        <v>-120</v>
      </c>
      <c r="R443" s="23">
        <f t="shared" si="78"/>
        <v>0.69813170079773179</v>
      </c>
      <c r="S443" s="23">
        <f t="shared" si="78"/>
        <v>-2.0943951023931953</v>
      </c>
      <c r="T443">
        <f t="shared" si="79"/>
        <v>1.1950120246767875</v>
      </c>
      <c r="U443">
        <f t="shared" si="80"/>
        <v>-14.597200431686929</v>
      </c>
      <c r="V443" s="24">
        <f t="shared" si="81"/>
        <v>-0.30116940896400879</v>
      </c>
      <c r="W443" s="24">
        <f t="shared" si="82"/>
        <v>0.34585660224882164</v>
      </c>
    </row>
    <row r="444" spans="1:23">
      <c r="B444" s="4"/>
      <c r="F444" s="1">
        <v>-110</v>
      </c>
      <c r="G444" s="1">
        <f t="shared" si="84"/>
        <v>40</v>
      </c>
      <c r="H444" s="1">
        <f t="shared" si="85"/>
        <v>40</v>
      </c>
      <c r="I444" s="1">
        <f t="shared" si="86"/>
        <v>-110</v>
      </c>
      <c r="J444" s="23">
        <f t="shared" si="83"/>
        <v>0.69813170079773179</v>
      </c>
      <c r="K444" s="23">
        <f t="shared" si="83"/>
        <v>-1.9198621771937625</v>
      </c>
      <c r="L444">
        <f t="shared" si="73"/>
        <v>1.2592085171154799</v>
      </c>
      <c r="M444">
        <f t="shared" si="74"/>
        <v>-8.4397179999999992</v>
      </c>
      <c r="N444" s="24">
        <f t="shared" si="75"/>
        <v>-0.18481248114535773</v>
      </c>
      <c r="O444" s="24">
        <f t="shared" si="76"/>
        <v>0.31065396713889215</v>
      </c>
      <c r="P444" s="11">
        <f t="shared" si="77"/>
        <v>40</v>
      </c>
      <c r="Q444" s="11">
        <f t="shared" si="77"/>
        <v>-110</v>
      </c>
      <c r="R444" s="23">
        <f t="shared" si="78"/>
        <v>0.69813170079773179</v>
      </c>
      <c r="S444" s="23">
        <f t="shared" si="78"/>
        <v>-1.9198621771937625</v>
      </c>
      <c r="T444">
        <f t="shared" si="79"/>
        <v>1.1950120246767875</v>
      </c>
      <c r="U444">
        <f t="shared" si="80"/>
        <v>-8.5150335851507073</v>
      </c>
      <c r="V444" s="24">
        <f t="shared" si="81"/>
        <v>-0.17694412735598453</v>
      </c>
      <c r="W444" s="24">
        <f t="shared" si="82"/>
        <v>0.3204559519770791</v>
      </c>
    </row>
    <row r="445" spans="1:23">
      <c r="B445" s="4"/>
      <c r="F445" s="1">
        <v>-100</v>
      </c>
      <c r="G445" s="1">
        <f t="shared" si="84"/>
        <v>40</v>
      </c>
      <c r="H445" s="1">
        <f t="shared" si="85"/>
        <v>40</v>
      </c>
      <c r="I445" s="1">
        <f t="shared" si="86"/>
        <v>-100</v>
      </c>
      <c r="J445" s="23">
        <f t="shared" si="83"/>
        <v>0.69813170079773179</v>
      </c>
      <c r="K445" s="23">
        <f t="shared" si="83"/>
        <v>-1.7453292519943295</v>
      </c>
      <c r="L445">
        <f t="shared" si="73"/>
        <v>1.2592085171154799</v>
      </c>
      <c r="M445">
        <f t="shared" si="74"/>
        <v>-2.4113479999999998</v>
      </c>
      <c r="N445" s="24">
        <f t="shared" si="75"/>
        <v>-5.2979358827559275E-2</v>
      </c>
      <c r="O445" s="24">
        <f t="shared" si="76"/>
        <v>0.29813279110871482</v>
      </c>
      <c r="P445" s="11">
        <f t="shared" si="77"/>
        <v>40</v>
      </c>
      <c r="Q445" s="11">
        <f t="shared" si="77"/>
        <v>-100</v>
      </c>
      <c r="R445" s="23">
        <f t="shared" si="78"/>
        <v>0.69813170079773179</v>
      </c>
      <c r="S445" s="23">
        <f t="shared" si="78"/>
        <v>-1.7453292519943295</v>
      </c>
      <c r="T445">
        <f t="shared" si="79"/>
        <v>1.1950120246767875</v>
      </c>
      <c r="U445">
        <f t="shared" si="80"/>
        <v>-2.432866738614488</v>
      </c>
      <c r="V445" s="24">
        <f t="shared" si="81"/>
        <v>-5.0726798276066305E-2</v>
      </c>
      <c r="W445" s="24">
        <f t="shared" si="82"/>
        <v>0.3083605204117339</v>
      </c>
    </row>
    <row r="446" spans="1:23">
      <c r="B446" s="4"/>
      <c r="F446" s="1">
        <v>-90</v>
      </c>
      <c r="G446" s="1">
        <f t="shared" si="84"/>
        <v>40</v>
      </c>
      <c r="H446" s="1">
        <f t="shared" si="85"/>
        <v>40</v>
      </c>
      <c r="I446" s="1">
        <f t="shared" si="86"/>
        <v>-90</v>
      </c>
      <c r="J446" s="23">
        <f t="shared" si="83"/>
        <v>0.69813170079773179</v>
      </c>
      <c r="K446" s="23">
        <f t="shared" si="83"/>
        <v>-1.5707963267948966</v>
      </c>
      <c r="L446">
        <f t="shared" si="73"/>
        <v>1.2592085171154799</v>
      </c>
      <c r="M446">
        <f t="shared" si="74"/>
        <v>3.6170219999999995</v>
      </c>
      <c r="N446" s="24">
        <f t="shared" si="75"/>
        <v>7.9439713482747115E-2</v>
      </c>
      <c r="O446" s="24">
        <f t="shared" si="76"/>
        <v>0.29952608853429608</v>
      </c>
      <c r="P446" s="11">
        <f t="shared" si="77"/>
        <v>40</v>
      </c>
      <c r="Q446" s="11">
        <f t="shared" si="77"/>
        <v>-90</v>
      </c>
      <c r="R446" s="23">
        <f t="shared" si="78"/>
        <v>0.69813170079773179</v>
      </c>
      <c r="S446" s="23">
        <f t="shared" si="78"/>
        <v>-1.5707963267948966</v>
      </c>
      <c r="T446">
        <f t="shared" si="79"/>
        <v>1.1950120246767875</v>
      </c>
      <c r="U446">
        <f t="shared" si="80"/>
        <v>3.6493001079217322</v>
      </c>
      <c r="V446" s="24">
        <f t="shared" si="81"/>
        <v>7.6061616105031829E-2</v>
      </c>
      <c r="W446" s="24">
        <f t="shared" si="82"/>
        <v>0.30970647863815226</v>
      </c>
    </row>
    <row r="447" spans="1:23">
      <c r="A447" s="4"/>
      <c r="B447" s="4"/>
      <c r="F447" s="1">
        <v>-80</v>
      </c>
      <c r="G447" s="1">
        <f t="shared" si="84"/>
        <v>40</v>
      </c>
      <c r="H447" s="1">
        <f t="shared" si="85"/>
        <v>40</v>
      </c>
      <c r="I447" s="1">
        <f t="shared" si="86"/>
        <v>-80</v>
      </c>
      <c r="J447" s="23">
        <f t="shared" si="83"/>
        <v>0.69813170079773179</v>
      </c>
      <c r="K447" s="23">
        <f t="shared" si="83"/>
        <v>-1.3962634015954636</v>
      </c>
      <c r="L447">
        <f t="shared" si="73"/>
        <v>1.2592085171154799</v>
      </c>
      <c r="M447">
        <f t="shared" si="74"/>
        <v>9.6453919999999993</v>
      </c>
      <c r="N447" s="24">
        <f t="shared" si="75"/>
        <v>0.21098018513517169</v>
      </c>
      <c r="O447" s="24">
        <f t="shared" si="76"/>
        <v>0.31481844959124161</v>
      </c>
      <c r="P447" s="11">
        <f t="shared" si="77"/>
        <v>40</v>
      </c>
      <c r="Q447" s="11">
        <f t="shared" si="77"/>
        <v>-80</v>
      </c>
      <c r="R447" s="23">
        <f t="shared" si="78"/>
        <v>0.69813170079773179</v>
      </c>
      <c r="S447" s="23">
        <f t="shared" si="78"/>
        <v>-1.3962634015954636</v>
      </c>
      <c r="T447">
        <f t="shared" si="79"/>
        <v>1.1950120246767875</v>
      </c>
      <c r="U447">
        <f t="shared" si="80"/>
        <v>9.731466954457952</v>
      </c>
      <c r="V447" s="24">
        <f t="shared" si="81"/>
        <v>0.20199372430443138</v>
      </c>
      <c r="W447" s="24">
        <f t="shared" si="82"/>
        <v>0.32447867377885631</v>
      </c>
    </row>
    <row r="448" spans="1:23">
      <c r="A448" s="4"/>
      <c r="B448" s="4"/>
      <c r="F448" s="1">
        <v>-70</v>
      </c>
      <c r="G448" s="1">
        <f t="shared" si="84"/>
        <v>40</v>
      </c>
      <c r="H448" s="1">
        <f t="shared" si="85"/>
        <v>40</v>
      </c>
      <c r="I448" s="1">
        <f t="shared" si="86"/>
        <v>-70</v>
      </c>
      <c r="J448" s="23">
        <f t="shared" si="83"/>
        <v>0.69813170079773179</v>
      </c>
      <c r="K448" s="23">
        <f t="shared" si="83"/>
        <v>-1.2217304763960306</v>
      </c>
      <c r="L448">
        <f t="shared" si="73"/>
        <v>1.2592085171154799</v>
      </c>
      <c r="M448">
        <f t="shared" si="74"/>
        <v>15.673761999999998</v>
      </c>
      <c r="N448" s="24">
        <f t="shared" si="75"/>
        <v>0.34018722277414076</v>
      </c>
      <c r="O448" s="24">
        <f t="shared" si="76"/>
        <v>0.34384074126161623</v>
      </c>
      <c r="P448" s="11">
        <f t="shared" si="77"/>
        <v>40</v>
      </c>
      <c r="Q448" s="11">
        <f t="shared" si="77"/>
        <v>-70</v>
      </c>
      <c r="R448" s="23">
        <f t="shared" si="78"/>
        <v>0.69813170079773179</v>
      </c>
      <c r="S448" s="23">
        <f t="shared" si="78"/>
        <v>-1.2217304763960306</v>
      </c>
      <c r="T448">
        <f t="shared" si="79"/>
        <v>1.1950120246767875</v>
      </c>
      <c r="U448">
        <f t="shared" si="80"/>
        <v>15.813633800994172</v>
      </c>
      <c r="V448" s="24">
        <f t="shared" si="81"/>
        <v>0.32565177518499405</v>
      </c>
      <c r="W448" s="24">
        <f t="shared" si="82"/>
        <v>0.35251079958551768</v>
      </c>
    </row>
    <row r="449" spans="1:23">
      <c r="A449" s="4"/>
      <c r="B449" s="4"/>
      <c r="F449" s="1">
        <v>-60</v>
      </c>
      <c r="G449" s="1">
        <f t="shared" si="84"/>
        <v>40</v>
      </c>
      <c r="H449" s="1">
        <f t="shared" si="85"/>
        <v>40</v>
      </c>
      <c r="I449" s="1">
        <f t="shared" si="86"/>
        <v>-60</v>
      </c>
      <c r="J449" s="23">
        <f t="shared" si="83"/>
        <v>0.69813170079773179</v>
      </c>
      <c r="K449" s="23">
        <f t="shared" si="83"/>
        <v>-1.0471975511965976</v>
      </c>
      <c r="L449">
        <f t="shared" ref="L449:L512" si="87">((1.3512213-(2*0.602837*SIN(J449)))^0.5)/0.602837</f>
        <v>1.2592085171154799</v>
      </c>
      <c r="M449">
        <f t="shared" ref="M449:M512" si="88">0.602837*(I449-(-96))</f>
        <v>21.702131999999999</v>
      </c>
      <c r="N449" s="24">
        <f t="shared" ref="N449:N512" si="89">L449*SIN(RADIANS(M449))</f>
        <v>0.46563180074868443</v>
      </c>
      <c r="O449" s="24">
        <f t="shared" ref="O449:O512" si="90">1.5562263-L449*COS(RADIANS(M449))</f>
        <v>0.38627197793964574</v>
      </c>
      <c r="P449" s="11">
        <f t="shared" ref="P449:Q512" si="91">H449</f>
        <v>40</v>
      </c>
      <c r="Q449" s="11">
        <f t="shared" si="91"/>
        <v>-60</v>
      </c>
      <c r="R449" s="23">
        <f t="shared" ref="R449:S512" si="92">RADIANS(P449)</f>
        <v>0.69813170079773179</v>
      </c>
      <c r="S449" s="23">
        <f t="shared" si="92"/>
        <v>-1.0471975511965976</v>
      </c>
      <c r="T449">
        <f t="shared" ref="T449:T512" si="93">((1.31018469806216-(2*0.608216684653622*SIN(R449)))^0.5)/0.608216684653622</f>
        <v>1.1950120246767875</v>
      </c>
      <c r="U449">
        <f t="shared" ref="U449:U512" si="94">0.608216684653622*(Q449-(-96))</f>
        <v>21.895800647530393</v>
      </c>
      <c r="V449" s="24">
        <f t="shared" ref="V449:V512" si="95">T449*SIN(RADIANS(U449))</f>
        <v>0.44564361908164313</v>
      </c>
      <c r="W449" s="24">
        <f t="shared" ref="W449:W512" si="96">1.50229541438995-T449*COS(RADIANS(U449))</f>
        <v>0.39348726872455586</v>
      </c>
    </row>
    <row r="450" spans="1:23">
      <c r="A450" s="4"/>
      <c r="B450" s="4"/>
      <c r="F450" s="1">
        <v>-50</v>
      </c>
      <c r="G450" s="1">
        <f t="shared" si="84"/>
        <v>40</v>
      </c>
      <c r="H450" s="1">
        <f t="shared" si="85"/>
        <v>40</v>
      </c>
      <c r="I450" s="1">
        <f t="shared" si="86"/>
        <v>-50</v>
      </c>
      <c r="J450" s="23">
        <f t="shared" si="83"/>
        <v>0.69813170079773179</v>
      </c>
      <c r="K450" s="23">
        <f t="shared" si="83"/>
        <v>-0.87266462599716477</v>
      </c>
      <c r="L450">
        <f t="shared" si="87"/>
        <v>1.2592085171154799</v>
      </c>
      <c r="M450">
        <f t="shared" si="88"/>
        <v>27.730501999999998</v>
      </c>
      <c r="N450" s="24">
        <f t="shared" si="89"/>
        <v>0.58592650608984598</v>
      </c>
      <c r="O450" s="24">
        <f t="shared" si="90"/>
        <v>0.44164287152211745</v>
      </c>
      <c r="P450" s="11">
        <f t="shared" si="91"/>
        <v>40</v>
      </c>
      <c r="Q450" s="11">
        <f t="shared" si="91"/>
        <v>-50</v>
      </c>
      <c r="R450" s="23">
        <f t="shared" si="92"/>
        <v>0.69813170079773179</v>
      </c>
      <c r="S450" s="23">
        <f t="shared" si="92"/>
        <v>-0.87266462599716477</v>
      </c>
      <c r="T450">
        <f t="shared" si="93"/>
        <v>1.1950120246767875</v>
      </c>
      <c r="U450">
        <f t="shared" si="94"/>
        <v>27.977967494066611</v>
      </c>
      <c r="V450" s="24">
        <f t="shared" si="95"/>
        <v>0.56061838070479431</v>
      </c>
      <c r="W450" s="24">
        <f t="shared" si="96"/>
        <v>0.44694676567804259</v>
      </c>
    </row>
    <row r="451" spans="1:23">
      <c r="A451" s="4"/>
      <c r="B451" s="4"/>
      <c r="F451" s="1">
        <v>-40</v>
      </c>
      <c r="G451" s="1">
        <f t="shared" si="84"/>
        <v>40</v>
      </c>
      <c r="H451" s="1">
        <f t="shared" si="85"/>
        <v>40</v>
      </c>
      <c r="I451" s="1">
        <f t="shared" si="86"/>
        <v>-40</v>
      </c>
      <c r="J451" s="23">
        <f t="shared" si="83"/>
        <v>0.69813170079773179</v>
      </c>
      <c r="K451" s="23">
        <f t="shared" si="83"/>
        <v>-0.69813170079773179</v>
      </c>
      <c r="L451">
        <f t="shared" si="87"/>
        <v>1.2592085171154799</v>
      </c>
      <c r="M451">
        <f t="shared" si="88"/>
        <v>33.758871999999997</v>
      </c>
      <c r="N451" s="24">
        <f t="shared" si="89"/>
        <v>0.69974088325317796</v>
      </c>
      <c r="O451" s="24">
        <f t="shared" si="90"/>
        <v>0.50934102171960127</v>
      </c>
      <c r="P451" s="11">
        <f t="shared" si="91"/>
        <v>40</v>
      </c>
      <c r="Q451" s="11">
        <f t="shared" si="91"/>
        <v>-40</v>
      </c>
      <c r="R451" s="23">
        <f t="shared" si="92"/>
        <v>0.69813170079773179</v>
      </c>
      <c r="S451" s="23">
        <f t="shared" si="92"/>
        <v>-0.69813170079773179</v>
      </c>
      <c r="T451">
        <f t="shared" si="93"/>
        <v>1.1950120246767875</v>
      </c>
      <c r="U451">
        <f t="shared" si="94"/>
        <v>34.060134340602829</v>
      </c>
      <c r="V451" s="24">
        <f t="shared" si="95"/>
        <v>0.66928166737442274</v>
      </c>
      <c r="W451" s="24">
        <f t="shared" si="96"/>
        <v>0.51228744026114159</v>
      </c>
    </row>
    <row r="452" spans="1:23">
      <c r="A452" s="4"/>
      <c r="B452" s="4"/>
      <c r="F452" s="1">
        <v>-30</v>
      </c>
      <c r="G452" s="1">
        <f t="shared" si="84"/>
        <v>40</v>
      </c>
      <c r="H452" s="1">
        <f t="shared" si="85"/>
        <v>40</v>
      </c>
      <c r="I452" s="1">
        <f t="shared" si="86"/>
        <v>-30</v>
      </c>
      <c r="J452" s="23">
        <f t="shared" si="83"/>
        <v>0.69813170079773179</v>
      </c>
      <c r="K452" s="23">
        <f t="shared" si="83"/>
        <v>-0.52359877559829882</v>
      </c>
      <c r="L452">
        <f t="shared" si="87"/>
        <v>1.2592085171154799</v>
      </c>
      <c r="M452">
        <f t="shared" si="88"/>
        <v>39.787241999999999</v>
      </c>
      <c r="N452" s="24">
        <f t="shared" si="89"/>
        <v>0.8058161489139668</v>
      </c>
      <c r="O452" s="24">
        <f t="shared" si="90"/>
        <v>0.58861768918381407</v>
      </c>
      <c r="P452" s="11">
        <f t="shared" si="91"/>
        <v>40</v>
      </c>
      <c r="Q452" s="11">
        <f t="shared" si="91"/>
        <v>-30</v>
      </c>
      <c r="R452" s="23">
        <f t="shared" si="92"/>
        <v>0.69813170079773179</v>
      </c>
      <c r="S452" s="23">
        <f t="shared" si="92"/>
        <v>-0.52359877559829882</v>
      </c>
      <c r="T452">
        <f t="shared" si="93"/>
        <v>1.1950120246767875</v>
      </c>
      <c r="U452">
        <f t="shared" si="94"/>
        <v>40.142301187139054</v>
      </c>
      <c r="V452" s="24">
        <f t="shared" si="95"/>
        <v>0.77041014136956298</v>
      </c>
      <c r="W452" s="24">
        <f t="shared" si="96"/>
        <v>0.58877368328715629</v>
      </c>
    </row>
    <row r="453" spans="1:23">
      <c r="A453" s="4"/>
      <c r="B453" s="4"/>
      <c r="F453" s="1">
        <v>-20</v>
      </c>
      <c r="G453" s="1">
        <f t="shared" si="84"/>
        <v>40</v>
      </c>
      <c r="H453" s="1">
        <f t="shared" si="85"/>
        <v>40</v>
      </c>
      <c r="I453" s="1">
        <f t="shared" si="86"/>
        <v>-20</v>
      </c>
      <c r="J453" s="23">
        <f t="shared" ref="J453:K516" si="97">RADIANS(H453)</f>
        <v>0.69813170079773179</v>
      </c>
      <c r="K453" s="23">
        <f t="shared" si="97"/>
        <v>-0.3490658503988659</v>
      </c>
      <c r="L453">
        <f t="shared" si="87"/>
        <v>1.2592085171154799</v>
      </c>
      <c r="M453">
        <f t="shared" si="88"/>
        <v>45.815611999999994</v>
      </c>
      <c r="N453" s="24">
        <f t="shared" si="89"/>
        <v>0.90297911407002895</v>
      </c>
      <c r="O453" s="24">
        <f t="shared" si="90"/>
        <v>0.67859607654055731</v>
      </c>
      <c r="P453" s="11">
        <f t="shared" si="91"/>
        <v>40</v>
      </c>
      <c r="Q453" s="11">
        <f t="shared" si="91"/>
        <v>-20</v>
      </c>
      <c r="R453" s="23">
        <f t="shared" si="92"/>
        <v>0.69813170079773179</v>
      </c>
      <c r="S453" s="23">
        <f t="shared" si="92"/>
        <v>-0.3490658503988659</v>
      </c>
      <c r="T453">
        <f t="shared" si="93"/>
        <v>1.1950120246767875</v>
      </c>
      <c r="U453">
        <f t="shared" si="94"/>
        <v>46.224468033675272</v>
      </c>
      <c r="V453" s="24">
        <f t="shared" si="95"/>
        <v>0.86286529233686915</v>
      </c>
      <c r="W453" s="24">
        <f t="shared" si="96"/>
        <v>0.67554440809934724</v>
      </c>
    </row>
    <row r="454" spans="1:23">
      <c r="A454" s="4"/>
      <c r="B454" s="4"/>
      <c r="F454" s="1">
        <v>-10</v>
      </c>
      <c r="G454" s="1">
        <f t="shared" si="84"/>
        <v>40</v>
      </c>
      <c r="H454" s="1">
        <f t="shared" si="85"/>
        <v>40</v>
      </c>
      <c r="I454" s="1">
        <f t="shared" si="86"/>
        <v>-10</v>
      </c>
      <c r="J454" s="23">
        <f t="shared" si="97"/>
        <v>0.69813170079773179</v>
      </c>
      <c r="K454" s="23">
        <f t="shared" si="97"/>
        <v>-0.17453292519943295</v>
      </c>
      <c r="L454">
        <f t="shared" si="87"/>
        <v>1.2592085171154799</v>
      </c>
      <c r="M454">
        <f t="shared" si="88"/>
        <v>51.843981999999997</v>
      </c>
      <c r="N454" s="24">
        <f t="shared" si="89"/>
        <v>0.99015515947407307</v>
      </c>
      <c r="O454" s="24">
        <f t="shared" si="90"/>
        <v>0.77828102574027513</v>
      </c>
      <c r="P454" s="11">
        <f t="shared" si="91"/>
        <v>40</v>
      </c>
      <c r="Q454" s="11">
        <f t="shared" si="91"/>
        <v>-10</v>
      </c>
      <c r="R454" s="23">
        <f t="shared" si="92"/>
        <v>0.69813170079773179</v>
      </c>
      <c r="S454" s="23">
        <f t="shared" si="92"/>
        <v>-0.17453292519943295</v>
      </c>
      <c r="T454">
        <f t="shared" si="93"/>
        <v>1.1950120246767875</v>
      </c>
      <c r="U454">
        <f t="shared" si="94"/>
        <v>52.30663488021149</v>
      </c>
      <c r="V454" s="24">
        <f t="shared" si="95"/>
        <v>0.94560625470764403</v>
      </c>
      <c r="W454" s="24">
        <f t="shared" si="96"/>
        <v>0.77162274473554382</v>
      </c>
    </row>
    <row r="455" spans="1:23">
      <c r="A455" s="4"/>
      <c r="B455" s="4"/>
      <c r="F455" s="1">
        <v>0</v>
      </c>
      <c r="G455" s="1">
        <f t="shared" ref="G455:G518" si="98">G418+10</f>
        <v>40</v>
      </c>
      <c r="H455" s="1">
        <f t="shared" si="85"/>
        <v>40</v>
      </c>
      <c r="I455" s="1">
        <f t="shared" si="86"/>
        <v>0</v>
      </c>
      <c r="J455" s="23">
        <f t="shared" si="97"/>
        <v>0.69813170079773179</v>
      </c>
      <c r="K455" s="23">
        <f t="shared" si="97"/>
        <v>0</v>
      </c>
      <c r="L455">
        <f t="shared" si="87"/>
        <v>1.2592085171154799</v>
      </c>
      <c r="M455">
        <f t="shared" si="88"/>
        <v>57.872351999999992</v>
      </c>
      <c r="N455" s="24">
        <f t="shared" si="89"/>
        <v>1.0663801208877657</v>
      </c>
      <c r="O455" s="24">
        <f t="shared" si="90"/>
        <v>0.88657002447384603</v>
      </c>
      <c r="P455" s="11">
        <f t="shared" si="91"/>
        <v>40</v>
      </c>
      <c r="Q455" s="11">
        <f t="shared" si="91"/>
        <v>0</v>
      </c>
      <c r="R455" s="23">
        <f t="shared" si="92"/>
        <v>0.69813170079773179</v>
      </c>
      <c r="S455" s="23">
        <f t="shared" si="92"/>
        <v>0</v>
      </c>
      <c r="T455">
        <f t="shared" si="93"/>
        <v>1.1950120246767875</v>
      </c>
      <c r="U455">
        <f t="shared" si="94"/>
        <v>58.388801726747715</v>
      </c>
      <c r="V455" s="24">
        <f t="shared" si="95"/>
        <v>1.017701525824096</v>
      </c>
      <c r="W455" s="24">
        <f t="shared" si="96"/>
        <v>0.87592703758807022</v>
      </c>
    </row>
    <row r="456" spans="1:23">
      <c r="A456" s="4"/>
      <c r="B456" s="4"/>
      <c r="F456" s="1">
        <v>10</v>
      </c>
      <c r="G456" s="1">
        <f t="shared" si="98"/>
        <v>40</v>
      </c>
      <c r="H456" s="1">
        <f t="shared" si="85"/>
        <v>40</v>
      </c>
      <c r="I456" s="1">
        <f t="shared" si="86"/>
        <v>10</v>
      </c>
      <c r="J456" s="23">
        <f t="shared" si="97"/>
        <v>0.69813170079773179</v>
      </c>
      <c r="K456" s="23">
        <f t="shared" si="97"/>
        <v>0.17453292519943295</v>
      </c>
      <c r="L456">
        <f t="shared" si="87"/>
        <v>1.2592085171154799</v>
      </c>
      <c r="M456">
        <f t="shared" si="88"/>
        <v>63.900721999999995</v>
      </c>
      <c r="N456" s="24">
        <f t="shared" si="89"/>
        <v>1.1308109527069754</v>
      </c>
      <c r="O456" s="24">
        <f t="shared" si="90"/>
        <v>1.0022653999230102</v>
      </c>
      <c r="P456" s="11">
        <f t="shared" si="91"/>
        <v>40</v>
      </c>
      <c r="Q456" s="11">
        <f t="shared" si="91"/>
        <v>10</v>
      </c>
      <c r="R456" s="23">
        <f t="shared" si="92"/>
        <v>0.69813170079773179</v>
      </c>
      <c r="S456" s="23">
        <f t="shared" si="92"/>
        <v>0.17453292519943295</v>
      </c>
      <c r="T456">
        <f t="shared" si="93"/>
        <v>1.1950120246767875</v>
      </c>
      <c r="U456">
        <f t="shared" si="94"/>
        <v>64.470968573283926</v>
      </c>
      <c r="V456" s="24">
        <f t="shared" si="95"/>
        <v>1.0783394528514625</v>
      </c>
      <c r="W456" s="24">
        <f t="shared" si="96"/>
        <v>0.98728302274667779</v>
      </c>
    </row>
    <row r="457" spans="1:23">
      <c r="A457" s="4"/>
      <c r="B457" s="4"/>
      <c r="F457" s="1">
        <v>20</v>
      </c>
      <c r="G457" s="1">
        <f t="shared" si="98"/>
        <v>40</v>
      </c>
      <c r="H457" s="1">
        <f t="shared" si="85"/>
        <v>40</v>
      </c>
      <c r="I457" s="1">
        <f t="shared" si="86"/>
        <v>20</v>
      </c>
      <c r="J457" s="23">
        <f t="shared" si="97"/>
        <v>0.69813170079773179</v>
      </c>
      <c r="K457" s="23">
        <f t="shared" si="97"/>
        <v>0.3490658503988659</v>
      </c>
      <c r="L457">
        <f t="shared" si="87"/>
        <v>1.2592085171154799</v>
      </c>
      <c r="M457">
        <f t="shared" si="88"/>
        <v>69.929091999999997</v>
      </c>
      <c r="N457" s="24">
        <f t="shared" si="89"/>
        <v>1.1827350520188462</v>
      </c>
      <c r="O457" s="24">
        <f t="shared" si="90"/>
        <v>1.124087564982942</v>
      </c>
      <c r="P457" s="11">
        <f t="shared" si="91"/>
        <v>40</v>
      </c>
      <c r="Q457" s="11">
        <f t="shared" si="91"/>
        <v>20</v>
      </c>
      <c r="R457" s="23">
        <f t="shared" si="92"/>
        <v>0.69813170079773179</v>
      </c>
      <c r="S457" s="23">
        <f t="shared" si="92"/>
        <v>0.3490658503988659</v>
      </c>
      <c r="T457">
        <f t="shared" si="93"/>
        <v>1.1950120246767875</v>
      </c>
      <c r="U457">
        <f t="shared" si="94"/>
        <v>70.553135419820151</v>
      </c>
      <c r="V457" s="24">
        <f t="shared" si="95"/>
        <v>1.1268373704137253</v>
      </c>
      <c r="W457" s="24">
        <f t="shared" si="96"/>
        <v>1.1044370479312371</v>
      </c>
    </row>
    <row r="458" spans="1:23">
      <c r="A458" s="4"/>
      <c r="B458" s="4"/>
      <c r="F458" s="1">
        <v>30</v>
      </c>
      <c r="G458" s="1">
        <f t="shared" si="98"/>
        <v>40</v>
      </c>
      <c r="H458" s="1">
        <f t="shared" si="85"/>
        <v>40</v>
      </c>
      <c r="I458" s="1">
        <f t="shared" si="86"/>
        <v>30</v>
      </c>
      <c r="J458" s="23">
        <f t="shared" si="97"/>
        <v>0.69813170079773179</v>
      </c>
      <c r="K458" s="23">
        <f t="shared" si="97"/>
        <v>0.52359877559829882</v>
      </c>
      <c r="L458">
        <f t="shared" si="87"/>
        <v>1.2592085171154799</v>
      </c>
      <c r="M458">
        <f t="shared" si="88"/>
        <v>75.957461999999992</v>
      </c>
      <c r="N458" s="24">
        <f t="shared" si="89"/>
        <v>1.2215781399669314</v>
      </c>
      <c r="O458" s="24">
        <f t="shared" si="90"/>
        <v>1.2506891704541825</v>
      </c>
      <c r="P458" s="11">
        <f t="shared" si="91"/>
        <v>40</v>
      </c>
      <c r="Q458" s="11">
        <f t="shared" si="91"/>
        <v>30</v>
      </c>
      <c r="R458" s="23">
        <f t="shared" si="92"/>
        <v>0.69813170079773179</v>
      </c>
      <c r="S458" s="23">
        <f t="shared" si="92"/>
        <v>0.52359877559829882</v>
      </c>
      <c r="T458">
        <f t="shared" si="93"/>
        <v>1.1950120246767875</v>
      </c>
      <c r="U458">
        <f t="shared" si="94"/>
        <v>76.635302266356376</v>
      </c>
      <c r="V458" s="24">
        <f t="shared" si="95"/>
        <v>1.1626492860808688</v>
      </c>
      <c r="W458" s="24">
        <f t="shared" si="96"/>
        <v>1.2260701861833998</v>
      </c>
    </row>
    <row r="459" spans="1:23">
      <c r="A459" s="4"/>
      <c r="B459" s="4"/>
      <c r="F459" s="1">
        <v>40</v>
      </c>
      <c r="G459" s="1">
        <f t="shared" si="98"/>
        <v>40</v>
      </c>
      <c r="H459" s="1">
        <f t="shared" si="85"/>
        <v>40</v>
      </c>
      <c r="I459" s="1">
        <f t="shared" si="86"/>
        <v>40</v>
      </c>
      <c r="J459" s="23">
        <f t="shared" si="97"/>
        <v>0.69813170079773179</v>
      </c>
      <c r="K459" s="23">
        <f t="shared" si="97"/>
        <v>0.69813170079773179</v>
      </c>
      <c r="L459">
        <f t="shared" si="87"/>
        <v>1.2592085171154799</v>
      </c>
      <c r="M459">
        <f t="shared" si="88"/>
        <v>81.985831999999988</v>
      </c>
      <c r="N459" s="24">
        <f t="shared" si="89"/>
        <v>1.2469106132567436</v>
      </c>
      <c r="O459" s="24">
        <f t="shared" si="90"/>
        <v>1.3806700066811401</v>
      </c>
      <c r="P459" s="11">
        <f t="shared" si="91"/>
        <v>40</v>
      </c>
      <c r="Q459" s="11">
        <f t="shared" si="91"/>
        <v>40</v>
      </c>
      <c r="R459" s="23">
        <f t="shared" si="92"/>
        <v>0.69813170079773179</v>
      </c>
      <c r="S459" s="23">
        <f t="shared" si="92"/>
        <v>0.69813170079773179</v>
      </c>
      <c r="T459">
        <f t="shared" si="93"/>
        <v>1.1950120246767875</v>
      </c>
      <c r="U459">
        <f t="shared" si="94"/>
        <v>82.717469112892587</v>
      </c>
      <c r="V459" s="24">
        <f t="shared" si="95"/>
        <v>1.1853720271840151</v>
      </c>
      <c r="W459" s="24">
        <f t="shared" si="96"/>
        <v>1.3508130844244608</v>
      </c>
    </row>
    <row r="460" spans="1:23">
      <c r="A460" s="4"/>
      <c r="B460" s="4"/>
      <c r="F460" s="1">
        <v>50</v>
      </c>
      <c r="G460" s="1">
        <f t="shared" si="98"/>
        <v>40</v>
      </c>
      <c r="H460" s="1">
        <f t="shared" si="85"/>
        <v>40</v>
      </c>
      <c r="I460" s="1">
        <f t="shared" si="86"/>
        <v>50</v>
      </c>
      <c r="J460" s="23">
        <f t="shared" si="97"/>
        <v>0.69813170079773179</v>
      </c>
      <c r="K460" s="23">
        <f t="shared" si="97"/>
        <v>0.87266462599716477</v>
      </c>
      <c r="L460">
        <f t="shared" si="87"/>
        <v>1.2592085171154799</v>
      </c>
      <c r="M460">
        <f t="shared" si="88"/>
        <v>88.014201999999997</v>
      </c>
      <c r="N460" s="24">
        <f t="shared" si="89"/>
        <v>1.2584522955542747</v>
      </c>
      <c r="O460" s="24">
        <f t="shared" si="90"/>
        <v>1.5125924898255276</v>
      </c>
      <c r="P460" s="11">
        <f t="shared" si="91"/>
        <v>40</v>
      </c>
      <c r="Q460" s="11">
        <f t="shared" si="91"/>
        <v>50</v>
      </c>
      <c r="R460" s="23">
        <f t="shared" si="92"/>
        <v>0.69813170079773179</v>
      </c>
      <c r="S460" s="23">
        <f t="shared" si="92"/>
        <v>0.87266462599716477</v>
      </c>
      <c r="T460">
        <f t="shared" si="93"/>
        <v>1.1950120246767875</v>
      </c>
      <c r="U460">
        <f t="shared" si="94"/>
        <v>88.799635959428812</v>
      </c>
      <c r="V460" s="24">
        <f t="shared" si="95"/>
        <v>1.1947497797572224</v>
      </c>
      <c r="W460" s="24">
        <f t="shared" si="96"/>
        <v>1.4772613797134682</v>
      </c>
    </row>
    <row r="461" spans="1:23">
      <c r="A461" s="4"/>
      <c r="B461" s="4"/>
      <c r="F461" s="1">
        <v>60</v>
      </c>
      <c r="G461" s="1">
        <f t="shared" si="98"/>
        <v>40</v>
      </c>
      <c r="H461" s="1">
        <f t="shared" si="85"/>
        <v>40</v>
      </c>
      <c r="I461" s="1">
        <f t="shared" si="86"/>
        <v>60</v>
      </c>
      <c r="J461" s="23">
        <f t="shared" si="97"/>
        <v>0.69813170079773179</v>
      </c>
      <c r="K461" s="23">
        <f t="shared" si="97"/>
        <v>1.0471975511965976</v>
      </c>
      <c r="L461">
        <f t="shared" si="87"/>
        <v>1.2592085171154799</v>
      </c>
      <c r="M461">
        <f t="shared" si="88"/>
        <v>94.042571999999993</v>
      </c>
      <c r="N461" s="24">
        <f t="shared" si="89"/>
        <v>1.2560755362271765</v>
      </c>
      <c r="O461" s="24">
        <f t="shared" si="90"/>
        <v>1.6449975614970438</v>
      </c>
      <c r="P461" s="11">
        <f t="shared" si="91"/>
        <v>40</v>
      </c>
      <c r="Q461" s="11">
        <f t="shared" si="91"/>
        <v>60</v>
      </c>
      <c r="R461" s="23">
        <f t="shared" si="92"/>
        <v>0.69813170079773179</v>
      </c>
      <c r="S461" s="23">
        <f t="shared" si="92"/>
        <v>1.0471975511965976</v>
      </c>
      <c r="T461">
        <f t="shared" si="93"/>
        <v>1.1950120246767875</v>
      </c>
      <c r="U461">
        <f t="shared" si="94"/>
        <v>94.881802805965037</v>
      </c>
      <c r="V461" s="24">
        <f t="shared" si="95"/>
        <v>1.1906769685062744</v>
      </c>
      <c r="W461" s="24">
        <f t="shared" si="96"/>
        <v>1.6039915096484387</v>
      </c>
    </row>
    <row r="462" spans="1:23">
      <c r="A462" s="4"/>
      <c r="B462" s="4"/>
      <c r="F462" s="1">
        <v>70</v>
      </c>
      <c r="G462" s="1">
        <f t="shared" si="98"/>
        <v>40</v>
      </c>
      <c r="H462" s="1">
        <f t="shared" si="85"/>
        <v>40</v>
      </c>
      <c r="I462" s="1">
        <f t="shared" si="86"/>
        <v>70</v>
      </c>
      <c r="J462" s="23">
        <f t="shared" si="97"/>
        <v>0.69813170079773179</v>
      </c>
      <c r="K462" s="23">
        <f t="shared" si="97"/>
        <v>1.2217304763960306</v>
      </c>
      <c r="L462">
        <f t="shared" si="87"/>
        <v>1.2592085171154799</v>
      </c>
      <c r="M462">
        <f t="shared" si="88"/>
        <v>100.07094199999999</v>
      </c>
      <c r="N462" s="24">
        <f t="shared" si="89"/>
        <v>1.2398066221566177</v>
      </c>
      <c r="O462" s="24">
        <f t="shared" si="90"/>
        <v>1.7764208258919105</v>
      </c>
      <c r="P462" s="11">
        <f t="shared" si="91"/>
        <v>40</v>
      </c>
      <c r="Q462" s="11">
        <f t="shared" si="91"/>
        <v>70</v>
      </c>
      <c r="R462" s="23">
        <f t="shared" si="92"/>
        <v>0.69813170079773179</v>
      </c>
      <c r="S462" s="23">
        <f t="shared" si="92"/>
        <v>1.2217304763960306</v>
      </c>
      <c r="T462">
        <f t="shared" si="93"/>
        <v>1.1950120246767875</v>
      </c>
      <c r="U462">
        <f t="shared" si="94"/>
        <v>100.96396965250125</v>
      </c>
      <c r="V462" s="24">
        <f t="shared" si="95"/>
        <v>1.1731994453815981</v>
      </c>
      <c r="W462" s="24">
        <f t="shared" si="96"/>
        <v>1.7295767389162418</v>
      </c>
    </row>
    <row r="463" spans="1:23">
      <c r="A463" s="4"/>
      <c r="B463" s="4"/>
      <c r="F463" s="1">
        <v>80</v>
      </c>
      <c r="G463" s="1">
        <f t="shared" si="98"/>
        <v>40</v>
      </c>
      <c r="H463" s="1">
        <f t="shared" si="85"/>
        <v>40</v>
      </c>
      <c r="I463" s="1">
        <f t="shared" si="86"/>
        <v>80</v>
      </c>
      <c r="J463" s="23">
        <f t="shared" si="97"/>
        <v>0.69813170079773179</v>
      </c>
      <c r="K463" s="23">
        <f t="shared" si="97"/>
        <v>1.3962634015954636</v>
      </c>
      <c r="L463">
        <f t="shared" si="87"/>
        <v>1.2592085171154799</v>
      </c>
      <c r="M463">
        <f t="shared" si="88"/>
        <v>106.099312</v>
      </c>
      <c r="N463" s="24">
        <f t="shared" si="89"/>
        <v>1.2098254870052307</v>
      </c>
      <c r="O463" s="24">
        <f t="shared" si="90"/>
        <v>1.9054087459630267</v>
      </c>
      <c r="P463" s="11">
        <f t="shared" si="91"/>
        <v>40</v>
      </c>
      <c r="Q463" s="11">
        <f t="shared" si="91"/>
        <v>80</v>
      </c>
      <c r="R463" s="23">
        <f t="shared" si="92"/>
        <v>0.69813170079773179</v>
      </c>
      <c r="S463" s="23">
        <f t="shared" si="92"/>
        <v>1.3962634015954636</v>
      </c>
      <c r="T463">
        <f t="shared" si="93"/>
        <v>1.1950120246767875</v>
      </c>
      <c r="U463">
        <f t="shared" si="94"/>
        <v>107.04613649903747</v>
      </c>
      <c r="V463" s="24">
        <f t="shared" si="95"/>
        <v>1.1425139733742899</v>
      </c>
      <c r="W463" s="24">
        <f t="shared" si="96"/>
        <v>1.8526032215633086</v>
      </c>
    </row>
    <row r="464" spans="1:23">
      <c r="A464" s="4"/>
      <c r="B464" s="4"/>
      <c r="F464" s="1">
        <v>90</v>
      </c>
      <c r="G464" s="1">
        <f t="shared" si="98"/>
        <v>40</v>
      </c>
      <c r="H464" s="1">
        <f t="shared" si="85"/>
        <v>40</v>
      </c>
      <c r="I464" s="1">
        <f t="shared" si="86"/>
        <v>90</v>
      </c>
      <c r="J464" s="23">
        <f t="shared" si="97"/>
        <v>0.69813170079773179</v>
      </c>
      <c r="K464" s="23">
        <f t="shared" si="97"/>
        <v>1.5707963267948966</v>
      </c>
      <c r="L464">
        <f t="shared" si="87"/>
        <v>1.2592085171154799</v>
      </c>
      <c r="M464">
        <f t="shared" si="88"/>
        <v>112.12768199999999</v>
      </c>
      <c r="N464" s="24">
        <f t="shared" si="89"/>
        <v>1.1664637211566311</v>
      </c>
      <c r="O464" s="24">
        <f t="shared" si="90"/>
        <v>2.0305347194926235</v>
      </c>
      <c r="P464" s="11">
        <f t="shared" si="91"/>
        <v>40</v>
      </c>
      <c r="Q464" s="11">
        <f t="shared" si="91"/>
        <v>90</v>
      </c>
      <c r="R464" s="23">
        <f t="shared" si="92"/>
        <v>0.69813170079773179</v>
      </c>
      <c r="S464" s="23">
        <f t="shared" si="92"/>
        <v>1.5707963267948966</v>
      </c>
      <c r="T464">
        <f t="shared" si="93"/>
        <v>1.1950120246767875</v>
      </c>
      <c r="U464">
        <f t="shared" si="94"/>
        <v>113.1283033455737</v>
      </c>
      <c r="V464" s="24">
        <f t="shared" si="95"/>
        <v>1.0989660113467008</v>
      </c>
      <c r="W464" s="24">
        <f t="shared" si="96"/>
        <v>1.9716859181571631</v>
      </c>
    </row>
    <row r="465" spans="1:23">
      <c r="A465" s="4"/>
      <c r="B465" s="4"/>
      <c r="F465" s="1">
        <v>100</v>
      </c>
      <c r="G465" s="1">
        <f t="shared" si="98"/>
        <v>40</v>
      </c>
      <c r="H465" s="1">
        <f t="shared" si="85"/>
        <v>40</v>
      </c>
      <c r="I465" s="1">
        <f t="shared" si="86"/>
        <v>100</v>
      </c>
      <c r="J465" s="23">
        <f t="shared" si="97"/>
        <v>0.69813170079773179</v>
      </c>
      <c r="K465" s="23">
        <f t="shared" si="97"/>
        <v>1.7453292519943295</v>
      </c>
      <c r="L465">
        <f t="shared" si="87"/>
        <v>1.2592085171154799</v>
      </c>
      <c r="M465">
        <f t="shared" si="88"/>
        <v>118.15605199999999</v>
      </c>
      <c r="N465" s="24">
        <f t="shared" si="89"/>
        <v>1.1102009043365157</v>
      </c>
      <c r="O465" s="24">
        <f t="shared" si="90"/>
        <v>2.1504148572665871</v>
      </c>
      <c r="P465" s="11">
        <f t="shared" si="91"/>
        <v>40</v>
      </c>
      <c r="Q465" s="11">
        <f t="shared" si="91"/>
        <v>100</v>
      </c>
      <c r="R465" s="23">
        <f t="shared" si="92"/>
        <v>0.69813170079773179</v>
      </c>
      <c r="S465" s="23">
        <f t="shared" si="92"/>
        <v>1.7453292519943295</v>
      </c>
      <c r="T465">
        <f t="shared" si="93"/>
        <v>1.1950120246767875</v>
      </c>
      <c r="U465">
        <f t="shared" si="94"/>
        <v>119.21047019210991</v>
      </c>
      <c r="V465" s="24">
        <f t="shared" si="95"/>
        <v>1.0430458248360903</v>
      </c>
      <c r="W465" s="24">
        <f t="shared" si="96"/>
        <v>2.0854841886424338</v>
      </c>
    </row>
    <row r="466" spans="1:23">
      <c r="A466" s="4"/>
      <c r="B466" s="4"/>
      <c r="F466" s="1">
        <v>110</v>
      </c>
      <c r="G466" s="1">
        <f t="shared" si="98"/>
        <v>40</v>
      </c>
      <c r="H466" s="1">
        <f t="shared" ref="H466:H529" si="99">ROUND((ROUNDDOWN(G466,0)+(G466-ROUNDDOWN(G466,0))*(5/3)),2)</f>
        <v>40</v>
      </c>
      <c r="I466" s="1">
        <f t="shared" si="86"/>
        <v>110</v>
      </c>
      <c r="J466" s="23">
        <f t="shared" si="97"/>
        <v>0.69813170079773179</v>
      </c>
      <c r="K466" s="23">
        <f t="shared" si="97"/>
        <v>1.9198621771937625</v>
      </c>
      <c r="L466">
        <f t="shared" si="87"/>
        <v>1.2592085171154799</v>
      </c>
      <c r="M466">
        <f t="shared" si="88"/>
        <v>124.184422</v>
      </c>
      <c r="N466" s="24">
        <f t="shared" si="89"/>
        <v>1.0416593014764317</v>
      </c>
      <c r="O466" s="24">
        <f t="shared" si="90"/>
        <v>2.263723288844333</v>
      </c>
      <c r="P466" s="11">
        <f t="shared" si="91"/>
        <v>40</v>
      </c>
      <c r="Q466" s="11">
        <f t="shared" si="91"/>
        <v>110</v>
      </c>
      <c r="R466" s="23">
        <f t="shared" si="92"/>
        <v>0.69813170079773179</v>
      </c>
      <c r="S466" s="23">
        <f t="shared" si="92"/>
        <v>1.9198621771937625</v>
      </c>
      <c r="T466">
        <f t="shared" si="93"/>
        <v>1.1950120246767875</v>
      </c>
      <c r="U466">
        <f t="shared" si="94"/>
        <v>125.29263703864613</v>
      </c>
      <c r="V466" s="24">
        <f t="shared" si="95"/>
        <v>0.97538296661615564</v>
      </c>
      <c r="W466" s="24">
        <f t="shared" si="96"/>
        <v>2.1927168853460484</v>
      </c>
    </row>
    <row r="467" spans="1:23">
      <c r="A467" s="4"/>
      <c r="B467" s="4"/>
      <c r="F467" s="1">
        <v>120</v>
      </c>
      <c r="G467" s="1">
        <f t="shared" si="98"/>
        <v>40</v>
      </c>
      <c r="H467" s="1">
        <f t="shared" si="99"/>
        <v>40</v>
      </c>
      <c r="I467" s="1">
        <f t="shared" si="86"/>
        <v>120</v>
      </c>
      <c r="J467" s="23">
        <f t="shared" si="97"/>
        <v>0.69813170079773179</v>
      </c>
      <c r="K467" s="23">
        <f t="shared" si="97"/>
        <v>2.0943951023931953</v>
      </c>
      <c r="L467">
        <f t="shared" si="87"/>
        <v>1.2592085171154799</v>
      </c>
      <c r="M467">
        <f t="shared" si="88"/>
        <v>130.21279199999998</v>
      </c>
      <c r="N467" s="24">
        <f t="shared" si="89"/>
        <v>0.96159698048378872</v>
      </c>
      <c r="O467" s="24">
        <f t="shared" si="90"/>
        <v>2.3692068266429365</v>
      </c>
      <c r="P467" s="11">
        <f t="shared" si="91"/>
        <v>40</v>
      </c>
      <c r="Q467" s="11">
        <f t="shared" si="91"/>
        <v>120</v>
      </c>
      <c r="R467" s="23">
        <f t="shared" si="92"/>
        <v>0.69813170079773179</v>
      </c>
      <c r="S467" s="23">
        <f t="shared" si="92"/>
        <v>2.0943951023931953</v>
      </c>
      <c r="T467">
        <f t="shared" si="93"/>
        <v>1.1950120246767875</v>
      </c>
      <c r="U467">
        <f t="shared" si="94"/>
        <v>131.37480388518236</v>
      </c>
      <c r="V467" s="24">
        <f t="shared" si="95"/>
        <v>0.8967391891545945</v>
      </c>
      <c r="W467" s="24">
        <f t="shared" si="96"/>
        <v>2.2921767762136578</v>
      </c>
    </row>
    <row r="468" spans="1:23">
      <c r="A468" s="4"/>
      <c r="B468" s="4"/>
      <c r="F468" s="1">
        <v>130</v>
      </c>
      <c r="G468" s="1">
        <f t="shared" si="98"/>
        <v>40</v>
      </c>
      <c r="H468" s="1">
        <f t="shared" si="99"/>
        <v>40</v>
      </c>
      <c r="I468" s="1">
        <f t="shared" ref="I468:I531" si="100">ROUND((ROUNDDOWN(F468,0)+(F468-ROUNDDOWN(F468,0))*(5/3)),2)</f>
        <v>130</v>
      </c>
      <c r="J468" s="23">
        <f t="shared" si="97"/>
        <v>0.69813170079773179</v>
      </c>
      <c r="K468" s="23">
        <f t="shared" si="97"/>
        <v>2.2689280275926285</v>
      </c>
      <c r="L468">
        <f t="shared" si="87"/>
        <v>1.2592085171154799</v>
      </c>
      <c r="M468">
        <f t="shared" si="88"/>
        <v>136.241162</v>
      </c>
      <c r="N468" s="24">
        <f t="shared" si="89"/>
        <v>0.87089942803536058</v>
      </c>
      <c r="O468" s="24">
        <f t="shared" si="90"/>
        <v>2.4656988261512014</v>
      </c>
      <c r="P468" s="11">
        <f t="shared" si="91"/>
        <v>40</v>
      </c>
      <c r="Q468" s="11">
        <f t="shared" si="91"/>
        <v>130</v>
      </c>
      <c r="R468" s="23">
        <f t="shared" si="92"/>
        <v>0.69813170079773179</v>
      </c>
      <c r="S468" s="23">
        <f t="shared" si="92"/>
        <v>2.2689280275926285</v>
      </c>
      <c r="T468">
        <f t="shared" si="93"/>
        <v>1.1950120246767875</v>
      </c>
      <c r="U468">
        <f t="shared" si="94"/>
        <v>137.45697073171857</v>
      </c>
      <c r="V468" s="24">
        <f t="shared" si="95"/>
        <v>0.80799986875868302</v>
      </c>
      <c r="W468" s="24">
        <f t="shared" si="96"/>
        <v>2.3827441358996504</v>
      </c>
    </row>
    <row r="469" spans="1:23">
      <c r="A469" s="4"/>
      <c r="B469" s="4"/>
      <c r="F469" s="1">
        <v>140</v>
      </c>
      <c r="G469" s="1">
        <f t="shared" si="98"/>
        <v>40</v>
      </c>
      <c r="H469" s="1">
        <f t="shared" si="99"/>
        <v>40</v>
      </c>
      <c r="I469" s="1">
        <f t="shared" si="100"/>
        <v>140</v>
      </c>
      <c r="J469" s="23">
        <f t="shared" si="97"/>
        <v>0.69813170079773179</v>
      </c>
      <c r="K469" s="23">
        <f t="shared" si="97"/>
        <v>2.4434609527920612</v>
      </c>
      <c r="L469">
        <f t="shared" si="87"/>
        <v>1.2592085171154799</v>
      </c>
      <c r="M469">
        <f t="shared" si="88"/>
        <v>142.269532</v>
      </c>
      <c r="N469" s="24">
        <f t="shared" si="89"/>
        <v>0.77056975612332246</v>
      </c>
      <c r="O469" s="24">
        <f t="shared" si="90"/>
        <v>2.5521320889801671</v>
      </c>
      <c r="P469" s="11">
        <f t="shared" si="91"/>
        <v>40</v>
      </c>
      <c r="Q469" s="11">
        <f t="shared" si="91"/>
        <v>140</v>
      </c>
      <c r="R469" s="23">
        <f t="shared" si="92"/>
        <v>0.69813170079773179</v>
      </c>
      <c r="S469" s="23">
        <f t="shared" si="92"/>
        <v>2.4434609527920612</v>
      </c>
      <c r="T469">
        <f t="shared" si="93"/>
        <v>1.1950120246767875</v>
      </c>
      <c r="U469">
        <f t="shared" si="94"/>
        <v>143.53913757825478</v>
      </c>
      <c r="V469" s="24">
        <f t="shared" si="95"/>
        <v>0.71016403795633576</v>
      </c>
      <c r="W469" s="24">
        <f t="shared" si="96"/>
        <v>2.4633993517014496</v>
      </c>
    </row>
    <row r="470" spans="1:23">
      <c r="A470" s="4"/>
      <c r="B470" s="4"/>
      <c r="F470" s="1">
        <v>150</v>
      </c>
      <c r="G470" s="1">
        <f t="shared" si="98"/>
        <v>40</v>
      </c>
      <c r="H470" s="1">
        <f t="shared" si="99"/>
        <v>40</v>
      </c>
      <c r="I470" s="1">
        <f t="shared" si="100"/>
        <v>150</v>
      </c>
      <c r="J470" s="23">
        <f t="shared" si="97"/>
        <v>0.69813170079773179</v>
      </c>
      <c r="K470" s="23">
        <f t="shared" si="97"/>
        <v>2.6179938779914944</v>
      </c>
      <c r="L470">
        <f t="shared" si="87"/>
        <v>1.2592085171154799</v>
      </c>
      <c r="M470">
        <f t="shared" si="88"/>
        <v>148.29790199999999</v>
      </c>
      <c r="N470" s="24">
        <f t="shared" si="89"/>
        <v>0.66171760766910992</v>
      </c>
      <c r="O470" s="24">
        <f t="shared" si="90"/>
        <v>2.6275506660427199</v>
      </c>
      <c r="P470" s="11">
        <f t="shared" si="91"/>
        <v>40</v>
      </c>
      <c r="Q470" s="11">
        <f t="shared" si="91"/>
        <v>150</v>
      </c>
      <c r="R470" s="23">
        <f t="shared" si="92"/>
        <v>0.69813170079773179</v>
      </c>
      <c r="S470" s="23">
        <f t="shared" si="92"/>
        <v>2.6179938779914944</v>
      </c>
      <c r="T470">
        <f t="shared" si="93"/>
        <v>1.1950120246767875</v>
      </c>
      <c r="U470">
        <f t="shared" si="94"/>
        <v>149.62130442479102</v>
      </c>
      <c r="V470" s="24">
        <f t="shared" si="95"/>
        <v>0.60433313832870461</v>
      </c>
      <c r="W470" s="24">
        <f t="shared" si="96"/>
        <v>2.5332344024197431</v>
      </c>
    </row>
    <row r="471" spans="1:23">
      <c r="A471" s="4"/>
      <c r="B471" s="4"/>
      <c r="F471" s="1">
        <v>160</v>
      </c>
      <c r="G471" s="1">
        <f t="shared" si="98"/>
        <v>40</v>
      </c>
      <c r="H471" s="1">
        <f t="shared" si="99"/>
        <v>40</v>
      </c>
      <c r="I471" s="1">
        <f t="shared" si="100"/>
        <v>160</v>
      </c>
      <c r="J471" s="23">
        <f t="shared" si="97"/>
        <v>0.69813170079773179</v>
      </c>
      <c r="K471" s="23">
        <f t="shared" si="97"/>
        <v>2.7925268031909272</v>
      </c>
      <c r="L471">
        <f t="shared" si="87"/>
        <v>1.2592085171154799</v>
      </c>
      <c r="M471">
        <f t="shared" si="88"/>
        <v>154.32627199999999</v>
      </c>
      <c r="N471" s="24">
        <f t="shared" si="89"/>
        <v>0.54554688390865103</v>
      </c>
      <c r="O471" s="24">
        <f t="shared" si="90"/>
        <v>2.6911204303195317</v>
      </c>
      <c r="P471" s="11">
        <f t="shared" si="91"/>
        <v>40</v>
      </c>
      <c r="Q471" s="11">
        <f t="shared" si="91"/>
        <v>160</v>
      </c>
      <c r="R471" s="23">
        <f t="shared" si="92"/>
        <v>0.69813170079773179</v>
      </c>
      <c r="S471" s="23">
        <f t="shared" si="92"/>
        <v>2.7925268031909272</v>
      </c>
      <c r="T471">
        <f t="shared" si="93"/>
        <v>1.1950120246767875</v>
      </c>
      <c r="U471">
        <f t="shared" si="94"/>
        <v>155.70347127132723</v>
      </c>
      <c r="V471" s="24">
        <f t="shared" si="95"/>
        <v>0.49169862041558265</v>
      </c>
      <c r="W471" s="24">
        <f t="shared" si="96"/>
        <v>2.5914630809149566</v>
      </c>
    </row>
    <row r="472" spans="1:23">
      <c r="A472" s="4"/>
      <c r="B472" s="4"/>
      <c r="F472" s="1">
        <v>170</v>
      </c>
      <c r="G472" s="1">
        <f t="shared" si="98"/>
        <v>40</v>
      </c>
      <c r="H472" s="1">
        <f t="shared" si="99"/>
        <v>40</v>
      </c>
      <c r="I472" s="1">
        <f t="shared" si="100"/>
        <v>170</v>
      </c>
      <c r="J472" s="23">
        <f t="shared" si="97"/>
        <v>0.69813170079773179</v>
      </c>
      <c r="K472" s="23">
        <f t="shared" si="97"/>
        <v>2.9670597283903604</v>
      </c>
      <c r="L472">
        <f t="shared" si="87"/>
        <v>1.2592085171154799</v>
      </c>
      <c r="M472">
        <f t="shared" si="88"/>
        <v>160.35464199999998</v>
      </c>
      <c r="N472" s="24">
        <f t="shared" si="89"/>
        <v>0.42334242928369659</v>
      </c>
      <c r="O472" s="24">
        <f t="shared" si="90"/>
        <v>2.7421383022768739</v>
      </c>
      <c r="P472" s="11">
        <f t="shared" si="91"/>
        <v>40</v>
      </c>
      <c r="Q472" s="11">
        <f t="shared" si="91"/>
        <v>170</v>
      </c>
      <c r="R472" s="23">
        <f t="shared" si="92"/>
        <v>0.69813170079773179</v>
      </c>
      <c r="S472" s="23">
        <f t="shared" si="92"/>
        <v>2.9670597283903604</v>
      </c>
      <c r="T472">
        <f t="shared" si="93"/>
        <v>1.1950120246767875</v>
      </c>
      <c r="U472">
        <f t="shared" si="94"/>
        <v>161.78563811786344</v>
      </c>
      <c r="V472" s="24">
        <f t="shared" si="95"/>
        <v>0.37352853029461952</v>
      </c>
      <c r="W472" s="24">
        <f t="shared" si="96"/>
        <v>2.6374298452738243</v>
      </c>
    </row>
    <row r="473" spans="1:23">
      <c r="A473" s="4"/>
      <c r="B473" s="4"/>
      <c r="F473" s="1">
        <v>180</v>
      </c>
      <c r="G473" s="1">
        <f t="shared" si="98"/>
        <v>40</v>
      </c>
      <c r="H473" s="1">
        <f t="shared" si="99"/>
        <v>40</v>
      </c>
      <c r="I473" s="1">
        <f t="shared" si="100"/>
        <v>180</v>
      </c>
      <c r="J473" s="23">
        <f t="shared" si="97"/>
        <v>0.69813170079773179</v>
      </c>
      <c r="K473" s="23">
        <f t="shared" si="97"/>
        <v>3.1415926535897931</v>
      </c>
      <c r="L473">
        <f t="shared" si="87"/>
        <v>1.2592085171154799</v>
      </c>
      <c r="M473">
        <f t="shared" si="88"/>
        <v>166.38301199999998</v>
      </c>
      <c r="N473" s="24">
        <f t="shared" si="89"/>
        <v>0.29645582110391178</v>
      </c>
      <c r="O473" s="24">
        <f t="shared" si="90"/>
        <v>2.7800400259034852</v>
      </c>
      <c r="P473" s="11">
        <f t="shared" si="91"/>
        <v>40</v>
      </c>
      <c r="Q473" s="11">
        <f t="shared" si="91"/>
        <v>180</v>
      </c>
      <c r="R473" s="23">
        <f t="shared" si="92"/>
        <v>0.69813170079773179</v>
      </c>
      <c r="S473" s="23">
        <f t="shared" si="92"/>
        <v>3.1415926535897931</v>
      </c>
      <c r="T473">
        <f t="shared" si="93"/>
        <v>1.1950120246767875</v>
      </c>
      <c r="U473">
        <f t="shared" si="94"/>
        <v>167.86780496439968</v>
      </c>
      <c r="V473" s="24">
        <f t="shared" si="95"/>
        <v>0.25115323384342975</v>
      </c>
      <c r="W473" s="24">
        <f t="shared" si="96"/>
        <v>2.6706171989390963</v>
      </c>
    </row>
    <row r="474" spans="1:23">
      <c r="A474" s="4"/>
      <c r="B474" s="4"/>
      <c r="F474" s="1">
        <v>-180</v>
      </c>
      <c r="G474" s="1">
        <f t="shared" si="98"/>
        <v>50</v>
      </c>
      <c r="H474" s="1">
        <f t="shared" si="99"/>
        <v>50</v>
      </c>
      <c r="I474" s="1">
        <f t="shared" si="100"/>
        <v>-180</v>
      </c>
      <c r="J474" s="23">
        <f t="shared" si="97"/>
        <v>0.87266462599716477</v>
      </c>
      <c r="K474" s="23">
        <f t="shared" si="97"/>
        <v>-3.1415926535897931</v>
      </c>
      <c r="L474">
        <f t="shared" si="87"/>
        <v>1.084750432331627</v>
      </c>
      <c r="M474">
        <f t="shared" si="88"/>
        <v>-50.638307999999995</v>
      </c>
      <c r="N474" s="24">
        <f t="shared" si="89"/>
        <v>-0.83868323832168934</v>
      </c>
      <c r="O474" s="24">
        <f t="shared" si="90"/>
        <v>0.86826269180411864</v>
      </c>
      <c r="P474" s="11">
        <f t="shared" si="91"/>
        <v>50</v>
      </c>
      <c r="Q474" s="11">
        <f t="shared" si="91"/>
        <v>-180</v>
      </c>
      <c r="R474" s="23">
        <f t="shared" si="92"/>
        <v>0.87266462599716477</v>
      </c>
      <c r="S474" s="23">
        <f t="shared" si="92"/>
        <v>-3.1415926535897931</v>
      </c>
      <c r="T474">
        <f t="shared" si="93"/>
        <v>1.011310078918167</v>
      </c>
      <c r="U474">
        <f t="shared" si="94"/>
        <v>-51.090201510904251</v>
      </c>
      <c r="V474" s="24">
        <f t="shared" si="95"/>
        <v>-0.78693652217132437</v>
      </c>
      <c r="W474" s="24">
        <f t="shared" si="96"/>
        <v>0.8670954570581112</v>
      </c>
    </row>
    <row r="475" spans="1:23">
      <c r="A475" s="4"/>
      <c r="B475" s="4"/>
      <c r="F475" s="1">
        <v>-170</v>
      </c>
      <c r="G475" s="1">
        <f t="shared" si="98"/>
        <v>50</v>
      </c>
      <c r="H475" s="1">
        <f t="shared" si="99"/>
        <v>50</v>
      </c>
      <c r="I475" s="1">
        <f t="shared" si="100"/>
        <v>-170</v>
      </c>
      <c r="J475" s="23">
        <f t="shared" si="97"/>
        <v>0.87266462599716477</v>
      </c>
      <c r="K475" s="23">
        <f t="shared" si="97"/>
        <v>-2.9670597283903604</v>
      </c>
      <c r="L475">
        <f t="shared" si="87"/>
        <v>1.084750432331627</v>
      </c>
      <c r="M475">
        <f t="shared" si="88"/>
        <v>-44.609938</v>
      </c>
      <c r="N475" s="24">
        <f t="shared" si="89"/>
        <v>-0.76179478464945694</v>
      </c>
      <c r="O475" s="24">
        <f t="shared" si="90"/>
        <v>0.78398786109363527</v>
      </c>
      <c r="P475" s="11">
        <f t="shared" si="91"/>
        <v>50</v>
      </c>
      <c r="Q475" s="11">
        <f t="shared" si="91"/>
        <v>-170</v>
      </c>
      <c r="R475" s="23">
        <f t="shared" si="92"/>
        <v>0.87266462599716477</v>
      </c>
      <c r="S475" s="23">
        <f t="shared" si="92"/>
        <v>-2.9670597283903604</v>
      </c>
      <c r="T475">
        <f t="shared" si="93"/>
        <v>1.011310078918167</v>
      </c>
      <c r="U475">
        <f t="shared" si="94"/>
        <v>-45.008034664368026</v>
      </c>
      <c r="V475" s="24">
        <f t="shared" si="95"/>
        <v>-0.71520448768144695</v>
      </c>
      <c r="W475" s="24">
        <f t="shared" si="96"/>
        <v>0.78729148676312344</v>
      </c>
    </row>
    <row r="476" spans="1:23">
      <c r="A476" s="4"/>
      <c r="B476" s="4"/>
      <c r="F476" s="1">
        <v>-160</v>
      </c>
      <c r="G476" s="1">
        <f t="shared" si="98"/>
        <v>50</v>
      </c>
      <c r="H476" s="1">
        <f t="shared" si="99"/>
        <v>50</v>
      </c>
      <c r="I476" s="1">
        <f t="shared" si="100"/>
        <v>-160</v>
      </c>
      <c r="J476" s="23">
        <f t="shared" si="97"/>
        <v>0.87266462599716477</v>
      </c>
      <c r="K476" s="23">
        <f t="shared" si="97"/>
        <v>-2.7925268031909272</v>
      </c>
      <c r="L476">
        <f t="shared" si="87"/>
        <v>1.084750432331627</v>
      </c>
      <c r="M476">
        <f t="shared" si="88"/>
        <v>-38.581567999999997</v>
      </c>
      <c r="N476" s="24">
        <f t="shared" si="89"/>
        <v>-0.67648090533530847</v>
      </c>
      <c r="O476" s="24">
        <f t="shared" si="90"/>
        <v>0.70825396250285433</v>
      </c>
      <c r="P476" s="11">
        <f t="shared" si="91"/>
        <v>50</v>
      </c>
      <c r="Q476" s="11">
        <f t="shared" si="91"/>
        <v>-160</v>
      </c>
      <c r="R476" s="23">
        <f t="shared" si="92"/>
        <v>0.87266462599716477</v>
      </c>
      <c r="S476" s="23">
        <f t="shared" si="92"/>
        <v>-2.7925268031909272</v>
      </c>
      <c r="T476">
        <f t="shared" si="93"/>
        <v>1.011310078918167</v>
      </c>
      <c r="U476">
        <f t="shared" si="94"/>
        <v>-38.925867817831808</v>
      </c>
      <c r="V476" s="24">
        <f t="shared" si="95"/>
        <v>-0.63542063868457155</v>
      </c>
      <c r="W476" s="24">
        <f t="shared" si="96"/>
        <v>0.71553707305815306</v>
      </c>
    </row>
    <row r="477" spans="1:23">
      <c r="A477" s="4"/>
      <c r="B477" s="4"/>
      <c r="F477" s="1">
        <v>-150</v>
      </c>
      <c r="G477" s="1">
        <f t="shared" si="98"/>
        <v>50</v>
      </c>
      <c r="H477" s="1">
        <f t="shared" si="99"/>
        <v>50</v>
      </c>
      <c r="I477" s="1">
        <f t="shared" si="100"/>
        <v>-150</v>
      </c>
      <c r="J477" s="23">
        <f t="shared" si="97"/>
        <v>0.87266462599716477</v>
      </c>
      <c r="K477" s="23">
        <f t="shared" si="97"/>
        <v>-2.6179938779914944</v>
      </c>
      <c r="L477">
        <f t="shared" si="87"/>
        <v>1.084750432331627</v>
      </c>
      <c r="M477">
        <f t="shared" si="88"/>
        <v>-32.553197999999995</v>
      </c>
      <c r="N477" s="24">
        <f t="shared" si="89"/>
        <v>-0.58368516912094381</v>
      </c>
      <c r="O477" s="24">
        <f t="shared" si="90"/>
        <v>0.64189861049699315</v>
      </c>
      <c r="P477" s="11">
        <f t="shared" si="91"/>
        <v>50</v>
      </c>
      <c r="Q477" s="11">
        <f t="shared" si="91"/>
        <v>-150</v>
      </c>
      <c r="R477" s="23">
        <f t="shared" si="92"/>
        <v>0.87266462599716477</v>
      </c>
      <c r="S477" s="23">
        <f t="shared" si="92"/>
        <v>-2.6179938779914944</v>
      </c>
      <c r="T477">
        <f t="shared" si="93"/>
        <v>1.011310078918167</v>
      </c>
      <c r="U477">
        <f t="shared" si="94"/>
        <v>-32.84370097129559</v>
      </c>
      <c r="V477" s="24">
        <f t="shared" si="95"/>
        <v>-0.54848318648088146</v>
      </c>
      <c r="W477" s="24">
        <f t="shared" si="96"/>
        <v>0.6526400313850238</v>
      </c>
    </row>
    <row r="478" spans="1:23">
      <c r="A478" s="4"/>
      <c r="B478" s="4"/>
      <c r="F478" s="1">
        <v>-140</v>
      </c>
      <c r="G478" s="1">
        <f t="shared" si="98"/>
        <v>50</v>
      </c>
      <c r="H478" s="1">
        <f t="shared" si="99"/>
        <v>50</v>
      </c>
      <c r="I478" s="1">
        <f t="shared" si="100"/>
        <v>-140</v>
      </c>
      <c r="J478" s="23">
        <f t="shared" si="97"/>
        <v>0.87266462599716477</v>
      </c>
      <c r="K478" s="23">
        <f t="shared" si="97"/>
        <v>-2.4434609527920612</v>
      </c>
      <c r="L478">
        <f t="shared" si="87"/>
        <v>1.084750432331627</v>
      </c>
      <c r="M478">
        <f t="shared" si="88"/>
        <v>-26.524827999999999</v>
      </c>
      <c r="N478" s="24">
        <f t="shared" si="89"/>
        <v>-0.48443389384302343</v>
      </c>
      <c r="O478" s="24">
        <f t="shared" si="90"/>
        <v>0.58565569311983179</v>
      </c>
      <c r="P478" s="11">
        <f t="shared" si="91"/>
        <v>50</v>
      </c>
      <c r="Q478" s="11">
        <f t="shared" si="91"/>
        <v>-140</v>
      </c>
      <c r="R478" s="23">
        <f t="shared" si="92"/>
        <v>0.87266462599716477</v>
      </c>
      <c r="S478" s="23">
        <f t="shared" si="92"/>
        <v>-2.4434609527920612</v>
      </c>
      <c r="T478">
        <f t="shared" si="93"/>
        <v>1.011310078918167</v>
      </c>
      <c r="U478">
        <f t="shared" si="94"/>
        <v>-26.761534124759368</v>
      </c>
      <c r="V478" s="24">
        <f t="shared" si="95"/>
        <v>-0.45537087805940113</v>
      </c>
      <c r="W478" s="24">
        <f t="shared" si="96"/>
        <v>0.5993084603663168</v>
      </c>
    </row>
    <row r="479" spans="1:23">
      <c r="A479" s="4"/>
      <c r="B479" s="4"/>
      <c r="F479" s="1">
        <v>-130</v>
      </c>
      <c r="G479" s="1">
        <f t="shared" si="98"/>
        <v>50</v>
      </c>
      <c r="H479" s="1">
        <f t="shared" si="99"/>
        <v>50</v>
      </c>
      <c r="I479" s="1">
        <f t="shared" si="100"/>
        <v>-130</v>
      </c>
      <c r="J479" s="23">
        <f t="shared" si="97"/>
        <v>0.87266462599716477</v>
      </c>
      <c r="K479" s="23">
        <f t="shared" si="97"/>
        <v>-2.2689280275926285</v>
      </c>
      <c r="L479">
        <f t="shared" si="87"/>
        <v>1.084750432331627</v>
      </c>
      <c r="M479">
        <f t="shared" si="88"/>
        <v>-20.496457999999997</v>
      </c>
      <c r="N479" s="24">
        <f t="shared" si="89"/>
        <v>-0.37982479539114117</v>
      </c>
      <c r="O479" s="24">
        <f t="shared" si="90"/>
        <v>0.54014725521572271</v>
      </c>
      <c r="P479" s="11">
        <f t="shared" si="91"/>
        <v>50</v>
      </c>
      <c r="Q479" s="11">
        <f t="shared" si="91"/>
        <v>-130</v>
      </c>
      <c r="R479" s="23">
        <f t="shared" si="92"/>
        <v>0.87266462599716477</v>
      </c>
      <c r="S479" s="23">
        <f t="shared" si="92"/>
        <v>-2.2689280275926285</v>
      </c>
      <c r="T479">
        <f t="shared" si="93"/>
        <v>1.011310078918167</v>
      </c>
      <c r="U479">
        <f t="shared" si="94"/>
        <v>-20.679367278223147</v>
      </c>
      <c r="V479" s="24">
        <f t="shared" si="95"/>
        <v>-0.35713197730639162</v>
      </c>
      <c r="W479" s="24">
        <f t="shared" si="96"/>
        <v>0.55614276998911338</v>
      </c>
    </row>
    <row r="480" spans="1:23">
      <c r="A480" s="4"/>
      <c r="B480" s="4"/>
      <c r="F480" s="1">
        <v>-120</v>
      </c>
      <c r="G480" s="1">
        <f t="shared" si="98"/>
        <v>50</v>
      </c>
      <c r="H480" s="1">
        <f t="shared" si="99"/>
        <v>50</v>
      </c>
      <c r="I480" s="1">
        <f t="shared" si="100"/>
        <v>-120</v>
      </c>
      <c r="J480" s="23">
        <f t="shared" si="97"/>
        <v>0.87266462599716477</v>
      </c>
      <c r="K480" s="23">
        <f t="shared" si="97"/>
        <v>-2.0943951023931953</v>
      </c>
      <c r="L480">
        <f t="shared" si="87"/>
        <v>1.084750432331627</v>
      </c>
      <c r="M480">
        <f t="shared" si="88"/>
        <v>-14.468087999999998</v>
      </c>
      <c r="N480" s="24">
        <f t="shared" si="89"/>
        <v>-0.27101484700564277</v>
      </c>
      <c r="O480" s="24">
        <f t="shared" si="90"/>
        <v>0.5058766186337611</v>
      </c>
      <c r="P480" s="11">
        <f t="shared" si="91"/>
        <v>50</v>
      </c>
      <c r="Q480" s="11">
        <f t="shared" si="91"/>
        <v>-120</v>
      </c>
      <c r="R480" s="23">
        <f t="shared" si="92"/>
        <v>0.87266462599716477</v>
      </c>
      <c r="S480" s="23">
        <f t="shared" si="92"/>
        <v>-2.0943951023931953</v>
      </c>
      <c r="T480">
        <f t="shared" si="93"/>
        <v>1.011310078918167</v>
      </c>
      <c r="U480">
        <f t="shared" si="94"/>
        <v>-14.597200431686929</v>
      </c>
      <c r="V480" s="24">
        <f t="shared" si="95"/>
        <v>-0.25487246358839566</v>
      </c>
      <c r="W480" s="24">
        <f t="shared" si="96"/>
        <v>0.52362892215377921</v>
      </c>
    </row>
    <row r="481" spans="1:23">
      <c r="A481" s="4"/>
      <c r="B481" s="4"/>
      <c r="F481" s="1">
        <v>-110</v>
      </c>
      <c r="G481" s="1">
        <f t="shared" si="98"/>
        <v>50</v>
      </c>
      <c r="H481" s="1">
        <f t="shared" si="99"/>
        <v>50</v>
      </c>
      <c r="I481" s="1">
        <f t="shared" si="100"/>
        <v>-110</v>
      </c>
      <c r="J481" s="23">
        <f t="shared" si="97"/>
        <v>0.87266462599716477</v>
      </c>
      <c r="K481" s="23">
        <f t="shared" si="97"/>
        <v>-1.9198621771937625</v>
      </c>
      <c r="L481">
        <f t="shared" si="87"/>
        <v>1.084750432331627</v>
      </c>
      <c r="M481">
        <f t="shared" si="88"/>
        <v>-8.4397179999999992</v>
      </c>
      <c r="N481" s="24">
        <f t="shared" si="89"/>
        <v>-0.15920748319106406</v>
      </c>
      <c r="O481" s="24">
        <f t="shared" si="90"/>
        <v>0.48322281550443758</v>
      </c>
      <c r="P481" s="11">
        <f t="shared" si="91"/>
        <v>50</v>
      </c>
      <c r="Q481" s="11">
        <f t="shared" si="91"/>
        <v>-110</v>
      </c>
      <c r="R481" s="23">
        <f t="shared" si="92"/>
        <v>0.87266462599716477</v>
      </c>
      <c r="S481" s="23">
        <f t="shared" si="92"/>
        <v>-1.9198621771937625</v>
      </c>
      <c r="T481">
        <f t="shared" si="93"/>
        <v>1.011310078918167</v>
      </c>
      <c r="U481">
        <f t="shared" si="94"/>
        <v>-8.5150335851507073</v>
      </c>
      <c r="V481" s="24">
        <f t="shared" si="95"/>
        <v>-0.14974358057098705</v>
      </c>
      <c r="W481" s="24">
        <f t="shared" si="96"/>
        <v>0.50213295968609062</v>
      </c>
    </row>
    <row r="482" spans="1:23">
      <c r="A482" s="4"/>
      <c r="B482" s="4"/>
      <c r="F482" s="1">
        <v>-100</v>
      </c>
      <c r="G482" s="1">
        <f t="shared" si="98"/>
        <v>50</v>
      </c>
      <c r="H482" s="1">
        <f t="shared" si="99"/>
        <v>50</v>
      </c>
      <c r="I482" s="1">
        <f t="shared" si="100"/>
        <v>-100</v>
      </c>
      <c r="J482" s="23">
        <f t="shared" si="97"/>
        <v>0.87266462599716477</v>
      </c>
      <c r="K482" s="23">
        <f t="shared" si="97"/>
        <v>-1.7453292519943295</v>
      </c>
      <c r="L482">
        <f t="shared" si="87"/>
        <v>1.084750432331627</v>
      </c>
      <c r="M482">
        <f t="shared" si="88"/>
        <v>-2.4113479999999998</v>
      </c>
      <c r="N482" s="24">
        <f t="shared" si="89"/>
        <v>-4.5639289769493281E-2</v>
      </c>
      <c r="O482" s="24">
        <f t="shared" si="90"/>
        <v>0.47243639615655297</v>
      </c>
      <c r="P482" s="11">
        <f t="shared" si="91"/>
        <v>50</v>
      </c>
      <c r="Q482" s="11">
        <f t="shared" si="91"/>
        <v>-100</v>
      </c>
      <c r="R482" s="23">
        <f t="shared" si="92"/>
        <v>0.87266462599716477</v>
      </c>
      <c r="S482" s="23">
        <f t="shared" si="92"/>
        <v>-1.7453292519943295</v>
      </c>
      <c r="T482">
        <f t="shared" si="93"/>
        <v>1.011310078918167</v>
      </c>
      <c r="U482">
        <f t="shared" si="94"/>
        <v>-2.432866738614488</v>
      </c>
      <c r="V482" s="24">
        <f t="shared" si="95"/>
        <v>-4.2928875449357674E-2</v>
      </c>
      <c r="W482" s="24">
        <f t="shared" si="96"/>
        <v>0.49189688540540977</v>
      </c>
    </row>
    <row r="483" spans="1:23">
      <c r="A483" s="4"/>
      <c r="B483" s="4"/>
      <c r="F483" s="1">
        <v>-90</v>
      </c>
      <c r="G483" s="1">
        <f t="shared" si="98"/>
        <v>50</v>
      </c>
      <c r="H483" s="1">
        <f t="shared" si="99"/>
        <v>50</v>
      </c>
      <c r="I483" s="1">
        <f t="shared" si="100"/>
        <v>-90</v>
      </c>
      <c r="J483" s="23">
        <f t="shared" si="97"/>
        <v>0.87266462599716477</v>
      </c>
      <c r="K483" s="23">
        <f t="shared" si="97"/>
        <v>-1.5707963267948966</v>
      </c>
      <c r="L483">
        <f t="shared" si="87"/>
        <v>1.084750432331627</v>
      </c>
      <c r="M483">
        <f t="shared" si="88"/>
        <v>3.6170219999999995</v>
      </c>
      <c r="N483" s="24">
        <f t="shared" si="89"/>
        <v>6.8433672718565167E-2</v>
      </c>
      <c r="O483" s="24">
        <f t="shared" si="90"/>
        <v>0.47363665803869814</v>
      </c>
      <c r="P483" s="11">
        <f t="shared" si="91"/>
        <v>50</v>
      </c>
      <c r="Q483" s="11">
        <f t="shared" si="91"/>
        <v>-90</v>
      </c>
      <c r="R483" s="23">
        <f t="shared" si="92"/>
        <v>0.87266462599716477</v>
      </c>
      <c r="S483" s="23">
        <f t="shared" si="92"/>
        <v>-1.5707963267948966</v>
      </c>
      <c r="T483">
        <f t="shared" si="93"/>
        <v>1.011310078918167</v>
      </c>
      <c r="U483">
        <f t="shared" si="94"/>
        <v>3.6493001079217322</v>
      </c>
      <c r="V483" s="24">
        <f t="shared" si="95"/>
        <v>6.4369125496145513E-2</v>
      </c>
      <c r="W483" s="24">
        <f t="shared" si="96"/>
        <v>0.49303593764260212</v>
      </c>
    </row>
    <row r="484" spans="1:23">
      <c r="A484" s="4"/>
      <c r="B484" s="4"/>
      <c r="F484" s="1">
        <v>-80</v>
      </c>
      <c r="G484" s="1">
        <f t="shared" si="98"/>
        <v>50</v>
      </c>
      <c r="H484" s="1">
        <f t="shared" si="99"/>
        <v>50</v>
      </c>
      <c r="I484" s="1">
        <f t="shared" si="100"/>
        <v>-80</v>
      </c>
      <c r="J484" s="23">
        <f t="shared" si="97"/>
        <v>0.87266462599716477</v>
      </c>
      <c r="K484" s="23">
        <f t="shared" si="97"/>
        <v>-1.3962634015954636</v>
      </c>
      <c r="L484">
        <f t="shared" si="87"/>
        <v>1.084750432331627</v>
      </c>
      <c r="M484">
        <f t="shared" si="88"/>
        <v>9.6453919999999993</v>
      </c>
      <c r="N484" s="24">
        <f t="shared" si="89"/>
        <v>0.18174976100308238</v>
      </c>
      <c r="O484" s="24">
        <f t="shared" si="90"/>
        <v>0.4868103262933352</v>
      </c>
      <c r="P484" s="11">
        <f t="shared" si="91"/>
        <v>50</v>
      </c>
      <c r="Q484" s="11">
        <f t="shared" si="91"/>
        <v>-80</v>
      </c>
      <c r="R484" s="23">
        <f t="shared" si="92"/>
        <v>0.87266462599716477</v>
      </c>
      <c r="S484" s="23">
        <f t="shared" si="92"/>
        <v>-1.3962634015954636</v>
      </c>
      <c r="T484">
        <f t="shared" si="93"/>
        <v>1.011310078918167</v>
      </c>
      <c r="U484">
        <f t="shared" si="94"/>
        <v>9.731466954457952</v>
      </c>
      <c r="V484" s="24">
        <f t="shared" si="95"/>
        <v>0.17094245501214911</v>
      </c>
      <c r="W484" s="24">
        <f t="shared" si="96"/>
        <v>0.50553729288007809</v>
      </c>
    </row>
    <row r="485" spans="1:23">
      <c r="A485" s="4"/>
      <c r="B485" s="4"/>
      <c r="F485" s="1">
        <v>-70</v>
      </c>
      <c r="G485" s="1">
        <f t="shared" si="98"/>
        <v>50</v>
      </c>
      <c r="H485" s="1">
        <f t="shared" si="99"/>
        <v>50</v>
      </c>
      <c r="I485" s="1">
        <f t="shared" si="100"/>
        <v>-70</v>
      </c>
      <c r="J485" s="23">
        <f t="shared" si="97"/>
        <v>0.87266462599716477</v>
      </c>
      <c r="K485" s="23">
        <f t="shared" si="97"/>
        <v>-1.2217304763960306</v>
      </c>
      <c r="L485">
        <f t="shared" si="87"/>
        <v>1.084750432331627</v>
      </c>
      <c r="M485">
        <f t="shared" si="88"/>
        <v>15.673761999999998</v>
      </c>
      <c r="N485" s="24">
        <f t="shared" si="89"/>
        <v>0.29305570281820348</v>
      </c>
      <c r="O485" s="24">
        <f t="shared" si="90"/>
        <v>0.51181170057629388</v>
      </c>
      <c r="P485" s="11">
        <f t="shared" si="91"/>
        <v>50</v>
      </c>
      <c r="Q485" s="11">
        <f t="shared" si="91"/>
        <v>-70</v>
      </c>
      <c r="R485" s="23">
        <f t="shared" si="92"/>
        <v>0.87266462599716477</v>
      </c>
      <c r="S485" s="23">
        <f t="shared" si="92"/>
        <v>-1.2217304763960306</v>
      </c>
      <c r="T485">
        <f t="shared" si="93"/>
        <v>1.011310078918167</v>
      </c>
      <c r="U485">
        <f t="shared" si="94"/>
        <v>15.813633800994172</v>
      </c>
      <c r="V485" s="24">
        <f t="shared" si="95"/>
        <v>0.27559130423917877</v>
      </c>
      <c r="W485" s="24">
        <f t="shared" si="96"/>
        <v>0.52926021011971525</v>
      </c>
    </row>
    <row r="486" spans="1:23">
      <c r="A486" s="4"/>
      <c r="B486" s="4"/>
      <c r="F486" s="1">
        <v>-60</v>
      </c>
      <c r="G486" s="1">
        <f t="shared" si="98"/>
        <v>50</v>
      </c>
      <c r="H486" s="1">
        <f t="shared" si="99"/>
        <v>50</v>
      </c>
      <c r="I486" s="1">
        <f t="shared" si="100"/>
        <v>-60</v>
      </c>
      <c r="J486" s="23">
        <f t="shared" si="97"/>
        <v>0.87266462599716477</v>
      </c>
      <c r="K486" s="23">
        <f t="shared" si="97"/>
        <v>-1.0471975511965976</v>
      </c>
      <c r="L486">
        <f t="shared" si="87"/>
        <v>1.084750432331627</v>
      </c>
      <c r="M486">
        <f t="shared" si="88"/>
        <v>21.702131999999999</v>
      </c>
      <c r="N486" s="24">
        <f t="shared" si="89"/>
        <v>0.40112045805291208</v>
      </c>
      <c r="O486" s="24">
        <f t="shared" si="90"/>
        <v>0.54836426649785741</v>
      </c>
      <c r="P486" s="11">
        <f t="shared" si="91"/>
        <v>50</v>
      </c>
      <c r="Q486" s="11">
        <f t="shared" si="91"/>
        <v>-60</v>
      </c>
      <c r="R486" s="23">
        <f t="shared" si="92"/>
        <v>0.87266462599716477</v>
      </c>
      <c r="S486" s="23">
        <f t="shared" si="92"/>
        <v>-1.0471975511965976</v>
      </c>
      <c r="T486">
        <f t="shared" si="93"/>
        <v>1.011310078918167</v>
      </c>
      <c r="U486">
        <f t="shared" si="94"/>
        <v>21.895800647530393</v>
      </c>
      <c r="V486" s="24">
        <f t="shared" si="95"/>
        <v>0.37713753023090263</v>
      </c>
      <c r="W486" s="24">
        <f t="shared" si="96"/>
        <v>0.56393761535335429</v>
      </c>
    </row>
    <row r="487" spans="1:23">
      <c r="A487" s="4"/>
      <c r="B487" s="4"/>
      <c r="F487" s="1">
        <v>-50</v>
      </c>
      <c r="G487" s="1">
        <f t="shared" si="98"/>
        <v>50</v>
      </c>
      <c r="H487" s="1">
        <f t="shared" si="99"/>
        <v>50</v>
      </c>
      <c r="I487" s="1">
        <f t="shared" si="100"/>
        <v>-50</v>
      </c>
      <c r="J487" s="23">
        <f t="shared" si="97"/>
        <v>0.87266462599716477</v>
      </c>
      <c r="K487" s="23">
        <f t="shared" si="97"/>
        <v>-0.87266462599716477</v>
      </c>
      <c r="L487">
        <f t="shared" si="87"/>
        <v>1.084750432331627</v>
      </c>
      <c r="M487">
        <f t="shared" si="88"/>
        <v>27.730501999999998</v>
      </c>
      <c r="N487" s="24">
        <f t="shared" si="89"/>
        <v>0.50474883401478121</v>
      </c>
      <c r="O487" s="24">
        <f t="shared" si="90"/>
        <v>0.5960637538629564</v>
      </c>
      <c r="P487" s="11">
        <f t="shared" si="91"/>
        <v>50</v>
      </c>
      <c r="Q487" s="11">
        <f t="shared" si="91"/>
        <v>-50</v>
      </c>
      <c r="R487" s="23">
        <f t="shared" si="92"/>
        <v>0.87266462599716477</v>
      </c>
      <c r="S487" s="23">
        <f t="shared" si="92"/>
        <v>-0.87266462599716477</v>
      </c>
      <c r="T487">
        <f t="shared" si="93"/>
        <v>1.011310078918167</v>
      </c>
      <c r="U487">
        <f t="shared" si="94"/>
        <v>27.977967494066611</v>
      </c>
      <c r="V487" s="24">
        <f t="shared" si="95"/>
        <v>0.4744379195572403</v>
      </c>
      <c r="W487" s="24">
        <f t="shared" si="96"/>
        <v>0.6091791082978113</v>
      </c>
    </row>
    <row r="488" spans="1:23">
      <c r="A488" s="4"/>
      <c r="B488" s="4"/>
      <c r="F488" s="1">
        <v>-40</v>
      </c>
      <c r="G488" s="1">
        <f t="shared" si="98"/>
        <v>50</v>
      </c>
      <c r="H488" s="1">
        <f t="shared" si="99"/>
        <v>50</v>
      </c>
      <c r="I488" s="1">
        <f t="shared" si="100"/>
        <v>-40</v>
      </c>
      <c r="J488" s="23">
        <f t="shared" si="97"/>
        <v>0.87266462599716477</v>
      </c>
      <c r="K488" s="23">
        <f t="shared" si="97"/>
        <v>-0.69813170079773179</v>
      </c>
      <c r="L488">
        <f t="shared" si="87"/>
        <v>1.084750432331627</v>
      </c>
      <c r="M488">
        <f t="shared" si="88"/>
        <v>33.758871999999997</v>
      </c>
      <c r="N488" s="24">
        <f t="shared" si="89"/>
        <v>0.60279470422243719</v>
      </c>
      <c r="O488" s="24">
        <f t="shared" si="90"/>
        <v>0.65438260788642977</v>
      </c>
      <c r="P488" s="11">
        <f t="shared" si="91"/>
        <v>50</v>
      </c>
      <c r="Q488" s="11">
        <f t="shared" si="91"/>
        <v>-40</v>
      </c>
      <c r="R488" s="23">
        <f t="shared" si="92"/>
        <v>0.87266462599716477</v>
      </c>
      <c r="S488" s="23">
        <f t="shared" si="92"/>
        <v>-0.69813170079773179</v>
      </c>
      <c r="T488">
        <f t="shared" si="93"/>
        <v>1.011310078918167</v>
      </c>
      <c r="U488">
        <f t="shared" si="94"/>
        <v>34.060134340602829</v>
      </c>
      <c r="V488" s="24">
        <f t="shared" si="95"/>
        <v>0.56639705866890877</v>
      </c>
      <c r="W488" s="24">
        <f t="shared" si="96"/>
        <v>0.66447535754440168</v>
      </c>
    </row>
    <row r="489" spans="1:23">
      <c r="A489" s="4"/>
      <c r="B489" s="4"/>
      <c r="F489" s="1">
        <v>-30</v>
      </c>
      <c r="G489" s="1">
        <f t="shared" si="98"/>
        <v>50</v>
      </c>
      <c r="H489" s="1">
        <f t="shared" si="99"/>
        <v>50</v>
      </c>
      <c r="I489" s="1">
        <f t="shared" si="100"/>
        <v>-30</v>
      </c>
      <c r="J489" s="23">
        <f t="shared" si="97"/>
        <v>0.87266462599716477</v>
      </c>
      <c r="K489" s="23">
        <f t="shared" si="97"/>
        <v>-0.52359877559829882</v>
      </c>
      <c r="L489">
        <f t="shared" si="87"/>
        <v>1.084750432331627</v>
      </c>
      <c r="M489">
        <f t="shared" si="88"/>
        <v>39.787241999999999</v>
      </c>
      <c r="N489" s="24">
        <f t="shared" si="89"/>
        <v>0.69417368452731731</v>
      </c>
      <c r="O489" s="24">
        <f t="shared" si="90"/>
        <v>0.72267582393186169</v>
      </c>
      <c r="P489" s="11">
        <f t="shared" si="91"/>
        <v>50</v>
      </c>
      <c r="Q489" s="11">
        <f t="shared" si="91"/>
        <v>-30</v>
      </c>
      <c r="R489" s="23">
        <f t="shared" si="92"/>
        <v>0.87266462599716477</v>
      </c>
      <c r="S489" s="23">
        <f t="shared" si="92"/>
        <v>-0.52359877559829882</v>
      </c>
      <c r="T489">
        <f t="shared" si="93"/>
        <v>1.011310078918167</v>
      </c>
      <c r="U489">
        <f t="shared" si="94"/>
        <v>40.142301187139054</v>
      </c>
      <c r="V489" s="24">
        <f t="shared" si="95"/>
        <v>0.65197966612807678</v>
      </c>
      <c r="W489" s="24">
        <f t="shared" si="96"/>
        <v>0.72920383464212302</v>
      </c>
    </row>
    <row r="490" spans="1:23">
      <c r="A490" s="4"/>
      <c r="B490" s="4"/>
      <c r="F490" s="1">
        <v>-20</v>
      </c>
      <c r="G490" s="1">
        <f t="shared" si="98"/>
        <v>50</v>
      </c>
      <c r="H490" s="1">
        <f t="shared" si="99"/>
        <v>50</v>
      </c>
      <c r="I490" s="1">
        <f t="shared" si="100"/>
        <v>-20</v>
      </c>
      <c r="J490" s="23">
        <f t="shared" si="97"/>
        <v>0.87266462599716477</v>
      </c>
      <c r="K490" s="23">
        <f t="shared" si="97"/>
        <v>-0.3490658503988659</v>
      </c>
      <c r="L490">
        <f t="shared" si="87"/>
        <v>1.084750432331627</v>
      </c>
      <c r="M490">
        <f t="shared" si="88"/>
        <v>45.815611999999994</v>
      </c>
      <c r="N490" s="24">
        <f t="shared" si="89"/>
        <v>0.77787512636722778</v>
      </c>
      <c r="O490" s="24">
        <f t="shared" si="90"/>
        <v>0.80018808124196594</v>
      </c>
      <c r="P490" s="11">
        <f t="shared" si="91"/>
        <v>50</v>
      </c>
      <c r="Q490" s="11">
        <f t="shared" si="91"/>
        <v>-20</v>
      </c>
      <c r="R490" s="23">
        <f t="shared" si="92"/>
        <v>0.87266462599716477</v>
      </c>
      <c r="S490" s="23">
        <f t="shared" si="92"/>
        <v>-0.3490658503988659</v>
      </c>
      <c r="T490">
        <f t="shared" si="93"/>
        <v>1.011310078918167</v>
      </c>
      <c r="U490">
        <f t="shared" si="94"/>
        <v>46.224468033675272</v>
      </c>
      <c r="V490" s="24">
        <f t="shared" si="95"/>
        <v>0.7302222478681446</v>
      </c>
      <c r="W490" s="24">
        <f t="shared" si="96"/>
        <v>0.80263582255984922</v>
      </c>
    </row>
    <row r="491" spans="1:23">
      <c r="A491" s="4"/>
      <c r="B491" s="4"/>
      <c r="F491" s="1">
        <v>-10</v>
      </c>
      <c r="G491" s="1">
        <f t="shared" si="98"/>
        <v>50</v>
      </c>
      <c r="H491" s="1">
        <f t="shared" si="99"/>
        <v>50</v>
      </c>
      <c r="I491" s="1">
        <f t="shared" si="100"/>
        <v>-10</v>
      </c>
      <c r="J491" s="23">
        <f t="shared" si="97"/>
        <v>0.87266462599716477</v>
      </c>
      <c r="K491" s="23">
        <f t="shared" si="97"/>
        <v>-0.17453292519943295</v>
      </c>
      <c r="L491">
        <f t="shared" si="87"/>
        <v>1.084750432331627</v>
      </c>
      <c r="M491">
        <f t="shared" si="88"/>
        <v>51.843981999999997</v>
      </c>
      <c r="N491" s="24">
        <f t="shared" si="89"/>
        <v>0.85297329450670367</v>
      </c>
      <c r="O491" s="24">
        <f t="shared" si="90"/>
        <v>0.88606209676169534</v>
      </c>
      <c r="P491" s="11">
        <f t="shared" si="91"/>
        <v>50</v>
      </c>
      <c r="Q491" s="11">
        <f t="shared" si="91"/>
        <v>-10</v>
      </c>
      <c r="R491" s="23">
        <f t="shared" si="92"/>
        <v>0.87266462599716477</v>
      </c>
      <c r="S491" s="23">
        <f t="shared" si="92"/>
        <v>-0.17453292519943295</v>
      </c>
      <c r="T491">
        <f t="shared" si="93"/>
        <v>1.011310078918167</v>
      </c>
      <c r="U491">
        <f t="shared" si="94"/>
        <v>52.30663488021149</v>
      </c>
      <c r="V491" s="24">
        <f t="shared" si="95"/>
        <v>0.80024394426704515</v>
      </c>
      <c r="W491" s="24">
        <f t="shared" si="96"/>
        <v>0.88394461962585213</v>
      </c>
    </row>
    <row r="492" spans="1:23">
      <c r="A492" s="4"/>
      <c r="B492" s="4"/>
      <c r="F492" s="1">
        <v>0</v>
      </c>
      <c r="G492" s="1">
        <f t="shared" si="98"/>
        <v>50</v>
      </c>
      <c r="H492" s="1">
        <f t="shared" si="99"/>
        <v>50</v>
      </c>
      <c r="I492" s="1">
        <f t="shared" si="100"/>
        <v>0</v>
      </c>
      <c r="J492" s="23">
        <f t="shared" si="97"/>
        <v>0.87266462599716477</v>
      </c>
      <c r="K492" s="23">
        <f t="shared" si="97"/>
        <v>0</v>
      </c>
      <c r="L492">
        <f t="shared" si="87"/>
        <v>1.084750432331627</v>
      </c>
      <c r="M492">
        <f t="shared" si="88"/>
        <v>57.872351999999992</v>
      </c>
      <c r="N492" s="24">
        <f t="shared" si="89"/>
        <v>0.91863760563872709</v>
      </c>
      <c r="O492" s="24">
        <f t="shared" si="90"/>
        <v>0.97934810666106087</v>
      </c>
      <c r="P492" s="11">
        <f t="shared" si="91"/>
        <v>50</v>
      </c>
      <c r="Q492" s="11">
        <f t="shared" si="91"/>
        <v>0</v>
      </c>
      <c r="R492" s="23">
        <f t="shared" si="92"/>
        <v>0.87266462599716477</v>
      </c>
      <c r="S492" s="23">
        <f t="shared" si="92"/>
        <v>0</v>
      </c>
      <c r="T492">
        <f t="shared" si="93"/>
        <v>1.011310078918167</v>
      </c>
      <c r="U492">
        <f t="shared" si="94"/>
        <v>58.388801726747715</v>
      </c>
      <c r="V492" s="24">
        <f t="shared" si="95"/>
        <v>0.86125644691707126</v>
      </c>
      <c r="W492" s="24">
        <f t="shared" si="96"/>
        <v>0.97221484658421442</v>
      </c>
    </row>
    <row r="493" spans="1:23">
      <c r="A493" s="4"/>
      <c r="B493" s="4"/>
      <c r="F493" s="1">
        <v>10</v>
      </c>
      <c r="G493" s="1">
        <f t="shared" si="98"/>
        <v>50</v>
      </c>
      <c r="H493" s="1">
        <f t="shared" si="99"/>
        <v>50</v>
      </c>
      <c r="I493" s="1">
        <f t="shared" si="100"/>
        <v>10</v>
      </c>
      <c r="J493" s="23">
        <f t="shared" si="97"/>
        <v>0.87266462599716477</v>
      </c>
      <c r="K493" s="23">
        <f t="shared" si="97"/>
        <v>0.17453292519943295</v>
      </c>
      <c r="L493">
        <f t="shared" si="87"/>
        <v>1.084750432331627</v>
      </c>
      <c r="M493">
        <f t="shared" si="88"/>
        <v>63.900721999999995</v>
      </c>
      <c r="N493" s="24">
        <f t="shared" si="89"/>
        <v>0.9741418146091978</v>
      </c>
      <c r="O493" s="24">
        <f t="shared" si="90"/>
        <v>1.0790143706923274</v>
      </c>
      <c r="P493" s="11">
        <f t="shared" si="91"/>
        <v>50</v>
      </c>
      <c r="Q493" s="11">
        <f t="shared" si="91"/>
        <v>10</v>
      </c>
      <c r="R493" s="23">
        <f t="shared" si="92"/>
        <v>0.87266462599716477</v>
      </c>
      <c r="S493" s="23">
        <f t="shared" si="92"/>
        <v>0.17453292519943295</v>
      </c>
      <c r="T493">
        <f t="shared" si="93"/>
        <v>1.011310078918167</v>
      </c>
      <c r="U493">
        <f t="shared" si="94"/>
        <v>64.470968573283926</v>
      </c>
      <c r="V493" s="24">
        <f t="shared" si="95"/>
        <v>0.91257287344764637</v>
      </c>
      <c r="W493" s="24">
        <f t="shared" si="96"/>
        <v>1.0664527519887399</v>
      </c>
    </row>
    <row r="494" spans="1:23">
      <c r="A494" s="4"/>
      <c r="B494" s="4"/>
      <c r="F494" s="1">
        <v>20</v>
      </c>
      <c r="G494" s="1">
        <f t="shared" si="98"/>
        <v>50</v>
      </c>
      <c r="H494" s="1">
        <f t="shared" si="99"/>
        <v>50</v>
      </c>
      <c r="I494" s="1">
        <f t="shared" si="100"/>
        <v>20</v>
      </c>
      <c r="J494" s="23">
        <f t="shared" si="97"/>
        <v>0.87266462599716477</v>
      </c>
      <c r="K494" s="23">
        <f t="shared" si="97"/>
        <v>0.3490658503988659</v>
      </c>
      <c r="L494">
        <f t="shared" si="87"/>
        <v>1.084750432331627</v>
      </c>
      <c r="M494">
        <f t="shared" si="88"/>
        <v>69.929091999999997</v>
      </c>
      <c r="N494" s="24">
        <f t="shared" si="89"/>
        <v>1.0188720466648127</v>
      </c>
      <c r="O494" s="24">
        <f t="shared" si="90"/>
        <v>1.1839585832037305</v>
      </c>
      <c r="P494" s="11">
        <f t="shared" si="91"/>
        <v>50</v>
      </c>
      <c r="Q494" s="11">
        <f t="shared" si="91"/>
        <v>20</v>
      </c>
      <c r="R494" s="23">
        <f t="shared" si="92"/>
        <v>0.87266462599716477</v>
      </c>
      <c r="S494" s="23">
        <f t="shared" si="92"/>
        <v>0.3490658503988659</v>
      </c>
      <c r="T494">
        <f t="shared" si="93"/>
        <v>1.011310078918167</v>
      </c>
      <c r="U494">
        <f t="shared" si="94"/>
        <v>70.553135419820151</v>
      </c>
      <c r="V494" s="24">
        <f t="shared" si="95"/>
        <v>0.95361550048775867</v>
      </c>
      <c r="W494" s="24">
        <f t="shared" si="96"/>
        <v>1.1655973999156279</v>
      </c>
    </row>
    <row r="495" spans="1:23">
      <c r="A495" s="4"/>
      <c r="B495" s="4"/>
      <c r="F495" s="1">
        <v>30</v>
      </c>
      <c r="G495" s="1">
        <f t="shared" si="98"/>
        <v>50</v>
      </c>
      <c r="H495" s="1">
        <f t="shared" si="99"/>
        <v>50</v>
      </c>
      <c r="I495" s="1">
        <f t="shared" si="100"/>
        <v>30</v>
      </c>
      <c r="J495" s="23">
        <f t="shared" si="97"/>
        <v>0.87266462599716477</v>
      </c>
      <c r="K495" s="23">
        <f t="shared" si="97"/>
        <v>0.52359877559829882</v>
      </c>
      <c r="L495">
        <f t="shared" si="87"/>
        <v>1.084750432331627</v>
      </c>
      <c r="M495">
        <f t="shared" si="88"/>
        <v>75.957461999999992</v>
      </c>
      <c r="N495" s="24">
        <f t="shared" si="89"/>
        <v>1.0523335868879533</v>
      </c>
      <c r="O495" s="24">
        <f t="shared" si="90"/>
        <v>1.2930200646042822</v>
      </c>
      <c r="P495" s="11">
        <f t="shared" si="91"/>
        <v>50</v>
      </c>
      <c r="Q495" s="11">
        <f t="shared" si="91"/>
        <v>30</v>
      </c>
      <c r="R495" s="23">
        <f t="shared" si="92"/>
        <v>0.87266462599716477</v>
      </c>
      <c r="S495" s="23">
        <f t="shared" si="92"/>
        <v>0.52359877559829882</v>
      </c>
      <c r="T495">
        <f t="shared" si="93"/>
        <v>1.011310078918167</v>
      </c>
      <c r="U495">
        <f t="shared" si="94"/>
        <v>76.635302266356376</v>
      </c>
      <c r="V495" s="24">
        <f t="shared" si="95"/>
        <v>0.98392226770990865</v>
      </c>
      <c r="W495" s="24">
        <f t="shared" si="96"/>
        <v>1.2685326140429745</v>
      </c>
    </row>
    <row r="496" spans="1:23">
      <c r="A496" s="4"/>
      <c r="B496" s="4"/>
      <c r="F496" s="1">
        <v>40</v>
      </c>
      <c r="G496" s="1">
        <f t="shared" si="98"/>
        <v>50</v>
      </c>
      <c r="H496" s="1">
        <f t="shared" si="99"/>
        <v>50</v>
      </c>
      <c r="I496" s="1">
        <f t="shared" si="100"/>
        <v>40</v>
      </c>
      <c r="J496" s="23">
        <f t="shared" si="97"/>
        <v>0.87266462599716477</v>
      </c>
      <c r="K496" s="23">
        <f t="shared" si="97"/>
        <v>0.69813170079773179</v>
      </c>
      <c r="L496">
        <f t="shared" si="87"/>
        <v>1.084750432331627</v>
      </c>
      <c r="M496">
        <f t="shared" si="88"/>
        <v>81.985831999999988</v>
      </c>
      <c r="N496" s="24">
        <f t="shared" si="89"/>
        <v>1.0741563517276489</v>
      </c>
      <c r="O496" s="24">
        <f t="shared" si="90"/>
        <v>1.4049925984424472</v>
      </c>
      <c r="P496" s="11">
        <f t="shared" si="91"/>
        <v>50</v>
      </c>
      <c r="Q496" s="11">
        <f t="shared" si="91"/>
        <v>40</v>
      </c>
      <c r="R496" s="23">
        <f t="shared" si="92"/>
        <v>0.87266462599716477</v>
      </c>
      <c r="S496" s="23">
        <f t="shared" si="92"/>
        <v>0.69813170079773179</v>
      </c>
      <c r="T496">
        <f t="shared" si="93"/>
        <v>1.011310078918167</v>
      </c>
      <c r="U496">
        <f t="shared" si="94"/>
        <v>82.717469112892587</v>
      </c>
      <c r="V496" s="24">
        <f t="shared" si="95"/>
        <v>1.0031519797326602</v>
      </c>
      <c r="W496" s="24">
        <f t="shared" si="96"/>
        <v>1.3740995436299539</v>
      </c>
    </row>
    <row r="497" spans="1:23">
      <c r="A497" s="4"/>
      <c r="B497" s="4"/>
      <c r="F497" s="1">
        <v>50</v>
      </c>
      <c r="G497" s="1">
        <f t="shared" si="98"/>
        <v>50</v>
      </c>
      <c r="H497" s="1">
        <f t="shared" si="99"/>
        <v>50</v>
      </c>
      <c r="I497" s="1">
        <f t="shared" si="100"/>
        <v>50</v>
      </c>
      <c r="J497" s="23">
        <f t="shared" si="97"/>
        <v>0.87266462599716477</v>
      </c>
      <c r="K497" s="23">
        <f t="shared" si="97"/>
        <v>0.87266462599716477</v>
      </c>
      <c r="L497">
        <f t="shared" si="87"/>
        <v>1.084750432331627</v>
      </c>
      <c r="M497">
        <f t="shared" si="88"/>
        <v>88.014201999999997</v>
      </c>
      <c r="N497" s="24">
        <f t="shared" si="89"/>
        <v>1.0840989821116629</v>
      </c>
      <c r="O497" s="24">
        <f t="shared" si="90"/>
        <v>1.5186377721210274</v>
      </c>
      <c r="P497" s="11">
        <f t="shared" si="91"/>
        <v>50</v>
      </c>
      <c r="Q497" s="11">
        <f t="shared" si="91"/>
        <v>50</v>
      </c>
      <c r="R497" s="23">
        <f t="shared" si="92"/>
        <v>0.87266462599716477</v>
      </c>
      <c r="S497" s="23">
        <f t="shared" si="92"/>
        <v>0.87266462599716477</v>
      </c>
      <c r="T497">
        <f t="shared" si="93"/>
        <v>1.011310078918167</v>
      </c>
      <c r="U497">
        <f t="shared" si="94"/>
        <v>88.799635959428812</v>
      </c>
      <c r="V497" s="24">
        <f t="shared" si="95"/>
        <v>1.0110881473184636</v>
      </c>
      <c r="W497" s="24">
        <f t="shared" si="96"/>
        <v>1.4811097099271346</v>
      </c>
    </row>
    <row r="498" spans="1:23">
      <c r="A498" s="4"/>
      <c r="B498" s="4"/>
      <c r="F498" s="1">
        <v>60</v>
      </c>
      <c r="G498" s="1">
        <f t="shared" si="98"/>
        <v>50</v>
      </c>
      <c r="H498" s="1">
        <f t="shared" si="99"/>
        <v>50</v>
      </c>
      <c r="I498" s="1">
        <f t="shared" si="100"/>
        <v>60</v>
      </c>
      <c r="J498" s="23">
        <f t="shared" si="97"/>
        <v>0.87266462599716477</v>
      </c>
      <c r="K498" s="23">
        <f t="shared" si="97"/>
        <v>1.0471975511965976</v>
      </c>
      <c r="L498">
        <f t="shared" si="87"/>
        <v>1.084750432331627</v>
      </c>
      <c r="M498">
        <f t="shared" si="88"/>
        <v>94.042571999999993</v>
      </c>
      <c r="N498" s="24">
        <f t="shared" si="89"/>
        <v>1.0820515128700126</v>
      </c>
      <c r="O498" s="24">
        <f t="shared" si="90"/>
        <v>1.6326986737003688</v>
      </c>
      <c r="P498" s="11">
        <f t="shared" si="91"/>
        <v>50</v>
      </c>
      <c r="Q498" s="11">
        <f t="shared" si="91"/>
        <v>60</v>
      </c>
      <c r="R498" s="23">
        <f t="shared" si="92"/>
        <v>0.87266462599716477</v>
      </c>
      <c r="S498" s="23">
        <f t="shared" si="92"/>
        <v>1.0471975511965976</v>
      </c>
      <c r="T498">
        <f t="shared" si="93"/>
        <v>1.011310078918167</v>
      </c>
      <c r="U498">
        <f t="shared" si="94"/>
        <v>94.881802805965037</v>
      </c>
      <c r="V498" s="24">
        <f t="shared" si="95"/>
        <v>1.0076414246223224</v>
      </c>
      <c r="W498" s="24">
        <f t="shared" si="96"/>
        <v>1.588358386140672</v>
      </c>
    </row>
    <row r="499" spans="1:23">
      <c r="A499" s="4"/>
      <c r="B499" s="4"/>
      <c r="F499" s="1">
        <v>70</v>
      </c>
      <c r="G499" s="1">
        <f t="shared" si="98"/>
        <v>50</v>
      </c>
      <c r="H499" s="1">
        <f t="shared" si="99"/>
        <v>50</v>
      </c>
      <c r="I499" s="1">
        <f t="shared" si="100"/>
        <v>70</v>
      </c>
      <c r="J499" s="23">
        <f t="shared" si="97"/>
        <v>0.87266462599716477</v>
      </c>
      <c r="K499" s="23">
        <f t="shared" si="97"/>
        <v>1.2217304763960306</v>
      </c>
      <c r="L499">
        <f t="shared" si="87"/>
        <v>1.084750432331627</v>
      </c>
      <c r="M499">
        <f t="shared" si="88"/>
        <v>100.07094199999999</v>
      </c>
      <c r="N499" s="24">
        <f t="shared" si="89"/>
        <v>1.0680365889461885</v>
      </c>
      <c r="O499" s="24">
        <f t="shared" si="90"/>
        <v>1.7459137933037026</v>
      </c>
      <c r="P499" s="11">
        <f t="shared" si="91"/>
        <v>50</v>
      </c>
      <c r="Q499" s="11">
        <f t="shared" si="91"/>
        <v>70</v>
      </c>
      <c r="R499" s="23">
        <f t="shared" si="92"/>
        <v>0.87266462599716477</v>
      </c>
      <c r="S499" s="23">
        <f t="shared" si="92"/>
        <v>1.2217304763960306</v>
      </c>
      <c r="T499">
        <f t="shared" si="93"/>
        <v>1.011310078918167</v>
      </c>
      <c r="U499">
        <f t="shared" si="94"/>
        <v>100.96396965250125</v>
      </c>
      <c r="V499" s="24">
        <f t="shared" si="95"/>
        <v>0.99285061505261052</v>
      </c>
      <c r="W499" s="24">
        <f t="shared" si="96"/>
        <v>1.6946381603179479</v>
      </c>
    </row>
    <row r="500" spans="1:23">
      <c r="A500" s="4"/>
      <c r="B500" s="4"/>
      <c r="F500" s="1">
        <v>80</v>
      </c>
      <c r="G500" s="1">
        <f t="shared" si="98"/>
        <v>50</v>
      </c>
      <c r="H500" s="1">
        <f t="shared" si="99"/>
        <v>50</v>
      </c>
      <c r="I500" s="1">
        <f t="shared" si="100"/>
        <v>80</v>
      </c>
      <c r="J500" s="23">
        <f t="shared" si="97"/>
        <v>0.87266462599716477</v>
      </c>
      <c r="K500" s="23">
        <f t="shared" si="97"/>
        <v>1.3962634015954636</v>
      </c>
      <c r="L500">
        <f t="shared" si="87"/>
        <v>1.084750432331627</v>
      </c>
      <c r="M500">
        <f t="shared" si="88"/>
        <v>106.099312</v>
      </c>
      <c r="N500" s="24">
        <f t="shared" si="89"/>
        <v>1.0422092149448121</v>
      </c>
      <c r="O500" s="24">
        <f t="shared" si="90"/>
        <v>1.857030975375517</v>
      </c>
      <c r="P500" s="11">
        <f t="shared" si="91"/>
        <v>50</v>
      </c>
      <c r="Q500" s="11">
        <f t="shared" si="91"/>
        <v>80</v>
      </c>
      <c r="R500" s="23">
        <f t="shared" si="92"/>
        <v>0.87266462599716477</v>
      </c>
      <c r="S500" s="23">
        <f t="shared" si="92"/>
        <v>1.3962634015954636</v>
      </c>
      <c r="T500">
        <f t="shared" si="93"/>
        <v>1.011310078918167</v>
      </c>
      <c r="U500">
        <f t="shared" si="94"/>
        <v>107.04613649903747</v>
      </c>
      <c r="V500" s="24">
        <f t="shared" si="95"/>
        <v>0.96688223442000121</v>
      </c>
      <c r="W500" s="24">
        <f t="shared" si="96"/>
        <v>1.7987525284628885</v>
      </c>
    </row>
    <row r="501" spans="1:23">
      <c r="A501" s="4"/>
      <c r="B501" s="4"/>
      <c r="F501" s="1">
        <v>90</v>
      </c>
      <c r="G501" s="1">
        <f t="shared" si="98"/>
        <v>50</v>
      </c>
      <c r="H501" s="1">
        <f t="shared" si="99"/>
        <v>50</v>
      </c>
      <c r="I501" s="1">
        <f t="shared" si="100"/>
        <v>90</v>
      </c>
      <c r="J501" s="23">
        <f t="shared" si="97"/>
        <v>0.87266462599716477</v>
      </c>
      <c r="K501" s="23">
        <f t="shared" si="97"/>
        <v>1.5707963267948966</v>
      </c>
      <c r="L501">
        <f t="shared" si="87"/>
        <v>1.084750432331627</v>
      </c>
      <c r="M501">
        <f t="shared" si="88"/>
        <v>112.12768199999999</v>
      </c>
      <c r="N501" s="24">
        <f t="shared" si="89"/>
        <v>1.00485504078573</v>
      </c>
      <c r="O501" s="24">
        <f t="shared" si="90"/>
        <v>1.964821267481442</v>
      </c>
      <c r="P501" s="11">
        <f t="shared" si="91"/>
        <v>50</v>
      </c>
      <c r="Q501" s="11">
        <f t="shared" si="91"/>
        <v>90</v>
      </c>
      <c r="R501" s="23">
        <f t="shared" si="92"/>
        <v>0.87266462599716477</v>
      </c>
      <c r="S501" s="23">
        <f t="shared" si="92"/>
        <v>1.5707963267948966</v>
      </c>
      <c r="T501">
        <f t="shared" si="93"/>
        <v>1.011310078918167</v>
      </c>
      <c r="U501">
        <f t="shared" si="94"/>
        <v>113.1283033455737</v>
      </c>
      <c r="V501" s="24">
        <f t="shared" si="95"/>
        <v>0.93002863629260313</v>
      </c>
      <c r="W501" s="24">
        <f t="shared" si="96"/>
        <v>1.899529364848858</v>
      </c>
    </row>
    <row r="502" spans="1:23">
      <c r="A502" s="4"/>
      <c r="B502" s="4"/>
      <c r="F502" s="1">
        <v>100</v>
      </c>
      <c r="G502" s="1">
        <f t="shared" si="98"/>
        <v>50</v>
      </c>
      <c r="H502" s="1">
        <f t="shared" si="99"/>
        <v>50</v>
      </c>
      <c r="I502" s="1">
        <f t="shared" si="100"/>
        <v>100</v>
      </c>
      <c r="J502" s="23">
        <f t="shared" si="97"/>
        <v>0.87266462599716477</v>
      </c>
      <c r="K502" s="23">
        <f t="shared" si="97"/>
        <v>1.7453292519943295</v>
      </c>
      <c r="L502">
        <f t="shared" si="87"/>
        <v>1.084750432331627</v>
      </c>
      <c r="M502">
        <f t="shared" si="88"/>
        <v>118.15605199999999</v>
      </c>
      <c r="N502" s="24">
        <f t="shared" si="89"/>
        <v>0.95638720242515274</v>
      </c>
      <c r="O502" s="24">
        <f t="shared" si="90"/>
        <v>2.068092512482365</v>
      </c>
      <c r="P502" s="11">
        <f t="shared" si="91"/>
        <v>50</v>
      </c>
      <c r="Q502" s="11">
        <f t="shared" si="91"/>
        <v>100</v>
      </c>
      <c r="R502" s="23">
        <f t="shared" si="92"/>
        <v>0.87266462599716477</v>
      </c>
      <c r="S502" s="23">
        <f t="shared" si="92"/>
        <v>1.7453292519943295</v>
      </c>
      <c r="T502">
        <f t="shared" si="93"/>
        <v>1.011310078918167</v>
      </c>
      <c r="U502">
        <f t="shared" si="94"/>
        <v>119.21047019210991</v>
      </c>
      <c r="V502" s="24">
        <f t="shared" si="95"/>
        <v>0.88270472066216443</v>
      </c>
      <c r="W502" s="24">
        <f t="shared" si="96"/>
        <v>1.9958341178795542</v>
      </c>
    </row>
    <row r="503" spans="1:23">
      <c r="A503" s="4"/>
      <c r="B503" s="4"/>
      <c r="F503" s="1">
        <v>110</v>
      </c>
      <c r="G503" s="1">
        <f t="shared" si="98"/>
        <v>50</v>
      </c>
      <c r="H503" s="1">
        <f t="shared" si="99"/>
        <v>50</v>
      </c>
      <c r="I503" s="1">
        <f t="shared" si="100"/>
        <v>110</v>
      </c>
      <c r="J503" s="23">
        <f t="shared" si="97"/>
        <v>0.87266462599716477</v>
      </c>
      <c r="K503" s="23">
        <f t="shared" si="97"/>
        <v>1.9198621771937625</v>
      </c>
      <c r="L503">
        <f t="shared" si="87"/>
        <v>1.084750432331627</v>
      </c>
      <c r="M503">
        <f t="shared" si="88"/>
        <v>124.184422</v>
      </c>
      <c r="N503" s="24">
        <f t="shared" si="89"/>
        <v>0.8973417525853622</v>
      </c>
      <c r="O503" s="24">
        <f t="shared" si="90"/>
        <v>2.1657025337537719</v>
      </c>
      <c r="P503" s="11">
        <f t="shared" si="91"/>
        <v>50</v>
      </c>
      <c r="Q503" s="11">
        <f t="shared" si="91"/>
        <v>110</v>
      </c>
      <c r="R503" s="23">
        <f t="shared" si="92"/>
        <v>0.87266462599716477</v>
      </c>
      <c r="S503" s="23">
        <f t="shared" si="92"/>
        <v>1.9198621771937625</v>
      </c>
      <c r="T503">
        <f t="shared" si="93"/>
        <v>1.011310078918167</v>
      </c>
      <c r="U503">
        <f t="shared" si="94"/>
        <v>125.29263703864613</v>
      </c>
      <c r="V503" s="24">
        <f t="shared" si="95"/>
        <v>0.82544326297537784</v>
      </c>
      <c r="W503" s="24">
        <f t="shared" si="96"/>
        <v>2.0865825829381137</v>
      </c>
    </row>
    <row r="504" spans="1:23">
      <c r="A504" s="4"/>
      <c r="B504" s="4"/>
      <c r="F504" s="1">
        <v>120</v>
      </c>
      <c r="G504" s="1">
        <f t="shared" si="98"/>
        <v>50</v>
      </c>
      <c r="H504" s="1">
        <f t="shared" si="99"/>
        <v>50</v>
      </c>
      <c r="I504" s="1">
        <f t="shared" si="100"/>
        <v>120</v>
      </c>
      <c r="J504" s="23">
        <f t="shared" si="97"/>
        <v>0.87266462599716477</v>
      </c>
      <c r="K504" s="23">
        <f t="shared" si="97"/>
        <v>2.0943951023931953</v>
      </c>
      <c r="L504">
        <f t="shared" si="87"/>
        <v>1.084750432331627</v>
      </c>
      <c r="M504">
        <f t="shared" si="88"/>
        <v>130.21279199999998</v>
      </c>
      <c r="N504" s="24">
        <f t="shared" si="89"/>
        <v>0.82837173202896686</v>
      </c>
      <c r="O504" s="24">
        <f t="shared" si="90"/>
        <v>2.2565717676222166</v>
      </c>
      <c r="P504" s="11">
        <f t="shared" si="91"/>
        <v>50</v>
      </c>
      <c r="Q504" s="11">
        <f t="shared" si="91"/>
        <v>120</v>
      </c>
      <c r="R504" s="23">
        <f t="shared" si="92"/>
        <v>0.87266462599716477</v>
      </c>
      <c r="S504" s="23">
        <f t="shared" si="92"/>
        <v>2.0943951023931953</v>
      </c>
      <c r="T504">
        <f t="shared" si="93"/>
        <v>1.011310078918167</v>
      </c>
      <c r="U504">
        <f t="shared" si="94"/>
        <v>131.37480388518236</v>
      </c>
      <c r="V504" s="24">
        <f t="shared" si="95"/>
        <v>0.75888891611632825</v>
      </c>
      <c r="W504" s="24">
        <f t="shared" si="96"/>
        <v>2.1707531084269429</v>
      </c>
    </row>
    <row r="505" spans="1:23">
      <c r="A505" s="4"/>
      <c r="B505" s="4"/>
      <c r="F505" s="1">
        <v>130</v>
      </c>
      <c r="G505" s="1">
        <f t="shared" si="98"/>
        <v>50</v>
      </c>
      <c r="H505" s="1">
        <f t="shared" si="99"/>
        <v>50</v>
      </c>
      <c r="I505" s="1">
        <f t="shared" si="100"/>
        <v>130</v>
      </c>
      <c r="J505" s="23">
        <f t="shared" si="97"/>
        <v>0.87266462599716477</v>
      </c>
      <c r="K505" s="23">
        <f t="shared" si="97"/>
        <v>2.2689280275926285</v>
      </c>
      <c r="L505">
        <f t="shared" si="87"/>
        <v>1.084750432331627</v>
      </c>
      <c r="M505">
        <f t="shared" si="88"/>
        <v>136.241162</v>
      </c>
      <c r="N505" s="24">
        <f t="shared" si="89"/>
        <v>0.75023994694922036</v>
      </c>
      <c r="O505" s="24">
        <f t="shared" si="90"/>
        <v>2.339695203304581</v>
      </c>
      <c r="P505" s="11">
        <f t="shared" si="91"/>
        <v>50</v>
      </c>
      <c r="Q505" s="11">
        <f t="shared" si="91"/>
        <v>130</v>
      </c>
      <c r="R505" s="23">
        <f t="shared" si="92"/>
        <v>0.87266462599716477</v>
      </c>
      <c r="S505" s="23">
        <f t="shared" si="92"/>
        <v>2.2689280275926285</v>
      </c>
      <c r="T505">
        <f t="shared" si="93"/>
        <v>1.011310078918167</v>
      </c>
      <c r="U505">
        <f t="shared" si="94"/>
        <v>137.45697073171857</v>
      </c>
      <c r="V505" s="24">
        <f t="shared" si="95"/>
        <v>0.68379095286612046</v>
      </c>
      <c r="W505" s="24">
        <f t="shared" si="96"/>
        <v>2.2473980975819465</v>
      </c>
    </row>
    <row r="506" spans="1:23">
      <c r="A506" s="4"/>
      <c r="B506" s="4"/>
      <c r="F506" s="1">
        <v>140</v>
      </c>
      <c r="G506" s="1">
        <f t="shared" si="98"/>
        <v>50</v>
      </c>
      <c r="H506" s="1">
        <f t="shared" si="99"/>
        <v>50</v>
      </c>
      <c r="I506" s="1">
        <f t="shared" si="100"/>
        <v>140</v>
      </c>
      <c r="J506" s="23">
        <f t="shared" si="97"/>
        <v>0.87266462599716477</v>
      </c>
      <c r="K506" s="23">
        <f t="shared" si="97"/>
        <v>2.4434609527920612</v>
      </c>
      <c r="L506">
        <f t="shared" si="87"/>
        <v>1.084750432331627</v>
      </c>
      <c r="M506">
        <f t="shared" si="88"/>
        <v>142.269532</v>
      </c>
      <c r="N506" s="24">
        <f t="shared" si="89"/>
        <v>0.66381053235823506</v>
      </c>
      <c r="O506" s="24">
        <f t="shared" si="90"/>
        <v>2.4141534982947785</v>
      </c>
      <c r="P506" s="11">
        <f t="shared" si="91"/>
        <v>50</v>
      </c>
      <c r="Q506" s="11">
        <f t="shared" si="91"/>
        <v>140</v>
      </c>
      <c r="R506" s="23">
        <f t="shared" si="92"/>
        <v>0.87266462599716477</v>
      </c>
      <c r="S506" s="23">
        <f t="shared" si="92"/>
        <v>2.4434609527920612</v>
      </c>
      <c r="T506">
        <f t="shared" si="93"/>
        <v>1.011310078918167</v>
      </c>
      <c r="U506">
        <f t="shared" si="94"/>
        <v>143.53913757825478</v>
      </c>
      <c r="V506" s="24">
        <f t="shared" si="95"/>
        <v>0.60099483054550451</v>
      </c>
      <c r="W506" s="24">
        <f t="shared" si="96"/>
        <v>2.3156546765730579</v>
      </c>
    </row>
    <row r="507" spans="1:23">
      <c r="A507" s="4"/>
      <c r="B507" s="4"/>
      <c r="F507" s="1">
        <v>150</v>
      </c>
      <c r="G507" s="1">
        <f t="shared" si="98"/>
        <v>50</v>
      </c>
      <c r="H507" s="1">
        <f t="shared" si="99"/>
        <v>50</v>
      </c>
      <c r="I507" s="1">
        <f t="shared" si="100"/>
        <v>150</v>
      </c>
      <c r="J507" s="23">
        <f t="shared" si="97"/>
        <v>0.87266462599716477</v>
      </c>
      <c r="K507" s="23">
        <f t="shared" si="97"/>
        <v>2.6179938779914944</v>
      </c>
      <c r="L507">
        <f t="shared" si="87"/>
        <v>1.084750432331627</v>
      </c>
      <c r="M507">
        <f t="shared" si="88"/>
        <v>148.29790199999999</v>
      </c>
      <c r="N507" s="24">
        <f t="shared" si="89"/>
        <v>0.57003939478173715</v>
      </c>
      <c r="O507" s="24">
        <f t="shared" si="90"/>
        <v>2.4791231462620957</v>
      </c>
      <c r="P507" s="11">
        <f t="shared" si="91"/>
        <v>50</v>
      </c>
      <c r="Q507" s="11">
        <f t="shared" si="91"/>
        <v>150</v>
      </c>
      <c r="R507" s="23">
        <f t="shared" si="92"/>
        <v>0.87266462599716477</v>
      </c>
      <c r="S507" s="23">
        <f t="shared" si="92"/>
        <v>2.6179938779914944</v>
      </c>
      <c r="T507">
        <f t="shared" si="93"/>
        <v>1.011310078918167</v>
      </c>
      <c r="U507">
        <f t="shared" si="94"/>
        <v>149.62130442479102</v>
      </c>
      <c r="V507" s="24">
        <f t="shared" si="95"/>
        <v>0.51143267280625671</v>
      </c>
      <c r="W507" s="24">
        <f t="shared" si="96"/>
        <v>2.3747544087889518</v>
      </c>
    </row>
    <row r="508" spans="1:23">
      <c r="A508" s="4"/>
      <c r="B508" s="4"/>
      <c r="F508" s="1">
        <v>160</v>
      </c>
      <c r="G508" s="1">
        <f t="shared" si="98"/>
        <v>50</v>
      </c>
      <c r="H508" s="1">
        <f t="shared" si="99"/>
        <v>50</v>
      </c>
      <c r="I508" s="1">
        <f t="shared" si="100"/>
        <v>160</v>
      </c>
      <c r="J508" s="23">
        <f t="shared" si="97"/>
        <v>0.87266462599716477</v>
      </c>
      <c r="K508" s="23">
        <f t="shared" si="97"/>
        <v>2.7925268031909272</v>
      </c>
      <c r="L508">
        <f t="shared" si="87"/>
        <v>1.084750432331627</v>
      </c>
      <c r="M508">
        <f t="shared" si="88"/>
        <v>154.32627199999999</v>
      </c>
      <c r="N508" s="24">
        <f t="shared" si="89"/>
        <v>0.46996363996385659</v>
      </c>
      <c r="O508" s="24">
        <f t="shared" si="90"/>
        <v>2.533885585004533</v>
      </c>
      <c r="P508" s="11">
        <f t="shared" si="91"/>
        <v>50</v>
      </c>
      <c r="Q508" s="11">
        <f t="shared" si="91"/>
        <v>160</v>
      </c>
      <c r="R508" s="23">
        <f t="shared" si="92"/>
        <v>0.87266462599716477</v>
      </c>
      <c r="S508" s="23">
        <f t="shared" si="92"/>
        <v>2.7925268031909272</v>
      </c>
      <c r="T508">
        <f t="shared" si="93"/>
        <v>1.011310078918167</v>
      </c>
      <c r="U508">
        <f t="shared" si="94"/>
        <v>155.70347127132723</v>
      </c>
      <c r="V508" s="24">
        <f t="shared" si="95"/>
        <v>0.41611277572786737</v>
      </c>
      <c r="W508" s="24">
        <f t="shared" si="96"/>
        <v>2.4240319459419544</v>
      </c>
    </row>
    <row r="509" spans="1:23">
      <c r="A509" s="4"/>
      <c r="B509" s="4"/>
      <c r="F509" s="1">
        <v>170</v>
      </c>
      <c r="G509" s="1">
        <f t="shared" si="98"/>
        <v>50</v>
      </c>
      <c r="H509" s="1">
        <f t="shared" si="99"/>
        <v>50</v>
      </c>
      <c r="I509" s="1">
        <f t="shared" si="100"/>
        <v>170</v>
      </c>
      <c r="J509" s="23">
        <f t="shared" si="97"/>
        <v>0.87266462599716477</v>
      </c>
      <c r="K509" s="23">
        <f t="shared" si="97"/>
        <v>2.9670597283903604</v>
      </c>
      <c r="L509">
        <f t="shared" si="87"/>
        <v>1.084750432331627</v>
      </c>
      <c r="M509">
        <f t="shared" si="88"/>
        <v>160.35464199999998</v>
      </c>
      <c r="N509" s="24">
        <f t="shared" si="89"/>
        <v>0.36469010251119255</v>
      </c>
      <c r="O509" s="24">
        <f t="shared" si="90"/>
        <v>2.577835143723481</v>
      </c>
      <c r="P509" s="11">
        <f t="shared" si="91"/>
        <v>50</v>
      </c>
      <c r="Q509" s="11">
        <f t="shared" si="91"/>
        <v>170</v>
      </c>
      <c r="R509" s="23">
        <f t="shared" si="92"/>
        <v>0.87266462599716477</v>
      </c>
      <c r="S509" s="23">
        <f t="shared" si="92"/>
        <v>2.9670597283903604</v>
      </c>
      <c r="T509">
        <f t="shared" si="93"/>
        <v>1.011310078918167</v>
      </c>
      <c r="U509">
        <f t="shared" si="94"/>
        <v>161.78563811786344</v>
      </c>
      <c r="V509" s="24">
        <f t="shared" si="95"/>
        <v>0.31610825636052386</v>
      </c>
      <c r="W509" s="24">
        <f t="shared" si="96"/>
        <v>2.4629325185984947</v>
      </c>
    </row>
    <row r="510" spans="1:23">
      <c r="A510" s="4"/>
      <c r="B510" s="4"/>
      <c r="F510" s="1">
        <v>180</v>
      </c>
      <c r="G510" s="1">
        <f t="shared" si="98"/>
        <v>50</v>
      </c>
      <c r="H510" s="1">
        <f t="shared" si="99"/>
        <v>50</v>
      </c>
      <c r="I510" s="1">
        <f t="shared" si="100"/>
        <v>180</v>
      </c>
      <c r="J510" s="23">
        <f t="shared" si="97"/>
        <v>0.87266462599716477</v>
      </c>
      <c r="K510" s="23">
        <f t="shared" si="97"/>
        <v>3.1415926535897931</v>
      </c>
      <c r="L510">
        <f t="shared" si="87"/>
        <v>1.084750432331627</v>
      </c>
      <c r="M510">
        <f t="shared" si="88"/>
        <v>166.38301199999998</v>
      </c>
      <c r="N510" s="24">
        <f t="shared" si="89"/>
        <v>0.25538310433791656</v>
      </c>
      <c r="O510" s="24">
        <f t="shared" si="90"/>
        <v>2.6104857417231369</v>
      </c>
      <c r="P510" s="11">
        <f t="shared" si="91"/>
        <v>50</v>
      </c>
      <c r="Q510" s="11">
        <f t="shared" si="91"/>
        <v>180</v>
      </c>
      <c r="R510" s="23">
        <f t="shared" si="92"/>
        <v>0.87266462599716477</v>
      </c>
      <c r="S510" s="23">
        <f t="shared" si="92"/>
        <v>3.1415926535897931</v>
      </c>
      <c r="T510">
        <f t="shared" si="93"/>
        <v>1.011310078918167</v>
      </c>
      <c r="U510">
        <f t="shared" si="94"/>
        <v>167.86780496439968</v>
      </c>
      <c r="V510" s="24">
        <f t="shared" si="95"/>
        <v>0.21254497150976281</v>
      </c>
      <c r="W510" s="24">
        <f t="shared" si="96"/>
        <v>2.4910181818062687</v>
      </c>
    </row>
    <row r="511" spans="1:23">
      <c r="A511" s="4"/>
      <c r="B511" s="4"/>
      <c r="F511" s="1">
        <v>-180</v>
      </c>
      <c r="G511" s="1">
        <f t="shared" si="98"/>
        <v>60</v>
      </c>
      <c r="H511" s="1">
        <f t="shared" si="99"/>
        <v>60</v>
      </c>
      <c r="I511" s="1">
        <f t="shared" si="100"/>
        <v>-180</v>
      </c>
      <c r="J511" s="23">
        <f t="shared" si="97"/>
        <v>1.0471975511965976</v>
      </c>
      <c r="K511" s="23">
        <f t="shared" si="97"/>
        <v>-3.1415926535897931</v>
      </c>
      <c r="L511">
        <f t="shared" si="87"/>
        <v>0.91922903930077737</v>
      </c>
      <c r="M511">
        <f t="shared" si="88"/>
        <v>-50.638307999999995</v>
      </c>
      <c r="N511" s="24">
        <f t="shared" si="89"/>
        <v>-0.71070908520681841</v>
      </c>
      <c r="O511" s="24">
        <f t="shared" si="90"/>
        <v>0.97323863040627923</v>
      </c>
      <c r="P511" s="11">
        <f t="shared" si="91"/>
        <v>60</v>
      </c>
      <c r="Q511" s="11">
        <f t="shared" si="91"/>
        <v>-180</v>
      </c>
      <c r="R511" s="23">
        <f t="shared" si="92"/>
        <v>1.0471975511965976</v>
      </c>
      <c r="S511" s="23">
        <f t="shared" si="92"/>
        <v>-3.1415926535897931</v>
      </c>
      <c r="T511">
        <f t="shared" si="93"/>
        <v>0.83305492370693424</v>
      </c>
      <c r="U511">
        <f t="shared" si="94"/>
        <v>-51.090201510904251</v>
      </c>
      <c r="V511" s="24">
        <f t="shared" si="95"/>
        <v>-0.64822981408522018</v>
      </c>
      <c r="W511" s="24">
        <f t="shared" si="96"/>
        <v>0.97905683205546012</v>
      </c>
    </row>
    <row r="512" spans="1:23">
      <c r="A512" s="4"/>
      <c r="B512" s="4"/>
      <c r="F512" s="1">
        <v>-170</v>
      </c>
      <c r="G512" s="1">
        <f t="shared" si="98"/>
        <v>60</v>
      </c>
      <c r="H512" s="1">
        <f t="shared" si="99"/>
        <v>60</v>
      </c>
      <c r="I512" s="1">
        <f t="shared" si="100"/>
        <v>-170</v>
      </c>
      <c r="J512" s="23">
        <f t="shared" si="97"/>
        <v>1.0471975511965976</v>
      </c>
      <c r="K512" s="23">
        <f t="shared" si="97"/>
        <v>-2.9670597283903604</v>
      </c>
      <c r="L512">
        <f t="shared" si="87"/>
        <v>0.91922903930077737</v>
      </c>
      <c r="M512">
        <f t="shared" si="88"/>
        <v>-44.609938</v>
      </c>
      <c r="N512" s="24">
        <f t="shared" si="89"/>
        <v>-0.64555299280450529</v>
      </c>
      <c r="O512" s="24">
        <f t="shared" si="90"/>
        <v>0.90182324363872635</v>
      </c>
      <c r="P512" s="11">
        <f t="shared" si="91"/>
        <v>60</v>
      </c>
      <c r="Q512" s="11">
        <f t="shared" si="91"/>
        <v>-170</v>
      </c>
      <c r="R512" s="23">
        <f t="shared" si="92"/>
        <v>1.0471975511965976</v>
      </c>
      <c r="S512" s="23">
        <f t="shared" si="92"/>
        <v>-2.9670597283903604</v>
      </c>
      <c r="T512">
        <f t="shared" si="93"/>
        <v>0.83305492370693424</v>
      </c>
      <c r="U512">
        <f t="shared" si="94"/>
        <v>-45.008034664368026</v>
      </c>
      <c r="V512" s="24">
        <f t="shared" si="95"/>
        <v>-0.58914138436915142</v>
      </c>
      <c r="W512" s="24">
        <f t="shared" si="96"/>
        <v>0.91331923903481249</v>
      </c>
    </row>
    <row r="513" spans="1:23">
      <c r="A513" s="4"/>
      <c r="B513" s="4"/>
      <c r="F513" s="1">
        <v>-160</v>
      </c>
      <c r="G513" s="1">
        <f t="shared" si="98"/>
        <v>60</v>
      </c>
      <c r="H513" s="1">
        <f t="shared" si="99"/>
        <v>60</v>
      </c>
      <c r="I513" s="1">
        <f t="shared" si="100"/>
        <v>-160</v>
      </c>
      <c r="J513" s="23">
        <f t="shared" si="97"/>
        <v>1.0471975511965976</v>
      </c>
      <c r="K513" s="23">
        <f t="shared" si="97"/>
        <v>-2.7925268031909272</v>
      </c>
      <c r="L513">
        <f t="shared" ref="L513:L576" si="101">((1.3512213-(2*0.602837*SIN(J513)))^0.5)/0.602837</f>
        <v>0.91922903930077737</v>
      </c>
      <c r="M513">
        <f t="shared" ref="M513:M576" si="102">0.602837*(I513-(-96))</f>
        <v>-38.581567999999997</v>
      </c>
      <c r="N513" s="24">
        <f t="shared" ref="N513:N576" si="103">L513*SIN(RADIANS(M513))</f>
        <v>-0.57325710521273909</v>
      </c>
      <c r="O513" s="24">
        <f t="shared" ref="O513:O576" si="104">1.5562263-L513*COS(RADIANS(M513))</f>
        <v>0.83764553347688975</v>
      </c>
      <c r="P513" s="11">
        <f t="shared" ref="P513:Q576" si="105">H513</f>
        <v>60</v>
      </c>
      <c r="Q513" s="11">
        <f t="shared" si="105"/>
        <v>-160</v>
      </c>
      <c r="R513" s="23">
        <f t="shared" ref="R513:S576" si="106">RADIANS(P513)</f>
        <v>1.0471975511965976</v>
      </c>
      <c r="S513" s="23">
        <f t="shared" si="106"/>
        <v>-2.7925268031909272</v>
      </c>
      <c r="T513">
        <f t="shared" ref="T513:T576" si="107">((1.31018469806216-(2*0.608216684653622*SIN(R513)))^0.5)/0.608216684653622</f>
        <v>0.83305492370693424</v>
      </c>
      <c r="U513">
        <f t="shared" ref="U513:U576" si="108">0.608216684653622*(Q513-(-96))</f>
        <v>-38.925867817831808</v>
      </c>
      <c r="V513" s="24">
        <f t="shared" ref="V513:V576" si="109">T513*SIN(RADIANS(U513))</f>
        <v>-0.52342036603396713</v>
      </c>
      <c r="W513" s="24">
        <f t="shared" ref="W513:W576" si="110">1.50229541438995-T513*COS(RADIANS(U513))</f>
        <v>0.85421237470041012</v>
      </c>
    </row>
    <row r="514" spans="1:23">
      <c r="A514" s="4"/>
      <c r="B514" s="4"/>
      <c r="F514" s="1">
        <v>-150</v>
      </c>
      <c r="G514" s="1">
        <f t="shared" si="98"/>
        <v>60</v>
      </c>
      <c r="H514" s="1">
        <f t="shared" si="99"/>
        <v>60</v>
      </c>
      <c r="I514" s="1">
        <f t="shared" si="100"/>
        <v>-150</v>
      </c>
      <c r="J514" s="23">
        <f t="shared" si="97"/>
        <v>1.0471975511965976</v>
      </c>
      <c r="K514" s="23">
        <f t="shared" si="97"/>
        <v>-2.6179938779914944</v>
      </c>
      <c r="L514">
        <f t="shared" si="101"/>
        <v>0.91922903930077737</v>
      </c>
      <c r="M514">
        <f t="shared" si="102"/>
        <v>-32.553197999999995</v>
      </c>
      <c r="N514" s="24">
        <f t="shared" si="103"/>
        <v>-0.49462101260645291</v>
      </c>
      <c r="O514" s="24">
        <f t="shared" si="104"/>
        <v>0.7814153033162945</v>
      </c>
      <c r="P514" s="11">
        <f t="shared" si="105"/>
        <v>60</v>
      </c>
      <c r="Q514" s="11">
        <f t="shared" si="105"/>
        <v>-150</v>
      </c>
      <c r="R514" s="23">
        <f t="shared" si="106"/>
        <v>1.0471975511965976</v>
      </c>
      <c r="S514" s="23">
        <f t="shared" si="106"/>
        <v>-2.6179938779914944</v>
      </c>
      <c r="T514">
        <f t="shared" si="107"/>
        <v>0.83305492370693424</v>
      </c>
      <c r="U514">
        <f t="shared" si="108"/>
        <v>-32.84370097129559</v>
      </c>
      <c r="V514" s="24">
        <f t="shared" si="109"/>
        <v>-0.45180665019886501</v>
      </c>
      <c r="W514" s="24">
        <f t="shared" si="110"/>
        <v>0.80240166763373966</v>
      </c>
    </row>
    <row r="515" spans="1:23">
      <c r="A515" s="4"/>
      <c r="B515" s="4"/>
      <c r="F515" s="1">
        <v>-140</v>
      </c>
      <c r="G515" s="1">
        <f t="shared" si="98"/>
        <v>60</v>
      </c>
      <c r="H515" s="1">
        <f t="shared" si="99"/>
        <v>60</v>
      </c>
      <c r="I515" s="1">
        <f t="shared" si="100"/>
        <v>-140</v>
      </c>
      <c r="J515" s="23">
        <f t="shared" si="97"/>
        <v>1.0471975511965976</v>
      </c>
      <c r="K515" s="23">
        <f t="shared" si="97"/>
        <v>-2.4434609527920612</v>
      </c>
      <c r="L515">
        <f t="shared" si="101"/>
        <v>0.91922903930077737</v>
      </c>
      <c r="M515">
        <f t="shared" si="102"/>
        <v>-26.524827999999999</v>
      </c>
      <c r="N515" s="24">
        <f t="shared" si="103"/>
        <v>-0.41051442762266588</v>
      </c>
      <c r="O515" s="24">
        <f t="shared" si="104"/>
        <v>0.73375445768108816</v>
      </c>
      <c r="P515" s="11">
        <f t="shared" si="105"/>
        <v>60</v>
      </c>
      <c r="Q515" s="11">
        <f t="shared" si="105"/>
        <v>-140</v>
      </c>
      <c r="R515" s="23">
        <f t="shared" si="106"/>
        <v>1.0471975511965976</v>
      </c>
      <c r="S515" s="23">
        <f t="shared" si="106"/>
        <v>-2.4434609527920612</v>
      </c>
      <c r="T515">
        <f t="shared" si="107"/>
        <v>0.83305492370693424</v>
      </c>
      <c r="U515">
        <f t="shared" si="108"/>
        <v>-26.761534124759368</v>
      </c>
      <c r="V515" s="24">
        <f t="shared" si="109"/>
        <v>-0.37510646832071187</v>
      </c>
      <c r="W515" s="24">
        <f t="shared" si="110"/>
        <v>0.75847040584538072</v>
      </c>
    </row>
    <row r="516" spans="1:23">
      <c r="A516" s="4"/>
      <c r="B516" s="4"/>
      <c r="F516" s="1">
        <v>-130</v>
      </c>
      <c r="G516" s="1">
        <f t="shared" si="98"/>
        <v>60</v>
      </c>
      <c r="H516" s="1">
        <f t="shared" si="99"/>
        <v>60</v>
      </c>
      <c r="I516" s="1">
        <f t="shared" si="100"/>
        <v>-130</v>
      </c>
      <c r="J516" s="23">
        <f t="shared" si="97"/>
        <v>1.0471975511965976</v>
      </c>
      <c r="K516" s="23">
        <f t="shared" si="97"/>
        <v>-2.2689280275926285</v>
      </c>
      <c r="L516">
        <f t="shared" si="101"/>
        <v>0.91922903930077737</v>
      </c>
      <c r="M516">
        <f t="shared" si="102"/>
        <v>-20.496457999999997</v>
      </c>
      <c r="N516" s="24">
        <f t="shared" si="103"/>
        <v>-0.3218675663668904</v>
      </c>
      <c r="O516" s="24">
        <f t="shared" si="104"/>
        <v>0.69519012398015034</v>
      </c>
      <c r="P516" s="11">
        <f t="shared" si="105"/>
        <v>60</v>
      </c>
      <c r="Q516" s="11">
        <f t="shared" si="105"/>
        <v>-130</v>
      </c>
      <c r="R516" s="23">
        <f t="shared" si="106"/>
        <v>1.0471975511965976</v>
      </c>
      <c r="S516" s="23">
        <f t="shared" si="106"/>
        <v>-2.2689280275926285</v>
      </c>
      <c r="T516">
        <f t="shared" si="107"/>
        <v>0.83305492370693424</v>
      </c>
      <c r="U516">
        <f t="shared" si="108"/>
        <v>-20.679367278223147</v>
      </c>
      <c r="V516" s="24">
        <f t="shared" si="109"/>
        <v>-0.29418331559252314</v>
      </c>
      <c r="W516" s="24">
        <f t="shared" si="110"/>
        <v>0.72291317008401523</v>
      </c>
    </row>
    <row r="517" spans="1:23">
      <c r="A517" s="4"/>
      <c r="B517" s="4"/>
      <c r="F517" s="1">
        <v>-120</v>
      </c>
      <c r="G517" s="1">
        <f t="shared" si="98"/>
        <v>60</v>
      </c>
      <c r="H517" s="1">
        <f t="shared" si="99"/>
        <v>60</v>
      </c>
      <c r="I517" s="1">
        <f t="shared" si="100"/>
        <v>-120</v>
      </c>
      <c r="J517" s="23">
        <f t="shared" ref="J517:K580" si="111">RADIANS(H517)</f>
        <v>1.0471975511965976</v>
      </c>
      <c r="K517" s="23">
        <f t="shared" si="111"/>
        <v>-2.0943951023931953</v>
      </c>
      <c r="L517">
        <f t="shared" si="101"/>
        <v>0.91922903930077737</v>
      </c>
      <c r="M517">
        <f t="shared" si="102"/>
        <v>-14.468087999999998</v>
      </c>
      <c r="N517" s="24">
        <f t="shared" si="103"/>
        <v>-0.22966086025313739</v>
      </c>
      <c r="O517" s="24">
        <f t="shared" si="104"/>
        <v>0.66614882249502527</v>
      </c>
      <c r="P517" s="11">
        <f t="shared" si="105"/>
        <v>60</v>
      </c>
      <c r="Q517" s="11">
        <f t="shared" si="105"/>
        <v>-120</v>
      </c>
      <c r="R517" s="23">
        <f t="shared" si="106"/>
        <v>1.0471975511965976</v>
      </c>
      <c r="S517" s="23">
        <f t="shared" si="106"/>
        <v>-2.0943951023931953</v>
      </c>
      <c r="T517">
        <f t="shared" si="107"/>
        <v>0.83305492370693424</v>
      </c>
      <c r="U517">
        <f t="shared" si="108"/>
        <v>-14.597200431686929</v>
      </c>
      <c r="V517" s="24">
        <f t="shared" si="109"/>
        <v>-0.20994822966340673</v>
      </c>
      <c r="W517" s="24">
        <f t="shared" si="110"/>
        <v>0.69613026581704918</v>
      </c>
    </row>
    <row r="518" spans="1:23">
      <c r="A518" s="4"/>
      <c r="B518" s="4"/>
      <c r="F518" s="1">
        <v>-110</v>
      </c>
      <c r="G518" s="1">
        <f t="shared" si="98"/>
        <v>60</v>
      </c>
      <c r="H518" s="1">
        <f t="shared" si="99"/>
        <v>60</v>
      </c>
      <c r="I518" s="1">
        <f t="shared" si="100"/>
        <v>-110</v>
      </c>
      <c r="J518" s="23">
        <f t="shared" si="111"/>
        <v>1.0471975511965976</v>
      </c>
      <c r="K518" s="23">
        <f t="shared" si="111"/>
        <v>-1.9198621771937625</v>
      </c>
      <c r="L518">
        <f t="shared" si="101"/>
        <v>0.91922903930077737</v>
      </c>
      <c r="M518">
        <f t="shared" si="102"/>
        <v>-8.4397179999999992</v>
      </c>
      <c r="N518" s="24">
        <f t="shared" si="103"/>
        <v>-0.13491411246423482</v>
      </c>
      <c r="O518" s="24">
        <f t="shared" si="104"/>
        <v>0.64695174907942254</v>
      </c>
      <c r="P518" s="11">
        <f t="shared" si="105"/>
        <v>60</v>
      </c>
      <c r="Q518" s="11">
        <f t="shared" si="105"/>
        <v>-110</v>
      </c>
      <c r="R518" s="23">
        <f t="shared" si="106"/>
        <v>1.0471975511965976</v>
      </c>
      <c r="S518" s="23">
        <f t="shared" si="106"/>
        <v>-1.9198621771937625</v>
      </c>
      <c r="T518">
        <f t="shared" si="107"/>
        <v>0.83305492370693424</v>
      </c>
      <c r="U518">
        <f t="shared" si="108"/>
        <v>-8.5150335851507073</v>
      </c>
      <c r="V518" s="24">
        <f t="shared" si="109"/>
        <v>-0.12334953412271968</v>
      </c>
      <c r="W518" s="24">
        <f t="shared" si="110"/>
        <v>0.67842321656793714</v>
      </c>
    </row>
    <row r="519" spans="1:23">
      <c r="A519" s="4"/>
      <c r="B519" s="4"/>
      <c r="F519" s="1">
        <v>-100</v>
      </c>
      <c r="G519" s="1">
        <f t="shared" ref="G519:G582" si="112">G482+10</f>
        <v>60</v>
      </c>
      <c r="H519" s="1">
        <f t="shared" si="99"/>
        <v>60</v>
      </c>
      <c r="I519" s="1">
        <f t="shared" si="100"/>
        <v>-100</v>
      </c>
      <c r="J519" s="23">
        <f t="shared" si="111"/>
        <v>1.0471975511965976</v>
      </c>
      <c r="K519" s="23">
        <f t="shared" si="111"/>
        <v>-1.7453292519943295</v>
      </c>
      <c r="L519">
        <f t="shared" si="101"/>
        <v>0.91922903930077737</v>
      </c>
      <c r="M519">
        <f t="shared" si="102"/>
        <v>-2.4113479999999998</v>
      </c>
      <c r="N519" s="24">
        <f t="shared" si="103"/>
        <v>-3.8675218961660075E-2</v>
      </c>
      <c r="O519" s="24">
        <f t="shared" si="104"/>
        <v>0.63781122274348101</v>
      </c>
      <c r="P519" s="11">
        <f t="shared" si="105"/>
        <v>60</v>
      </c>
      <c r="Q519" s="11">
        <f t="shared" si="105"/>
        <v>-100</v>
      </c>
      <c r="R519" s="23">
        <f t="shared" si="106"/>
        <v>1.0471975511965976</v>
      </c>
      <c r="S519" s="23">
        <f t="shared" si="106"/>
        <v>-1.7453292519943295</v>
      </c>
      <c r="T519">
        <f t="shared" si="107"/>
        <v>0.83305492370693424</v>
      </c>
      <c r="U519">
        <f t="shared" si="108"/>
        <v>-2.432866738614488</v>
      </c>
      <c r="V519" s="24">
        <f t="shared" si="109"/>
        <v>-3.5362162216898987E-2</v>
      </c>
      <c r="W519" s="24">
        <f t="shared" si="110"/>
        <v>0.66999136934648662</v>
      </c>
    </row>
    <row r="520" spans="1:23">
      <c r="A520" s="4"/>
      <c r="B520" s="4"/>
      <c r="F520" s="1">
        <v>-90</v>
      </c>
      <c r="G520" s="1">
        <f t="shared" si="112"/>
        <v>60</v>
      </c>
      <c r="H520" s="1">
        <f t="shared" si="99"/>
        <v>60</v>
      </c>
      <c r="I520" s="1">
        <f t="shared" si="100"/>
        <v>-90</v>
      </c>
      <c r="J520" s="23">
        <f t="shared" si="111"/>
        <v>1.0471975511965976</v>
      </c>
      <c r="K520" s="23">
        <f t="shared" si="111"/>
        <v>-1.5707963267948966</v>
      </c>
      <c r="L520">
        <f t="shared" si="101"/>
        <v>0.91922903930077737</v>
      </c>
      <c r="M520">
        <f t="shared" si="102"/>
        <v>3.6170219999999995</v>
      </c>
      <c r="N520" s="24">
        <f t="shared" si="103"/>
        <v>5.7991421209850187E-2</v>
      </c>
      <c r="O520" s="24">
        <f t="shared" si="104"/>
        <v>0.63882833741239331</v>
      </c>
      <c r="P520" s="11">
        <f t="shared" si="105"/>
        <v>60</v>
      </c>
      <c r="Q520" s="11">
        <f t="shared" si="105"/>
        <v>-90</v>
      </c>
      <c r="R520" s="23">
        <f t="shared" si="106"/>
        <v>1.0471975511965976</v>
      </c>
      <c r="S520" s="23">
        <f t="shared" si="106"/>
        <v>-1.5707963267948966</v>
      </c>
      <c r="T520">
        <f t="shared" si="107"/>
        <v>0.83305492370693424</v>
      </c>
      <c r="U520">
        <f t="shared" si="108"/>
        <v>3.6493001079217322</v>
      </c>
      <c r="V520" s="24">
        <f t="shared" si="109"/>
        <v>5.3023319006803474E-2</v>
      </c>
      <c r="W520" s="24">
        <f t="shared" si="110"/>
        <v>0.67092965038840746</v>
      </c>
    </row>
    <row r="521" spans="1:23">
      <c r="A521" s="4"/>
      <c r="B521" s="4"/>
      <c r="F521" s="1">
        <v>-80</v>
      </c>
      <c r="G521" s="1">
        <f t="shared" si="112"/>
        <v>60</v>
      </c>
      <c r="H521" s="1">
        <f t="shared" si="99"/>
        <v>60</v>
      </c>
      <c r="I521" s="1">
        <f t="shared" si="100"/>
        <v>-80</v>
      </c>
      <c r="J521" s="23">
        <f t="shared" si="111"/>
        <v>1.0471975511965976</v>
      </c>
      <c r="K521" s="23">
        <f t="shared" si="111"/>
        <v>-1.3962634015954636</v>
      </c>
      <c r="L521">
        <f t="shared" si="101"/>
        <v>0.91922903930077737</v>
      </c>
      <c r="M521">
        <f t="shared" si="102"/>
        <v>9.6453919999999993</v>
      </c>
      <c r="N521" s="24">
        <f t="shared" si="103"/>
        <v>0.15401667814125675</v>
      </c>
      <c r="O521" s="24">
        <f t="shared" si="104"/>
        <v>0.64999184383086794</v>
      </c>
      <c r="P521" s="11">
        <f t="shared" si="105"/>
        <v>60</v>
      </c>
      <c r="Q521" s="11">
        <f t="shared" si="105"/>
        <v>-80</v>
      </c>
      <c r="R521" s="23">
        <f t="shared" si="106"/>
        <v>1.0471975511965976</v>
      </c>
      <c r="S521" s="23">
        <f t="shared" si="106"/>
        <v>-1.3962634015954636</v>
      </c>
      <c r="T521">
        <f t="shared" si="107"/>
        <v>0.83305492370693424</v>
      </c>
      <c r="U521">
        <f t="shared" si="108"/>
        <v>9.731466954457952</v>
      </c>
      <c r="V521" s="24">
        <f t="shared" si="109"/>
        <v>0.14081186056284226</v>
      </c>
      <c r="W521" s="24">
        <f t="shared" si="110"/>
        <v>0.68122749647012493</v>
      </c>
    </row>
    <row r="522" spans="1:23">
      <c r="A522" s="4"/>
      <c r="B522" s="4"/>
      <c r="F522" s="1">
        <v>-70</v>
      </c>
      <c r="G522" s="1">
        <f t="shared" si="112"/>
        <v>60</v>
      </c>
      <c r="H522" s="1">
        <f t="shared" si="99"/>
        <v>60</v>
      </c>
      <c r="I522" s="1">
        <f t="shared" si="100"/>
        <v>-70</v>
      </c>
      <c r="J522" s="23">
        <f t="shared" si="111"/>
        <v>1.0471975511965976</v>
      </c>
      <c r="K522" s="23">
        <f t="shared" si="111"/>
        <v>-1.2217304763960306</v>
      </c>
      <c r="L522">
        <f t="shared" si="101"/>
        <v>0.91922903930077737</v>
      </c>
      <c r="M522">
        <f t="shared" si="102"/>
        <v>15.673761999999998</v>
      </c>
      <c r="N522" s="24">
        <f t="shared" si="103"/>
        <v>0.24833851560137984</v>
      </c>
      <c r="O522" s="24">
        <f t="shared" si="104"/>
        <v>0.67117827397952845</v>
      </c>
      <c r="P522" s="11">
        <f t="shared" si="105"/>
        <v>60</v>
      </c>
      <c r="Q522" s="11">
        <f t="shared" si="105"/>
        <v>-70</v>
      </c>
      <c r="R522" s="23">
        <f t="shared" si="106"/>
        <v>1.0471975511965976</v>
      </c>
      <c r="S522" s="23">
        <f t="shared" si="106"/>
        <v>-1.2217304763960306</v>
      </c>
      <c r="T522">
        <f t="shared" si="107"/>
        <v>0.83305492370693424</v>
      </c>
      <c r="U522">
        <f t="shared" si="108"/>
        <v>15.813633800994172</v>
      </c>
      <c r="V522" s="24">
        <f t="shared" si="109"/>
        <v>0.2270151338478264</v>
      </c>
      <c r="W522" s="24">
        <f t="shared" si="110"/>
        <v>0.700768973830177</v>
      </c>
    </row>
    <row r="523" spans="1:23">
      <c r="A523" s="4"/>
      <c r="B523" s="4"/>
      <c r="F523" s="1">
        <v>-60</v>
      </c>
      <c r="G523" s="1">
        <f t="shared" si="112"/>
        <v>60</v>
      </c>
      <c r="H523" s="1">
        <f t="shared" si="99"/>
        <v>60</v>
      </c>
      <c r="I523" s="1">
        <f t="shared" si="100"/>
        <v>-60</v>
      </c>
      <c r="J523" s="23">
        <f t="shared" si="111"/>
        <v>1.0471975511965976</v>
      </c>
      <c r="K523" s="23">
        <f t="shared" si="111"/>
        <v>-1.0471975511965976</v>
      </c>
      <c r="L523">
        <f t="shared" si="101"/>
        <v>0.91922903930077737</v>
      </c>
      <c r="M523">
        <f t="shared" si="102"/>
        <v>21.702131999999999</v>
      </c>
      <c r="N523" s="24">
        <f t="shared" si="103"/>
        <v>0.33991373712321465</v>
      </c>
      <c r="O523" s="24">
        <f t="shared" si="104"/>
        <v>0.70215330662720854</v>
      </c>
      <c r="P523" s="11">
        <f t="shared" si="105"/>
        <v>60</v>
      </c>
      <c r="Q523" s="11">
        <f t="shared" si="105"/>
        <v>-60</v>
      </c>
      <c r="R523" s="23">
        <f t="shared" si="106"/>
        <v>1.0471975511965976</v>
      </c>
      <c r="S523" s="23">
        <f t="shared" si="106"/>
        <v>-1.0471975511965976</v>
      </c>
      <c r="T523">
        <f t="shared" si="107"/>
        <v>0.83305492370693424</v>
      </c>
      <c r="U523">
        <f t="shared" si="108"/>
        <v>21.895800647530393</v>
      </c>
      <c r="V523" s="24">
        <f t="shared" si="109"/>
        <v>0.31066265730250736</v>
      </c>
      <c r="W523" s="24">
        <f t="shared" si="110"/>
        <v>0.72933408335837069</v>
      </c>
    </row>
    <row r="524" spans="1:23">
      <c r="A524" s="4"/>
      <c r="B524" s="4"/>
      <c r="F524" s="1">
        <v>-50</v>
      </c>
      <c r="G524" s="1">
        <f t="shared" si="112"/>
        <v>60</v>
      </c>
      <c r="H524" s="1">
        <f t="shared" si="99"/>
        <v>60</v>
      </c>
      <c r="I524" s="1">
        <f t="shared" si="100"/>
        <v>-50</v>
      </c>
      <c r="J524" s="23">
        <f t="shared" si="111"/>
        <v>1.0471975511965976</v>
      </c>
      <c r="K524" s="23">
        <f t="shared" si="111"/>
        <v>-0.87266462599716477</v>
      </c>
      <c r="L524">
        <f t="shared" si="101"/>
        <v>0.91922903930077737</v>
      </c>
      <c r="M524">
        <f t="shared" si="102"/>
        <v>27.730501999999998</v>
      </c>
      <c r="N524" s="24">
        <f t="shared" si="103"/>
        <v>0.42772952372306428</v>
      </c>
      <c r="O524" s="24">
        <f t="shared" si="104"/>
        <v>0.74257435891617851</v>
      </c>
      <c r="P524" s="11">
        <f t="shared" si="105"/>
        <v>60</v>
      </c>
      <c r="Q524" s="11">
        <f t="shared" si="105"/>
        <v>-50</v>
      </c>
      <c r="R524" s="23">
        <f t="shared" si="106"/>
        <v>1.0471975511965976</v>
      </c>
      <c r="S524" s="23">
        <f t="shared" si="106"/>
        <v>-0.87266462599716477</v>
      </c>
      <c r="T524">
        <f t="shared" si="107"/>
        <v>0.83305492370693424</v>
      </c>
      <c r="U524">
        <f t="shared" si="108"/>
        <v>27.977967494066611</v>
      </c>
      <c r="V524" s="24">
        <f t="shared" si="109"/>
        <v>0.39081272215068547</v>
      </c>
      <c r="W524" s="24">
        <f t="shared" si="110"/>
        <v>0.7666012373588027</v>
      </c>
    </row>
    <row r="525" spans="1:23">
      <c r="A525" s="4"/>
      <c r="B525" s="4"/>
      <c r="F525" s="1">
        <v>-40</v>
      </c>
      <c r="G525" s="1">
        <f t="shared" si="112"/>
        <v>60</v>
      </c>
      <c r="H525" s="1">
        <f t="shared" si="99"/>
        <v>60</v>
      </c>
      <c r="I525" s="1">
        <f t="shared" si="100"/>
        <v>-40</v>
      </c>
      <c r="J525" s="23">
        <f t="shared" si="111"/>
        <v>1.0471975511965976</v>
      </c>
      <c r="K525" s="23">
        <f t="shared" si="111"/>
        <v>-0.69813170079773179</v>
      </c>
      <c r="L525">
        <f t="shared" si="101"/>
        <v>0.91922903930077737</v>
      </c>
      <c r="M525">
        <f t="shared" si="102"/>
        <v>33.758871999999997</v>
      </c>
      <c r="N525" s="24">
        <f t="shared" si="103"/>
        <v>0.51081463564569218</v>
      </c>
      <c r="O525" s="24">
        <f t="shared" si="104"/>
        <v>0.79199437531745398</v>
      </c>
      <c r="P525" s="11">
        <f t="shared" si="105"/>
        <v>60</v>
      </c>
      <c r="Q525" s="11">
        <f t="shared" si="105"/>
        <v>-40</v>
      </c>
      <c r="R525" s="23">
        <f t="shared" si="106"/>
        <v>1.0471975511965976</v>
      </c>
      <c r="S525" s="23">
        <f t="shared" si="106"/>
        <v>-0.69813170079773179</v>
      </c>
      <c r="T525">
        <f t="shared" si="107"/>
        <v>0.83305492370693424</v>
      </c>
      <c r="U525">
        <f t="shared" si="108"/>
        <v>34.060134340602829</v>
      </c>
      <c r="V525" s="24">
        <f t="shared" si="109"/>
        <v>0.46656299421242098</v>
      </c>
      <c r="W525" s="24">
        <f t="shared" si="110"/>
        <v>0.81215088000319824</v>
      </c>
    </row>
    <row r="526" spans="1:23">
      <c r="A526" s="4"/>
      <c r="B526" s="4"/>
      <c r="F526" s="1">
        <v>-30</v>
      </c>
      <c r="G526" s="1">
        <f t="shared" si="112"/>
        <v>60</v>
      </c>
      <c r="H526" s="1">
        <f t="shared" si="99"/>
        <v>60</v>
      </c>
      <c r="I526" s="1">
        <f t="shared" si="100"/>
        <v>-30</v>
      </c>
      <c r="J526" s="23">
        <f t="shared" si="111"/>
        <v>1.0471975511965976</v>
      </c>
      <c r="K526" s="23">
        <f t="shared" si="111"/>
        <v>-0.52359877559829882</v>
      </c>
      <c r="L526">
        <f t="shared" si="101"/>
        <v>0.91922903930077737</v>
      </c>
      <c r="M526">
        <f t="shared" si="102"/>
        <v>39.787241999999999</v>
      </c>
      <c r="N526" s="24">
        <f t="shared" si="103"/>
        <v>0.58825015424455451</v>
      </c>
      <c r="O526" s="24">
        <f t="shared" si="104"/>
        <v>0.84986677205046657</v>
      </c>
      <c r="P526" s="11">
        <f t="shared" si="105"/>
        <v>60</v>
      </c>
      <c r="Q526" s="11">
        <f t="shared" si="105"/>
        <v>-30</v>
      </c>
      <c r="R526" s="23">
        <f t="shared" si="106"/>
        <v>1.0471975511965976</v>
      </c>
      <c r="S526" s="23">
        <f t="shared" si="106"/>
        <v>-0.52359877559829882</v>
      </c>
      <c r="T526">
        <f t="shared" si="107"/>
        <v>0.83305492370693424</v>
      </c>
      <c r="U526">
        <f t="shared" si="108"/>
        <v>40.142301187139054</v>
      </c>
      <c r="V526" s="24">
        <f t="shared" si="109"/>
        <v>0.53706067243570577</v>
      </c>
      <c r="W526" s="24">
        <f t="shared" si="110"/>
        <v>0.86547021071528896</v>
      </c>
    </row>
    <row r="527" spans="1:23">
      <c r="A527" s="4"/>
      <c r="B527" s="4"/>
      <c r="F527" s="1">
        <v>-20</v>
      </c>
      <c r="G527" s="1">
        <f t="shared" si="112"/>
        <v>60</v>
      </c>
      <c r="H527" s="1">
        <f t="shared" si="99"/>
        <v>60</v>
      </c>
      <c r="I527" s="1">
        <f t="shared" si="100"/>
        <v>-20</v>
      </c>
      <c r="J527" s="23">
        <f t="shared" si="111"/>
        <v>1.0471975511965976</v>
      </c>
      <c r="K527" s="23">
        <f t="shared" si="111"/>
        <v>-0.3490658503988659</v>
      </c>
      <c r="L527">
        <f t="shared" si="101"/>
        <v>0.91922903930077737</v>
      </c>
      <c r="M527">
        <f t="shared" si="102"/>
        <v>45.815611999999994</v>
      </c>
      <c r="N527" s="24">
        <f t="shared" si="103"/>
        <v>0.65917964519226468</v>
      </c>
      <c r="O527" s="24">
        <f t="shared" si="104"/>
        <v>0.9155514822819707</v>
      </c>
      <c r="P527" s="11">
        <f t="shared" si="105"/>
        <v>60</v>
      </c>
      <c r="Q527" s="11">
        <f t="shared" si="105"/>
        <v>-20</v>
      </c>
      <c r="R527" s="23">
        <f t="shared" si="106"/>
        <v>1.0471975511965976</v>
      </c>
      <c r="S527" s="23">
        <f t="shared" si="106"/>
        <v>-0.3490658503988659</v>
      </c>
      <c r="T527">
        <f t="shared" si="107"/>
        <v>0.83305492370693424</v>
      </c>
      <c r="U527">
        <f t="shared" si="108"/>
        <v>46.224468033675272</v>
      </c>
      <c r="V527" s="24">
        <f t="shared" si="109"/>
        <v>0.60151208978124571</v>
      </c>
      <c r="W527" s="24">
        <f t="shared" si="110"/>
        <v>0.92595895731009059</v>
      </c>
    </row>
    <row r="528" spans="1:23">
      <c r="A528" s="4"/>
      <c r="B528" s="4"/>
      <c r="F528" s="1">
        <v>-10</v>
      </c>
      <c r="G528" s="1">
        <f t="shared" si="112"/>
        <v>60</v>
      </c>
      <c r="H528" s="1">
        <f t="shared" si="99"/>
        <v>60</v>
      </c>
      <c r="I528" s="1">
        <f t="shared" si="100"/>
        <v>-10</v>
      </c>
      <c r="J528" s="23">
        <f t="shared" si="111"/>
        <v>1.0471975511965976</v>
      </c>
      <c r="K528" s="23">
        <f t="shared" si="111"/>
        <v>-0.17453292519943295</v>
      </c>
      <c r="L528">
        <f t="shared" si="101"/>
        <v>0.91922903930077737</v>
      </c>
      <c r="M528">
        <f t="shared" si="102"/>
        <v>51.843981999999997</v>
      </c>
      <c r="N528" s="24">
        <f t="shared" si="103"/>
        <v>0.72281863061651219</v>
      </c>
      <c r="O528" s="24">
        <f t="shared" si="104"/>
        <v>0.98832203524448681</v>
      </c>
      <c r="P528" s="11">
        <f t="shared" si="105"/>
        <v>60</v>
      </c>
      <c r="Q528" s="11">
        <f t="shared" si="105"/>
        <v>-10</v>
      </c>
      <c r="R528" s="23">
        <f t="shared" si="106"/>
        <v>1.0471975511965976</v>
      </c>
      <c r="S528" s="23">
        <f t="shared" si="106"/>
        <v>-0.17453292519943295</v>
      </c>
      <c r="T528">
        <f t="shared" si="107"/>
        <v>0.83305492370693424</v>
      </c>
      <c r="U528">
        <f t="shared" si="108"/>
        <v>52.30663488021149</v>
      </c>
      <c r="V528" s="24">
        <f t="shared" si="109"/>
        <v>0.65919164837302391</v>
      </c>
      <c r="W528" s="24">
        <f t="shared" si="110"/>
        <v>0.99293613389373525</v>
      </c>
    </row>
    <row r="529" spans="1:23">
      <c r="A529" s="4"/>
      <c r="B529" s="4"/>
      <c r="F529" s="1">
        <v>0</v>
      </c>
      <c r="G529" s="1">
        <f t="shared" si="112"/>
        <v>60</v>
      </c>
      <c r="H529" s="1">
        <f t="shared" si="99"/>
        <v>60</v>
      </c>
      <c r="I529" s="1">
        <f t="shared" si="100"/>
        <v>0</v>
      </c>
      <c r="J529" s="23">
        <f t="shared" si="111"/>
        <v>1.0471975511965976</v>
      </c>
      <c r="K529" s="23">
        <f t="shared" si="111"/>
        <v>0</v>
      </c>
      <c r="L529">
        <f t="shared" si="101"/>
        <v>0.91922903930077737</v>
      </c>
      <c r="M529">
        <f t="shared" si="102"/>
        <v>57.872351999999992</v>
      </c>
      <c r="N529" s="24">
        <f t="shared" si="103"/>
        <v>0.77846326539992017</v>
      </c>
      <c r="O529" s="24">
        <f t="shared" si="104"/>
        <v>1.0673735909794571</v>
      </c>
      <c r="P529" s="11">
        <f t="shared" si="105"/>
        <v>60</v>
      </c>
      <c r="Q529" s="11">
        <f t="shared" si="105"/>
        <v>0</v>
      </c>
      <c r="R529" s="23">
        <f t="shared" si="106"/>
        <v>1.0471975511965976</v>
      </c>
      <c r="S529" s="23">
        <f t="shared" si="106"/>
        <v>0</v>
      </c>
      <c r="T529">
        <f t="shared" si="107"/>
        <v>0.83305492370693424</v>
      </c>
      <c r="U529">
        <f t="shared" si="108"/>
        <v>58.388801726747715</v>
      </c>
      <c r="V529" s="24">
        <f t="shared" si="109"/>
        <v>0.70944998832218942</v>
      </c>
      <c r="W529" s="24">
        <f t="shared" si="110"/>
        <v>1.0656477074430211</v>
      </c>
    </row>
    <row r="530" spans="1:23">
      <c r="A530" s="4"/>
      <c r="B530" s="4"/>
      <c r="F530" s="1">
        <v>10</v>
      </c>
      <c r="G530" s="1">
        <f t="shared" si="112"/>
        <v>60</v>
      </c>
      <c r="H530" s="1">
        <f t="shared" ref="H530:H593" si="113">ROUND((ROUNDDOWN(G530,0)+(G530-ROUNDDOWN(G530,0))*(5/3)),2)</f>
        <v>60</v>
      </c>
      <c r="I530" s="1">
        <f t="shared" si="100"/>
        <v>10</v>
      </c>
      <c r="J530" s="23">
        <f t="shared" si="111"/>
        <v>1.0471975511965976</v>
      </c>
      <c r="K530" s="23">
        <f t="shared" si="111"/>
        <v>0.17453292519943295</v>
      </c>
      <c r="L530">
        <f t="shared" si="101"/>
        <v>0.91922903930077737</v>
      </c>
      <c r="M530">
        <f t="shared" si="102"/>
        <v>63.900721999999995</v>
      </c>
      <c r="N530" s="24">
        <f t="shared" si="103"/>
        <v>0.82549812168424319</v>
      </c>
      <c r="O530" s="24">
        <f t="shared" si="104"/>
        <v>1.1518318418411169</v>
      </c>
      <c r="P530" s="11">
        <f t="shared" si="105"/>
        <v>60</v>
      </c>
      <c r="Q530" s="11">
        <f t="shared" si="105"/>
        <v>10</v>
      </c>
      <c r="R530" s="23">
        <f t="shared" si="106"/>
        <v>1.0471975511965976</v>
      </c>
      <c r="S530" s="23">
        <f t="shared" si="106"/>
        <v>0.17453292519943295</v>
      </c>
      <c r="T530">
        <f t="shared" si="107"/>
        <v>0.83305492370693424</v>
      </c>
      <c r="U530">
        <f t="shared" si="108"/>
        <v>64.470968573283926</v>
      </c>
      <c r="V530" s="24">
        <f t="shared" si="109"/>
        <v>0.75172129825916856</v>
      </c>
      <c r="W530" s="24">
        <f t="shared" si="110"/>
        <v>1.143275086753873</v>
      </c>
    </row>
    <row r="531" spans="1:23">
      <c r="A531" s="4"/>
      <c r="B531" s="4"/>
      <c r="F531" s="1">
        <v>20</v>
      </c>
      <c r="G531" s="1">
        <f t="shared" si="112"/>
        <v>60</v>
      </c>
      <c r="H531" s="1">
        <f t="shared" si="113"/>
        <v>60</v>
      </c>
      <c r="I531" s="1">
        <f t="shared" si="100"/>
        <v>20</v>
      </c>
      <c r="J531" s="23">
        <f t="shared" si="111"/>
        <v>1.0471975511965976</v>
      </c>
      <c r="K531" s="23">
        <f t="shared" si="111"/>
        <v>0.3490658503988659</v>
      </c>
      <c r="L531">
        <f t="shared" si="101"/>
        <v>0.91922903930077737</v>
      </c>
      <c r="M531">
        <f t="shared" si="102"/>
        <v>69.929091999999997</v>
      </c>
      <c r="N531" s="24">
        <f t="shared" si="103"/>
        <v>0.86340299548254507</v>
      </c>
      <c r="O531" s="24">
        <f t="shared" si="104"/>
        <v>1.2407626823107356</v>
      </c>
      <c r="P531" s="11">
        <f t="shared" si="105"/>
        <v>60</v>
      </c>
      <c r="Q531" s="11">
        <f t="shared" si="105"/>
        <v>20</v>
      </c>
      <c r="R531" s="23">
        <f t="shared" si="106"/>
        <v>1.0471975511965976</v>
      </c>
      <c r="S531" s="23">
        <f t="shared" si="106"/>
        <v>0.3490658503988659</v>
      </c>
      <c r="T531">
        <f t="shared" si="107"/>
        <v>0.83305492370693424</v>
      </c>
      <c r="U531">
        <f t="shared" si="108"/>
        <v>70.553135419820151</v>
      </c>
      <c r="V531" s="24">
        <f t="shared" si="109"/>
        <v>0.78552968527159506</v>
      </c>
      <c r="W531" s="24">
        <f t="shared" si="110"/>
        <v>1.2249443381896317</v>
      </c>
    </row>
    <row r="532" spans="1:23">
      <c r="A532" s="4"/>
      <c r="B532" s="4"/>
      <c r="F532" s="1">
        <v>30</v>
      </c>
      <c r="G532" s="1">
        <f t="shared" si="112"/>
        <v>60</v>
      </c>
      <c r="H532" s="1">
        <f t="shared" si="113"/>
        <v>60</v>
      </c>
      <c r="I532" s="1">
        <f t="shared" ref="I532:I595" si="114">ROUND((ROUNDDOWN(F532,0)+(F532-ROUNDDOWN(F532,0))*(5/3)),2)</f>
        <v>30</v>
      </c>
      <c r="J532" s="23">
        <f t="shared" si="111"/>
        <v>1.0471975511965976</v>
      </c>
      <c r="K532" s="23">
        <f t="shared" si="111"/>
        <v>0.52359877559829882</v>
      </c>
      <c r="L532">
        <f t="shared" si="101"/>
        <v>0.91922903930077737</v>
      </c>
      <c r="M532">
        <f t="shared" si="102"/>
        <v>75.957461999999992</v>
      </c>
      <c r="N532" s="24">
        <f t="shared" si="103"/>
        <v>0.89175866011844396</v>
      </c>
      <c r="O532" s="24">
        <f t="shared" si="104"/>
        <v>1.3331825401733961</v>
      </c>
      <c r="P532" s="11">
        <f t="shared" si="105"/>
        <v>60</v>
      </c>
      <c r="Q532" s="11">
        <f t="shared" si="105"/>
        <v>30</v>
      </c>
      <c r="R532" s="23">
        <f t="shared" si="106"/>
        <v>1.0471975511965976</v>
      </c>
      <c r="S532" s="23">
        <f t="shared" si="106"/>
        <v>0.52359877559829882</v>
      </c>
      <c r="T532">
        <f t="shared" si="107"/>
        <v>0.83305492370693424</v>
      </c>
      <c r="U532">
        <f t="shared" si="108"/>
        <v>76.635302266356376</v>
      </c>
      <c r="V532" s="24">
        <f t="shared" si="109"/>
        <v>0.81049453253491888</v>
      </c>
      <c r="W532" s="24">
        <f t="shared" si="110"/>
        <v>1.3097360244777223</v>
      </c>
    </row>
    <row r="533" spans="1:23">
      <c r="A533" s="4"/>
      <c r="B533" s="4"/>
      <c r="F533" s="1">
        <v>40</v>
      </c>
      <c r="G533" s="1">
        <f t="shared" si="112"/>
        <v>60</v>
      </c>
      <c r="H533" s="1">
        <f t="shared" si="113"/>
        <v>60</v>
      </c>
      <c r="I533" s="1">
        <f t="shared" si="114"/>
        <v>40</v>
      </c>
      <c r="J533" s="23">
        <f t="shared" si="111"/>
        <v>1.0471975511965976</v>
      </c>
      <c r="K533" s="23">
        <f t="shared" si="111"/>
        <v>0.69813170079773179</v>
      </c>
      <c r="L533">
        <f t="shared" si="101"/>
        <v>0.91922903930077737</v>
      </c>
      <c r="M533">
        <f t="shared" si="102"/>
        <v>81.985831999999988</v>
      </c>
      <c r="N533" s="24">
        <f t="shared" si="103"/>
        <v>0.91025150285957268</v>
      </c>
      <c r="O533" s="24">
        <f t="shared" si="104"/>
        <v>1.4280692547948322</v>
      </c>
      <c r="P533" s="11">
        <f t="shared" si="105"/>
        <v>60</v>
      </c>
      <c r="Q533" s="11">
        <f t="shared" si="105"/>
        <v>40</v>
      </c>
      <c r="R533" s="23">
        <f t="shared" si="106"/>
        <v>1.0471975511965976</v>
      </c>
      <c r="S533" s="23">
        <f t="shared" si="106"/>
        <v>0.69813170079773179</v>
      </c>
      <c r="T533">
        <f t="shared" si="107"/>
        <v>0.83305492370693424</v>
      </c>
      <c r="U533">
        <f t="shared" si="108"/>
        <v>82.717469112892587</v>
      </c>
      <c r="V533" s="24">
        <f t="shared" si="109"/>
        <v>0.82633478431917484</v>
      </c>
      <c r="W533" s="24">
        <f t="shared" si="110"/>
        <v>1.3966955557889618</v>
      </c>
    </row>
    <row r="534" spans="1:23">
      <c r="A534" s="4"/>
      <c r="B534" s="4"/>
      <c r="F534" s="1">
        <v>50</v>
      </c>
      <c r="G534" s="1">
        <f t="shared" si="112"/>
        <v>60</v>
      </c>
      <c r="H534" s="1">
        <f t="shared" si="113"/>
        <v>60</v>
      </c>
      <c r="I534" s="1">
        <f t="shared" si="114"/>
        <v>50</v>
      </c>
      <c r="J534" s="23">
        <f t="shared" si="111"/>
        <v>1.0471975511965976</v>
      </c>
      <c r="K534" s="23">
        <f t="shared" si="111"/>
        <v>0.87266462599716477</v>
      </c>
      <c r="L534">
        <f t="shared" si="101"/>
        <v>0.91922903930077737</v>
      </c>
      <c r="M534">
        <f t="shared" si="102"/>
        <v>88.014201999999997</v>
      </c>
      <c r="N534" s="24">
        <f t="shared" si="103"/>
        <v>0.9186769934642407</v>
      </c>
      <c r="O534" s="24">
        <f t="shared" si="104"/>
        <v>1.5243733821849323</v>
      </c>
      <c r="P534" s="11">
        <f t="shared" si="105"/>
        <v>60</v>
      </c>
      <c r="Q534" s="11">
        <f t="shared" si="105"/>
        <v>50</v>
      </c>
      <c r="R534" s="23">
        <f t="shared" si="106"/>
        <v>1.0471975511965976</v>
      </c>
      <c r="S534" s="23">
        <f t="shared" si="106"/>
        <v>0.87266462599716477</v>
      </c>
      <c r="T534">
        <f t="shared" si="107"/>
        <v>0.83305492370693424</v>
      </c>
      <c r="U534">
        <f t="shared" si="108"/>
        <v>88.799635959428812</v>
      </c>
      <c r="V534" s="24">
        <f t="shared" si="109"/>
        <v>0.8328721101310459</v>
      </c>
      <c r="W534" s="24">
        <f t="shared" si="110"/>
        <v>1.4848439365664245</v>
      </c>
    </row>
    <row r="535" spans="1:23">
      <c r="A535" s="4"/>
      <c r="B535" s="4"/>
      <c r="F535" s="1">
        <v>60</v>
      </c>
      <c r="G535" s="1">
        <f t="shared" si="112"/>
        <v>60</v>
      </c>
      <c r="H535" s="1">
        <f t="shared" si="113"/>
        <v>60</v>
      </c>
      <c r="I535" s="1">
        <f t="shared" si="114"/>
        <v>60</v>
      </c>
      <c r="J535" s="23">
        <f t="shared" si="111"/>
        <v>1.0471975511965976</v>
      </c>
      <c r="K535" s="23">
        <f t="shared" si="111"/>
        <v>1.0471975511965976</v>
      </c>
      <c r="L535">
        <f t="shared" si="101"/>
        <v>0.91922903930077737</v>
      </c>
      <c r="M535">
        <f t="shared" si="102"/>
        <v>94.042571999999993</v>
      </c>
      <c r="N535" s="24">
        <f t="shared" si="103"/>
        <v>0.91694194627928172</v>
      </c>
      <c r="O535" s="24">
        <f t="shared" si="104"/>
        <v>1.6210298018142768</v>
      </c>
      <c r="P535" s="11">
        <f t="shared" si="105"/>
        <v>60</v>
      </c>
      <c r="Q535" s="11">
        <f t="shared" si="105"/>
        <v>60</v>
      </c>
      <c r="R535" s="23">
        <f t="shared" si="106"/>
        <v>1.0471975511965976</v>
      </c>
      <c r="S535" s="23">
        <f t="shared" si="106"/>
        <v>1.0471975511965976</v>
      </c>
      <c r="T535">
        <f t="shared" si="107"/>
        <v>0.83305492370693424</v>
      </c>
      <c r="U535">
        <f t="shared" si="108"/>
        <v>94.881802805965037</v>
      </c>
      <c r="V535" s="24">
        <f t="shared" si="109"/>
        <v>0.83003291236912458</v>
      </c>
      <c r="W535" s="24">
        <f t="shared" si="110"/>
        <v>1.5731887871154395</v>
      </c>
    </row>
    <row r="536" spans="1:23">
      <c r="A536" s="4"/>
      <c r="B536" s="4"/>
      <c r="F536" s="1">
        <v>70</v>
      </c>
      <c r="G536" s="1">
        <f t="shared" si="112"/>
        <v>60</v>
      </c>
      <c r="H536" s="1">
        <f t="shared" si="113"/>
        <v>60</v>
      </c>
      <c r="I536" s="1">
        <f t="shared" si="114"/>
        <v>70</v>
      </c>
      <c r="J536" s="23">
        <f t="shared" si="111"/>
        <v>1.0471975511965976</v>
      </c>
      <c r="K536" s="23">
        <f t="shared" si="111"/>
        <v>1.2217304763960306</v>
      </c>
      <c r="L536">
        <f t="shared" si="101"/>
        <v>0.91922903930077737</v>
      </c>
      <c r="M536">
        <f t="shared" si="102"/>
        <v>100.07094199999999</v>
      </c>
      <c r="N536" s="24">
        <f t="shared" si="103"/>
        <v>0.905065550870359</v>
      </c>
      <c r="O536" s="24">
        <f t="shared" si="104"/>
        <v>1.7169694968126916</v>
      </c>
      <c r="P536" s="11">
        <f t="shared" si="105"/>
        <v>60</v>
      </c>
      <c r="Q536" s="11">
        <f t="shared" si="105"/>
        <v>70</v>
      </c>
      <c r="R536" s="23">
        <f t="shared" si="106"/>
        <v>1.0471975511965976</v>
      </c>
      <c r="S536" s="23">
        <f t="shared" si="106"/>
        <v>1.2217304763960306</v>
      </c>
      <c r="T536">
        <f t="shared" si="107"/>
        <v>0.83305492370693424</v>
      </c>
      <c r="U536">
        <f t="shared" si="108"/>
        <v>100.96396965250125</v>
      </c>
      <c r="V536" s="24">
        <f t="shared" si="109"/>
        <v>0.81784915489007226</v>
      </c>
      <c r="W536" s="24">
        <f t="shared" si="110"/>
        <v>1.6607355158730048</v>
      </c>
    </row>
    <row r="537" spans="1:23">
      <c r="A537" s="4"/>
      <c r="B537" s="4"/>
      <c r="F537" s="1">
        <v>80</v>
      </c>
      <c r="G537" s="1">
        <f t="shared" si="112"/>
        <v>60</v>
      </c>
      <c r="H537" s="1">
        <f t="shared" si="113"/>
        <v>60</v>
      </c>
      <c r="I537" s="1">
        <f t="shared" si="114"/>
        <v>80</v>
      </c>
      <c r="J537" s="23">
        <f t="shared" si="111"/>
        <v>1.0471975511965976</v>
      </c>
      <c r="K537" s="23">
        <f t="shared" si="111"/>
        <v>1.3962634015954636</v>
      </c>
      <c r="L537">
        <f t="shared" si="101"/>
        <v>0.91922903930077737</v>
      </c>
      <c r="M537">
        <f t="shared" si="102"/>
        <v>106.099312</v>
      </c>
      <c r="N537" s="24">
        <f t="shared" si="103"/>
        <v>0.88317915978599115</v>
      </c>
      <c r="O537" s="24">
        <f t="shared" si="104"/>
        <v>1.811131377261205</v>
      </c>
      <c r="P537" s="11">
        <f t="shared" si="105"/>
        <v>60</v>
      </c>
      <c r="Q537" s="11">
        <f t="shared" si="105"/>
        <v>80</v>
      </c>
      <c r="R537" s="23">
        <f t="shared" si="106"/>
        <v>1.0471975511965976</v>
      </c>
      <c r="S537" s="23">
        <f t="shared" si="106"/>
        <v>1.3962634015954636</v>
      </c>
      <c r="T537">
        <f t="shared" si="107"/>
        <v>0.83305492370693424</v>
      </c>
      <c r="U537">
        <f t="shared" si="108"/>
        <v>107.04613649903747</v>
      </c>
      <c r="V537" s="24">
        <f t="shared" si="109"/>
        <v>0.79645800315762572</v>
      </c>
      <c r="W537" s="24">
        <f t="shared" si="110"/>
        <v>1.7464985165785454</v>
      </c>
    </row>
    <row r="538" spans="1:23">
      <c r="A538" s="4"/>
      <c r="B538" s="4"/>
      <c r="F538" s="1">
        <v>90</v>
      </c>
      <c r="G538" s="1">
        <f t="shared" si="112"/>
        <v>60</v>
      </c>
      <c r="H538" s="1">
        <f t="shared" si="113"/>
        <v>60</v>
      </c>
      <c r="I538" s="1">
        <f t="shared" si="114"/>
        <v>90</v>
      </c>
      <c r="J538" s="23">
        <f t="shared" si="111"/>
        <v>1.0471975511965976</v>
      </c>
      <c r="K538" s="23">
        <f t="shared" si="111"/>
        <v>1.5707963267948966</v>
      </c>
      <c r="L538">
        <f t="shared" si="101"/>
        <v>0.91922903930077737</v>
      </c>
      <c r="M538">
        <f t="shared" si="102"/>
        <v>112.12768199999999</v>
      </c>
      <c r="N538" s="24">
        <f t="shared" si="103"/>
        <v>0.85152483580262028</v>
      </c>
      <c r="O538" s="24">
        <f t="shared" si="104"/>
        <v>1.902474015812178</v>
      </c>
      <c r="P538" s="11">
        <f t="shared" si="105"/>
        <v>60</v>
      </c>
      <c r="Q538" s="11">
        <f t="shared" si="105"/>
        <v>90</v>
      </c>
      <c r="R538" s="23">
        <f t="shared" si="106"/>
        <v>1.0471975511965976</v>
      </c>
      <c r="S538" s="23">
        <f t="shared" si="106"/>
        <v>1.5707963267948966</v>
      </c>
      <c r="T538">
        <f t="shared" si="107"/>
        <v>0.83305492370693424</v>
      </c>
      <c r="U538">
        <f t="shared" si="108"/>
        <v>113.1283033455737</v>
      </c>
      <c r="V538" s="24">
        <f t="shared" si="109"/>
        <v>0.7661002800256782</v>
      </c>
      <c r="W538" s="24">
        <f t="shared" si="110"/>
        <v>1.8295122642876032</v>
      </c>
    </row>
    <row r="539" spans="1:23">
      <c r="A539" s="4"/>
      <c r="B539" s="4"/>
      <c r="F539" s="1">
        <v>100</v>
      </c>
      <c r="G539" s="1">
        <f t="shared" si="112"/>
        <v>60</v>
      </c>
      <c r="H539" s="1">
        <f t="shared" si="113"/>
        <v>60</v>
      </c>
      <c r="I539" s="1">
        <f t="shared" si="114"/>
        <v>100</v>
      </c>
      <c r="J539" s="23">
        <f t="shared" si="111"/>
        <v>1.0471975511965976</v>
      </c>
      <c r="K539" s="23">
        <f t="shared" si="111"/>
        <v>1.7453292519943295</v>
      </c>
      <c r="L539">
        <f t="shared" si="101"/>
        <v>0.91922903930077737</v>
      </c>
      <c r="M539">
        <f t="shared" si="102"/>
        <v>118.15605199999999</v>
      </c>
      <c r="N539" s="24">
        <f t="shared" si="103"/>
        <v>0.81045267471814497</v>
      </c>
      <c r="O539" s="24">
        <f t="shared" si="104"/>
        <v>1.9899871658420385</v>
      </c>
      <c r="P539" s="11">
        <f t="shared" si="105"/>
        <v>60</v>
      </c>
      <c r="Q539" s="11">
        <f t="shared" si="105"/>
        <v>100</v>
      </c>
      <c r="R539" s="23">
        <f t="shared" si="106"/>
        <v>1.0471975511965976</v>
      </c>
      <c r="S539" s="23">
        <f t="shared" si="106"/>
        <v>1.7453292519943295</v>
      </c>
      <c r="T539">
        <f t="shared" si="107"/>
        <v>0.83305492370693424</v>
      </c>
      <c r="U539">
        <f t="shared" si="108"/>
        <v>119.21047019210991</v>
      </c>
      <c r="V539" s="24">
        <f t="shared" si="109"/>
        <v>0.72711775454031868</v>
      </c>
      <c r="W539" s="24">
        <f t="shared" si="110"/>
        <v>1.9088421853088824</v>
      </c>
    </row>
    <row r="540" spans="1:23">
      <c r="A540" s="4"/>
      <c r="B540" s="4"/>
      <c r="F540" s="1">
        <v>110</v>
      </c>
      <c r="G540" s="1">
        <f t="shared" si="112"/>
        <v>60</v>
      </c>
      <c r="H540" s="1">
        <f t="shared" si="113"/>
        <v>60</v>
      </c>
      <c r="I540" s="1">
        <f t="shared" si="114"/>
        <v>110</v>
      </c>
      <c r="J540" s="23">
        <f t="shared" si="111"/>
        <v>1.0471975511965976</v>
      </c>
      <c r="K540" s="23">
        <f t="shared" si="111"/>
        <v>1.9198621771937625</v>
      </c>
      <c r="L540">
        <f t="shared" si="101"/>
        <v>0.91922903930077737</v>
      </c>
      <c r="M540">
        <f t="shared" si="102"/>
        <v>124.184422</v>
      </c>
      <c r="N540" s="24">
        <f t="shared" si="103"/>
        <v>0.76041693330373672</v>
      </c>
      <c r="O540" s="24">
        <f t="shared" si="104"/>
        <v>2.0727029347462107</v>
      </c>
      <c r="P540" s="11">
        <f t="shared" si="105"/>
        <v>60</v>
      </c>
      <c r="Q540" s="11">
        <f t="shared" si="105"/>
        <v>110</v>
      </c>
      <c r="R540" s="23">
        <f t="shared" si="106"/>
        <v>1.0471975511965976</v>
      </c>
      <c r="S540" s="23">
        <f t="shared" si="106"/>
        <v>1.9198621771937625</v>
      </c>
      <c r="T540">
        <f t="shared" si="107"/>
        <v>0.83305492370693424</v>
      </c>
      <c r="U540">
        <f t="shared" si="108"/>
        <v>125.29263703864613</v>
      </c>
      <c r="V540" s="24">
        <f t="shared" si="109"/>
        <v>0.67994929428365614</v>
      </c>
      <c r="W540" s="24">
        <f t="shared" si="110"/>
        <v>1.9835951786902497</v>
      </c>
    </row>
    <row r="541" spans="1:23">
      <c r="A541" s="4"/>
      <c r="B541" s="4"/>
      <c r="F541" s="1">
        <v>120</v>
      </c>
      <c r="G541" s="1">
        <f t="shared" si="112"/>
        <v>60</v>
      </c>
      <c r="H541" s="1">
        <f t="shared" si="113"/>
        <v>60</v>
      </c>
      <c r="I541" s="1">
        <f t="shared" si="114"/>
        <v>120</v>
      </c>
      <c r="J541" s="23">
        <f t="shared" si="111"/>
        <v>1.0471975511965976</v>
      </c>
      <c r="K541" s="23">
        <f t="shared" si="111"/>
        <v>2.0943951023931953</v>
      </c>
      <c r="L541">
        <f t="shared" si="101"/>
        <v>0.91922903930077737</v>
      </c>
      <c r="M541">
        <f t="shared" si="102"/>
        <v>130.21279199999998</v>
      </c>
      <c r="N541" s="24">
        <f t="shared" si="103"/>
        <v>0.70197100523866451</v>
      </c>
      <c r="O541" s="24">
        <f t="shared" si="104"/>
        <v>2.1497064887999708</v>
      </c>
      <c r="P541" s="11">
        <f t="shared" si="105"/>
        <v>60</v>
      </c>
      <c r="Q541" s="11">
        <f t="shared" si="105"/>
        <v>120</v>
      </c>
      <c r="R541" s="23">
        <f t="shared" si="106"/>
        <v>1.0471975511965976</v>
      </c>
      <c r="S541" s="23">
        <f t="shared" si="106"/>
        <v>2.0943951023931953</v>
      </c>
      <c r="T541">
        <f t="shared" si="107"/>
        <v>0.83305492370693424</v>
      </c>
      <c r="U541">
        <f t="shared" si="108"/>
        <v>131.37480388518236</v>
      </c>
      <c r="V541" s="24">
        <f t="shared" si="109"/>
        <v>0.62512592457657268</v>
      </c>
      <c r="W541" s="24">
        <f t="shared" si="110"/>
        <v>2.0529296708021816</v>
      </c>
    </row>
    <row r="542" spans="1:23">
      <c r="A542" s="4"/>
      <c r="B542" s="4"/>
      <c r="F542" s="1">
        <v>130</v>
      </c>
      <c r="G542" s="1">
        <f t="shared" si="112"/>
        <v>60</v>
      </c>
      <c r="H542" s="1">
        <f t="shared" si="113"/>
        <v>60</v>
      </c>
      <c r="I542" s="1">
        <f t="shared" si="114"/>
        <v>130</v>
      </c>
      <c r="J542" s="23">
        <f t="shared" si="111"/>
        <v>1.0471975511965976</v>
      </c>
      <c r="K542" s="23">
        <f t="shared" si="111"/>
        <v>2.2689280275926285</v>
      </c>
      <c r="L542">
        <f t="shared" si="101"/>
        <v>0.91922903930077737</v>
      </c>
      <c r="M542">
        <f t="shared" si="102"/>
        <v>136.241162</v>
      </c>
      <c r="N542" s="24">
        <f t="shared" si="103"/>
        <v>0.63576130059412816</v>
      </c>
      <c r="O542" s="24">
        <f t="shared" si="104"/>
        <v>2.2201461711898092</v>
      </c>
      <c r="P542" s="11">
        <f t="shared" si="105"/>
        <v>60</v>
      </c>
      <c r="Q542" s="11">
        <f t="shared" si="105"/>
        <v>130</v>
      </c>
      <c r="R542" s="23">
        <f t="shared" si="106"/>
        <v>1.0471975511965976</v>
      </c>
      <c r="S542" s="23">
        <f t="shared" si="106"/>
        <v>2.2689280275926285</v>
      </c>
      <c r="T542">
        <f t="shared" si="107"/>
        <v>0.83305492370693424</v>
      </c>
      <c r="U542">
        <f t="shared" si="108"/>
        <v>137.45697073171857</v>
      </c>
      <c r="V542" s="24">
        <f t="shared" si="109"/>
        <v>0.56326485016419126</v>
      </c>
      <c r="W542" s="24">
        <f t="shared" si="110"/>
        <v>2.1160650898235587</v>
      </c>
    </row>
    <row r="543" spans="1:23">
      <c r="A543" s="4"/>
      <c r="B543" s="4"/>
      <c r="F543" s="1">
        <v>140</v>
      </c>
      <c r="G543" s="1">
        <f t="shared" si="112"/>
        <v>60</v>
      </c>
      <c r="H543" s="1">
        <f t="shared" si="113"/>
        <v>60</v>
      </c>
      <c r="I543" s="1">
        <f t="shared" si="114"/>
        <v>140</v>
      </c>
      <c r="J543" s="23">
        <f t="shared" si="111"/>
        <v>1.0471975511965976</v>
      </c>
      <c r="K543" s="23">
        <f t="shared" si="111"/>
        <v>2.4434609527920612</v>
      </c>
      <c r="L543">
        <f t="shared" si="101"/>
        <v>0.91922903930077737</v>
      </c>
      <c r="M543">
        <f t="shared" si="102"/>
        <v>142.269532</v>
      </c>
      <c r="N543" s="24">
        <f t="shared" si="103"/>
        <v>0.56252009655881019</v>
      </c>
      <c r="O543" s="24">
        <f t="shared" si="104"/>
        <v>2.2832429213101988</v>
      </c>
      <c r="P543" s="11">
        <f t="shared" si="105"/>
        <v>60</v>
      </c>
      <c r="Q543" s="11">
        <f t="shared" si="105"/>
        <v>140</v>
      </c>
      <c r="R543" s="23">
        <f t="shared" si="106"/>
        <v>1.0471975511965976</v>
      </c>
      <c r="S543" s="23">
        <f t="shared" si="106"/>
        <v>2.4434609527920612</v>
      </c>
      <c r="T543">
        <f t="shared" si="107"/>
        <v>0.83305492370693424</v>
      </c>
      <c r="U543">
        <f t="shared" si="108"/>
        <v>143.53913757825478</v>
      </c>
      <c r="V543" s="24">
        <f t="shared" si="109"/>
        <v>0.49506250668827712</v>
      </c>
      <c r="W543" s="24">
        <f t="shared" si="110"/>
        <v>2.1722906534654869</v>
      </c>
    </row>
    <row r="544" spans="1:23">
      <c r="A544" s="4"/>
      <c r="B544" s="4"/>
      <c r="F544" s="1">
        <v>150</v>
      </c>
      <c r="G544" s="1">
        <f t="shared" si="112"/>
        <v>60</v>
      </c>
      <c r="H544" s="1">
        <f t="shared" si="113"/>
        <v>60</v>
      </c>
      <c r="I544" s="1">
        <f t="shared" si="114"/>
        <v>150</v>
      </c>
      <c r="J544" s="23">
        <f t="shared" si="111"/>
        <v>1.0471975511965976</v>
      </c>
      <c r="K544" s="23">
        <f t="shared" si="111"/>
        <v>2.6179938779914944</v>
      </c>
      <c r="L544">
        <f t="shared" si="101"/>
        <v>0.91922903930077737</v>
      </c>
      <c r="M544">
        <f t="shared" si="102"/>
        <v>148.29790199999999</v>
      </c>
      <c r="N544" s="24">
        <f t="shared" si="103"/>
        <v>0.4830574384768882</v>
      </c>
      <c r="O544" s="24">
        <f t="shared" si="104"/>
        <v>2.3382988911486589</v>
      </c>
      <c r="P544" s="11">
        <f t="shared" si="105"/>
        <v>60</v>
      </c>
      <c r="Q544" s="11">
        <f t="shared" si="105"/>
        <v>150</v>
      </c>
      <c r="R544" s="23">
        <f t="shared" si="106"/>
        <v>1.0471975511965976</v>
      </c>
      <c r="S544" s="23">
        <f t="shared" si="106"/>
        <v>2.6179938779914944</v>
      </c>
      <c r="T544">
        <f t="shared" si="107"/>
        <v>0.83305492370693424</v>
      </c>
      <c r="U544">
        <f t="shared" si="108"/>
        <v>149.62130442479102</v>
      </c>
      <c r="V544" s="24">
        <f t="shared" si="109"/>
        <v>0.42128672017351149</v>
      </c>
      <c r="W544" s="24">
        <f t="shared" si="110"/>
        <v>2.2209733710004276</v>
      </c>
    </row>
    <row r="545" spans="1:23">
      <c r="A545" s="4"/>
      <c r="B545" s="4"/>
      <c r="F545" s="1">
        <v>160</v>
      </c>
      <c r="G545" s="1">
        <f t="shared" si="112"/>
        <v>60</v>
      </c>
      <c r="H545" s="1">
        <f t="shared" si="113"/>
        <v>60</v>
      </c>
      <c r="I545" s="1">
        <f t="shared" si="114"/>
        <v>160</v>
      </c>
      <c r="J545" s="23">
        <f t="shared" si="111"/>
        <v>1.0471975511965976</v>
      </c>
      <c r="K545" s="23">
        <f t="shared" si="111"/>
        <v>2.7925268031909272</v>
      </c>
      <c r="L545">
        <f t="shared" si="101"/>
        <v>0.91922903930077737</v>
      </c>
      <c r="M545">
        <f t="shared" si="102"/>
        <v>154.32627199999999</v>
      </c>
      <c r="N545" s="24">
        <f t="shared" si="103"/>
        <v>0.39825218077276703</v>
      </c>
      <c r="O545" s="24">
        <f t="shared" si="104"/>
        <v>2.3847051634621677</v>
      </c>
      <c r="P545" s="11">
        <f t="shared" si="105"/>
        <v>60</v>
      </c>
      <c r="Q545" s="11">
        <f t="shared" si="105"/>
        <v>160</v>
      </c>
      <c r="R545" s="23">
        <f t="shared" si="106"/>
        <v>1.0471975511965976</v>
      </c>
      <c r="S545" s="23">
        <f t="shared" si="106"/>
        <v>2.7925268031909272</v>
      </c>
      <c r="T545">
        <f t="shared" si="107"/>
        <v>0.83305492370693424</v>
      </c>
      <c r="U545">
        <f t="shared" si="108"/>
        <v>155.70347127132723</v>
      </c>
      <c r="V545" s="24">
        <f t="shared" si="109"/>
        <v>0.34276806279660238</v>
      </c>
      <c r="W545" s="24">
        <f t="shared" si="110"/>
        <v>2.2615651695093217</v>
      </c>
    </row>
    <row r="546" spans="1:23">
      <c r="A546" s="4"/>
      <c r="B546" s="4"/>
      <c r="F546" s="1">
        <v>170</v>
      </c>
      <c r="G546" s="1">
        <f t="shared" si="112"/>
        <v>60</v>
      </c>
      <c r="H546" s="1">
        <f t="shared" si="113"/>
        <v>60</v>
      </c>
      <c r="I546" s="1">
        <f t="shared" si="114"/>
        <v>170</v>
      </c>
      <c r="J546" s="23">
        <f t="shared" si="111"/>
        <v>1.0471975511965976</v>
      </c>
      <c r="K546" s="23">
        <f t="shared" si="111"/>
        <v>2.9670597283903604</v>
      </c>
      <c r="L546">
        <f t="shared" si="101"/>
        <v>0.91922903930077737</v>
      </c>
      <c r="M546">
        <f t="shared" si="102"/>
        <v>160.35464199999998</v>
      </c>
      <c r="N546" s="24">
        <f t="shared" si="103"/>
        <v>0.30904226684961467</v>
      </c>
      <c r="O546" s="24">
        <f t="shared" si="104"/>
        <v>2.4219484863821452</v>
      </c>
      <c r="P546" s="11">
        <f t="shared" si="105"/>
        <v>60</v>
      </c>
      <c r="Q546" s="11">
        <f t="shared" si="105"/>
        <v>170</v>
      </c>
      <c r="R546" s="23">
        <f t="shared" si="106"/>
        <v>1.0471975511965976</v>
      </c>
      <c r="S546" s="23">
        <f t="shared" si="106"/>
        <v>2.9670597283903604</v>
      </c>
      <c r="T546">
        <f t="shared" si="107"/>
        <v>0.83305492370693424</v>
      </c>
      <c r="U546">
        <f t="shared" si="108"/>
        <v>161.78563811786344</v>
      </c>
      <c r="V546" s="24">
        <f t="shared" si="109"/>
        <v>0.26039050225549737</v>
      </c>
      <c r="W546" s="24">
        <f t="shared" si="110"/>
        <v>2.2936090641189915</v>
      </c>
    </row>
    <row r="547" spans="1:23">
      <c r="A547" s="4"/>
      <c r="B547" s="4"/>
      <c r="F547" s="1">
        <v>180</v>
      </c>
      <c r="G547" s="1">
        <f t="shared" si="112"/>
        <v>60</v>
      </c>
      <c r="H547" s="1">
        <f t="shared" si="113"/>
        <v>60</v>
      </c>
      <c r="I547" s="1">
        <f t="shared" si="114"/>
        <v>180</v>
      </c>
      <c r="J547" s="23">
        <f t="shared" si="111"/>
        <v>1.0471975511965976</v>
      </c>
      <c r="K547" s="23">
        <f t="shared" si="111"/>
        <v>3.1415926535897931</v>
      </c>
      <c r="L547">
        <f t="shared" si="101"/>
        <v>0.91922903930077737</v>
      </c>
      <c r="M547">
        <f t="shared" si="102"/>
        <v>166.38301199999998</v>
      </c>
      <c r="N547" s="24">
        <f t="shared" si="103"/>
        <v>0.21641435546570434</v>
      </c>
      <c r="O547" s="24">
        <f t="shared" si="104"/>
        <v>2.4496169499634939</v>
      </c>
      <c r="P547" s="11">
        <f t="shared" si="105"/>
        <v>60</v>
      </c>
      <c r="Q547" s="11">
        <f t="shared" si="105"/>
        <v>180</v>
      </c>
      <c r="R547" s="23">
        <f t="shared" si="106"/>
        <v>1.0471975511965976</v>
      </c>
      <c r="S547" s="23">
        <f t="shared" si="106"/>
        <v>3.1415926535897931</v>
      </c>
      <c r="T547">
        <f t="shared" si="107"/>
        <v>0.83305492370693424</v>
      </c>
      <c r="U547">
        <f t="shared" si="108"/>
        <v>167.86780496439968</v>
      </c>
      <c r="V547" s="24">
        <f t="shared" si="109"/>
        <v>0.17508145000865299</v>
      </c>
      <c r="W547" s="24">
        <f t="shared" si="110"/>
        <v>2.3167443027649259</v>
      </c>
    </row>
    <row r="548" spans="1:23">
      <c r="A548" s="4"/>
      <c r="B548" s="4"/>
      <c r="F548" s="1">
        <v>-180</v>
      </c>
      <c r="G548" s="1">
        <f t="shared" si="112"/>
        <v>70</v>
      </c>
      <c r="H548" s="1">
        <f t="shared" si="113"/>
        <v>70</v>
      </c>
      <c r="I548" s="1">
        <f t="shared" si="114"/>
        <v>-180</v>
      </c>
      <c r="J548" s="23">
        <f t="shared" si="111"/>
        <v>1.2217304763960306</v>
      </c>
      <c r="K548" s="23">
        <f t="shared" si="111"/>
        <v>-3.1415926535897931</v>
      </c>
      <c r="L548">
        <f t="shared" si="101"/>
        <v>0.77497112833804638</v>
      </c>
      <c r="M548">
        <f t="shared" si="102"/>
        <v>-50.638307999999995</v>
      </c>
      <c r="N548" s="24">
        <f t="shared" si="103"/>
        <v>-0.59917495872604887</v>
      </c>
      <c r="O548" s="24">
        <f t="shared" si="104"/>
        <v>1.0647289769216517</v>
      </c>
      <c r="P548" s="11">
        <f t="shared" si="105"/>
        <v>70</v>
      </c>
      <c r="Q548" s="11">
        <f t="shared" si="105"/>
        <v>-180</v>
      </c>
      <c r="R548" s="23">
        <f t="shared" si="106"/>
        <v>1.2217304763960306</v>
      </c>
      <c r="S548" s="23">
        <f t="shared" si="106"/>
        <v>-3.1415926535897931</v>
      </c>
      <c r="T548">
        <f t="shared" si="107"/>
        <v>0.67211640802693984</v>
      </c>
      <c r="U548">
        <f t="shared" si="108"/>
        <v>-51.090201510904251</v>
      </c>
      <c r="V548" s="24">
        <f t="shared" si="109"/>
        <v>-0.52299780220998004</v>
      </c>
      <c r="W548" s="24">
        <f t="shared" si="110"/>
        <v>1.080141692598271</v>
      </c>
    </row>
    <row r="549" spans="1:23">
      <c r="A549" s="4"/>
      <c r="B549" s="4"/>
      <c r="F549" s="1">
        <v>-170</v>
      </c>
      <c r="G549" s="1">
        <f t="shared" si="112"/>
        <v>70</v>
      </c>
      <c r="H549" s="1">
        <f t="shared" si="113"/>
        <v>70</v>
      </c>
      <c r="I549" s="1">
        <f t="shared" si="114"/>
        <v>-170</v>
      </c>
      <c r="J549" s="23">
        <f t="shared" si="111"/>
        <v>1.2217304763960306</v>
      </c>
      <c r="K549" s="23">
        <f t="shared" si="111"/>
        <v>-2.9670597283903604</v>
      </c>
      <c r="L549">
        <f t="shared" si="101"/>
        <v>0.77497112833804638</v>
      </c>
      <c r="M549">
        <f t="shared" si="102"/>
        <v>-44.609938</v>
      </c>
      <c r="N549" s="24">
        <f t="shared" si="103"/>
        <v>-0.54424404565836826</v>
      </c>
      <c r="O549" s="24">
        <f t="shared" si="104"/>
        <v>1.0045210630093071</v>
      </c>
      <c r="P549" s="11">
        <f t="shared" si="105"/>
        <v>70</v>
      </c>
      <c r="Q549" s="11">
        <f t="shared" si="105"/>
        <v>-170</v>
      </c>
      <c r="R549" s="23">
        <f t="shared" si="106"/>
        <v>1.2217304763960306</v>
      </c>
      <c r="S549" s="23">
        <f t="shared" si="106"/>
        <v>-2.9670597283903604</v>
      </c>
      <c r="T549">
        <f t="shared" si="107"/>
        <v>0.67211640802693984</v>
      </c>
      <c r="U549">
        <f t="shared" si="108"/>
        <v>-45.008034664368026</v>
      </c>
      <c r="V549" s="24">
        <f t="shared" si="109"/>
        <v>-0.47532471126899456</v>
      </c>
      <c r="W549" s="24">
        <f t="shared" si="110"/>
        <v>1.0271039952796268</v>
      </c>
    </row>
    <row r="550" spans="1:23">
      <c r="A550" s="4"/>
      <c r="B550" s="4"/>
      <c r="F550" s="1">
        <v>-160</v>
      </c>
      <c r="G550" s="1">
        <f t="shared" si="112"/>
        <v>70</v>
      </c>
      <c r="H550" s="1">
        <f t="shared" si="113"/>
        <v>70</v>
      </c>
      <c r="I550" s="1">
        <f t="shared" si="114"/>
        <v>-160</v>
      </c>
      <c r="J550" s="23">
        <f t="shared" si="111"/>
        <v>1.2217304763960306</v>
      </c>
      <c r="K550" s="23">
        <f t="shared" si="111"/>
        <v>-2.7925268031909272</v>
      </c>
      <c r="L550">
        <f t="shared" si="101"/>
        <v>0.77497112833804638</v>
      </c>
      <c r="M550">
        <f t="shared" si="102"/>
        <v>-38.581567999999997</v>
      </c>
      <c r="N550" s="24">
        <f t="shared" si="103"/>
        <v>-0.48329381107503799</v>
      </c>
      <c r="O550" s="24">
        <f t="shared" si="104"/>
        <v>0.95041499114706174</v>
      </c>
      <c r="P550" s="11">
        <f t="shared" si="105"/>
        <v>70</v>
      </c>
      <c r="Q550" s="11">
        <f t="shared" si="105"/>
        <v>-160</v>
      </c>
      <c r="R550" s="23">
        <f t="shared" si="106"/>
        <v>1.2217304763960306</v>
      </c>
      <c r="S550" s="23">
        <f t="shared" si="106"/>
        <v>-2.7925268031909272</v>
      </c>
      <c r="T550">
        <f t="shared" si="107"/>
        <v>0.67211640802693984</v>
      </c>
      <c r="U550">
        <f t="shared" si="108"/>
        <v>-38.925867817831808</v>
      </c>
      <c r="V550" s="24">
        <f t="shared" si="109"/>
        <v>-0.42230038655969554</v>
      </c>
      <c r="W550" s="24">
        <f t="shared" si="110"/>
        <v>0.9794160311182748</v>
      </c>
    </row>
    <row r="551" spans="1:23">
      <c r="A551" s="4"/>
      <c r="B551" s="4"/>
      <c r="F551" s="1">
        <v>-150</v>
      </c>
      <c r="G551" s="1">
        <f t="shared" si="112"/>
        <v>70</v>
      </c>
      <c r="H551" s="1">
        <f t="shared" si="113"/>
        <v>70</v>
      </c>
      <c r="I551" s="1">
        <f t="shared" si="114"/>
        <v>-150</v>
      </c>
      <c r="J551" s="23">
        <f t="shared" si="111"/>
        <v>1.2217304763960306</v>
      </c>
      <c r="K551" s="23">
        <f t="shared" si="111"/>
        <v>-2.6179938779914944</v>
      </c>
      <c r="L551">
        <f t="shared" si="101"/>
        <v>0.77497112833804638</v>
      </c>
      <c r="M551">
        <f t="shared" si="102"/>
        <v>-32.553197999999995</v>
      </c>
      <c r="N551" s="24">
        <f t="shared" si="103"/>
        <v>-0.41699836259623019</v>
      </c>
      <c r="O551" s="24">
        <f t="shared" si="104"/>
        <v>0.90300917273709091</v>
      </c>
      <c r="P551" s="11">
        <f t="shared" si="105"/>
        <v>70</v>
      </c>
      <c r="Q551" s="11">
        <f t="shared" si="105"/>
        <v>-150</v>
      </c>
      <c r="R551" s="23">
        <f t="shared" si="106"/>
        <v>1.2217304763960306</v>
      </c>
      <c r="S551" s="23">
        <f t="shared" si="106"/>
        <v>-2.6179938779914944</v>
      </c>
      <c r="T551">
        <f t="shared" si="107"/>
        <v>0.67211640802693984</v>
      </c>
      <c r="U551">
        <f t="shared" si="108"/>
        <v>-32.84370097129559</v>
      </c>
      <c r="V551" s="24">
        <f t="shared" si="109"/>
        <v>-0.36452177907200523</v>
      </c>
      <c r="W551" s="24">
        <f t="shared" si="110"/>
        <v>0.93761467404084264</v>
      </c>
    </row>
    <row r="552" spans="1:23">
      <c r="A552" s="4"/>
      <c r="B552" s="4"/>
      <c r="F552" s="1">
        <v>-140</v>
      </c>
      <c r="G552" s="1">
        <f t="shared" si="112"/>
        <v>70</v>
      </c>
      <c r="H552" s="1">
        <f t="shared" si="113"/>
        <v>70</v>
      </c>
      <c r="I552" s="1">
        <f t="shared" si="114"/>
        <v>-140</v>
      </c>
      <c r="J552" s="23">
        <f t="shared" si="111"/>
        <v>1.2217304763960306</v>
      </c>
      <c r="K552" s="23">
        <f t="shared" si="111"/>
        <v>-2.4434609527920612</v>
      </c>
      <c r="L552">
        <f t="shared" si="101"/>
        <v>0.77497112833804638</v>
      </c>
      <c r="M552">
        <f t="shared" si="102"/>
        <v>-26.524827999999999</v>
      </c>
      <c r="N552" s="24">
        <f t="shared" si="103"/>
        <v>-0.34609092573465611</v>
      </c>
      <c r="O552" s="24">
        <f t="shared" si="104"/>
        <v>0.86282791459542363</v>
      </c>
      <c r="P552" s="11">
        <f t="shared" si="105"/>
        <v>70</v>
      </c>
      <c r="Q552" s="11">
        <f t="shared" si="105"/>
        <v>-140</v>
      </c>
      <c r="R552" s="23">
        <f t="shared" si="106"/>
        <v>1.2217304763960306</v>
      </c>
      <c r="S552" s="23">
        <f t="shared" si="106"/>
        <v>-2.4434609527920612</v>
      </c>
      <c r="T552">
        <f t="shared" si="107"/>
        <v>0.67211640802693984</v>
      </c>
      <c r="U552">
        <f t="shared" si="108"/>
        <v>-26.761534124759368</v>
      </c>
      <c r="V552" s="24">
        <f t="shared" si="109"/>
        <v>-0.30263936379311435</v>
      </c>
      <c r="W552" s="24">
        <f t="shared" si="110"/>
        <v>0.90217052620255378</v>
      </c>
    </row>
    <row r="553" spans="1:23">
      <c r="A553" s="4"/>
      <c r="B553" s="4"/>
      <c r="F553" s="1">
        <v>-130</v>
      </c>
      <c r="G553" s="1">
        <f t="shared" si="112"/>
        <v>70</v>
      </c>
      <c r="H553" s="1">
        <f t="shared" si="113"/>
        <v>70</v>
      </c>
      <c r="I553" s="1">
        <f t="shared" si="114"/>
        <v>-130</v>
      </c>
      <c r="J553" s="23">
        <f t="shared" si="111"/>
        <v>1.2217304763960306</v>
      </c>
      <c r="K553" s="23">
        <f t="shared" si="111"/>
        <v>-2.2689280275926285</v>
      </c>
      <c r="L553">
        <f t="shared" si="101"/>
        <v>0.77497112833804638</v>
      </c>
      <c r="M553">
        <f t="shared" si="102"/>
        <v>-20.496457999999997</v>
      </c>
      <c r="N553" s="24">
        <f t="shared" si="103"/>
        <v>-0.27135573444514782</v>
      </c>
      <c r="O553" s="24">
        <f t="shared" si="104"/>
        <v>0.83031562013554239</v>
      </c>
      <c r="P553" s="11">
        <f t="shared" si="105"/>
        <v>70</v>
      </c>
      <c r="Q553" s="11">
        <f t="shared" si="105"/>
        <v>-130</v>
      </c>
      <c r="R553" s="23">
        <f t="shared" si="106"/>
        <v>1.2217304763960306</v>
      </c>
      <c r="S553" s="23">
        <f t="shared" si="106"/>
        <v>-2.2689280275926285</v>
      </c>
      <c r="T553">
        <f t="shared" si="107"/>
        <v>0.67211640802693984</v>
      </c>
      <c r="U553">
        <f t="shared" si="108"/>
        <v>-20.679367278223147</v>
      </c>
      <c r="V553" s="24">
        <f t="shared" si="109"/>
        <v>-0.23734981662152857</v>
      </c>
      <c r="W553" s="24">
        <f t="shared" si="110"/>
        <v>0.87348261992027432</v>
      </c>
    </row>
    <row r="554" spans="1:23">
      <c r="A554" s="4"/>
      <c r="B554" s="4"/>
      <c r="F554" s="1">
        <v>-120</v>
      </c>
      <c r="G554" s="1">
        <f t="shared" si="112"/>
        <v>70</v>
      </c>
      <c r="H554" s="1">
        <f t="shared" si="113"/>
        <v>70</v>
      </c>
      <c r="I554" s="1">
        <f t="shared" si="114"/>
        <v>-120</v>
      </c>
      <c r="J554" s="23">
        <f t="shared" si="111"/>
        <v>1.2217304763960306</v>
      </c>
      <c r="K554" s="23">
        <f t="shared" si="111"/>
        <v>-2.0943951023931953</v>
      </c>
      <c r="L554">
        <f t="shared" si="101"/>
        <v>0.77497112833804638</v>
      </c>
      <c r="M554">
        <f t="shared" si="102"/>
        <v>-14.468087999999998</v>
      </c>
      <c r="N554" s="24">
        <f t="shared" si="103"/>
        <v>-0.19361935752252052</v>
      </c>
      <c r="O554" s="24">
        <f t="shared" si="104"/>
        <v>0.80583187428102454</v>
      </c>
      <c r="P554" s="11">
        <f t="shared" si="105"/>
        <v>70</v>
      </c>
      <c r="Q554" s="11">
        <f t="shared" si="105"/>
        <v>-120</v>
      </c>
      <c r="R554" s="23">
        <f t="shared" si="106"/>
        <v>1.2217304763960306</v>
      </c>
      <c r="S554" s="23">
        <f t="shared" si="106"/>
        <v>-2.0943951023931953</v>
      </c>
      <c r="T554">
        <f t="shared" si="107"/>
        <v>0.67211640802693984</v>
      </c>
      <c r="U554">
        <f t="shared" si="108"/>
        <v>-14.597200431686929</v>
      </c>
      <c r="V554" s="24">
        <f t="shared" si="109"/>
        <v>-0.16938817114851579</v>
      </c>
      <c r="W554" s="24">
        <f t="shared" si="110"/>
        <v>0.85187392534304218</v>
      </c>
    </row>
    <row r="555" spans="1:23">
      <c r="A555" s="4"/>
      <c r="B555" s="4"/>
      <c r="F555" s="1">
        <v>-110</v>
      </c>
      <c r="G555" s="1">
        <f t="shared" si="112"/>
        <v>70</v>
      </c>
      <c r="H555" s="1">
        <f t="shared" si="113"/>
        <v>70</v>
      </c>
      <c r="I555" s="1">
        <f t="shared" si="114"/>
        <v>-110</v>
      </c>
      <c r="J555" s="23">
        <f t="shared" si="111"/>
        <v>1.2217304763960306</v>
      </c>
      <c r="K555" s="23">
        <f t="shared" si="111"/>
        <v>-1.9198621771937625</v>
      </c>
      <c r="L555">
        <f t="shared" si="101"/>
        <v>0.77497112833804638</v>
      </c>
      <c r="M555">
        <f t="shared" si="102"/>
        <v>-8.4397179999999992</v>
      </c>
      <c r="N555" s="24">
        <f t="shared" si="103"/>
        <v>-0.11374155677747606</v>
      </c>
      <c r="O555" s="24">
        <f t="shared" si="104"/>
        <v>0.78964746646793538</v>
      </c>
      <c r="P555" s="11">
        <f t="shared" si="105"/>
        <v>70</v>
      </c>
      <c r="Q555" s="11">
        <f t="shared" si="105"/>
        <v>-110</v>
      </c>
      <c r="R555" s="23">
        <f t="shared" si="106"/>
        <v>1.2217304763960306</v>
      </c>
      <c r="S555" s="23">
        <f t="shared" si="106"/>
        <v>-1.9198621771937625</v>
      </c>
      <c r="T555">
        <f t="shared" si="107"/>
        <v>0.67211640802693984</v>
      </c>
      <c r="U555">
        <f t="shared" si="108"/>
        <v>-8.5150335851507073</v>
      </c>
      <c r="V555" s="24">
        <f t="shared" si="109"/>
        <v>-9.9519543606376396E-2</v>
      </c>
      <c r="W555" s="24">
        <f t="shared" si="110"/>
        <v>0.83758771443498914</v>
      </c>
    </row>
    <row r="556" spans="1:23">
      <c r="A556" s="4"/>
      <c r="B556" s="4"/>
      <c r="F556" s="1">
        <v>-100</v>
      </c>
      <c r="G556" s="1">
        <f t="shared" si="112"/>
        <v>70</v>
      </c>
      <c r="H556" s="1">
        <f t="shared" si="113"/>
        <v>70</v>
      </c>
      <c r="I556" s="1">
        <f t="shared" si="114"/>
        <v>-100</v>
      </c>
      <c r="J556" s="23">
        <f t="shared" si="111"/>
        <v>1.2217304763960306</v>
      </c>
      <c r="K556" s="23">
        <f t="shared" si="111"/>
        <v>-1.7453292519943295</v>
      </c>
      <c r="L556">
        <f t="shared" si="101"/>
        <v>0.77497112833804638</v>
      </c>
      <c r="M556">
        <f t="shared" si="102"/>
        <v>-2.4113479999999998</v>
      </c>
      <c r="N556" s="24">
        <f t="shared" si="103"/>
        <v>-3.2605778098826615E-2</v>
      </c>
      <c r="O556" s="24">
        <f t="shared" si="104"/>
        <v>0.78194139572243704</v>
      </c>
      <c r="P556" s="11">
        <f t="shared" si="105"/>
        <v>70</v>
      </c>
      <c r="Q556" s="11">
        <f t="shared" si="105"/>
        <v>-100</v>
      </c>
      <c r="R556" s="23">
        <f t="shared" si="106"/>
        <v>1.2217304763960306</v>
      </c>
      <c r="S556" s="23">
        <f t="shared" si="106"/>
        <v>-1.7453292519943295</v>
      </c>
      <c r="T556">
        <f t="shared" si="107"/>
        <v>0.67211640802693984</v>
      </c>
      <c r="U556">
        <f t="shared" si="108"/>
        <v>-2.432866738614488</v>
      </c>
      <c r="V556" s="24">
        <f t="shared" si="109"/>
        <v>-2.853051914455695E-2</v>
      </c>
      <c r="W556" s="24">
        <f t="shared" si="110"/>
        <v>0.83078482220515215</v>
      </c>
    </row>
    <row r="557" spans="1:23">
      <c r="A557" s="4"/>
      <c r="B557" s="4"/>
      <c r="F557" s="1">
        <v>-90</v>
      </c>
      <c r="G557" s="1">
        <f t="shared" si="112"/>
        <v>70</v>
      </c>
      <c r="H557" s="1">
        <f t="shared" si="113"/>
        <v>70</v>
      </c>
      <c r="I557" s="1">
        <f t="shared" si="114"/>
        <v>-90</v>
      </c>
      <c r="J557" s="23">
        <f t="shared" si="111"/>
        <v>1.2217304763960306</v>
      </c>
      <c r="K557" s="23">
        <f t="shared" si="111"/>
        <v>-1.5707963267948966</v>
      </c>
      <c r="L557">
        <f t="shared" si="101"/>
        <v>0.77497112833804638</v>
      </c>
      <c r="M557">
        <f t="shared" si="102"/>
        <v>3.6170219999999995</v>
      </c>
      <c r="N557" s="24">
        <f t="shared" si="103"/>
        <v>4.8890619429418747E-2</v>
      </c>
      <c r="O557" s="24">
        <f t="shared" si="104"/>
        <v>0.78279889093735733</v>
      </c>
      <c r="P557" s="11">
        <f t="shared" si="105"/>
        <v>70</v>
      </c>
      <c r="Q557" s="11">
        <f t="shared" si="105"/>
        <v>-90</v>
      </c>
      <c r="R557" s="23">
        <f t="shared" si="106"/>
        <v>1.2217304763960306</v>
      </c>
      <c r="S557" s="23">
        <f t="shared" si="106"/>
        <v>-1.5707963267948966</v>
      </c>
      <c r="T557">
        <f t="shared" si="107"/>
        <v>0.67211640802693984</v>
      </c>
      <c r="U557">
        <f t="shared" si="108"/>
        <v>3.6493001079217322</v>
      </c>
      <c r="V557" s="24">
        <f t="shared" si="109"/>
        <v>4.2779703592576789E-2</v>
      </c>
      <c r="W557" s="24">
        <f t="shared" si="110"/>
        <v>0.83154183601741016</v>
      </c>
    </row>
    <row r="558" spans="1:23">
      <c r="A558" s="4"/>
      <c r="B558" s="4"/>
      <c r="F558" s="1">
        <v>-80</v>
      </c>
      <c r="G558" s="1">
        <f t="shared" si="112"/>
        <v>70</v>
      </c>
      <c r="H558" s="1">
        <f t="shared" si="113"/>
        <v>70</v>
      </c>
      <c r="I558" s="1">
        <f t="shared" si="114"/>
        <v>-80</v>
      </c>
      <c r="J558" s="23">
        <f t="shared" si="111"/>
        <v>1.2217304763960306</v>
      </c>
      <c r="K558" s="23">
        <f t="shared" si="111"/>
        <v>-1.3962634015954636</v>
      </c>
      <c r="L558">
        <f t="shared" si="101"/>
        <v>0.77497112833804638</v>
      </c>
      <c r="M558">
        <f t="shared" si="102"/>
        <v>9.6453919999999993</v>
      </c>
      <c r="N558" s="24">
        <f t="shared" si="103"/>
        <v>0.1298462882904558</v>
      </c>
      <c r="O558" s="24">
        <f t="shared" si="104"/>
        <v>0.79221046824339525</v>
      </c>
      <c r="P558" s="11">
        <f t="shared" si="105"/>
        <v>70</v>
      </c>
      <c r="Q558" s="11">
        <f t="shared" si="105"/>
        <v>-80</v>
      </c>
      <c r="R558" s="23">
        <f t="shared" si="106"/>
        <v>1.2217304763960306</v>
      </c>
      <c r="S558" s="23">
        <f t="shared" si="106"/>
        <v>-1.3962634015954636</v>
      </c>
      <c r="T558">
        <f t="shared" si="107"/>
        <v>0.67211640802693984</v>
      </c>
      <c r="U558">
        <f t="shared" si="108"/>
        <v>9.731466954457952</v>
      </c>
      <c r="V558" s="24">
        <f t="shared" si="109"/>
        <v>0.11360830989144065</v>
      </c>
      <c r="W558" s="24">
        <f t="shared" si="110"/>
        <v>0.83985023336540199</v>
      </c>
    </row>
    <row r="559" spans="1:23">
      <c r="A559" s="4"/>
      <c r="B559" s="4"/>
      <c r="F559" s="1">
        <v>-70</v>
      </c>
      <c r="G559" s="1">
        <f t="shared" si="112"/>
        <v>70</v>
      </c>
      <c r="H559" s="1">
        <f t="shared" si="113"/>
        <v>70</v>
      </c>
      <c r="I559" s="1">
        <f t="shared" si="114"/>
        <v>-70</v>
      </c>
      <c r="J559" s="23">
        <f t="shared" si="111"/>
        <v>1.2217304763960306</v>
      </c>
      <c r="K559" s="23">
        <f t="shared" si="111"/>
        <v>-1.2217304763960306</v>
      </c>
      <c r="L559">
        <f t="shared" si="101"/>
        <v>0.77497112833804638</v>
      </c>
      <c r="M559">
        <f t="shared" si="102"/>
        <v>15.673761999999998</v>
      </c>
      <c r="N559" s="24">
        <f t="shared" si="103"/>
        <v>0.20936586140902405</v>
      </c>
      <c r="O559" s="24">
        <f t="shared" si="104"/>
        <v>0.8100720359004091</v>
      </c>
      <c r="P559" s="11">
        <f t="shared" si="105"/>
        <v>70</v>
      </c>
      <c r="Q559" s="11">
        <f t="shared" si="105"/>
        <v>-70</v>
      </c>
      <c r="R559" s="23">
        <f t="shared" si="106"/>
        <v>1.2217304763960306</v>
      </c>
      <c r="S559" s="23">
        <f t="shared" si="106"/>
        <v>-1.2217304763960306</v>
      </c>
      <c r="T559">
        <f t="shared" si="107"/>
        <v>0.67211640802693984</v>
      </c>
      <c r="U559">
        <f t="shared" si="108"/>
        <v>15.813633800994172</v>
      </c>
      <c r="V559" s="24">
        <f t="shared" si="109"/>
        <v>0.18315790710485419</v>
      </c>
      <c r="W559" s="24">
        <f t="shared" si="110"/>
        <v>0.8556164778194093</v>
      </c>
    </row>
    <row r="560" spans="1:23">
      <c r="A560" s="4"/>
      <c r="B560" s="4"/>
      <c r="F560" s="1">
        <v>-60</v>
      </c>
      <c r="G560" s="1">
        <f t="shared" si="112"/>
        <v>70</v>
      </c>
      <c r="H560" s="1">
        <f t="shared" si="113"/>
        <v>70</v>
      </c>
      <c r="I560" s="1">
        <f t="shared" si="114"/>
        <v>-60</v>
      </c>
      <c r="J560" s="23">
        <f t="shared" si="111"/>
        <v>1.2217304763960306</v>
      </c>
      <c r="K560" s="23">
        <f t="shared" si="111"/>
        <v>-1.0471975511965976</v>
      </c>
      <c r="L560">
        <f t="shared" si="101"/>
        <v>0.77497112833804638</v>
      </c>
      <c r="M560">
        <f t="shared" si="102"/>
        <v>21.702131999999999</v>
      </c>
      <c r="N560" s="24">
        <f t="shared" si="103"/>
        <v>0.28656985488225639</v>
      </c>
      <c r="O560" s="24">
        <f t="shared" si="104"/>
        <v>0.83618604554869003</v>
      </c>
      <c r="P560" s="11">
        <f t="shared" si="105"/>
        <v>70</v>
      </c>
      <c r="Q560" s="11">
        <f t="shared" si="105"/>
        <v>-60</v>
      </c>
      <c r="R560" s="23">
        <f t="shared" si="106"/>
        <v>1.2217304763960306</v>
      </c>
      <c r="S560" s="23">
        <f t="shared" si="106"/>
        <v>-1.0471975511965976</v>
      </c>
      <c r="T560">
        <f t="shared" si="107"/>
        <v>0.67211640802693984</v>
      </c>
      <c r="U560">
        <f t="shared" si="108"/>
        <v>21.895800647530393</v>
      </c>
      <c r="V560" s="24">
        <f t="shared" si="109"/>
        <v>0.25064550174571804</v>
      </c>
      <c r="W560" s="24">
        <f t="shared" si="110"/>
        <v>0.87866307206502459</v>
      </c>
    </row>
    <row r="561" spans="1:23">
      <c r="A561" s="4"/>
      <c r="B561" s="4"/>
      <c r="F561" s="1">
        <v>-50</v>
      </c>
      <c r="G561" s="1">
        <f t="shared" si="112"/>
        <v>70</v>
      </c>
      <c r="H561" s="1">
        <f t="shared" si="113"/>
        <v>70</v>
      </c>
      <c r="I561" s="1">
        <f t="shared" si="114"/>
        <v>-50</v>
      </c>
      <c r="J561" s="23">
        <f t="shared" si="111"/>
        <v>1.2217304763960306</v>
      </c>
      <c r="K561" s="23">
        <f t="shared" si="111"/>
        <v>-0.87266462599716477</v>
      </c>
      <c r="L561">
        <f t="shared" si="101"/>
        <v>0.77497112833804638</v>
      </c>
      <c r="M561">
        <f t="shared" si="102"/>
        <v>27.730501999999998</v>
      </c>
      <c r="N561" s="24">
        <f t="shared" si="103"/>
        <v>0.360604395043156</v>
      </c>
      <c r="O561" s="24">
        <f t="shared" si="104"/>
        <v>0.87026367708742169</v>
      </c>
      <c r="P561" s="11">
        <f t="shared" si="105"/>
        <v>70</v>
      </c>
      <c r="Q561" s="11">
        <f t="shared" si="105"/>
        <v>-50</v>
      </c>
      <c r="R561" s="23">
        <f t="shared" si="106"/>
        <v>1.2217304763960306</v>
      </c>
      <c r="S561" s="23">
        <f t="shared" si="106"/>
        <v>-0.87266462599716477</v>
      </c>
      <c r="T561">
        <f t="shared" si="107"/>
        <v>0.67211640802693984</v>
      </c>
      <c r="U561">
        <f t="shared" si="108"/>
        <v>27.977967494066611</v>
      </c>
      <c r="V561" s="24">
        <f t="shared" si="109"/>
        <v>0.31531131447409361</v>
      </c>
      <c r="W561" s="24">
        <f t="shared" si="110"/>
        <v>0.90873055617843568</v>
      </c>
    </row>
    <row r="562" spans="1:23">
      <c r="A562" s="4"/>
      <c r="B562" s="4"/>
      <c r="F562" s="1">
        <v>-40</v>
      </c>
      <c r="G562" s="1">
        <f t="shared" si="112"/>
        <v>70</v>
      </c>
      <c r="H562" s="1">
        <f t="shared" si="113"/>
        <v>70</v>
      </c>
      <c r="I562" s="1">
        <f t="shared" si="114"/>
        <v>-40</v>
      </c>
      <c r="J562" s="23">
        <f t="shared" si="111"/>
        <v>1.2217304763960306</v>
      </c>
      <c r="K562" s="23">
        <f t="shared" si="111"/>
        <v>-0.69813170079773179</v>
      </c>
      <c r="L562">
        <f t="shared" si="101"/>
        <v>0.77497112833804638</v>
      </c>
      <c r="M562">
        <f t="shared" si="102"/>
        <v>33.758871999999997</v>
      </c>
      <c r="N562" s="24">
        <f t="shared" si="103"/>
        <v>0.43065066227569443</v>
      </c>
      <c r="O562" s="24">
        <f t="shared" si="104"/>
        <v>0.91192803301563941</v>
      </c>
      <c r="P562" s="11">
        <f t="shared" si="105"/>
        <v>70</v>
      </c>
      <c r="Q562" s="11">
        <f t="shared" si="105"/>
        <v>-40</v>
      </c>
      <c r="R562" s="23">
        <f t="shared" si="106"/>
        <v>1.2217304763960306</v>
      </c>
      <c r="S562" s="23">
        <f t="shared" si="106"/>
        <v>-0.69813170079773179</v>
      </c>
      <c r="T562">
        <f t="shared" si="107"/>
        <v>0.67211640802693984</v>
      </c>
      <c r="U562">
        <f t="shared" si="108"/>
        <v>34.060134340602829</v>
      </c>
      <c r="V562" s="24">
        <f t="shared" si="109"/>
        <v>0.37642733373803849</v>
      </c>
      <c r="W562" s="24">
        <f t="shared" si="110"/>
        <v>0.94548042864162518</v>
      </c>
    </row>
    <row r="563" spans="1:23">
      <c r="A563" s="4"/>
      <c r="B563" s="4"/>
      <c r="F563" s="1">
        <v>-30</v>
      </c>
      <c r="G563" s="1">
        <f t="shared" si="112"/>
        <v>70</v>
      </c>
      <c r="H563" s="1">
        <f t="shared" si="113"/>
        <v>70</v>
      </c>
      <c r="I563" s="1">
        <f t="shared" si="114"/>
        <v>-30</v>
      </c>
      <c r="J563" s="23">
        <f t="shared" si="111"/>
        <v>1.2217304763960306</v>
      </c>
      <c r="K563" s="23">
        <f t="shared" si="111"/>
        <v>-0.52359877559829882</v>
      </c>
      <c r="L563">
        <f t="shared" si="101"/>
        <v>0.77497112833804638</v>
      </c>
      <c r="M563">
        <f t="shared" si="102"/>
        <v>39.787241999999999</v>
      </c>
      <c r="N563" s="24">
        <f t="shared" si="103"/>
        <v>0.49593394713324168</v>
      </c>
      <c r="O563" s="24">
        <f t="shared" si="104"/>
        <v>0.96071830690638282</v>
      </c>
      <c r="P563" s="11">
        <f t="shared" si="105"/>
        <v>70</v>
      </c>
      <c r="Q563" s="11">
        <f t="shared" si="105"/>
        <v>-30</v>
      </c>
      <c r="R563" s="23">
        <f t="shared" si="106"/>
        <v>1.2217304763960306</v>
      </c>
      <c r="S563" s="23">
        <f t="shared" si="106"/>
        <v>-0.52359877559829882</v>
      </c>
      <c r="T563">
        <f t="shared" si="107"/>
        <v>0.67211640802693984</v>
      </c>
      <c r="U563">
        <f t="shared" si="108"/>
        <v>40.142301187139054</v>
      </c>
      <c r="V563" s="24">
        <f t="shared" si="109"/>
        <v>0.43330551177080195</v>
      </c>
      <c r="W563" s="24">
        <f t="shared" si="110"/>
        <v>0.98849895721251935</v>
      </c>
    </row>
    <row r="564" spans="1:23">
      <c r="A564" s="4"/>
      <c r="B564" s="4"/>
      <c r="F564" s="1">
        <v>-20</v>
      </c>
      <c r="G564" s="1">
        <f t="shared" si="112"/>
        <v>70</v>
      </c>
      <c r="H564" s="1">
        <f t="shared" si="113"/>
        <v>70</v>
      </c>
      <c r="I564" s="1">
        <f t="shared" si="114"/>
        <v>-20</v>
      </c>
      <c r="J564" s="23">
        <f t="shared" si="111"/>
        <v>1.2217304763960306</v>
      </c>
      <c r="K564" s="23">
        <f t="shared" si="111"/>
        <v>-0.3490658503988659</v>
      </c>
      <c r="L564">
        <f t="shared" si="101"/>
        <v>0.77497112833804638</v>
      </c>
      <c r="M564">
        <f t="shared" si="102"/>
        <v>45.815611999999994</v>
      </c>
      <c r="N564" s="24">
        <f t="shared" si="103"/>
        <v>0.55573221859995081</v>
      </c>
      <c r="O564" s="24">
        <f t="shared" si="104"/>
        <v>1.0160948799108507</v>
      </c>
      <c r="P564" s="11">
        <f t="shared" si="105"/>
        <v>70</v>
      </c>
      <c r="Q564" s="11">
        <f t="shared" si="105"/>
        <v>-20</v>
      </c>
      <c r="R564" s="23">
        <f t="shared" si="106"/>
        <v>1.2217304763960306</v>
      </c>
      <c r="S564" s="23">
        <f t="shared" si="106"/>
        <v>-0.3490658503988659</v>
      </c>
      <c r="T564">
        <f t="shared" si="107"/>
        <v>0.67211640802693984</v>
      </c>
      <c r="U564">
        <f t="shared" si="108"/>
        <v>46.224468033675272</v>
      </c>
      <c r="V564" s="24">
        <f t="shared" si="109"/>
        <v>0.48530551067335803</v>
      </c>
      <c r="W564" s="24">
        <f t="shared" si="110"/>
        <v>1.0373018367470894</v>
      </c>
    </row>
    <row r="565" spans="1:23">
      <c r="A565" s="4"/>
      <c r="B565" s="4"/>
      <c r="F565" s="1">
        <v>-10</v>
      </c>
      <c r="G565" s="1">
        <f t="shared" si="112"/>
        <v>70</v>
      </c>
      <c r="H565" s="1">
        <f t="shared" si="113"/>
        <v>70</v>
      </c>
      <c r="I565" s="1">
        <f t="shared" si="114"/>
        <v>-10</v>
      </c>
      <c r="J565" s="23">
        <f t="shared" si="111"/>
        <v>1.2217304763960306</v>
      </c>
      <c r="K565" s="23">
        <f t="shared" si="111"/>
        <v>-0.17453292519943295</v>
      </c>
      <c r="L565">
        <f t="shared" si="101"/>
        <v>0.77497112833804638</v>
      </c>
      <c r="M565">
        <f t="shared" si="102"/>
        <v>51.843981999999997</v>
      </c>
      <c r="N565" s="24">
        <f t="shared" si="103"/>
        <v>0.60938410973040535</v>
      </c>
      <c r="O565" s="24">
        <f t="shared" si="104"/>
        <v>1.0774452889253898</v>
      </c>
      <c r="P565" s="11">
        <f t="shared" si="105"/>
        <v>70</v>
      </c>
      <c r="Q565" s="11">
        <f t="shared" si="105"/>
        <v>-10</v>
      </c>
      <c r="R565" s="23">
        <f t="shared" si="106"/>
        <v>1.2217304763960306</v>
      </c>
      <c r="S565" s="23">
        <f t="shared" si="106"/>
        <v>-0.17453292519943295</v>
      </c>
      <c r="T565">
        <f t="shared" si="107"/>
        <v>0.67211640802693984</v>
      </c>
      <c r="U565">
        <f t="shared" si="108"/>
        <v>52.30663488021149</v>
      </c>
      <c r="V565" s="24">
        <f t="shared" si="109"/>
        <v>0.53184191137642089</v>
      </c>
      <c r="W565" s="24">
        <f t="shared" si="110"/>
        <v>1.0913396415353627</v>
      </c>
    </row>
    <row r="566" spans="1:23">
      <c r="A566" s="4"/>
      <c r="B566" s="4"/>
      <c r="F566" s="1">
        <v>0</v>
      </c>
      <c r="G566" s="1">
        <f t="shared" si="112"/>
        <v>70</v>
      </c>
      <c r="H566" s="1">
        <f t="shared" si="113"/>
        <v>70</v>
      </c>
      <c r="I566" s="1">
        <f t="shared" si="114"/>
        <v>0</v>
      </c>
      <c r="J566" s="23">
        <f t="shared" si="111"/>
        <v>1.2217304763960306</v>
      </c>
      <c r="K566" s="23">
        <f t="shared" si="111"/>
        <v>0</v>
      </c>
      <c r="L566">
        <f t="shared" si="101"/>
        <v>0.77497112833804638</v>
      </c>
      <c r="M566">
        <f t="shared" si="102"/>
        <v>57.872351999999992</v>
      </c>
      <c r="N566" s="24">
        <f t="shared" si="103"/>
        <v>0.65629623234661227</v>
      </c>
      <c r="O566" s="24">
        <f t="shared" si="104"/>
        <v>1.1440910004135822</v>
      </c>
      <c r="P566" s="11">
        <f t="shared" si="105"/>
        <v>70</v>
      </c>
      <c r="Q566" s="11">
        <f t="shared" si="105"/>
        <v>0</v>
      </c>
      <c r="R566" s="23">
        <f t="shared" si="106"/>
        <v>1.2217304763960306</v>
      </c>
      <c r="S566" s="23">
        <f t="shared" si="106"/>
        <v>0</v>
      </c>
      <c r="T566">
        <f t="shared" si="107"/>
        <v>0.67211640802693984</v>
      </c>
      <c r="U566">
        <f t="shared" si="108"/>
        <v>58.388801726747715</v>
      </c>
      <c r="V566" s="24">
        <f t="shared" si="109"/>
        <v>0.57239080432302025</v>
      </c>
      <c r="W566" s="24">
        <f t="shared" si="110"/>
        <v>1.1500040107686273</v>
      </c>
    </row>
    <row r="567" spans="1:23">
      <c r="A567" s="4"/>
      <c r="B567" s="4"/>
      <c r="F567" s="1">
        <v>10</v>
      </c>
      <c r="G567" s="1">
        <f t="shared" si="112"/>
        <v>70</v>
      </c>
      <c r="H567" s="1">
        <f t="shared" si="113"/>
        <v>70</v>
      </c>
      <c r="I567" s="1">
        <f t="shared" si="114"/>
        <v>10</v>
      </c>
      <c r="J567" s="23">
        <f t="shared" si="111"/>
        <v>1.2217304763960306</v>
      </c>
      <c r="K567" s="23">
        <f t="shared" si="111"/>
        <v>0.17453292519943295</v>
      </c>
      <c r="L567">
        <f t="shared" si="101"/>
        <v>0.77497112833804638</v>
      </c>
      <c r="M567">
        <f t="shared" si="102"/>
        <v>63.900721999999995</v>
      </c>
      <c r="N567" s="24">
        <f t="shared" si="103"/>
        <v>0.69594973989202913</v>
      </c>
      <c r="O567" s="24">
        <f t="shared" si="104"/>
        <v>1.2152949149651784</v>
      </c>
      <c r="P567" s="11">
        <f t="shared" si="105"/>
        <v>70</v>
      </c>
      <c r="Q567" s="11">
        <f t="shared" si="105"/>
        <v>10</v>
      </c>
      <c r="R567" s="23">
        <f t="shared" si="106"/>
        <v>1.2217304763960306</v>
      </c>
      <c r="S567" s="23">
        <f t="shared" si="106"/>
        <v>0.17453292519943295</v>
      </c>
      <c r="T567">
        <f t="shared" si="107"/>
        <v>0.67211640802693984</v>
      </c>
      <c r="U567">
        <f t="shared" si="108"/>
        <v>64.470968573283926</v>
      </c>
      <c r="V567" s="24">
        <f t="shared" si="109"/>
        <v>0.60649568767334172</v>
      </c>
      <c r="W567" s="24">
        <f t="shared" si="110"/>
        <v>1.212634497501468</v>
      </c>
    </row>
    <row r="568" spans="1:23">
      <c r="A568" s="4"/>
      <c r="B568" s="4"/>
      <c r="F568" s="1">
        <v>20</v>
      </c>
      <c r="G568" s="1">
        <f t="shared" si="112"/>
        <v>70</v>
      </c>
      <c r="H568" s="1">
        <f t="shared" si="113"/>
        <v>70</v>
      </c>
      <c r="I568" s="1">
        <f t="shared" si="114"/>
        <v>20</v>
      </c>
      <c r="J568" s="23">
        <f t="shared" si="111"/>
        <v>1.2217304763960306</v>
      </c>
      <c r="K568" s="23">
        <f t="shared" si="111"/>
        <v>0.3490658503988659</v>
      </c>
      <c r="L568">
        <f t="shared" si="101"/>
        <v>0.77497112833804638</v>
      </c>
      <c r="M568">
        <f t="shared" si="102"/>
        <v>69.929091999999997</v>
      </c>
      <c r="N568" s="24">
        <f t="shared" si="103"/>
        <v>0.72790606585767303</v>
      </c>
      <c r="O568" s="24">
        <f t="shared" si="104"/>
        <v>1.290269519591698</v>
      </c>
      <c r="P568" s="11">
        <f t="shared" si="105"/>
        <v>70</v>
      </c>
      <c r="Q568" s="11">
        <f t="shared" si="105"/>
        <v>20</v>
      </c>
      <c r="R568" s="23">
        <f t="shared" si="106"/>
        <v>1.2217304763960306</v>
      </c>
      <c r="S568" s="23">
        <f t="shared" si="106"/>
        <v>0.3490658503988659</v>
      </c>
      <c r="T568">
        <f t="shared" si="107"/>
        <v>0.67211640802693984</v>
      </c>
      <c r="U568">
        <f t="shared" si="108"/>
        <v>70.553135419820151</v>
      </c>
      <c r="V568" s="24">
        <f t="shared" si="109"/>
        <v>0.63377260662949286</v>
      </c>
      <c r="W568" s="24">
        <f t="shared" si="110"/>
        <v>1.2785260040026185</v>
      </c>
    </row>
    <row r="569" spans="1:23">
      <c r="A569" s="4"/>
      <c r="B569" s="4"/>
      <c r="F569" s="1">
        <v>30</v>
      </c>
      <c r="G569" s="1">
        <f t="shared" si="112"/>
        <v>70</v>
      </c>
      <c r="H569" s="1">
        <f t="shared" si="113"/>
        <v>70</v>
      </c>
      <c r="I569" s="1">
        <f t="shared" si="114"/>
        <v>30</v>
      </c>
      <c r="J569" s="23">
        <f t="shared" si="111"/>
        <v>1.2217304763960306</v>
      </c>
      <c r="K569" s="23">
        <f t="shared" si="111"/>
        <v>0.52359877559829882</v>
      </c>
      <c r="L569">
        <f t="shared" si="101"/>
        <v>0.77497112833804638</v>
      </c>
      <c r="M569">
        <f t="shared" si="102"/>
        <v>75.957461999999992</v>
      </c>
      <c r="N569" s="24">
        <f t="shared" si="103"/>
        <v>0.75181177431350377</v>
      </c>
      <c r="O569" s="24">
        <f t="shared" si="104"/>
        <v>1.3681855975945738</v>
      </c>
      <c r="P569" s="11">
        <f t="shared" si="105"/>
        <v>70</v>
      </c>
      <c r="Q569" s="11">
        <f t="shared" si="105"/>
        <v>30</v>
      </c>
      <c r="R569" s="23">
        <f t="shared" si="106"/>
        <v>1.2217304763960306</v>
      </c>
      <c r="S569" s="23">
        <f t="shared" si="106"/>
        <v>0.52359877559829882</v>
      </c>
      <c r="T569">
        <f t="shared" si="107"/>
        <v>0.67211640802693984</v>
      </c>
      <c r="U569">
        <f t="shared" si="108"/>
        <v>76.635302266356376</v>
      </c>
      <c r="V569" s="24">
        <f t="shared" si="109"/>
        <v>0.65391447602137132</v>
      </c>
      <c r="W569" s="24">
        <f t="shared" si="110"/>
        <v>1.3469367197870048</v>
      </c>
    </row>
    <row r="570" spans="1:23">
      <c r="A570" s="4"/>
      <c r="B570" s="4"/>
      <c r="F570" s="1">
        <v>40</v>
      </c>
      <c r="G570" s="1">
        <f t="shared" si="112"/>
        <v>70</v>
      </c>
      <c r="H570" s="1">
        <f t="shared" si="113"/>
        <v>70</v>
      </c>
      <c r="I570" s="1">
        <f t="shared" si="114"/>
        <v>40</v>
      </c>
      <c r="J570" s="23">
        <f t="shared" si="111"/>
        <v>1.2217304763960306</v>
      </c>
      <c r="K570" s="23">
        <f t="shared" si="111"/>
        <v>0.69813170079773179</v>
      </c>
      <c r="L570">
        <f t="shared" si="101"/>
        <v>0.77497112833804638</v>
      </c>
      <c r="M570">
        <f t="shared" si="102"/>
        <v>81.985831999999988</v>
      </c>
      <c r="N570" s="24">
        <f t="shared" si="103"/>
        <v>0.76740246889836139</v>
      </c>
      <c r="O570" s="24">
        <f t="shared" si="104"/>
        <v>1.4481813996749771</v>
      </c>
      <c r="P570" s="11">
        <f t="shared" si="105"/>
        <v>70</v>
      </c>
      <c r="Q570" s="11">
        <f t="shared" si="105"/>
        <v>40</v>
      </c>
      <c r="R570" s="23">
        <f t="shared" si="106"/>
        <v>1.2217304763960306</v>
      </c>
      <c r="S570" s="23">
        <f t="shared" si="106"/>
        <v>0.69813170079773179</v>
      </c>
      <c r="T570">
        <f t="shared" si="107"/>
        <v>0.67211640802693984</v>
      </c>
      <c r="U570">
        <f t="shared" si="108"/>
        <v>82.717469112892587</v>
      </c>
      <c r="V570" s="24">
        <f t="shared" si="109"/>
        <v>0.66669453748970964</v>
      </c>
      <c r="W570" s="24">
        <f t="shared" si="110"/>
        <v>1.4170964729621482</v>
      </c>
    </row>
    <row r="571" spans="1:23">
      <c r="A571" s="4"/>
      <c r="B571" s="4"/>
      <c r="F571" s="1">
        <v>50</v>
      </c>
      <c r="G571" s="1">
        <f t="shared" si="112"/>
        <v>70</v>
      </c>
      <c r="H571" s="1">
        <f t="shared" si="113"/>
        <v>70</v>
      </c>
      <c r="I571" s="1">
        <f t="shared" si="114"/>
        <v>50</v>
      </c>
      <c r="J571" s="23">
        <f t="shared" si="111"/>
        <v>1.2217304763960306</v>
      </c>
      <c r="K571" s="23">
        <f t="shared" si="111"/>
        <v>0.87266462599716477</v>
      </c>
      <c r="L571">
        <f t="shared" si="101"/>
        <v>0.77497112833804638</v>
      </c>
      <c r="M571">
        <f t="shared" si="102"/>
        <v>88.014201999999997</v>
      </c>
      <c r="N571" s="24">
        <f t="shared" si="103"/>
        <v>0.77450571703515658</v>
      </c>
      <c r="O571" s="24">
        <f t="shared" si="104"/>
        <v>1.5293721748531497</v>
      </c>
      <c r="P571" s="11">
        <f t="shared" si="105"/>
        <v>70</v>
      </c>
      <c r="Q571" s="11">
        <f t="shared" si="105"/>
        <v>50</v>
      </c>
      <c r="R571" s="23">
        <f t="shared" si="106"/>
        <v>1.2217304763960306</v>
      </c>
      <c r="S571" s="23">
        <f t="shared" si="106"/>
        <v>0.87266462599716477</v>
      </c>
      <c r="T571">
        <f t="shared" si="107"/>
        <v>0.67211640802693984</v>
      </c>
      <c r="U571">
        <f t="shared" si="108"/>
        <v>88.799635959428812</v>
      </c>
      <c r="V571" s="24">
        <f t="shared" si="109"/>
        <v>0.67196891234512102</v>
      </c>
      <c r="W571" s="24">
        <f t="shared" si="110"/>
        <v>1.4882154008689734</v>
      </c>
    </row>
    <row r="572" spans="1:23">
      <c r="A572" s="4"/>
      <c r="B572" s="4"/>
      <c r="F572" s="1">
        <v>60</v>
      </c>
      <c r="G572" s="1">
        <f t="shared" si="112"/>
        <v>70</v>
      </c>
      <c r="H572" s="1">
        <f t="shared" si="113"/>
        <v>70</v>
      </c>
      <c r="I572" s="1">
        <f t="shared" si="114"/>
        <v>60</v>
      </c>
      <c r="J572" s="23">
        <f t="shared" si="111"/>
        <v>1.2217304763960306</v>
      </c>
      <c r="K572" s="23">
        <f t="shared" si="111"/>
        <v>1.0471975511965976</v>
      </c>
      <c r="L572">
        <f t="shared" si="101"/>
        <v>0.77497112833804638</v>
      </c>
      <c r="M572">
        <f t="shared" si="102"/>
        <v>94.042571999999993</v>
      </c>
      <c r="N572" s="24">
        <f t="shared" si="103"/>
        <v>0.77304295702958681</v>
      </c>
      <c r="O572" s="24">
        <f t="shared" si="104"/>
        <v>1.6108599557855785</v>
      </c>
      <c r="P572" s="11">
        <f t="shared" si="105"/>
        <v>70</v>
      </c>
      <c r="Q572" s="11">
        <f t="shared" si="105"/>
        <v>60</v>
      </c>
      <c r="R572" s="23">
        <f t="shared" si="106"/>
        <v>1.2217304763960306</v>
      </c>
      <c r="S572" s="23">
        <f t="shared" si="106"/>
        <v>1.0471975511965976</v>
      </c>
      <c r="T572">
        <f t="shared" si="107"/>
        <v>0.67211640802693984</v>
      </c>
      <c r="U572">
        <f t="shared" si="108"/>
        <v>94.881802805965037</v>
      </c>
      <c r="V572" s="24">
        <f t="shared" si="109"/>
        <v>0.66967822136291155</v>
      </c>
      <c r="W572" s="24">
        <f t="shared" si="110"/>
        <v>1.5594928424024319</v>
      </c>
    </row>
    <row r="573" spans="1:23">
      <c r="A573" s="4"/>
      <c r="B573" s="4"/>
      <c r="F573" s="1">
        <v>70</v>
      </c>
      <c r="G573" s="1">
        <f t="shared" si="112"/>
        <v>70</v>
      </c>
      <c r="H573" s="1">
        <f t="shared" si="113"/>
        <v>70</v>
      </c>
      <c r="I573" s="1">
        <f t="shared" si="114"/>
        <v>70</v>
      </c>
      <c r="J573" s="23">
        <f t="shared" si="111"/>
        <v>1.2217304763960306</v>
      </c>
      <c r="K573" s="23">
        <f t="shared" si="111"/>
        <v>1.2217304763960306</v>
      </c>
      <c r="L573">
        <f t="shared" si="101"/>
        <v>0.77497112833804638</v>
      </c>
      <c r="M573">
        <f t="shared" si="102"/>
        <v>100.07094199999999</v>
      </c>
      <c r="N573" s="24">
        <f t="shared" si="103"/>
        <v>0.76303036695993176</v>
      </c>
      <c r="O573" s="24">
        <f t="shared" si="104"/>
        <v>1.6917434902547301</v>
      </c>
      <c r="P573" s="11">
        <f t="shared" si="105"/>
        <v>70</v>
      </c>
      <c r="Q573" s="11">
        <f t="shared" si="105"/>
        <v>70</v>
      </c>
      <c r="R573" s="23">
        <f t="shared" si="106"/>
        <v>1.2217304763960306</v>
      </c>
      <c r="S573" s="23">
        <f t="shared" si="106"/>
        <v>1.2217304763960306</v>
      </c>
      <c r="T573">
        <f t="shared" si="107"/>
        <v>0.67211640802693984</v>
      </c>
      <c r="U573">
        <f t="shared" si="108"/>
        <v>100.96396965250125</v>
      </c>
      <c r="V573" s="24">
        <f t="shared" si="109"/>
        <v>0.65984825327791063</v>
      </c>
      <c r="W573" s="24">
        <f t="shared" si="110"/>
        <v>1.6301263519016733</v>
      </c>
    </row>
    <row r="574" spans="1:23">
      <c r="A574" s="4"/>
      <c r="B574" s="4"/>
      <c r="F574" s="1">
        <v>80</v>
      </c>
      <c r="G574" s="1">
        <f t="shared" si="112"/>
        <v>70</v>
      </c>
      <c r="H574" s="1">
        <f t="shared" si="113"/>
        <v>70</v>
      </c>
      <c r="I574" s="1">
        <f t="shared" si="114"/>
        <v>80</v>
      </c>
      <c r="J574" s="23">
        <f t="shared" si="111"/>
        <v>1.2217304763960306</v>
      </c>
      <c r="K574" s="23">
        <f t="shared" si="111"/>
        <v>1.3962634015954636</v>
      </c>
      <c r="L574">
        <f t="shared" si="101"/>
        <v>0.77497112833804638</v>
      </c>
      <c r="M574">
        <f t="shared" si="102"/>
        <v>106.099312</v>
      </c>
      <c r="N574" s="24">
        <f t="shared" si="103"/>
        <v>0.74457868574803032</v>
      </c>
      <c r="O574" s="24">
        <f t="shared" si="104"/>
        <v>1.7711282089893821</v>
      </c>
      <c r="P574" s="11">
        <f t="shared" si="105"/>
        <v>70</v>
      </c>
      <c r="Q574" s="11">
        <f t="shared" si="105"/>
        <v>80</v>
      </c>
      <c r="R574" s="23">
        <f t="shared" si="106"/>
        <v>1.2217304763960306</v>
      </c>
      <c r="S574" s="23">
        <f t="shared" si="106"/>
        <v>1.3962634015954636</v>
      </c>
      <c r="T574">
        <f t="shared" si="107"/>
        <v>0.67211640802693984</v>
      </c>
      <c r="U574">
        <f t="shared" si="108"/>
        <v>107.04613649903747</v>
      </c>
      <c r="V574" s="24">
        <f t="shared" si="109"/>
        <v>0.64258967445336601</v>
      </c>
      <c r="W574" s="24">
        <f t="shared" si="110"/>
        <v>1.6993207331308495</v>
      </c>
    </row>
    <row r="575" spans="1:23">
      <c r="A575" s="4"/>
      <c r="B575" s="4"/>
      <c r="F575" s="1">
        <v>90</v>
      </c>
      <c r="G575" s="1">
        <f t="shared" si="112"/>
        <v>70</v>
      </c>
      <c r="H575" s="1">
        <f t="shared" si="113"/>
        <v>70</v>
      </c>
      <c r="I575" s="1">
        <f t="shared" si="114"/>
        <v>90</v>
      </c>
      <c r="J575" s="23">
        <f t="shared" si="111"/>
        <v>1.2217304763960306</v>
      </c>
      <c r="K575" s="23">
        <f t="shared" si="111"/>
        <v>1.5707963267948966</v>
      </c>
      <c r="L575">
        <f t="shared" si="101"/>
        <v>0.77497112833804638</v>
      </c>
      <c r="M575">
        <f t="shared" si="102"/>
        <v>112.12768199999999</v>
      </c>
      <c r="N575" s="24">
        <f t="shared" si="103"/>
        <v>0.71789198839039359</v>
      </c>
      <c r="O575" s="24">
        <f t="shared" si="104"/>
        <v>1.8481361195717845</v>
      </c>
      <c r="P575" s="11">
        <f t="shared" si="105"/>
        <v>70</v>
      </c>
      <c r="Q575" s="11">
        <f t="shared" si="105"/>
        <v>90</v>
      </c>
      <c r="R575" s="23">
        <f t="shared" si="106"/>
        <v>1.2217304763960306</v>
      </c>
      <c r="S575" s="23">
        <f t="shared" si="106"/>
        <v>1.5707963267948966</v>
      </c>
      <c r="T575">
        <f t="shared" si="107"/>
        <v>0.67211640802693984</v>
      </c>
      <c r="U575">
        <f t="shared" si="108"/>
        <v>113.1283033455737</v>
      </c>
      <c r="V575" s="24">
        <f t="shared" si="109"/>
        <v>0.61809678299246762</v>
      </c>
      <c r="W575" s="24">
        <f t="shared" si="110"/>
        <v>1.7662969916454623</v>
      </c>
    </row>
    <row r="576" spans="1:23">
      <c r="A576" s="4"/>
      <c r="B576" s="4"/>
      <c r="F576" s="1">
        <v>100</v>
      </c>
      <c r="G576" s="1">
        <f t="shared" si="112"/>
        <v>70</v>
      </c>
      <c r="H576" s="1">
        <f t="shared" si="113"/>
        <v>70</v>
      </c>
      <c r="I576" s="1">
        <f t="shared" si="114"/>
        <v>100</v>
      </c>
      <c r="J576" s="23">
        <f t="shared" si="111"/>
        <v>1.2217304763960306</v>
      </c>
      <c r="K576" s="23">
        <f t="shared" si="111"/>
        <v>1.7453292519943295</v>
      </c>
      <c r="L576">
        <f t="shared" si="101"/>
        <v>0.77497112833804638</v>
      </c>
      <c r="M576">
        <f t="shared" si="102"/>
        <v>118.15605199999999</v>
      </c>
      <c r="N576" s="24">
        <f t="shared" si="103"/>
        <v>0.68326542889535247</v>
      </c>
      <c r="O576" s="24">
        <f t="shared" si="104"/>
        <v>1.9219155170053621</v>
      </c>
      <c r="P576" s="11">
        <f t="shared" si="105"/>
        <v>70</v>
      </c>
      <c r="Q576" s="11">
        <f t="shared" si="105"/>
        <v>100</v>
      </c>
      <c r="R576" s="23">
        <f t="shared" si="106"/>
        <v>1.2217304763960306</v>
      </c>
      <c r="S576" s="23">
        <f t="shared" si="106"/>
        <v>1.7453292519943295</v>
      </c>
      <c r="T576">
        <f t="shared" si="107"/>
        <v>0.67211640802693984</v>
      </c>
      <c r="U576">
        <f t="shared" si="108"/>
        <v>119.21047019210991</v>
      </c>
      <c r="V576" s="24">
        <f t="shared" si="109"/>
        <v>0.58664532131878833</v>
      </c>
      <c r="W576" s="24">
        <f t="shared" si="110"/>
        <v>1.8303011047579854</v>
      </c>
    </row>
    <row r="577" spans="1:23">
      <c r="A577" s="4"/>
      <c r="B577" s="4"/>
      <c r="F577" s="1">
        <v>110</v>
      </c>
      <c r="G577" s="1">
        <f t="shared" si="112"/>
        <v>70</v>
      </c>
      <c r="H577" s="1">
        <f t="shared" si="113"/>
        <v>70</v>
      </c>
      <c r="I577" s="1">
        <f t="shared" si="114"/>
        <v>110</v>
      </c>
      <c r="J577" s="23">
        <f t="shared" si="111"/>
        <v>1.2217304763960306</v>
      </c>
      <c r="K577" s="23">
        <f t="shared" si="111"/>
        <v>1.9198621771937625</v>
      </c>
      <c r="L577">
        <f t="shared" ref="L577:L640" si="115">((1.3512213-(2*0.602837*SIN(J577)))^0.5)/0.602837</f>
        <v>0.77497112833804638</v>
      </c>
      <c r="M577">
        <f t="shared" ref="M577:M640" si="116">0.602837*(I577-(-96))</f>
        <v>124.184422</v>
      </c>
      <c r="N577" s="24">
        <f t="shared" ref="N577:N640" si="117">L577*SIN(RADIANS(M577))</f>
        <v>0.64108197588928739</v>
      </c>
      <c r="O577" s="24">
        <f t="shared" ref="O577:O640" si="118">1.5562263-L577*COS(RADIANS(M577))</f>
        <v>1.9916504035443858</v>
      </c>
      <c r="P577" s="11">
        <f t="shared" ref="P577:Q640" si="119">H577</f>
        <v>70</v>
      </c>
      <c r="Q577" s="11">
        <f t="shared" si="119"/>
        <v>110</v>
      </c>
      <c r="R577" s="23">
        <f t="shared" ref="R577:S640" si="120">RADIANS(P577)</f>
        <v>1.2217304763960306</v>
      </c>
      <c r="S577" s="23">
        <f t="shared" si="120"/>
        <v>1.9198621771937625</v>
      </c>
      <c r="T577">
        <f t="shared" ref="T577:T640" si="121">((1.31018469806216-(2*0.608216684653622*SIN(R577)))^0.5)/0.608216684653622</f>
        <v>0.67211640802693984</v>
      </c>
      <c r="U577">
        <f t="shared" ref="U577:U640" si="122">0.608216684653622*(Q577-(-96))</f>
        <v>125.29263703864613</v>
      </c>
      <c r="V577" s="24">
        <f t="shared" ref="V577:V640" si="123">T577*SIN(RADIANS(U577))</f>
        <v>0.54858937185173684</v>
      </c>
      <c r="W577" s="24">
        <f t="shared" ref="W577:W640" si="124">1.50229541438995-T577*COS(RADIANS(U577))</f>
        <v>1.8906125103699658</v>
      </c>
    </row>
    <row r="578" spans="1:23">
      <c r="A578" s="4"/>
      <c r="B578" s="4"/>
      <c r="F578" s="1">
        <v>120</v>
      </c>
      <c r="G578" s="1">
        <f t="shared" si="112"/>
        <v>70</v>
      </c>
      <c r="H578" s="1">
        <f t="shared" si="113"/>
        <v>70</v>
      </c>
      <c r="I578" s="1">
        <f t="shared" si="114"/>
        <v>120</v>
      </c>
      <c r="J578" s="23">
        <f t="shared" si="111"/>
        <v>1.2217304763960306</v>
      </c>
      <c r="K578" s="23">
        <f t="shared" si="111"/>
        <v>2.0943951023931953</v>
      </c>
      <c r="L578">
        <f t="shared" si="115"/>
        <v>0.77497112833804638</v>
      </c>
      <c r="M578">
        <f t="shared" si="116"/>
        <v>130.21279199999998</v>
      </c>
      <c r="N578" s="24">
        <f t="shared" si="117"/>
        <v>0.59180817699602506</v>
      </c>
      <c r="O578" s="24">
        <f t="shared" si="118"/>
        <v>2.0565695136026094</v>
      </c>
      <c r="P578" s="11">
        <f t="shared" si="119"/>
        <v>70</v>
      </c>
      <c r="Q578" s="11">
        <f t="shared" si="119"/>
        <v>120</v>
      </c>
      <c r="R578" s="23">
        <f t="shared" si="120"/>
        <v>1.2217304763960306</v>
      </c>
      <c r="S578" s="23">
        <f t="shared" si="120"/>
        <v>2.0943951023931953</v>
      </c>
      <c r="T578">
        <f t="shared" si="121"/>
        <v>0.67211640802693984</v>
      </c>
      <c r="U578">
        <f t="shared" si="122"/>
        <v>131.37480388518236</v>
      </c>
      <c r="V578" s="24">
        <f t="shared" si="123"/>
        <v>0.50435737072569731</v>
      </c>
      <c r="W578" s="24">
        <f t="shared" si="124"/>
        <v>1.9465522191028293</v>
      </c>
    </row>
    <row r="579" spans="1:23">
      <c r="A579" s="4"/>
      <c r="B579" s="4"/>
      <c r="F579" s="1">
        <v>130</v>
      </c>
      <c r="G579" s="1">
        <f t="shared" si="112"/>
        <v>70</v>
      </c>
      <c r="H579" s="1">
        <f t="shared" si="113"/>
        <v>70</v>
      </c>
      <c r="I579" s="1">
        <f t="shared" si="114"/>
        <v>130</v>
      </c>
      <c r="J579" s="23">
        <f t="shared" si="111"/>
        <v>1.2217304763960306</v>
      </c>
      <c r="K579" s="23">
        <f t="shared" si="111"/>
        <v>2.2689280275926285</v>
      </c>
      <c r="L579">
        <f t="shared" si="115"/>
        <v>0.77497112833804638</v>
      </c>
      <c r="M579">
        <f t="shared" si="116"/>
        <v>136.241162</v>
      </c>
      <c r="N579" s="24">
        <f t="shared" si="117"/>
        <v>0.53598899883523154</v>
      </c>
      <c r="O579" s="24">
        <f t="shared" si="118"/>
        <v>2.1159548439256701</v>
      </c>
      <c r="P579" s="11">
        <f t="shared" si="119"/>
        <v>70</v>
      </c>
      <c r="Q579" s="11">
        <f t="shared" si="119"/>
        <v>130</v>
      </c>
      <c r="R579" s="23">
        <f t="shared" si="120"/>
        <v>1.2217304763960306</v>
      </c>
      <c r="S579" s="23">
        <f t="shared" si="120"/>
        <v>2.2689280275926285</v>
      </c>
      <c r="T579">
        <f t="shared" si="121"/>
        <v>0.67211640802693984</v>
      </c>
      <c r="U579">
        <f t="shared" si="122"/>
        <v>137.45697073171857</v>
      </c>
      <c r="V579" s="24">
        <f t="shared" si="123"/>
        <v>0.45444728443063814</v>
      </c>
      <c r="W579" s="24">
        <f t="shared" si="124"/>
        <v>1.9974904584005446</v>
      </c>
    </row>
    <row r="580" spans="1:23">
      <c r="A580" s="4"/>
      <c r="B580" s="4"/>
      <c r="F580" s="1">
        <v>140</v>
      </c>
      <c r="G580" s="1">
        <f t="shared" si="112"/>
        <v>70</v>
      </c>
      <c r="H580" s="1">
        <f t="shared" si="113"/>
        <v>70</v>
      </c>
      <c r="I580" s="1">
        <f t="shared" si="114"/>
        <v>140</v>
      </c>
      <c r="J580" s="23">
        <f t="shared" si="111"/>
        <v>1.2217304763960306</v>
      </c>
      <c r="K580" s="23">
        <f t="shared" si="111"/>
        <v>2.4434609527920612</v>
      </c>
      <c r="L580">
        <f t="shared" si="115"/>
        <v>0.77497112833804638</v>
      </c>
      <c r="M580">
        <f t="shared" si="116"/>
        <v>142.269532</v>
      </c>
      <c r="N580" s="24">
        <f t="shared" si="117"/>
        <v>0.47424179970925262</v>
      </c>
      <c r="O580" s="24">
        <f t="shared" si="118"/>
        <v>2.169149594683824</v>
      </c>
      <c r="P580" s="11">
        <f t="shared" si="119"/>
        <v>70</v>
      </c>
      <c r="Q580" s="11">
        <f t="shared" si="119"/>
        <v>140</v>
      </c>
      <c r="R580" s="23">
        <f t="shared" si="120"/>
        <v>1.2217304763960306</v>
      </c>
      <c r="S580" s="23">
        <f t="shared" si="120"/>
        <v>2.4434609527920612</v>
      </c>
      <c r="T580">
        <f t="shared" si="121"/>
        <v>0.67211640802693984</v>
      </c>
      <c r="U580">
        <f t="shared" si="122"/>
        <v>143.53913757825478</v>
      </c>
      <c r="V580" s="24">
        <f t="shared" si="123"/>
        <v>0.39942100367585642</v>
      </c>
      <c r="W580" s="24">
        <f t="shared" si="124"/>
        <v>2.0428537625463794</v>
      </c>
    </row>
    <row r="581" spans="1:23">
      <c r="A581" s="4"/>
      <c r="B581" s="4"/>
      <c r="F581" s="1">
        <v>150</v>
      </c>
      <c r="G581" s="1">
        <f t="shared" si="112"/>
        <v>70</v>
      </c>
      <c r="H581" s="1">
        <f t="shared" si="113"/>
        <v>70</v>
      </c>
      <c r="I581" s="1">
        <f t="shared" si="114"/>
        <v>150</v>
      </c>
      <c r="J581" s="23">
        <f t="shared" ref="J581:K604" si="125">RADIANS(H581)</f>
        <v>1.2217304763960306</v>
      </c>
      <c r="K581" s="23">
        <f t="shared" si="125"/>
        <v>2.6179938779914944</v>
      </c>
      <c r="L581">
        <f t="shared" si="115"/>
        <v>0.77497112833804638</v>
      </c>
      <c r="M581">
        <f t="shared" si="116"/>
        <v>148.29790199999999</v>
      </c>
      <c r="N581" s="24">
        <f t="shared" si="117"/>
        <v>0.40724950164028606</v>
      </c>
      <c r="O581" s="24">
        <f t="shared" si="118"/>
        <v>2.2155654336567876</v>
      </c>
      <c r="P581" s="11">
        <f t="shared" si="119"/>
        <v>70</v>
      </c>
      <c r="Q581" s="11">
        <f t="shared" si="119"/>
        <v>150</v>
      </c>
      <c r="R581" s="23">
        <f t="shared" si="120"/>
        <v>1.2217304763960306</v>
      </c>
      <c r="S581" s="23">
        <f t="shared" si="120"/>
        <v>2.6179938779914944</v>
      </c>
      <c r="T581">
        <f t="shared" si="121"/>
        <v>0.67211640802693984</v>
      </c>
      <c r="U581">
        <f t="shared" si="122"/>
        <v>149.62130442479102</v>
      </c>
      <c r="V581" s="24">
        <f t="shared" si="123"/>
        <v>0.33989801759107491</v>
      </c>
      <c r="W581" s="24">
        <f t="shared" si="124"/>
        <v>2.0821314287739252</v>
      </c>
    </row>
    <row r="582" spans="1:23">
      <c r="A582" s="4"/>
      <c r="B582" s="4"/>
      <c r="F582" s="1">
        <v>160</v>
      </c>
      <c r="G582" s="1">
        <f t="shared" si="112"/>
        <v>70</v>
      </c>
      <c r="H582" s="1">
        <f t="shared" si="113"/>
        <v>70</v>
      </c>
      <c r="I582" s="1">
        <f t="shared" si="114"/>
        <v>160</v>
      </c>
      <c r="J582" s="23">
        <f t="shared" si="125"/>
        <v>1.2217304763960306</v>
      </c>
      <c r="K582" s="23">
        <f t="shared" si="125"/>
        <v>2.7925268031909272</v>
      </c>
      <c r="L582">
        <f t="shared" si="115"/>
        <v>0.77497112833804638</v>
      </c>
      <c r="M582">
        <f t="shared" si="116"/>
        <v>154.32627199999999</v>
      </c>
      <c r="N582" s="24">
        <f t="shared" si="117"/>
        <v>0.33575303727493749</v>
      </c>
      <c r="O582" s="24">
        <f t="shared" si="118"/>
        <v>2.2546890031690374</v>
      </c>
      <c r="P582" s="11">
        <f t="shared" si="119"/>
        <v>70</v>
      </c>
      <c r="Q582" s="11">
        <f t="shared" si="119"/>
        <v>160</v>
      </c>
      <c r="R582" s="23">
        <f t="shared" si="120"/>
        <v>1.2217304763960306</v>
      </c>
      <c r="S582" s="23">
        <f t="shared" si="120"/>
        <v>2.7925268031909272</v>
      </c>
      <c r="T582">
        <f t="shared" si="121"/>
        <v>0.67211640802693984</v>
      </c>
      <c r="U582">
        <f t="shared" si="122"/>
        <v>155.70347127132723</v>
      </c>
      <c r="V582" s="24">
        <f t="shared" si="123"/>
        <v>0.27654843948110652</v>
      </c>
      <c r="W582" s="24">
        <f t="shared" si="124"/>
        <v>2.1148812667891059</v>
      </c>
    </row>
    <row r="583" spans="1:23">
      <c r="A583" s="4"/>
      <c r="B583" s="4"/>
      <c r="F583" s="1">
        <v>170</v>
      </c>
      <c r="G583" s="1">
        <f t="shared" ref="G583:G646" si="126">G546+10</f>
        <v>70</v>
      </c>
      <c r="H583" s="1">
        <f t="shared" si="113"/>
        <v>70</v>
      </c>
      <c r="I583" s="1">
        <f t="shared" si="114"/>
        <v>170</v>
      </c>
      <c r="J583" s="23">
        <f t="shared" si="125"/>
        <v>1.2217304763960306</v>
      </c>
      <c r="K583" s="23">
        <f t="shared" si="125"/>
        <v>2.9670597283903604</v>
      </c>
      <c r="L583">
        <f t="shared" si="115"/>
        <v>0.77497112833804638</v>
      </c>
      <c r="M583">
        <f t="shared" si="116"/>
        <v>160.35464199999998</v>
      </c>
      <c r="N583" s="24">
        <f t="shared" si="117"/>
        <v>0.26054315519315097</v>
      </c>
      <c r="O583" s="24">
        <f t="shared" si="118"/>
        <v>2.2860875978090718</v>
      </c>
      <c r="P583" s="11">
        <f t="shared" si="119"/>
        <v>70</v>
      </c>
      <c r="Q583" s="11">
        <f t="shared" si="119"/>
        <v>170</v>
      </c>
      <c r="R583" s="23">
        <f t="shared" si="120"/>
        <v>1.2217304763960306</v>
      </c>
      <c r="S583" s="23">
        <f t="shared" si="120"/>
        <v>2.9670597283903604</v>
      </c>
      <c r="T583">
        <f t="shared" si="121"/>
        <v>0.67211640802693984</v>
      </c>
      <c r="U583">
        <f t="shared" si="122"/>
        <v>161.78563811786344</v>
      </c>
      <c r="V583" s="24">
        <f t="shared" si="123"/>
        <v>0.21008546265055691</v>
      </c>
      <c r="W583" s="24">
        <f t="shared" si="124"/>
        <v>2.1407345769747161</v>
      </c>
    </row>
    <row r="584" spans="1:23">
      <c r="A584" s="4"/>
      <c r="B584" s="4"/>
      <c r="F584" s="1">
        <v>180</v>
      </c>
      <c r="G584" s="1">
        <f t="shared" si="126"/>
        <v>70</v>
      </c>
      <c r="H584" s="1">
        <f t="shared" si="113"/>
        <v>70</v>
      </c>
      <c r="I584" s="1">
        <f t="shared" si="114"/>
        <v>180</v>
      </c>
      <c r="J584" s="23">
        <f t="shared" si="125"/>
        <v>1.2217304763960306</v>
      </c>
      <c r="K584" s="23">
        <f t="shared" si="125"/>
        <v>3.1415926535897931</v>
      </c>
      <c r="L584">
        <f t="shared" si="115"/>
        <v>0.77497112833804638</v>
      </c>
      <c r="M584">
        <f t="shared" si="116"/>
        <v>166.38301199999998</v>
      </c>
      <c r="N584" s="24">
        <f t="shared" si="117"/>
        <v>0.1824516742545278</v>
      </c>
      <c r="O584" s="24">
        <f t="shared" si="118"/>
        <v>2.3094139501372446</v>
      </c>
      <c r="P584" s="11">
        <f t="shared" si="119"/>
        <v>70</v>
      </c>
      <c r="Q584" s="11">
        <f t="shared" si="119"/>
        <v>180</v>
      </c>
      <c r="R584" s="23">
        <f t="shared" si="120"/>
        <v>1.2217304763960306</v>
      </c>
      <c r="S584" s="23">
        <f t="shared" si="120"/>
        <v>3.1415926535897931</v>
      </c>
      <c r="T584">
        <f t="shared" si="121"/>
        <v>0.67211640802693984</v>
      </c>
      <c r="U584">
        <f t="shared" si="122"/>
        <v>167.86780496439968</v>
      </c>
      <c r="V584" s="24">
        <f t="shared" si="123"/>
        <v>0.14125733123133399</v>
      </c>
      <c r="W584" s="24">
        <f t="shared" si="124"/>
        <v>2.1594003012325582</v>
      </c>
    </row>
    <row r="585" spans="1:23">
      <c r="A585" s="4"/>
      <c r="B585" s="4"/>
      <c r="F585" s="1">
        <v>-180</v>
      </c>
      <c r="G585" s="1">
        <f t="shared" si="126"/>
        <v>80</v>
      </c>
      <c r="H585" s="1">
        <f t="shared" si="113"/>
        <v>80</v>
      </c>
      <c r="I585" s="1">
        <f t="shared" si="114"/>
        <v>-180</v>
      </c>
      <c r="J585" s="23">
        <f t="shared" si="125"/>
        <v>1.3962634015954636</v>
      </c>
      <c r="K585" s="23">
        <f t="shared" si="125"/>
        <v>-3.1415926535897931</v>
      </c>
      <c r="L585">
        <f t="shared" si="115"/>
        <v>0.67149400142796367</v>
      </c>
      <c r="M585">
        <f t="shared" si="116"/>
        <v>-50.638307999999995</v>
      </c>
      <c r="N585" s="24">
        <f t="shared" si="117"/>
        <v>-0.5191708127930228</v>
      </c>
      <c r="O585" s="24">
        <f t="shared" si="118"/>
        <v>1.1303555906320393</v>
      </c>
      <c r="P585" s="11">
        <f t="shared" si="119"/>
        <v>80</v>
      </c>
      <c r="Q585" s="11">
        <f t="shared" si="119"/>
        <v>-180</v>
      </c>
      <c r="R585" s="23">
        <f t="shared" si="120"/>
        <v>1.3962634015954636</v>
      </c>
      <c r="S585" s="23">
        <f t="shared" si="120"/>
        <v>-3.1415926535897931</v>
      </c>
      <c r="T585">
        <f t="shared" si="121"/>
        <v>0.55080695060673945</v>
      </c>
      <c r="U585">
        <f t="shared" si="122"/>
        <v>-51.090201510904251</v>
      </c>
      <c r="V585" s="24">
        <f t="shared" si="123"/>
        <v>-0.4286025771264303</v>
      </c>
      <c r="W585" s="24">
        <f t="shared" si="124"/>
        <v>1.1563356945998025</v>
      </c>
    </row>
    <row r="586" spans="1:23">
      <c r="A586" s="4"/>
      <c r="B586" s="4"/>
      <c r="F586" s="1">
        <v>-170</v>
      </c>
      <c r="G586" s="1">
        <f t="shared" si="126"/>
        <v>80</v>
      </c>
      <c r="H586" s="1">
        <f t="shared" si="113"/>
        <v>80</v>
      </c>
      <c r="I586" s="1">
        <f t="shared" si="114"/>
        <v>-170</v>
      </c>
      <c r="J586" s="23">
        <f t="shared" si="125"/>
        <v>1.3962634015954636</v>
      </c>
      <c r="K586" s="23">
        <f t="shared" si="125"/>
        <v>-2.9670597283903604</v>
      </c>
      <c r="L586">
        <f t="shared" si="115"/>
        <v>0.67149400142796367</v>
      </c>
      <c r="M586">
        <f t="shared" si="116"/>
        <v>-44.609938</v>
      </c>
      <c r="N586" s="24">
        <f t="shared" si="117"/>
        <v>-0.47157448659566964</v>
      </c>
      <c r="O586" s="24">
        <f t="shared" si="118"/>
        <v>1.0781868690471041</v>
      </c>
      <c r="P586" s="11">
        <f t="shared" si="119"/>
        <v>80</v>
      </c>
      <c r="Q586" s="11">
        <f t="shared" si="119"/>
        <v>-170</v>
      </c>
      <c r="R586" s="23">
        <f t="shared" si="120"/>
        <v>1.3962634015954636</v>
      </c>
      <c r="S586" s="23">
        <f t="shared" si="120"/>
        <v>-2.9670597283903604</v>
      </c>
      <c r="T586">
        <f t="shared" si="121"/>
        <v>0.55080695060673945</v>
      </c>
      <c r="U586">
        <f t="shared" si="122"/>
        <v>-45.008034664368026</v>
      </c>
      <c r="V586" s="24">
        <f t="shared" si="123"/>
        <v>-0.38953394328026847</v>
      </c>
      <c r="W586" s="24">
        <f t="shared" si="124"/>
        <v>1.1128707055318452</v>
      </c>
    </row>
    <row r="587" spans="1:23">
      <c r="A587" s="4"/>
      <c r="B587" s="4"/>
      <c r="F587" s="1">
        <v>-160</v>
      </c>
      <c r="G587" s="1">
        <f t="shared" si="126"/>
        <v>80</v>
      </c>
      <c r="H587" s="1">
        <f t="shared" si="113"/>
        <v>80</v>
      </c>
      <c r="I587" s="1">
        <f t="shared" si="114"/>
        <v>-160</v>
      </c>
      <c r="J587" s="23">
        <f t="shared" si="125"/>
        <v>1.3962634015954636</v>
      </c>
      <c r="K587" s="23">
        <f t="shared" si="125"/>
        <v>-2.7925268031909272</v>
      </c>
      <c r="L587">
        <f t="shared" si="115"/>
        <v>0.67149400142796367</v>
      </c>
      <c r="M587">
        <f t="shared" si="116"/>
        <v>-38.581567999999997</v>
      </c>
      <c r="N587" s="24">
        <f t="shared" si="117"/>
        <v>-0.41876256185196409</v>
      </c>
      <c r="O587" s="24">
        <f t="shared" si="118"/>
        <v>1.0313052480836973</v>
      </c>
      <c r="P587" s="11">
        <f t="shared" si="119"/>
        <v>80</v>
      </c>
      <c r="Q587" s="11">
        <f t="shared" si="119"/>
        <v>-160</v>
      </c>
      <c r="R587" s="23">
        <f t="shared" si="120"/>
        <v>1.3962634015954636</v>
      </c>
      <c r="S587" s="23">
        <f t="shared" si="120"/>
        <v>-2.7925268031909272</v>
      </c>
      <c r="T587">
        <f t="shared" si="121"/>
        <v>0.55080695060673945</v>
      </c>
      <c r="U587">
        <f t="shared" si="122"/>
        <v>-38.925867817831808</v>
      </c>
      <c r="V587" s="24">
        <f t="shared" si="123"/>
        <v>-0.34607991321597059</v>
      </c>
      <c r="W587" s="24">
        <f t="shared" si="124"/>
        <v>1.0737898829144261</v>
      </c>
    </row>
    <row r="588" spans="1:23">
      <c r="A588" s="4"/>
      <c r="B588" s="4"/>
      <c r="F588" s="1">
        <v>-150</v>
      </c>
      <c r="G588" s="1">
        <f t="shared" si="126"/>
        <v>80</v>
      </c>
      <c r="H588" s="1">
        <f t="shared" si="113"/>
        <v>80</v>
      </c>
      <c r="I588" s="1">
        <f t="shared" si="114"/>
        <v>-150</v>
      </c>
      <c r="J588" s="23">
        <f t="shared" si="125"/>
        <v>1.3962634015954636</v>
      </c>
      <c r="K588" s="23">
        <f t="shared" si="125"/>
        <v>-2.6179938779914944</v>
      </c>
      <c r="L588">
        <f t="shared" si="115"/>
        <v>0.67149400142796367</v>
      </c>
      <c r="M588">
        <f t="shared" si="116"/>
        <v>-32.553197999999995</v>
      </c>
      <c r="N588" s="24">
        <f t="shared" si="117"/>
        <v>-0.36131913673887073</v>
      </c>
      <c r="O588" s="24">
        <f t="shared" si="118"/>
        <v>0.99022923695106924</v>
      </c>
      <c r="P588" s="11">
        <f t="shared" si="119"/>
        <v>80</v>
      </c>
      <c r="Q588" s="11">
        <f t="shared" si="119"/>
        <v>-150</v>
      </c>
      <c r="R588" s="23">
        <f t="shared" si="120"/>
        <v>1.3962634015954636</v>
      </c>
      <c r="S588" s="23">
        <f t="shared" si="120"/>
        <v>-2.6179938779914944</v>
      </c>
      <c r="T588">
        <f t="shared" si="121"/>
        <v>0.55080695060673945</v>
      </c>
      <c r="U588">
        <f t="shared" si="122"/>
        <v>-32.84370097129559</v>
      </c>
      <c r="V588" s="24">
        <f t="shared" si="123"/>
        <v>-0.29872969497918733</v>
      </c>
      <c r="W588" s="24">
        <f t="shared" si="124"/>
        <v>1.0395332009645919</v>
      </c>
    </row>
    <row r="589" spans="1:23">
      <c r="A589" s="4"/>
      <c r="B589" s="4"/>
      <c r="F589" s="1">
        <v>-140</v>
      </c>
      <c r="G589" s="1">
        <f t="shared" si="126"/>
        <v>80</v>
      </c>
      <c r="H589" s="1">
        <f t="shared" si="113"/>
        <v>80</v>
      </c>
      <c r="I589" s="1">
        <f t="shared" si="114"/>
        <v>-140</v>
      </c>
      <c r="J589" s="23">
        <f t="shared" si="125"/>
        <v>1.3962634015954636</v>
      </c>
      <c r="K589" s="23">
        <f t="shared" si="125"/>
        <v>-2.4434609527920612</v>
      </c>
      <c r="L589">
        <f t="shared" si="115"/>
        <v>0.67149400142796367</v>
      </c>
      <c r="M589">
        <f t="shared" si="116"/>
        <v>-26.524827999999999</v>
      </c>
      <c r="N589" s="24">
        <f t="shared" si="117"/>
        <v>-0.29987953367741366</v>
      </c>
      <c r="O589" s="24">
        <f t="shared" si="118"/>
        <v>0.95541313500179947</v>
      </c>
      <c r="P589" s="11">
        <f t="shared" si="119"/>
        <v>80</v>
      </c>
      <c r="Q589" s="11">
        <f t="shared" si="119"/>
        <v>-140</v>
      </c>
      <c r="R589" s="23">
        <f t="shared" si="120"/>
        <v>1.3962634015954636</v>
      </c>
      <c r="S589" s="23">
        <f t="shared" si="120"/>
        <v>-2.4434609527920612</v>
      </c>
      <c r="T589">
        <f t="shared" si="121"/>
        <v>0.55080695060673945</v>
      </c>
      <c r="U589">
        <f t="shared" si="122"/>
        <v>-26.761534124759368</v>
      </c>
      <c r="V589" s="24">
        <f t="shared" si="123"/>
        <v>-0.24801636013291237</v>
      </c>
      <c r="W589" s="24">
        <f t="shared" si="124"/>
        <v>1.0104863234378647</v>
      </c>
    </row>
    <row r="590" spans="1:23">
      <c r="A590" s="4"/>
      <c r="B590" s="4"/>
      <c r="F590" s="1">
        <v>-130</v>
      </c>
      <c r="G590" s="1">
        <f t="shared" si="126"/>
        <v>80</v>
      </c>
      <c r="H590" s="1">
        <f t="shared" si="113"/>
        <v>80</v>
      </c>
      <c r="I590" s="1">
        <f t="shared" si="114"/>
        <v>-130</v>
      </c>
      <c r="J590" s="23">
        <f t="shared" si="125"/>
        <v>1.3962634015954636</v>
      </c>
      <c r="K590" s="23">
        <f t="shared" si="125"/>
        <v>-2.2689280275926285</v>
      </c>
      <c r="L590">
        <f t="shared" si="115"/>
        <v>0.67149400142796367</v>
      </c>
      <c r="M590">
        <f t="shared" si="116"/>
        <v>-20.496457999999997</v>
      </c>
      <c r="N590" s="24">
        <f t="shared" si="117"/>
        <v>-0.23512327268728087</v>
      </c>
      <c r="O590" s="24">
        <f t="shared" si="118"/>
        <v>0.92724200719567207</v>
      </c>
      <c r="P590" s="11">
        <f t="shared" si="119"/>
        <v>80</v>
      </c>
      <c r="Q590" s="11">
        <f t="shared" si="119"/>
        <v>-130</v>
      </c>
      <c r="R590" s="23">
        <f t="shared" si="120"/>
        <v>1.3962634015954636</v>
      </c>
      <c r="S590" s="23">
        <f t="shared" si="120"/>
        <v>-2.2689280275926285</v>
      </c>
      <c r="T590">
        <f t="shared" si="121"/>
        <v>0.55080695060673945</v>
      </c>
      <c r="U590">
        <f t="shared" si="122"/>
        <v>-20.679367278223147</v>
      </c>
      <c r="V590" s="24">
        <f t="shared" si="123"/>
        <v>-0.19451084240623517</v>
      </c>
      <c r="W590" s="24">
        <f t="shared" si="124"/>
        <v>0.98697626180282583</v>
      </c>
    </row>
    <row r="591" spans="1:23">
      <c r="A591" s="4"/>
      <c r="B591" s="4"/>
      <c r="F591" s="1">
        <v>-120</v>
      </c>
      <c r="G591" s="1">
        <f t="shared" si="126"/>
        <v>80</v>
      </c>
      <c r="H591" s="1">
        <f t="shared" si="113"/>
        <v>80</v>
      </c>
      <c r="I591" s="1">
        <f t="shared" si="114"/>
        <v>-120</v>
      </c>
      <c r="J591" s="23">
        <f t="shared" si="125"/>
        <v>1.3962634015954636</v>
      </c>
      <c r="K591" s="23">
        <f t="shared" si="125"/>
        <v>-2.0943951023931953</v>
      </c>
      <c r="L591">
        <f t="shared" si="115"/>
        <v>0.67149400142796367</v>
      </c>
      <c r="M591">
        <f t="shared" si="116"/>
        <v>-14.468087999999998</v>
      </c>
      <c r="N591" s="24">
        <f t="shared" si="117"/>
        <v>-0.16776655591741724</v>
      </c>
      <c r="O591" s="24">
        <f t="shared" si="118"/>
        <v>0.9060274252936944</v>
      </c>
      <c r="P591" s="11">
        <f t="shared" si="119"/>
        <v>80</v>
      </c>
      <c r="Q591" s="11">
        <f t="shared" si="119"/>
        <v>-120</v>
      </c>
      <c r="R591" s="23">
        <f t="shared" si="120"/>
        <v>1.3962634015954636</v>
      </c>
      <c r="S591" s="23">
        <f t="shared" si="120"/>
        <v>-2.0943951023931953</v>
      </c>
      <c r="T591">
        <f t="shared" si="121"/>
        <v>0.55080695060673945</v>
      </c>
      <c r="U591">
        <f t="shared" si="122"/>
        <v>-14.597200431686929</v>
      </c>
      <c r="V591" s="24">
        <f t="shared" si="123"/>
        <v>-0.13881551008858395</v>
      </c>
      <c r="W591" s="24">
        <f t="shared" si="124"/>
        <v>0.96926769372662347</v>
      </c>
    </row>
    <row r="592" spans="1:23">
      <c r="A592" s="4"/>
      <c r="B592" s="4"/>
      <c r="F592" s="1">
        <v>-110</v>
      </c>
      <c r="G592" s="1">
        <f t="shared" si="126"/>
        <v>80</v>
      </c>
      <c r="H592" s="1">
        <f t="shared" si="113"/>
        <v>80</v>
      </c>
      <c r="I592" s="1">
        <f t="shared" si="114"/>
        <v>-110</v>
      </c>
      <c r="J592" s="23">
        <f t="shared" si="125"/>
        <v>1.3962634015954636</v>
      </c>
      <c r="K592" s="23">
        <f t="shared" si="125"/>
        <v>-1.9198621771937625</v>
      </c>
      <c r="L592">
        <f t="shared" si="115"/>
        <v>0.67149400142796367</v>
      </c>
      <c r="M592">
        <f t="shared" si="116"/>
        <v>-8.4397179999999992</v>
      </c>
      <c r="N592" s="24">
        <f t="shared" si="117"/>
        <v>-9.8554346473456469E-2</v>
      </c>
      <c r="O592" s="24">
        <f t="shared" si="118"/>
        <v>0.89200402188451267</v>
      </c>
      <c r="P592" s="11">
        <f t="shared" si="119"/>
        <v>80</v>
      </c>
      <c r="Q592" s="11">
        <f t="shared" si="119"/>
        <v>-110</v>
      </c>
      <c r="R592" s="23">
        <f t="shared" si="120"/>
        <v>1.3962634015954636</v>
      </c>
      <c r="S592" s="23">
        <f t="shared" si="120"/>
        <v>-1.9198621771937625</v>
      </c>
      <c r="T592">
        <f t="shared" si="121"/>
        <v>0.55080695060673945</v>
      </c>
      <c r="U592">
        <f t="shared" si="122"/>
        <v>-8.5150335851507073</v>
      </c>
      <c r="V592" s="24">
        <f t="shared" si="123"/>
        <v>-8.1557384531825733E-2</v>
      </c>
      <c r="W592" s="24">
        <f t="shared" si="124"/>
        <v>0.95755998331811032</v>
      </c>
    </row>
    <row r="593" spans="1:23">
      <c r="A593" s="4"/>
      <c r="B593" s="4"/>
      <c r="F593" s="1">
        <v>-100</v>
      </c>
      <c r="G593" s="1">
        <f t="shared" si="126"/>
        <v>80</v>
      </c>
      <c r="H593" s="1">
        <f t="shared" si="113"/>
        <v>80</v>
      </c>
      <c r="I593" s="1">
        <f t="shared" si="114"/>
        <v>-100</v>
      </c>
      <c r="J593" s="23">
        <f t="shared" si="125"/>
        <v>1.3962634015954636</v>
      </c>
      <c r="K593" s="23">
        <f t="shared" si="125"/>
        <v>-1.7453292519943295</v>
      </c>
      <c r="L593">
        <f t="shared" si="115"/>
        <v>0.67149400142796367</v>
      </c>
      <c r="M593">
        <f t="shared" si="116"/>
        <v>-2.4113479999999998</v>
      </c>
      <c r="N593" s="24">
        <f t="shared" si="117"/>
        <v>-2.8252129149904038E-2</v>
      </c>
      <c r="O593" s="24">
        <f t="shared" si="118"/>
        <v>0.88532689535558151</v>
      </c>
      <c r="P593" s="11">
        <f t="shared" si="119"/>
        <v>80</v>
      </c>
      <c r="Q593" s="11">
        <f t="shared" si="119"/>
        <v>-100</v>
      </c>
      <c r="R593" s="23">
        <f t="shared" si="120"/>
        <v>1.3962634015954636</v>
      </c>
      <c r="S593" s="23">
        <f t="shared" si="120"/>
        <v>-1.7453292519943295</v>
      </c>
      <c r="T593">
        <f t="shared" si="121"/>
        <v>0.55080695060673945</v>
      </c>
      <c r="U593">
        <f t="shared" si="122"/>
        <v>-2.432866738614488</v>
      </c>
      <c r="V593" s="24">
        <f t="shared" si="123"/>
        <v>-2.3381081106728065E-2</v>
      </c>
      <c r="W593" s="24">
        <f t="shared" si="124"/>
        <v>0.9519849366748917</v>
      </c>
    </row>
    <row r="594" spans="1:23">
      <c r="A594" s="4"/>
      <c r="B594" s="4"/>
      <c r="F594" s="1">
        <v>-90</v>
      </c>
      <c r="G594" s="1">
        <f t="shared" si="126"/>
        <v>80</v>
      </c>
      <c r="H594" s="1">
        <f t="shared" ref="H594:H657" si="127">ROUND((ROUNDDOWN(G594,0)+(G594-ROUNDDOWN(G594,0))*(5/3)),2)</f>
        <v>80</v>
      </c>
      <c r="I594" s="1">
        <f t="shared" si="114"/>
        <v>-90</v>
      </c>
      <c r="J594" s="23">
        <f t="shared" si="125"/>
        <v>1.3962634015954636</v>
      </c>
      <c r="K594" s="23">
        <f t="shared" si="125"/>
        <v>-1.5707963267948966</v>
      </c>
      <c r="L594">
        <f t="shared" si="115"/>
        <v>0.67149400142796367</v>
      </c>
      <c r="M594">
        <f t="shared" si="116"/>
        <v>3.6170219999999995</v>
      </c>
      <c r="N594" s="24">
        <f t="shared" si="117"/>
        <v>4.2362555806894048E-2</v>
      </c>
      <c r="O594" s="24">
        <f t="shared" si="118"/>
        <v>0.88606989451002349</v>
      </c>
      <c r="P594" s="11">
        <f t="shared" si="119"/>
        <v>80</v>
      </c>
      <c r="Q594" s="11">
        <f t="shared" si="119"/>
        <v>-90</v>
      </c>
      <c r="R594" s="23">
        <f t="shared" si="120"/>
        <v>1.3962634015954636</v>
      </c>
      <c r="S594" s="23">
        <f t="shared" si="120"/>
        <v>-1.5707963267948966</v>
      </c>
      <c r="T594">
        <f t="shared" si="121"/>
        <v>0.55080695060673945</v>
      </c>
      <c r="U594">
        <f t="shared" si="122"/>
        <v>3.6493001079217322</v>
      </c>
      <c r="V594" s="24">
        <f t="shared" si="123"/>
        <v>3.5058447915086353E-2</v>
      </c>
      <c r="W594" s="24">
        <f t="shared" si="124"/>
        <v>0.95260531800246717</v>
      </c>
    </row>
    <row r="595" spans="1:23">
      <c r="A595" s="4"/>
      <c r="B595" s="4"/>
      <c r="F595" s="1">
        <v>-80</v>
      </c>
      <c r="G595" s="1">
        <f t="shared" si="126"/>
        <v>80</v>
      </c>
      <c r="H595" s="1">
        <f t="shared" si="127"/>
        <v>80</v>
      </c>
      <c r="I595" s="1">
        <f t="shared" si="114"/>
        <v>-80</v>
      </c>
      <c r="J595" s="23">
        <f t="shared" si="125"/>
        <v>1.3962634015954636</v>
      </c>
      <c r="K595" s="23">
        <f t="shared" si="125"/>
        <v>-1.3962634015954636</v>
      </c>
      <c r="L595">
        <f t="shared" si="115"/>
        <v>0.67149400142796367</v>
      </c>
      <c r="M595">
        <f t="shared" si="116"/>
        <v>9.6453919999999993</v>
      </c>
      <c r="N595" s="24">
        <f t="shared" si="117"/>
        <v>0.11250871226868976</v>
      </c>
      <c r="O595" s="24">
        <f t="shared" si="118"/>
        <v>0.89422480180125785</v>
      </c>
      <c r="P595" s="11">
        <f t="shared" si="119"/>
        <v>80</v>
      </c>
      <c r="Q595" s="11">
        <f t="shared" si="119"/>
        <v>-80</v>
      </c>
      <c r="R595" s="23">
        <f t="shared" si="120"/>
        <v>1.3962634015954636</v>
      </c>
      <c r="S595" s="23">
        <f t="shared" si="120"/>
        <v>-1.3962634015954636</v>
      </c>
      <c r="T595">
        <f t="shared" si="121"/>
        <v>0.55080695060673945</v>
      </c>
      <c r="U595">
        <f t="shared" si="122"/>
        <v>9.731466954457952</v>
      </c>
      <c r="V595" s="24">
        <f t="shared" si="123"/>
        <v>9.3103286852627642E-2</v>
      </c>
      <c r="W595" s="24">
        <f t="shared" si="124"/>
        <v>0.95941414301108541</v>
      </c>
    </row>
    <row r="596" spans="1:23">
      <c r="A596" s="4"/>
      <c r="B596" s="4"/>
      <c r="F596" s="1">
        <v>-70</v>
      </c>
      <c r="G596" s="1">
        <f t="shared" si="126"/>
        <v>80</v>
      </c>
      <c r="H596" s="1">
        <f t="shared" si="127"/>
        <v>80</v>
      </c>
      <c r="I596" s="1">
        <f t="shared" ref="I596:I658" si="128">ROUND((ROUNDDOWN(F596,0)+(F596-ROUNDDOWN(F596,0))*(5/3)),2)</f>
        <v>-70</v>
      </c>
      <c r="J596" s="23">
        <f t="shared" si="125"/>
        <v>1.3962634015954636</v>
      </c>
      <c r="K596" s="23">
        <f t="shared" si="125"/>
        <v>-1.2217304763960306</v>
      </c>
      <c r="L596">
        <f t="shared" si="115"/>
        <v>0.67149400142796367</v>
      </c>
      <c r="M596">
        <f t="shared" si="116"/>
        <v>15.673761999999998</v>
      </c>
      <c r="N596" s="24">
        <f t="shared" si="117"/>
        <v>0.18141052601721294</v>
      </c>
      <c r="O596" s="24">
        <f t="shared" si="118"/>
        <v>0.90970142421879996</v>
      </c>
      <c r="P596" s="11">
        <f t="shared" si="119"/>
        <v>80</v>
      </c>
      <c r="Q596" s="11">
        <f t="shared" si="119"/>
        <v>-70</v>
      </c>
      <c r="R596" s="23">
        <f t="shared" si="120"/>
        <v>1.3962634015954636</v>
      </c>
      <c r="S596" s="23">
        <f t="shared" si="120"/>
        <v>-1.2217304763960306</v>
      </c>
      <c r="T596">
        <f t="shared" si="121"/>
        <v>0.55080695060673945</v>
      </c>
      <c r="U596">
        <f t="shared" si="122"/>
        <v>15.813633800994172</v>
      </c>
      <c r="V596" s="24">
        <f t="shared" si="123"/>
        <v>0.15009996346926488</v>
      </c>
      <c r="W596" s="24">
        <f t="shared" si="124"/>
        <v>0.97233475754529297</v>
      </c>
    </row>
    <row r="597" spans="1:23">
      <c r="A597" s="4"/>
      <c r="B597" s="4"/>
      <c r="F597" s="1">
        <v>-60</v>
      </c>
      <c r="G597" s="1">
        <f t="shared" si="126"/>
        <v>80</v>
      </c>
      <c r="H597" s="1">
        <f t="shared" si="127"/>
        <v>80</v>
      </c>
      <c r="I597" s="1">
        <f t="shared" si="128"/>
        <v>-60</v>
      </c>
      <c r="J597" s="23">
        <f t="shared" si="125"/>
        <v>1.3962634015954636</v>
      </c>
      <c r="K597" s="23">
        <f t="shared" si="125"/>
        <v>-1.0471975511965976</v>
      </c>
      <c r="L597">
        <f t="shared" si="115"/>
        <v>0.67149400142796367</v>
      </c>
      <c r="M597">
        <f t="shared" si="116"/>
        <v>21.702131999999999</v>
      </c>
      <c r="N597" s="24">
        <f t="shared" si="117"/>
        <v>0.24830594522429525</v>
      </c>
      <c r="O597" s="24">
        <f t="shared" si="118"/>
        <v>0.93232859082003572</v>
      </c>
      <c r="P597" s="11">
        <f t="shared" si="119"/>
        <v>80</v>
      </c>
      <c r="Q597" s="11">
        <f t="shared" si="119"/>
        <v>-60</v>
      </c>
      <c r="R597" s="23">
        <f t="shared" si="120"/>
        <v>1.3962634015954636</v>
      </c>
      <c r="S597" s="23">
        <f t="shared" si="120"/>
        <v>-1.0471975511965976</v>
      </c>
      <c r="T597">
        <f t="shared" si="121"/>
        <v>0.55080695060673945</v>
      </c>
      <c r="U597">
        <f t="shared" si="122"/>
        <v>21.895800647530393</v>
      </c>
      <c r="V597" s="24">
        <f t="shared" si="123"/>
        <v>0.20540680580189247</v>
      </c>
      <c r="W597" s="24">
        <f t="shared" si="124"/>
        <v>0.99122170056095771</v>
      </c>
    </row>
    <row r="598" spans="1:23">
      <c r="A598" s="4"/>
      <c r="B598" s="4"/>
      <c r="F598" s="1">
        <v>-50</v>
      </c>
      <c r="G598" s="1">
        <f t="shared" si="126"/>
        <v>80</v>
      </c>
      <c r="H598" s="1">
        <f t="shared" si="127"/>
        <v>80</v>
      </c>
      <c r="I598" s="1">
        <f t="shared" si="128"/>
        <v>-50</v>
      </c>
      <c r="J598" s="23">
        <f t="shared" si="125"/>
        <v>1.3962634015954636</v>
      </c>
      <c r="K598" s="23">
        <f t="shared" si="125"/>
        <v>-0.87266462599716477</v>
      </c>
      <c r="L598">
        <f t="shared" si="115"/>
        <v>0.67149400142796367</v>
      </c>
      <c r="M598">
        <f t="shared" si="116"/>
        <v>27.730501999999998</v>
      </c>
      <c r="N598" s="24">
        <f t="shared" si="117"/>
        <v>0.31245510872040466</v>
      </c>
      <c r="O598" s="24">
        <f t="shared" si="118"/>
        <v>0.96185604587530205</v>
      </c>
      <c r="P598" s="11">
        <f t="shared" si="119"/>
        <v>80</v>
      </c>
      <c r="Q598" s="11">
        <f t="shared" si="119"/>
        <v>-50</v>
      </c>
      <c r="R598" s="23">
        <f t="shared" si="120"/>
        <v>1.3962634015954636</v>
      </c>
      <c r="S598" s="23">
        <f t="shared" si="120"/>
        <v>-0.87266462599716477</v>
      </c>
      <c r="T598">
        <f t="shared" si="121"/>
        <v>0.55080695060673945</v>
      </c>
      <c r="U598">
        <f t="shared" si="122"/>
        <v>27.977967494066611</v>
      </c>
      <c r="V598" s="24">
        <f t="shared" si="123"/>
        <v>0.2584011661419176</v>
      </c>
      <c r="W598" s="24">
        <f t="shared" si="124"/>
        <v>1.0158623417343255</v>
      </c>
    </row>
    <row r="599" spans="1:23">
      <c r="A599" s="4"/>
      <c r="B599" s="4"/>
      <c r="F599" s="1">
        <v>-40</v>
      </c>
      <c r="G599" s="1">
        <f t="shared" si="126"/>
        <v>80</v>
      </c>
      <c r="H599" s="1">
        <f t="shared" si="127"/>
        <v>80</v>
      </c>
      <c r="I599" s="1">
        <f t="shared" si="128"/>
        <v>-40</v>
      </c>
      <c r="J599" s="23">
        <f t="shared" si="125"/>
        <v>1.3962634015954636</v>
      </c>
      <c r="K599" s="23">
        <f t="shared" si="125"/>
        <v>-0.69813170079773179</v>
      </c>
      <c r="L599">
        <f t="shared" si="115"/>
        <v>0.67149400142796367</v>
      </c>
      <c r="M599">
        <f t="shared" si="116"/>
        <v>33.758871999999997</v>
      </c>
      <c r="N599" s="24">
        <f t="shared" si="117"/>
        <v>0.3731485288352151</v>
      </c>
      <c r="O599" s="24">
        <f t="shared" si="118"/>
        <v>0.99795721668815063</v>
      </c>
      <c r="P599" s="11">
        <f t="shared" si="119"/>
        <v>80</v>
      </c>
      <c r="Q599" s="11">
        <f t="shared" si="119"/>
        <v>-40</v>
      </c>
      <c r="R599" s="23">
        <f t="shared" si="120"/>
        <v>1.3962634015954636</v>
      </c>
      <c r="S599" s="23">
        <f t="shared" si="120"/>
        <v>-0.69813170079773179</v>
      </c>
      <c r="T599">
        <f t="shared" si="121"/>
        <v>0.55080695060673945</v>
      </c>
      <c r="U599">
        <f t="shared" si="122"/>
        <v>34.060134340602829</v>
      </c>
      <c r="V599" s="24">
        <f t="shared" si="123"/>
        <v>0.30848643084006339</v>
      </c>
      <c r="W599" s="24">
        <f t="shared" si="124"/>
        <v>1.0459792752668045</v>
      </c>
    </row>
    <row r="600" spans="1:23">
      <c r="A600" s="4"/>
      <c r="B600" s="4"/>
      <c r="F600" s="1">
        <v>-30</v>
      </c>
      <c r="G600" s="1">
        <f t="shared" si="126"/>
        <v>80</v>
      </c>
      <c r="H600" s="1">
        <f t="shared" si="127"/>
        <v>80</v>
      </c>
      <c r="I600" s="1">
        <f t="shared" si="128"/>
        <v>-30</v>
      </c>
      <c r="J600" s="23">
        <f t="shared" si="125"/>
        <v>1.3962634015954636</v>
      </c>
      <c r="K600" s="23">
        <f t="shared" si="125"/>
        <v>-0.52359877559829882</v>
      </c>
      <c r="L600">
        <f t="shared" si="115"/>
        <v>0.67149400142796367</v>
      </c>
      <c r="M600">
        <f t="shared" si="116"/>
        <v>39.787241999999999</v>
      </c>
      <c r="N600" s="24">
        <f t="shared" si="117"/>
        <v>0.42971493830825797</v>
      </c>
      <c r="O600" s="24">
        <f t="shared" si="118"/>
        <v>1.0402328254787925</v>
      </c>
      <c r="P600" s="11">
        <f t="shared" si="119"/>
        <v>80</v>
      </c>
      <c r="Q600" s="11">
        <f t="shared" si="119"/>
        <v>-30</v>
      </c>
      <c r="R600" s="23">
        <f t="shared" si="120"/>
        <v>1.3962634015954636</v>
      </c>
      <c r="S600" s="23">
        <f t="shared" si="120"/>
        <v>-0.52359877559829882</v>
      </c>
      <c r="T600">
        <f t="shared" si="121"/>
        <v>0.55080695060673945</v>
      </c>
      <c r="U600">
        <f t="shared" si="122"/>
        <v>40.142301187139054</v>
      </c>
      <c r="V600" s="24">
        <f t="shared" si="123"/>
        <v>0.35509873701818889</v>
      </c>
      <c r="W600" s="24">
        <f t="shared" si="124"/>
        <v>1.081233442935887</v>
      </c>
    </row>
    <row r="601" spans="1:23">
      <c r="A601" s="4"/>
      <c r="B601" s="4"/>
      <c r="F601" s="1">
        <v>-20</v>
      </c>
      <c r="G601" s="1">
        <f t="shared" si="126"/>
        <v>80</v>
      </c>
      <c r="H601" s="1">
        <f t="shared" si="127"/>
        <v>80</v>
      </c>
      <c r="I601" s="1">
        <f t="shared" si="128"/>
        <v>-20</v>
      </c>
      <c r="J601" s="23">
        <f t="shared" si="125"/>
        <v>1.3962634015954636</v>
      </c>
      <c r="K601" s="23">
        <f t="shared" si="125"/>
        <v>-0.3490658503988659</v>
      </c>
      <c r="L601">
        <f t="shared" si="115"/>
        <v>0.67149400142796367</v>
      </c>
      <c r="M601">
        <f t="shared" si="116"/>
        <v>45.815611999999994</v>
      </c>
      <c r="N601" s="24">
        <f t="shared" si="117"/>
        <v>0.48152871448307916</v>
      </c>
      <c r="O601" s="24">
        <f t="shared" si="118"/>
        <v>1.0882153053834085</v>
      </c>
      <c r="P601" s="11">
        <f t="shared" si="119"/>
        <v>80</v>
      </c>
      <c r="Q601" s="11">
        <f t="shared" si="119"/>
        <v>-20</v>
      </c>
      <c r="R601" s="23">
        <f t="shared" si="120"/>
        <v>1.3962634015954636</v>
      </c>
      <c r="S601" s="23">
        <f t="shared" si="120"/>
        <v>-0.3490658503988659</v>
      </c>
      <c r="T601">
        <f t="shared" si="121"/>
        <v>0.55080695060673945</v>
      </c>
      <c r="U601">
        <f t="shared" si="122"/>
        <v>46.224468033675272</v>
      </c>
      <c r="V601" s="24">
        <f t="shared" si="123"/>
        <v>0.39771332057098724</v>
      </c>
      <c r="W601" s="24">
        <f t="shared" si="124"/>
        <v>1.1212279512327104</v>
      </c>
    </row>
    <row r="602" spans="1:23">
      <c r="A602" s="4"/>
      <c r="B602" s="4"/>
      <c r="F602" s="1">
        <v>-10</v>
      </c>
      <c r="G602" s="1">
        <f t="shared" si="126"/>
        <v>80</v>
      </c>
      <c r="H602" s="1">
        <f t="shared" si="127"/>
        <v>80</v>
      </c>
      <c r="I602" s="1">
        <f t="shared" si="128"/>
        <v>-10</v>
      </c>
      <c r="J602" s="23">
        <f t="shared" si="125"/>
        <v>1.3962634015954636</v>
      </c>
      <c r="K602" s="23">
        <f t="shared" si="125"/>
        <v>-0.17453292519943295</v>
      </c>
      <c r="L602">
        <f t="shared" si="115"/>
        <v>0.67149400142796367</v>
      </c>
      <c r="M602">
        <f t="shared" si="116"/>
        <v>51.843981999999997</v>
      </c>
      <c r="N602" s="24">
        <f t="shared" si="117"/>
        <v>0.528016798673554</v>
      </c>
      <c r="O602" s="24">
        <f t="shared" si="118"/>
        <v>1.1413739717285178</v>
      </c>
      <c r="P602" s="11">
        <f t="shared" si="119"/>
        <v>80</v>
      </c>
      <c r="Q602" s="11">
        <f t="shared" si="119"/>
        <v>-10</v>
      </c>
      <c r="R602" s="23">
        <f t="shared" si="120"/>
        <v>1.3962634015954636</v>
      </c>
      <c r="S602" s="23">
        <f t="shared" si="120"/>
        <v>-0.17453292519943295</v>
      </c>
      <c r="T602">
        <f t="shared" si="121"/>
        <v>0.55080695060673945</v>
      </c>
      <c r="U602">
        <f t="shared" si="122"/>
        <v>52.30663488021149</v>
      </c>
      <c r="V602" s="24">
        <f t="shared" si="123"/>
        <v>0.43585042399138157</v>
      </c>
      <c r="W602" s="24">
        <f t="shared" si="124"/>
        <v>1.1655125396127013</v>
      </c>
    </row>
    <row r="603" spans="1:23">
      <c r="A603" s="4"/>
      <c r="B603" s="4"/>
      <c r="F603" s="1">
        <v>0</v>
      </c>
      <c r="G603" s="1">
        <f t="shared" si="126"/>
        <v>80</v>
      </c>
      <c r="H603" s="1">
        <f t="shared" si="127"/>
        <v>80</v>
      </c>
      <c r="I603" s="1">
        <f t="shared" si="128"/>
        <v>0</v>
      </c>
      <c r="J603" s="23">
        <f t="shared" si="125"/>
        <v>1.3962634015954636</v>
      </c>
      <c r="K603" s="23">
        <f t="shared" si="125"/>
        <v>0</v>
      </c>
      <c r="L603">
        <f t="shared" si="115"/>
        <v>0.67149400142796367</v>
      </c>
      <c r="M603">
        <f t="shared" si="116"/>
        <v>57.872351999999992</v>
      </c>
      <c r="N603" s="24">
        <f t="shared" si="117"/>
        <v>0.56866503417439318</v>
      </c>
      <c r="O603" s="24">
        <f t="shared" si="118"/>
        <v>1.1991208913862768</v>
      </c>
      <c r="P603" s="11">
        <f t="shared" si="119"/>
        <v>80</v>
      </c>
      <c r="Q603" s="11">
        <f t="shared" si="119"/>
        <v>0</v>
      </c>
      <c r="R603" s="23">
        <f t="shared" si="120"/>
        <v>1.3962634015954636</v>
      </c>
      <c r="S603" s="23">
        <f t="shared" si="120"/>
        <v>0</v>
      </c>
      <c r="T603">
        <f t="shared" si="121"/>
        <v>0.55080695060673945</v>
      </c>
      <c r="U603">
        <f t="shared" si="122"/>
        <v>58.388801726747715</v>
      </c>
      <c r="V603" s="24">
        <f t="shared" si="123"/>
        <v>0.46908069750897191</v>
      </c>
      <c r="W603" s="24">
        <f t="shared" si="124"/>
        <v>1.2135886495554704</v>
      </c>
    </row>
    <row r="604" spans="1:23">
      <c r="A604" s="4"/>
      <c r="B604" s="4"/>
      <c r="F604" s="1">
        <v>10</v>
      </c>
      <c r="G604" s="1">
        <f t="shared" si="126"/>
        <v>80</v>
      </c>
      <c r="H604" s="1">
        <f t="shared" si="127"/>
        <v>80</v>
      </c>
      <c r="I604" s="1">
        <f t="shared" si="128"/>
        <v>10</v>
      </c>
      <c r="J604" s="23">
        <f t="shared" si="125"/>
        <v>1.3962634015954636</v>
      </c>
      <c r="K604" s="23">
        <f t="shared" si="125"/>
        <v>0.17453292519943295</v>
      </c>
      <c r="L604">
        <f t="shared" si="115"/>
        <v>0.67149400142796367</v>
      </c>
      <c r="M604">
        <f t="shared" si="116"/>
        <v>63.900721999999995</v>
      </c>
      <c r="N604" s="24">
        <f t="shared" si="117"/>
        <v>0.60302385281764859</v>
      </c>
      <c r="O604" s="24">
        <f t="shared" si="118"/>
        <v>1.2608173852958278</v>
      </c>
      <c r="P604" s="11">
        <f t="shared" si="119"/>
        <v>80</v>
      </c>
      <c r="Q604" s="11">
        <f t="shared" si="119"/>
        <v>10</v>
      </c>
      <c r="R604" s="23">
        <f t="shared" si="120"/>
        <v>1.3962634015954636</v>
      </c>
      <c r="S604" s="23">
        <f t="shared" si="120"/>
        <v>0.17453292519943295</v>
      </c>
      <c r="T604">
        <f t="shared" si="121"/>
        <v>0.55080695060673945</v>
      </c>
      <c r="U604">
        <f t="shared" si="122"/>
        <v>64.470968573283926</v>
      </c>
      <c r="V604" s="24">
        <f t="shared" si="123"/>
        <v>0.49703003273519386</v>
      </c>
      <c r="W604" s="24">
        <f t="shared" si="124"/>
        <v>1.2649150373661799</v>
      </c>
    </row>
    <row r="605" spans="1:23">
      <c r="A605" s="4"/>
      <c r="B605" s="4"/>
      <c r="F605" s="1">
        <v>20</v>
      </c>
      <c r="G605" s="1">
        <f t="shared" si="126"/>
        <v>80</v>
      </c>
      <c r="H605" s="1">
        <f t="shared" si="127"/>
        <v>80</v>
      </c>
      <c r="I605" s="1">
        <f t="shared" si="128"/>
        <v>20</v>
      </c>
      <c r="J605" s="23">
        <f t="shared" ref="J605:K658" si="129">RADIANS(H605)</f>
        <v>1.3962634015954636</v>
      </c>
      <c r="K605" s="23">
        <f t="shared" si="129"/>
        <v>0.3490658503988659</v>
      </c>
      <c r="L605">
        <f t="shared" si="115"/>
        <v>0.67149400142796367</v>
      </c>
      <c r="M605">
        <f t="shared" si="116"/>
        <v>69.929091999999997</v>
      </c>
      <c r="N605" s="24">
        <f t="shared" si="117"/>
        <v>0.63071324718208777</v>
      </c>
      <c r="O605" s="24">
        <f t="shared" si="118"/>
        <v>1.325781092233024</v>
      </c>
      <c r="P605" s="11">
        <f t="shared" si="119"/>
        <v>80</v>
      </c>
      <c r="Q605" s="11">
        <f t="shared" si="119"/>
        <v>20</v>
      </c>
      <c r="R605" s="23">
        <f t="shared" si="120"/>
        <v>1.3962634015954636</v>
      </c>
      <c r="S605" s="23">
        <f t="shared" si="120"/>
        <v>0.3490658503988659</v>
      </c>
      <c r="T605">
        <f t="shared" si="121"/>
        <v>0.55080695060673945</v>
      </c>
      <c r="U605">
        <f t="shared" si="122"/>
        <v>70.553135419820151</v>
      </c>
      <c r="V605" s="24">
        <f t="shared" si="123"/>
        <v>0.5193837743977282</v>
      </c>
      <c r="W605" s="24">
        <f t="shared" si="124"/>
        <v>1.3189138675291363</v>
      </c>
    </row>
    <row r="606" spans="1:23">
      <c r="A606" s="4"/>
      <c r="B606" s="4"/>
      <c r="F606" s="1">
        <v>30</v>
      </c>
      <c r="G606" s="1">
        <f t="shared" si="126"/>
        <v>80</v>
      </c>
      <c r="H606" s="1">
        <f t="shared" si="127"/>
        <v>80</v>
      </c>
      <c r="I606" s="1">
        <f t="shared" si="128"/>
        <v>30</v>
      </c>
      <c r="J606" s="23">
        <f t="shared" si="129"/>
        <v>1.3962634015954636</v>
      </c>
      <c r="K606" s="23">
        <f t="shared" si="129"/>
        <v>0.52359877559829882</v>
      </c>
      <c r="L606">
        <f t="shared" si="115"/>
        <v>0.67149400142796367</v>
      </c>
      <c r="M606">
        <f t="shared" si="116"/>
        <v>75.957461999999992</v>
      </c>
      <c r="N606" s="24">
        <f t="shared" si="117"/>
        <v>0.65142697346296397</v>
      </c>
      <c r="O606" s="24">
        <f t="shared" si="118"/>
        <v>1.3932935157034658</v>
      </c>
      <c r="P606" s="11">
        <f t="shared" si="119"/>
        <v>80</v>
      </c>
      <c r="Q606" s="11">
        <f t="shared" si="119"/>
        <v>30</v>
      </c>
      <c r="R606" s="23">
        <f t="shared" si="120"/>
        <v>1.3962634015954636</v>
      </c>
      <c r="S606" s="23">
        <f t="shared" si="120"/>
        <v>0.52359877559829882</v>
      </c>
      <c r="T606">
        <f t="shared" si="121"/>
        <v>0.55080695060673945</v>
      </c>
      <c r="U606">
        <f t="shared" si="122"/>
        <v>76.635302266356376</v>
      </c>
      <c r="V606" s="24">
        <f t="shared" si="123"/>
        <v>0.53589026274820328</v>
      </c>
      <c r="W606" s="24">
        <f t="shared" si="124"/>
        <v>1.3749772180142681</v>
      </c>
    </row>
    <row r="607" spans="1:23">
      <c r="A607" s="4"/>
      <c r="B607" s="4"/>
      <c r="F607" s="1">
        <v>40</v>
      </c>
      <c r="G607" s="1">
        <f t="shared" si="126"/>
        <v>80</v>
      </c>
      <c r="H607" s="1">
        <f t="shared" si="127"/>
        <v>80</v>
      </c>
      <c r="I607" s="1">
        <f t="shared" si="128"/>
        <v>40</v>
      </c>
      <c r="J607" s="23">
        <f t="shared" si="129"/>
        <v>1.3962634015954636</v>
      </c>
      <c r="K607" s="23">
        <f t="shared" si="129"/>
        <v>0.69813170079773179</v>
      </c>
      <c r="L607">
        <f t="shared" si="115"/>
        <v>0.67149400142796367</v>
      </c>
      <c r="M607">
        <f t="shared" si="116"/>
        <v>81.985831999999988</v>
      </c>
      <c r="N607" s="24">
        <f t="shared" si="117"/>
        <v>0.66493593851857657</v>
      </c>
      <c r="O607" s="24">
        <f t="shared" si="118"/>
        <v>1.4626079704904551</v>
      </c>
      <c r="P607" s="11">
        <f t="shared" si="119"/>
        <v>80</v>
      </c>
      <c r="Q607" s="11">
        <f t="shared" si="119"/>
        <v>40</v>
      </c>
      <c r="R607" s="23">
        <f t="shared" si="120"/>
        <v>1.3962634015954636</v>
      </c>
      <c r="S607" s="23">
        <f t="shared" si="120"/>
        <v>0.69813170079773179</v>
      </c>
      <c r="T607">
        <f t="shared" si="121"/>
        <v>0.55080695060673945</v>
      </c>
      <c r="U607">
        <f t="shared" si="122"/>
        <v>82.717469112892587</v>
      </c>
      <c r="V607" s="24">
        <f t="shared" si="123"/>
        <v>0.54636366676255665</v>
      </c>
      <c r="W607" s="24">
        <f t="shared" si="124"/>
        <v>1.4324739242993694</v>
      </c>
    </row>
    <row r="608" spans="1:23">
      <c r="A608" s="4"/>
      <c r="B608" s="4"/>
      <c r="F608" s="1">
        <v>50</v>
      </c>
      <c r="G608" s="1">
        <f t="shared" si="126"/>
        <v>80</v>
      </c>
      <c r="H608" s="1">
        <f t="shared" si="127"/>
        <v>80</v>
      </c>
      <c r="I608" s="1">
        <f t="shared" si="128"/>
        <v>50</v>
      </c>
      <c r="J608" s="23">
        <f t="shared" si="129"/>
        <v>1.3962634015954636</v>
      </c>
      <c r="K608" s="23">
        <f t="shared" si="129"/>
        <v>0.87266462599716477</v>
      </c>
      <c r="L608">
        <f t="shared" si="115"/>
        <v>0.67149400142796367</v>
      </c>
      <c r="M608">
        <f t="shared" si="116"/>
        <v>88.014201999999997</v>
      </c>
      <c r="N608" s="24">
        <f t="shared" si="117"/>
        <v>0.67109073363299754</v>
      </c>
      <c r="O608" s="24">
        <f t="shared" si="118"/>
        <v>1.5329578409693043</v>
      </c>
      <c r="P608" s="11">
        <f t="shared" si="119"/>
        <v>80</v>
      </c>
      <c r="Q608" s="11">
        <f t="shared" si="119"/>
        <v>50</v>
      </c>
      <c r="R608" s="23">
        <f t="shared" si="120"/>
        <v>1.3962634015954636</v>
      </c>
      <c r="S608" s="23">
        <f t="shared" si="120"/>
        <v>0.87266462599716477</v>
      </c>
      <c r="T608">
        <f t="shared" si="121"/>
        <v>0.55080695060673945</v>
      </c>
      <c r="U608">
        <f t="shared" si="122"/>
        <v>88.799635959428812</v>
      </c>
      <c r="V608" s="24">
        <f t="shared" si="123"/>
        <v>0.55068607623771648</v>
      </c>
      <c r="W608" s="24">
        <f t="shared" si="124"/>
        <v>1.4907566850576943</v>
      </c>
    </row>
    <row r="609" spans="1:23">
      <c r="A609" s="4"/>
      <c r="B609" s="4"/>
      <c r="F609" s="1">
        <v>60</v>
      </c>
      <c r="G609" s="1">
        <f t="shared" si="126"/>
        <v>80</v>
      </c>
      <c r="H609" s="1">
        <f t="shared" si="127"/>
        <v>80</v>
      </c>
      <c r="I609" s="1">
        <f t="shared" si="128"/>
        <v>60</v>
      </c>
      <c r="J609" s="23">
        <f t="shared" si="129"/>
        <v>1.3962634015954636</v>
      </c>
      <c r="K609" s="23">
        <f t="shared" si="129"/>
        <v>1.0471975511965976</v>
      </c>
      <c r="L609">
        <f t="shared" si="115"/>
        <v>0.67149400142796367</v>
      </c>
      <c r="M609">
        <f t="shared" si="116"/>
        <v>94.042571999999993</v>
      </c>
      <c r="N609" s="24">
        <f t="shared" si="117"/>
        <v>0.66982328697162941</v>
      </c>
      <c r="O609" s="24">
        <f t="shared" si="118"/>
        <v>1.6035650598513134</v>
      </c>
      <c r="P609" s="11">
        <f t="shared" si="119"/>
        <v>80</v>
      </c>
      <c r="Q609" s="11">
        <f t="shared" si="119"/>
        <v>60</v>
      </c>
      <c r="R609" s="23">
        <f t="shared" si="120"/>
        <v>1.3962634015954636</v>
      </c>
      <c r="S609" s="23">
        <f t="shared" si="120"/>
        <v>1.0471975511965976</v>
      </c>
      <c r="T609">
        <f t="shared" si="121"/>
        <v>0.55080695060673945</v>
      </c>
      <c r="U609">
        <f t="shared" si="122"/>
        <v>94.881802805965037</v>
      </c>
      <c r="V609" s="24">
        <f t="shared" si="123"/>
        <v>0.5488088292316553</v>
      </c>
      <c r="W609" s="24">
        <f t="shared" si="124"/>
        <v>1.5491693495146537</v>
      </c>
    </row>
    <row r="610" spans="1:23">
      <c r="A610" s="4"/>
      <c r="B610" s="4"/>
      <c r="F610" s="1">
        <v>70</v>
      </c>
      <c r="G610" s="1">
        <f t="shared" si="126"/>
        <v>80</v>
      </c>
      <c r="H610" s="1">
        <f t="shared" si="127"/>
        <v>80</v>
      </c>
      <c r="I610" s="1">
        <f t="shared" si="128"/>
        <v>70</v>
      </c>
      <c r="J610" s="23">
        <f t="shared" si="129"/>
        <v>1.3962634015954636</v>
      </c>
      <c r="K610" s="23">
        <f t="shared" si="129"/>
        <v>1.2217304763960306</v>
      </c>
      <c r="L610">
        <f t="shared" si="115"/>
        <v>0.67149400142796367</v>
      </c>
      <c r="M610">
        <f t="shared" si="116"/>
        <v>100.07094199999999</v>
      </c>
      <c r="N610" s="24">
        <f t="shared" si="117"/>
        <v>0.66114761645349129</v>
      </c>
      <c r="O610" s="24">
        <f t="shared" si="118"/>
        <v>1.6736487135827796</v>
      </c>
      <c r="P610" s="11">
        <f t="shared" si="119"/>
        <v>80</v>
      </c>
      <c r="Q610" s="11">
        <f t="shared" si="119"/>
        <v>70</v>
      </c>
      <c r="R610" s="23">
        <f t="shared" si="120"/>
        <v>1.3962634015954636</v>
      </c>
      <c r="S610" s="23">
        <f t="shared" si="120"/>
        <v>1.2217304763960306</v>
      </c>
      <c r="T610">
        <f t="shared" si="121"/>
        <v>0.55080695060673945</v>
      </c>
      <c r="U610">
        <f t="shared" si="122"/>
        <v>100.96396965250125</v>
      </c>
      <c r="V610" s="24">
        <f t="shared" si="123"/>
        <v>0.54075305990241751</v>
      </c>
      <c r="W610" s="24">
        <f t="shared" si="124"/>
        <v>1.6070543044321208</v>
      </c>
    </row>
    <row r="611" spans="1:23">
      <c r="A611" s="4"/>
      <c r="B611" s="4"/>
      <c r="F611" s="1">
        <v>80</v>
      </c>
      <c r="G611" s="1">
        <f t="shared" si="126"/>
        <v>80</v>
      </c>
      <c r="H611" s="1">
        <f t="shared" si="127"/>
        <v>80</v>
      </c>
      <c r="I611" s="1">
        <f t="shared" si="128"/>
        <v>80</v>
      </c>
      <c r="J611" s="23">
        <f t="shared" si="129"/>
        <v>1.3962634015954636</v>
      </c>
      <c r="K611" s="23">
        <f t="shared" si="129"/>
        <v>1.3962634015954636</v>
      </c>
      <c r="L611">
        <f t="shared" si="115"/>
        <v>0.67149400142796367</v>
      </c>
      <c r="M611">
        <f t="shared" si="116"/>
        <v>106.099312</v>
      </c>
      <c r="N611" s="24">
        <f t="shared" si="117"/>
        <v>0.64515967471348856</v>
      </c>
      <c r="O611" s="24">
        <f t="shared" si="118"/>
        <v>1.7424336792236059</v>
      </c>
      <c r="P611" s="11">
        <f t="shared" si="119"/>
        <v>80</v>
      </c>
      <c r="Q611" s="11">
        <f t="shared" si="119"/>
        <v>80</v>
      </c>
      <c r="R611" s="23">
        <f t="shared" si="120"/>
        <v>1.3962634015954636</v>
      </c>
      <c r="S611" s="23">
        <f t="shared" si="120"/>
        <v>1.3962634015954636</v>
      </c>
      <c r="T611">
        <f t="shared" si="121"/>
        <v>0.55080695060673945</v>
      </c>
      <c r="U611">
        <f t="shared" si="122"/>
        <v>107.04613649903747</v>
      </c>
      <c r="V611" s="24">
        <f t="shared" si="123"/>
        <v>0.5266094605785151</v>
      </c>
      <c r="W611" s="24">
        <f t="shared" si="124"/>
        <v>1.663759877557238</v>
      </c>
    </row>
    <row r="612" spans="1:23">
      <c r="A612" s="4"/>
      <c r="B612" s="4"/>
      <c r="F612" s="1">
        <v>90</v>
      </c>
      <c r="G612" s="1">
        <f t="shared" si="126"/>
        <v>80</v>
      </c>
      <c r="H612" s="1">
        <f t="shared" si="127"/>
        <v>80</v>
      </c>
      <c r="I612" s="1">
        <f t="shared" si="128"/>
        <v>90</v>
      </c>
      <c r="J612" s="23">
        <f t="shared" si="129"/>
        <v>1.3962634015954636</v>
      </c>
      <c r="K612" s="23">
        <f t="shared" si="129"/>
        <v>1.5707963267948966</v>
      </c>
      <c r="L612">
        <f t="shared" si="115"/>
        <v>0.67149400142796367</v>
      </c>
      <c r="M612">
        <f t="shared" si="116"/>
        <v>112.12768199999999</v>
      </c>
      <c r="N612" s="24">
        <f t="shared" si="117"/>
        <v>0.62203628786937915</v>
      </c>
      <c r="O612" s="24">
        <f t="shared" si="118"/>
        <v>1.8091591972819094</v>
      </c>
      <c r="P612" s="11">
        <f t="shared" si="119"/>
        <v>80</v>
      </c>
      <c r="Q612" s="11">
        <f t="shared" si="119"/>
        <v>90</v>
      </c>
      <c r="R612" s="23">
        <f t="shared" si="120"/>
        <v>1.3962634015954636</v>
      </c>
      <c r="S612" s="23">
        <f t="shared" si="120"/>
        <v>1.5707963267948966</v>
      </c>
      <c r="T612">
        <f t="shared" si="121"/>
        <v>0.55080695060673945</v>
      </c>
      <c r="U612">
        <f t="shared" si="122"/>
        <v>113.1283033455737</v>
      </c>
      <c r="V612" s="24">
        <f t="shared" si="123"/>
        <v>0.50653726073931926</v>
      </c>
      <c r="W612" s="24">
        <f t="shared" si="124"/>
        <v>1.7186476741872585</v>
      </c>
    </row>
    <row r="613" spans="1:23">
      <c r="A613" s="4"/>
      <c r="B613" s="4"/>
      <c r="F613" s="1">
        <v>100</v>
      </c>
      <c r="G613" s="1">
        <f t="shared" si="126"/>
        <v>80</v>
      </c>
      <c r="H613" s="1">
        <f t="shared" si="127"/>
        <v>80</v>
      </c>
      <c r="I613" s="1">
        <f t="shared" si="128"/>
        <v>100</v>
      </c>
      <c r="J613" s="23">
        <f t="shared" si="129"/>
        <v>1.3962634015954636</v>
      </c>
      <c r="K613" s="23">
        <f t="shared" si="129"/>
        <v>1.7453292519943295</v>
      </c>
      <c r="L613">
        <f t="shared" si="115"/>
        <v>0.67149400142796367</v>
      </c>
      <c r="M613">
        <f t="shared" si="116"/>
        <v>118.15605199999999</v>
      </c>
      <c r="N613" s="24">
        <f t="shared" si="117"/>
        <v>0.59203319983063851</v>
      </c>
      <c r="O613" s="24">
        <f t="shared" si="118"/>
        <v>1.8730872856893608</v>
      </c>
      <c r="P613" s="11">
        <f t="shared" si="119"/>
        <v>80</v>
      </c>
      <c r="Q613" s="11">
        <f t="shared" si="119"/>
        <v>100</v>
      </c>
      <c r="R613" s="23">
        <f t="shared" si="120"/>
        <v>1.3962634015954636</v>
      </c>
      <c r="S613" s="23">
        <f t="shared" si="120"/>
        <v>1.7453292519943295</v>
      </c>
      <c r="T613">
        <f t="shared" si="121"/>
        <v>0.55080695060673945</v>
      </c>
      <c r="U613">
        <f t="shared" si="122"/>
        <v>119.21047019210991</v>
      </c>
      <c r="V613" s="24">
        <f t="shared" si="123"/>
        <v>0.48076243440014482</v>
      </c>
      <c r="W613" s="24">
        <f t="shared" si="124"/>
        <v>1.7710997642549431</v>
      </c>
    </row>
    <row r="614" spans="1:23">
      <c r="A614" s="4"/>
      <c r="B614" s="4"/>
      <c r="F614" s="1">
        <v>110</v>
      </c>
      <c r="G614" s="1">
        <f t="shared" si="126"/>
        <v>80</v>
      </c>
      <c r="H614" s="1">
        <f t="shared" si="127"/>
        <v>80</v>
      </c>
      <c r="I614" s="1">
        <f t="shared" si="128"/>
        <v>110</v>
      </c>
      <c r="J614" s="23">
        <f t="shared" si="129"/>
        <v>1.3962634015954636</v>
      </c>
      <c r="K614" s="23">
        <f t="shared" si="129"/>
        <v>1.9198621771937625</v>
      </c>
      <c r="L614">
        <f t="shared" si="115"/>
        <v>0.67149400142796367</v>
      </c>
      <c r="M614">
        <f t="shared" si="116"/>
        <v>124.184422</v>
      </c>
      <c r="N614" s="24">
        <f t="shared" si="117"/>
        <v>0.55548224377910527</v>
      </c>
      <c r="O614" s="24">
        <f t="shared" si="118"/>
        <v>1.9335109018589534</v>
      </c>
      <c r="P614" s="11">
        <f t="shared" si="119"/>
        <v>80</v>
      </c>
      <c r="Q614" s="11">
        <f t="shared" si="119"/>
        <v>110</v>
      </c>
      <c r="R614" s="23">
        <f t="shared" si="120"/>
        <v>1.3962634015954636</v>
      </c>
      <c r="S614" s="23">
        <f t="shared" si="120"/>
        <v>1.9198621771937625</v>
      </c>
      <c r="T614">
        <f t="shared" si="121"/>
        <v>0.55080695060673945</v>
      </c>
      <c r="U614">
        <f t="shared" si="122"/>
        <v>125.29263703864613</v>
      </c>
      <c r="V614" s="24">
        <f t="shared" si="123"/>
        <v>0.44957515608339438</v>
      </c>
      <c r="W614" s="24">
        <f t="shared" si="124"/>
        <v>1.8205256390218771</v>
      </c>
    </row>
    <row r="615" spans="1:23">
      <c r="A615" s="4"/>
      <c r="B615" s="4"/>
      <c r="F615" s="1">
        <v>120</v>
      </c>
      <c r="G615" s="1">
        <f t="shared" si="126"/>
        <v>80</v>
      </c>
      <c r="H615" s="1">
        <f t="shared" si="127"/>
        <v>80</v>
      </c>
      <c r="I615" s="1">
        <f t="shared" si="128"/>
        <v>120</v>
      </c>
      <c r="J615" s="23">
        <f t="shared" si="129"/>
        <v>1.3962634015954636</v>
      </c>
      <c r="K615" s="23">
        <f t="shared" si="129"/>
        <v>2.0943951023931953</v>
      </c>
      <c r="L615">
        <f t="shared" si="115"/>
        <v>0.67149400142796367</v>
      </c>
      <c r="M615">
        <f t="shared" si="116"/>
        <v>130.21279199999998</v>
      </c>
      <c r="N615" s="24">
        <f t="shared" si="117"/>
        <v>0.51278767210473863</v>
      </c>
      <c r="O615" s="24">
        <f t="shared" si="118"/>
        <v>1.9897617625531125</v>
      </c>
      <c r="P615" s="11">
        <f t="shared" si="119"/>
        <v>80</v>
      </c>
      <c r="Q615" s="11">
        <f t="shared" si="119"/>
        <v>120</v>
      </c>
      <c r="R615" s="23">
        <f t="shared" si="120"/>
        <v>1.3962634015954636</v>
      </c>
      <c r="S615" s="23">
        <f t="shared" si="120"/>
        <v>2.0943951023931953</v>
      </c>
      <c r="T615">
        <f t="shared" si="121"/>
        <v>0.55080695060673945</v>
      </c>
      <c r="U615">
        <f t="shared" si="122"/>
        <v>131.37480388518236</v>
      </c>
      <c r="V615" s="24">
        <f t="shared" si="123"/>
        <v>0.41332653401658837</v>
      </c>
      <c r="W615" s="24">
        <f t="shared" si="124"/>
        <v>1.866368859060842</v>
      </c>
    </row>
    <row r="616" spans="1:23">
      <c r="A616" s="4"/>
      <c r="B616" s="4"/>
      <c r="F616" s="1">
        <v>130</v>
      </c>
      <c r="G616" s="1">
        <f t="shared" si="126"/>
        <v>80</v>
      </c>
      <c r="H616" s="1">
        <f t="shared" si="127"/>
        <v>80</v>
      </c>
      <c r="I616" s="1">
        <f t="shared" si="128"/>
        <v>130</v>
      </c>
      <c r="J616" s="23">
        <f t="shared" si="129"/>
        <v>1.3962634015954636</v>
      </c>
      <c r="K616" s="23">
        <f t="shared" si="129"/>
        <v>2.2689280275926285</v>
      </c>
      <c r="L616">
        <f t="shared" si="115"/>
        <v>0.67149400142796367</v>
      </c>
      <c r="M616">
        <f t="shared" si="116"/>
        <v>136.241162</v>
      </c>
      <c r="N616" s="24">
        <f t="shared" si="117"/>
        <v>0.46442168538728029</v>
      </c>
      <c r="O616" s="24">
        <f t="shared" si="118"/>
        <v>2.0412177350746581</v>
      </c>
      <c r="P616" s="11">
        <f t="shared" si="119"/>
        <v>80</v>
      </c>
      <c r="Q616" s="11">
        <f t="shared" si="119"/>
        <v>130</v>
      </c>
      <c r="R616" s="23">
        <f t="shared" si="120"/>
        <v>1.3962634015954636</v>
      </c>
      <c r="S616" s="23">
        <f t="shared" si="120"/>
        <v>2.2689280275926285</v>
      </c>
      <c r="T616">
        <f t="shared" si="121"/>
        <v>0.55080695060673945</v>
      </c>
      <c r="U616">
        <f t="shared" si="122"/>
        <v>137.45697073171857</v>
      </c>
      <c r="V616" s="24">
        <f t="shared" si="123"/>
        <v>0.37242465733513286</v>
      </c>
      <c r="W616" s="24">
        <f t="shared" si="124"/>
        <v>1.9081133186838637</v>
      </c>
    </row>
    <row r="617" spans="1:23">
      <c r="A617" s="4"/>
      <c r="B617" s="4"/>
      <c r="F617" s="1">
        <v>140</v>
      </c>
      <c r="G617" s="1">
        <f t="shared" si="126"/>
        <v>80</v>
      </c>
      <c r="H617" s="1">
        <f t="shared" si="127"/>
        <v>80</v>
      </c>
      <c r="I617" s="1">
        <f t="shared" si="128"/>
        <v>140</v>
      </c>
      <c r="J617" s="23">
        <f t="shared" si="129"/>
        <v>1.3962634015954636</v>
      </c>
      <c r="K617" s="23">
        <f t="shared" si="129"/>
        <v>2.4434609527920612</v>
      </c>
      <c r="L617">
        <f t="shared" si="115"/>
        <v>0.67149400142796367</v>
      </c>
      <c r="M617">
        <f t="shared" si="116"/>
        <v>142.269532</v>
      </c>
      <c r="N617" s="24">
        <f t="shared" si="117"/>
        <v>0.4109192098731389</v>
      </c>
      <c r="O617" s="24">
        <f t="shared" si="118"/>
        <v>2.0873097180342794</v>
      </c>
      <c r="P617" s="11">
        <f t="shared" si="119"/>
        <v>80</v>
      </c>
      <c r="Q617" s="11">
        <f t="shared" si="119"/>
        <v>140</v>
      </c>
      <c r="R617" s="23">
        <f t="shared" si="120"/>
        <v>1.3962634015954636</v>
      </c>
      <c r="S617" s="23">
        <f t="shared" si="120"/>
        <v>2.4434609527920612</v>
      </c>
      <c r="T617">
        <f t="shared" si="121"/>
        <v>0.55080695060673945</v>
      </c>
      <c r="U617">
        <f t="shared" si="122"/>
        <v>143.53913757825478</v>
      </c>
      <c r="V617" s="24">
        <f t="shared" si="123"/>
        <v>0.32733000179064747</v>
      </c>
      <c r="W617" s="24">
        <f t="shared" si="124"/>
        <v>1.9452890562906322</v>
      </c>
    </row>
    <row r="618" spans="1:23">
      <c r="A618" s="4"/>
      <c r="B618" s="4"/>
      <c r="F618" s="1">
        <v>150</v>
      </c>
      <c r="G618" s="1">
        <f t="shared" si="126"/>
        <v>80</v>
      </c>
      <c r="H618" s="1">
        <f t="shared" si="127"/>
        <v>80</v>
      </c>
      <c r="I618" s="1">
        <f t="shared" si="128"/>
        <v>150</v>
      </c>
      <c r="J618" s="23">
        <f t="shared" si="129"/>
        <v>1.3962634015954636</v>
      </c>
      <c r="K618" s="23">
        <f t="shared" si="129"/>
        <v>2.6179938779914944</v>
      </c>
      <c r="L618">
        <f t="shared" si="115"/>
        <v>0.67149400142796367</v>
      </c>
      <c r="M618">
        <f t="shared" si="116"/>
        <v>148.29790199999999</v>
      </c>
      <c r="N618" s="24">
        <f t="shared" si="117"/>
        <v>0.35287198120843105</v>
      </c>
      <c r="O618" s="24">
        <f t="shared" si="118"/>
        <v>2.1275279355934709</v>
      </c>
      <c r="P618" s="11">
        <f t="shared" si="119"/>
        <v>80</v>
      </c>
      <c r="Q618" s="11">
        <f t="shared" si="119"/>
        <v>150</v>
      </c>
      <c r="R618" s="23">
        <f t="shared" si="120"/>
        <v>1.3962634015954636</v>
      </c>
      <c r="S618" s="23">
        <f t="shared" si="120"/>
        <v>2.6179938779914944</v>
      </c>
      <c r="T618">
        <f t="shared" si="121"/>
        <v>0.55080695060673945</v>
      </c>
      <c r="U618">
        <f t="shared" si="122"/>
        <v>149.62130442479102</v>
      </c>
      <c r="V618" s="24">
        <f t="shared" si="123"/>
        <v>0.27855024568766629</v>
      </c>
      <c r="W618" s="24">
        <f t="shared" si="124"/>
        <v>1.9774775452240503</v>
      </c>
    </row>
    <row r="619" spans="1:23">
      <c r="A619" s="4"/>
      <c r="B619" s="4"/>
      <c r="F619" s="1">
        <v>160</v>
      </c>
      <c r="G619" s="1">
        <f t="shared" si="126"/>
        <v>80</v>
      </c>
      <c r="H619" s="1">
        <f t="shared" si="127"/>
        <v>80</v>
      </c>
      <c r="I619" s="1">
        <f t="shared" si="128"/>
        <v>160</v>
      </c>
      <c r="J619" s="23">
        <f t="shared" si="129"/>
        <v>1.3962634015954636</v>
      </c>
      <c r="K619" s="23">
        <f t="shared" si="129"/>
        <v>2.7925268031909272</v>
      </c>
      <c r="L619">
        <f t="shared" si="115"/>
        <v>0.67149400142796367</v>
      </c>
      <c r="M619">
        <f t="shared" si="116"/>
        <v>154.32627199999999</v>
      </c>
      <c r="N619" s="24">
        <f t="shared" si="117"/>
        <v>0.29092199986190309</v>
      </c>
      <c r="O619" s="24">
        <f t="shared" si="118"/>
        <v>2.1614275755687888</v>
      </c>
      <c r="P619" s="11">
        <f t="shared" si="119"/>
        <v>80</v>
      </c>
      <c r="Q619" s="11">
        <f t="shared" si="119"/>
        <v>160</v>
      </c>
      <c r="R619" s="23">
        <f t="shared" si="120"/>
        <v>1.3962634015954636</v>
      </c>
      <c r="S619" s="23">
        <f t="shared" si="120"/>
        <v>2.7925268031909272</v>
      </c>
      <c r="T619">
        <f t="shared" si="121"/>
        <v>0.55080695060673945</v>
      </c>
      <c r="U619">
        <f t="shared" si="122"/>
        <v>155.70347127132723</v>
      </c>
      <c r="V619" s="24">
        <f t="shared" si="123"/>
        <v>0.2266345544111984</v>
      </c>
      <c r="W619" s="24">
        <f t="shared" si="124"/>
        <v>2.0043164055681402</v>
      </c>
    </row>
    <row r="620" spans="1:23">
      <c r="A620" s="4"/>
      <c r="B620" s="4"/>
      <c r="F620" s="1">
        <v>170</v>
      </c>
      <c r="G620" s="1">
        <f t="shared" si="126"/>
        <v>80</v>
      </c>
      <c r="H620" s="1">
        <f t="shared" si="127"/>
        <v>80</v>
      </c>
      <c r="I620" s="1">
        <f t="shared" si="128"/>
        <v>170</v>
      </c>
      <c r="J620" s="23">
        <f t="shared" si="129"/>
        <v>1.3962634015954636</v>
      </c>
      <c r="K620" s="23">
        <f t="shared" si="129"/>
        <v>2.9670597283903604</v>
      </c>
      <c r="L620">
        <f t="shared" si="115"/>
        <v>0.67149400142796367</v>
      </c>
      <c r="M620">
        <f t="shared" si="116"/>
        <v>160.35464199999998</v>
      </c>
      <c r="N620" s="24">
        <f t="shared" si="117"/>
        <v>0.22575443062054357</v>
      </c>
      <c r="O620" s="24">
        <f t="shared" si="118"/>
        <v>2.1886337090401948</v>
      </c>
      <c r="P620" s="11">
        <f t="shared" si="119"/>
        <v>80</v>
      </c>
      <c r="Q620" s="11">
        <f t="shared" si="119"/>
        <v>170</v>
      </c>
      <c r="R620" s="23">
        <f t="shared" si="120"/>
        <v>1.3962634015954636</v>
      </c>
      <c r="S620" s="23">
        <f t="shared" si="120"/>
        <v>2.9670597283903604</v>
      </c>
      <c r="T620">
        <f t="shared" si="121"/>
        <v>0.55080695060673945</v>
      </c>
      <c r="U620">
        <f t="shared" si="122"/>
        <v>161.78563811786344</v>
      </c>
      <c r="V620" s="24">
        <f t="shared" si="123"/>
        <v>0.17216739789027907</v>
      </c>
      <c r="W620" s="24">
        <f t="shared" si="124"/>
        <v>2.0255034838426158</v>
      </c>
    </row>
    <row r="621" spans="1:23">
      <c r="A621" s="4"/>
      <c r="B621" s="4"/>
      <c r="F621" s="1">
        <v>180</v>
      </c>
      <c r="G621" s="1">
        <f t="shared" si="126"/>
        <v>80</v>
      </c>
      <c r="H621" s="1">
        <f t="shared" si="127"/>
        <v>80</v>
      </c>
      <c r="I621" s="1">
        <f t="shared" si="128"/>
        <v>180</v>
      </c>
      <c r="J621" s="23">
        <f t="shared" si="129"/>
        <v>1.3962634015954636</v>
      </c>
      <c r="K621" s="23">
        <f t="shared" si="129"/>
        <v>3.1415926535897931</v>
      </c>
      <c r="L621">
        <f t="shared" si="115"/>
        <v>0.67149400142796367</v>
      </c>
      <c r="M621">
        <f t="shared" si="116"/>
        <v>166.38301199999998</v>
      </c>
      <c r="N621" s="24">
        <f t="shared" si="117"/>
        <v>0.15809002468923267</v>
      </c>
      <c r="O621" s="24">
        <f t="shared" si="118"/>
        <v>2.2088454370527653</v>
      </c>
      <c r="P621" s="11">
        <f t="shared" si="119"/>
        <v>80</v>
      </c>
      <c r="Q621" s="11">
        <f t="shared" si="119"/>
        <v>180</v>
      </c>
      <c r="R621" s="23">
        <f t="shared" si="120"/>
        <v>1.3962634015954636</v>
      </c>
      <c r="S621" s="23">
        <f t="shared" si="120"/>
        <v>3.1415926535897931</v>
      </c>
      <c r="T621">
        <f t="shared" si="121"/>
        <v>0.55080695060673945</v>
      </c>
      <c r="U621">
        <f t="shared" si="122"/>
        <v>167.86780496439968</v>
      </c>
      <c r="V621" s="24">
        <f t="shared" si="123"/>
        <v>0.1157619706008704</v>
      </c>
      <c r="W621" s="24">
        <f t="shared" si="124"/>
        <v>2.0408002546646671</v>
      </c>
    </row>
    <row r="622" spans="1:23">
      <c r="B622" s="4"/>
      <c r="F622" s="1">
        <v>-180</v>
      </c>
      <c r="G622" s="1">
        <f t="shared" si="126"/>
        <v>90</v>
      </c>
      <c r="H622" s="1">
        <f t="shared" si="127"/>
        <v>90</v>
      </c>
      <c r="I622" s="1">
        <f t="shared" si="128"/>
        <v>-180</v>
      </c>
      <c r="J622" s="23">
        <f t="shared" si="129"/>
        <v>1.5707963267948966</v>
      </c>
      <c r="K622" s="23">
        <f t="shared" si="129"/>
        <v>-3.1415926535897931</v>
      </c>
      <c r="L622">
        <f t="shared" si="115"/>
        <v>0.63285202891218562</v>
      </c>
      <c r="M622">
        <f t="shared" si="116"/>
        <v>-50.638307999999995</v>
      </c>
      <c r="N622" s="24">
        <f t="shared" si="117"/>
        <v>-0.48929447102931406</v>
      </c>
      <c r="O622" s="24">
        <f t="shared" si="118"/>
        <v>1.1548628598134112</v>
      </c>
      <c r="P622" s="11">
        <f t="shared" si="119"/>
        <v>90</v>
      </c>
      <c r="Q622" s="11">
        <f t="shared" si="119"/>
        <v>-180</v>
      </c>
      <c r="R622" s="23">
        <f t="shared" si="120"/>
        <v>1.5707963267948966</v>
      </c>
      <c r="S622" s="23">
        <f t="shared" si="120"/>
        <v>-3.1415926535897931</v>
      </c>
      <c r="T622">
        <f t="shared" si="121"/>
        <v>0.50341990842009565</v>
      </c>
      <c r="U622">
        <f t="shared" si="122"/>
        <v>-51.090201510904251</v>
      </c>
      <c r="V622" s="24">
        <f t="shared" si="123"/>
        <v>-0.39172902572839191</v>
      </c>
      <c r="W622" s="24">
        <f t="shared" si="124"/>
        <v>1.1860993129029418</v>
      </c>
    </row>
    <row r="623" spans="1:23">
      <c r="A623" s="4"/>
      <c r="F623" s="1">
        <v>-170</v>
      </c>
      <c r="G623" s="1">
        <f t="shared" si="126"/>
        <v>90</v>
      </c>
      <c r="H623" s="1">
        <f t="shared" si="127"/>
        <v>90</v>
      </c>
      <c r="I623" s="1">
        <f t="shared" si="128"/>
        <v>-170</v>
      </c>
      <c r="J623" s="23">
        <f t="shared" si="129"/>
        <v>1.5707963267948966</v>
      </c>
      <c r="K623" s="23">
        <f t="shared" si="129"/>
        <v>-2.9670597283903604</v>
      </c>
      <c r="L623">
        <f t="shared" si="115"/>
        <v>0.63285202891218562</v>
      </c>
      <c r="M623">
        <f t="shared" si="116"/>
        <v>-44.609938</v>
      </c>
      <c r="N623" s="24">
        <f t="shared" si="117"/>
        <v>-0.44443713568647186</v>
      </c>
      <c r="O623" s="24">
        <f t="shared" si="118"/>
        <v>1.1056962533648456</v>
      </c>
      <c r="P623" s="11">
        <f t="shared" si="119"/>
        <v>90</v>
      </c>
      <c r="Q623" s="11">
        <f t="shared" si="119"/>
        <v>-170</v>
      </c>
      <c r="R623" s="23">
        <f t="shared" si="120"/>
        <v>1.5707963267948966</v>
      </c>
      <c r="S623" s="23">
        <f t="shared" si="120"/>
        <v>-2.9670597283903604</v>
      </c>
      <c r="T623">
        <f t="shared" si="121"/>
        <v>0.50341990842009565</v>
      </c>
      <c r="U623">
        <f t="shared" si="122"/>
        <v>-45.008034664368026</v>
      </c>
      <c r="V623" s="24">
        <f t="shared" si="123"/>
        <v>-0.35602154590943191</v>
      </c>
      <c r="W623" s="24">
        <f t="shared" si="124"/>
        <v>1.146373705243183</v>
      </c>
    </row>
    <row r="624" spans="1:23">
      <c r="F624" s="1">
        <v>-160</v>
      </c>
      <c r="G624" s="1">
        <f t="shared" si="126"/>
        <v>90</v>
      </c>
      <c r="H624" s="1">
        <f t="shared" si="127"/>
        <v>90</v>
      </c>
      <c r="I624" s="1">
        <f t="shared" si="128"/>
        <v>-160</v>
      </c>
      <c r="J624" s="23">
        <f t="shared" si="129"/>
        <v>1.5707963267948966</v>
      </c>
      <c r="K624" s="23">
        <f t="shared" si="129"/>
        <v>-2.7925268031909272</v>
      </c>
      <c r="L624">
        <f t="shared" si="115"/>
        <v>0.63285202891218562</v>
      </c>
      <c r="M624">
        <f t="shared" si="116"/>
        <v>-38.581567999999997</v>
      </c>
      <c r="N624" s="24">
        <f t="shared" si="117"/>
        <v>-0.39466434001929096</v>
      </c>
      <c r="O624" s="24">
        <f t="shared" si="118"/>
        <v>1.0615124946383472</v>
      </c>
      <c r="P624" s="11">
        <f t="shared" si="119"/>
        <v>90</v>
      </c>
      <c r="Q624" s="11">
        <f t="shared" si="119"/>
        <v>-160</v>
      </c>
      <c r="R624" s="23">
        <f t="shared" si="120"/>
        <v>1.5707963267948966</v>
      </c>
      <c r="S624" s="23">
        <f t="shared" si="120"/>
        <v>-2.7925268031909272</v>
      </c>
      <c r="T624">
        <f t="shared" si="121"/>
        <v>0.50341990842009565</v>
      </c>
      <c r="U624">
        <f t="shared" si="122"/>
        <v>-38.925867817831808</v>
      </c>
      <c r="V624" s="24">
        <f t="shared" si="123"/>
        <v>-0.31630595442795928</v>
      </c>
      <c r="W624" s="24">
        <f t="shared" si="124"/>
        <v>1.1106550852777464</v>
      </c>
    </row>
    <row r="625" spans="1:23">
      <c r="A625" s="4"/>
      <c r="F625" s="1">
        <v>-150</v>
      </c>
      <c r="G625" s="1">
        <f t="shared" si="126"/>
        <v>90</v>
      </c>
      <c r="H625" s="1">
        <f t="shared" si="127"/>
        <v>90</v>
      </c>
      <c r="I625" s="1">
        <f t="shared" si="128"/>
        <v>-150</v>
      </c>
      <c r="J625" s="23">
        <f t="shared" si="129"/>
        <v>1.5707963267948966</v>
      </c>
      <c r="K625" s="23">
        <f t="shared" si="129"/>
        <v>-2.6179938779914944</v>
      </c>
      <c r="L625">
        <f t="shared" si="115"/>
        <v>0.63285202891218562</v>
      </c>
      <c r="M625">
        <f t="shared" si="116"/>
        <v>-32.553197999999995</v>
      </c>
      <c r="N625" s="24">
        <f t="shared" si="117"/>
        <v>-0.34052656953559401</v>
      </c>
      <c r="O625" s="24">
        <f t="shared" si="118"/>
        <v>1.0228002545742165</v>
      </c>
      <c r="P625" s="11">
        <f t="shared" si="119"/>
        <v>90</v>
      </c>
      <c r="Q625" s="11">
        <f t="shared" si="119"/>
        <v>-150</v>
      </c>
      <c r="R625" s="23">
        <f t="shared" si="120"/>
        <v>1.5707963267948966</v>
      </c>
      <c r="S625" s="23">
        <f t="shared" si="120"/>
        <v>-2.6179938779914944</v>
      </c>
      <c r="T625">
        <f t="shared" si="121"/>
        <v>0.50341990842009565</v>
      </c>
      <c r="U625">
        <f t="shared" si="122"/>
        <v>-32.84370097129559</v>
      </c>
      <c r="V625" s="24">
        <f t="shared" si="123"/>
        <v>-0.27302937176651076</v>
      </c>
      <c r="W625" s="24">
        <f t="shared" si="124"/>
        <v>1.079345575346971</v>
      </c>
    </row>
    <row r="626" spans="1:23">
      <c r="F626" s="1">
        <v>-140</v>
      </c>
      <c r="G626" s="1">
        <f t="shared" si="126"/>
        <v>90</v>
      </c>
      <c r="H626" s="1">
        <f t="shared" si="127"/>
        <v>90</v>
      </c>
      <c r="I626" s="1">
        <f t="shared" si="128"/>
        <v>-140</v>
      </c>
      <c r="J626" s="23">
        <f t="shared" si="129"/>
        <v>1.5707963267948966</v>
      </c>
      <c r="K626" s="23">
        <f t="shared" si="129"/>
        <v>-2.4434609527920612</v>
      </c>
      <c r="L626">
        <f t="shared" si="115"/>
        <v>0.63285202891218562</v>
      </c>
      <c r="M626">
        <f t="shared" si="116"/>
        <v>-26.524827999999999</v>
      </c>
      <c r="N626" s="24">
        <f t="shared" si="117"/>
        <v>-0.28262258622328207</v>
      </c>
      <c r="O626" s="24">
        <f t="shared" si="118"/>
        <v>0.98998768929358305</v>
      </c>
      <c r="P626" s="11">
        <f t="shared" si="119"/>
        <v>90</v>
      </c>
      <c r="Q626" s="11">
        <f t="shared" si="119"/>
        <v>-140</v>
      </c>
      <c r="R626" s="23">
        <f t="shared" si="120"/>
        <v>1.5707963267948966</v>
      </c>
      <c r="S626" s="23">
        <f t="shared" si="120"/>
        <v>-2.4434609527920612</v>
      </c>
      <c r="T626">
        <f t="shared" si="121"/>
        <v>0.50341990842009565</v>
      </c>
      <c r="U626">
        <f t="shared" si="122"/>
        <v>-26.761534124759368</v>
      </c>
      <c r="V626" s="24">
        <f t="shared" si="123"/>
        <v>-0.22667900825735968</v>
      </c>
      <c r="W626" s="24">
        <f t="shared" si="124"/>
        <v>1.0527976597691318</v>
      </c>
    </row>
    <row r="627" spans="1:23">
      <c r="A627" s="4"/>
      <c r="F627" s="1">
        <v>-130</v>
      </c>
      <c r="G627" s="1">
        <f t="shared" si="126"/>
        <v>90</v>
      </c>
      <c r="H627" s="1">
        <f t="shared" si="127"/>
        <v>90</v>
      </c>
      <c r="I627" s="1">
        <f t="shared" si="128"/>
        <v>-130</v>
      </c>
      <c r="J627" s="23">
        <f t="shared" si="129"/>
        <v>1.5707963267948966</v>
      </c>
      <c r="K627" s="23">
        <f t="shared" si="129"/>
        <v>-2.2689280275926285</v>
      </c>
      <c r="L627">
        <f t="shared" si="115"/>
        <v>0.63285202891218562</v>
      </c>
      <c r="M627">
        <f t="shared" si="116"/>
        <v>-20.496457999999997</v>
      </c>
      <c r="N627" s="24">
        <f t="shared" si="117"/>
        <v>-0.22159280626214425</v>
      </c>
      <c r="O627" s="24">
        <f t="shared" si="118"/>
        <v>0.96343770470557499</v>
      </c>
      <c r="P627" s="11">
        <f t="shared" si="119"/>
        <v>90</v>
      </c>
      <c r="Q627" s="11">
        <f t="shared" si="119"/>
        <v>-130</v>
      </c>
      <c r="R627" s="23">
        <f t="shared" si="120"/>
        <v>1.5707963267948966</v>
      </c>
      <c r="S627" s="23">
        <f t="shared" si="120"/>
        <v>-2.2689280275926285</v>
      </c>
      <c r="T627">
        <f t="shared" si="121"/>
        <v>0.50341990842009565</v>
      </c>
      <c r="U627">
        <f t="shared" si="122"/>
        <v>-20.679367278223147</v>
      </c>
      <c r="V627" s="24">
        <f t="shared" si="123"/>
        <v>-0.17777667903972244</v>
      </c>
      <c r="W627" s="24">
        <f t="shared" si="124"/>
        <v>1.0313102165510954</v>
      </c>
    </row>
    <row r="628" spans="1:23">
      <c r="F628" s="1">
        <v>-120</v>
      </c>
      <c r="G628" s="1">
        <f t="shared" si="126"/>
        <v>90</v>
      </c>
      <c r="H628" s="1">
        <f t="shared" si="127"/>
        <v>90</v>
      </c>
      <c r="I628" s="1">
        <f t="shared" si="128"/>
        <v>-120</v>
      </c>
      <c r="J628" s="23">
        <f t="shared" si="129"/>
        <v>1.5707963267948966</v>
      </c>
      <c r="K628" s="23">
        <f t="shared" si="129"/>
        <v>-2.0943951023931953</v>
      </c>
      <c r="L628">
        <f t="shared" si="115"/>
        <v>0.63285202891218562</v>
      </c>
      <c r="M628">
        <f t="shared" si="116"/>
        <v>-14.468087999999998</v>
      </c>
      <c r="N628" s="24">
        <f t="shared" si="117"/>
        <v>-0.15811221704165435</v>
      </c>
      <c r="O628" s="24">
        <f t="shared" si="118"/>
        <v>0.94344394277972032</v>
      </c>
      <c r="P628" s="11">
        <f t="shared" si="119"/>
        <v>90</v>
      </c>
      <c r="Q628" s="11">
        <f t="shared" si="119"/>
        <v>-120</v>
      </c>
      <c r="R628" s="23">
        <f t="shared" si="120"/>
        <v>1.5707963267948966</v>
      </c>
      <c r="S628" s="23">
        <f t="shared" si="120"/>
        <v>-2.0943951023931953</v>
      </c>
      <c r="T628">
        <f t="shared" si="121"/>
        <v>0.50341990842009565</v>
      </c>
      <c r="U628">
        <f t="shared" si="122"/>
        <v>-14.597200431686929</v>
      </c>
      <c r="V628" s="24">
        <f t="shared" si="123"/>
        <v>-0.12687292943399675</v>
      </c>
      <c r="W628" s="24">
        <f t="shared" si="124"/>
        <v>1.0151251526020064</v>
      </c>
    </row>
    <row r="629" spans="1:23">
      <c r="A629" s="4"/>
      <c r="F629" s="1">
        <v>-110</v>
      </c>
      <c r="G629" s="1">
        <f t="shared" si="126"/>
        <v>90</v>
      </c>
      <c r="H629" s="1">
        <f t="shared" si="127"/>
        <v>90</v>
      </c>
      <c r="I629" s="1">
        <f t="shared" si="128"/>
        <v>-110</v>
      </c>
      <c r="J629" s="23">
        <f t="shared" si="129"/>
        <v>1.5707963267948966</v>
      </c>
      <c r="K629" s="23">
        <f t="shared" si="129"/>
        <v>-1.9198621771937625</v>
      </c>
      <c r="L629">
        <f t="shared" si="115"/>
        <v>0.63285202891218562</v>
      </c>
      <c r="M629">
        <f t="shared" si="116"/>
        <v>-8.4397179999999992</v>
      </c>
      <c r="N629" s="24">
        <f t="shared" si="117"/>
        <v>-9.2882911822306694E-2</v>
      </c>
      <c r="O629" s="24">
        <f t="shared" si="118"/>
        <v>0.93022753387527402</v>
      </c>
      <c r="P629" s="11">
        <f t="shared" si="119"/>
        <v>90</v>
      </c>
      <c r="Q629" s="11">
        <f t="shared" si="119"/>
        <v>-110</v>
      </c>
      <c r="R629" s="23">
        <f t="shared" si="120"/>
        <v>1.5707963267948966</v>
      </c>
      <c r="S629" s="23">
        <f t="shared" si="120"/>
        <v>-1.9198621771937625</v>
      </c>
      <c r="T629">
        <f t="shared" si="121"/>
        <v>0.50341990842009565</v>
      </c>
      <c r="U629">
        <f t="shared" si="122"/>
        <v>-8.5150335851507073</v>
      </c>
      <c r="V629" s="24">
        <f t="shared" si="123"/>
        <v>-7.4540836869918525E-2</v>
      </c>
      <c r="W629" s="24">
        <f t="shared" si="124"/>
        <v>1.004424680330968</v>
      </c>
    </row>
    <row r="630" spans="1:23">
      <c r="F630" s="1">
        <v>-100</v>
      </c>
      <c r="G630" s="1">
        <f t="shared" si="126"/>
        <v>90</v>
      </c>
      <c r="H630" s="1">
        <f t="shared" si="127"/>
        <v>90</v>
      </c>
      <c r="I630" s="1">
        <f t="shared" si="128"/>
        <v>-100</v>
      </c>
      <c r="J630" s="23">
        <f t="shared" si="129"/>
        <v>1.5707963267948966</v>
      </c>
      <c r="K630" s="23">
        <f t="shared" si="129"/>
        <v>-1.7453292519943295</v>
      </c>
      <c r="L630">
        <f t="shared" si="115"/>
        <v>0.63285202891218562</v>
      </c>
      <c r="M630">
        <f t="shared" si="116"/>
        <v>-2.4113479999999998</v>
      </c>
      <c r="N630" s="24">
        <f t="shared" si="117"/>
        <v>-2.6626324606898125E-2</v>
      </c>
      <c r="O630" s="24">
        <f t="shared" si="118"/>
        <v>0.92393465104660932</v>
      </c>
      <c r="P630" s="11">
        <f t="shared" si="119"/>
        <v>90</v>
      </c>
      <c r="Q630" s="11">
        <f t="shared" si="119"/>
        <v>-100</v>
      </c>
      <c r="R630" s="23">
        <f t="shared" si="120"/>
        <v>1.5707963267948966</v>
      </c>
      <c r="S630" s="23">
        <f t="shared" si="120"/>
        <v>-1.7453292519943295</v>
      </c>
      <c r="T630">
        <f t="shared" si="121"/>
        <v>0.50341990842009565</v>
      </c>
      <c r="U630">
        <f t="shared" si="122"/>
        <v>-2.432866738614488</v>
      </c>
      <c r="V630" s="24">
        <f t="shared" si="123"/>
        <v>-2.1369559146895509E-2</v>
      </c>
      <c r="W630" s="24">
        <f t="shared" si="124"/>
        <v>0.99932926628894236</v>
      </c>
    </row>
    <row r="631" spans="1:23">
      <c r="A631" s="4"/>
      <c r="F631" s="1">
        <v>-90</v>
      </c>
      <c r="G631" s="1">
        <f t="shared" si="126"/>
        <v>90</v>
      </c>
      <c r="H631" s="1">
        <f t="shared" si="127"/>
        <v>90</v>
      </c>
      <c r="I631" s="1">
        <f t="shared" si="128"/>
        <v>-90</v>
      </c>
      <c r="J631" s="23">
        <f t="shared" si="129"/>
        <v>1.5707963267948966</v>
      </c>
      <c r="K631" s="23">
        <f t="shared" si="129"/>
        <v>-1.5707963267948966</v>
      </c>
      <c r="L631">
        <f t="shared" si="115"/>
        <v>0.63285202891218562</v>
      </c>
      <c r="M631">
        <f t="shared" si="116"/>
        <v>3.6170219999999995</v>
      </c>
      <c r="N631" s="24">
        <f t="shared" si="117"/>
        <v>3.9924748896174055E-2</v>
      </c>
      <c r="O631" s="24">
        <f t="shared" si="118"/>
        <v>0.92463489337396998</v>
      </c>
      <c r="P631" s="11">
        <f t="shared" si="119"/>
        <v>90</v>
      </c>
      <c r="Q631" s="11">
        <f t="shared" si="119"/>
        <v>-90</v>
      </c>
      <c r="R631" s="23">
        <f t="shared" si="120"/>
        <v>1.5707963267948966</v>
      </c>
      <c r="S631" s="23">
        <f t="shared" si="120"/>
        <v>-1.5707963267948966</v>
      </c>
      <c r="T631">
        <f t="shared" si="121"/>
        <v>0.50341990842009565</v>
      </c>
      <c r="U631">
        <f t="shared" si="122"/>
        <v>3.6493001079217322</v>
      </c>
      <c r="V631" s="24">
        <f t="shared" si="123"/>
        <v>3.2042298339413001E-2</v>
      </c>
      <c r="W631" s="24">
        <f t="shared" si="124"/>
        <v>0.99989627494918076</v>
      </c>
    </row>
    <row r="632" spans="1:23">
      <c r="F632" s="1">
        <v>-80</v>
      </c>
      <c r="G632" s="1">
        <f t="shared" si="126"/>
        <v>90</v>
      </c>
      <c r="H632" s="1">
        <f t="shared" si="127"/>
        <v>90</v>
      </c>
      <c r="I632" s="1">
        <f t="shared" si="128"/>
        <v>-80</v>
      </c>
      <c r="J632" s="23">
        <f t="shared" si="129"/>
        <v>1.5707963267948966</v>
      </c>
      <c r="K632" s="23">
        <f t="shared" si="129"/>
        <v>-1.3962634015954636</v>
      </c>
      <c r="L632">
        <f t="shared" si="115"/>
        <v>0.63285202891218562</v>
      </c>
      <c r="M632">
        <f t="shared" si="116"/>
        <v>9.6453919999999993</v>
      </c>
      <c r="N632" s="24">
        <f t="shared" si="117"/>
        <v>0.10603425596971017</v>
      </c>
      <c r="O632" s="24">
        <f t="shared" si="118"/>
        <v>0.93232051619989786</v>
      </c>
      <c r="P632" s="11">
        <f t="shared" si="119"/>
        <v>90</v>
      </c>
      <c r="Q632" s="11">
        <f t="shared" si="119"/>
        <v>-80</v>
      </c>
      <c r="R632" s="23">
        <f t="shared" si="120"/>
        <v>1.5707963267948966</v>
      </c>
      <c r="S632" s="23">
        <f t="shared" si="120"/>
        <v>-1.3962634015954636</v>
      </c>
      <c r="T632">
        <f t="shared" si="121"/>
        <v>0.50341990842009565</v>
      </c>
      <c r="U632">
        <f t="shared" si="122"/>
        <v>9.731466954457952</v>
      </c>
      <c r="V632" s="24">
        <f t="shared" si="123"/>
        <v>8.5093421732115343E-2</v>
      </c>
      <c r="W632" s="24">
        <f t="shared" si="124"/>
        <v>1.0061193228945839</v>
      </c>
    </row>
    <row r="633" spans="1:23">
      <c r="F633" s="1">
        <v>-70</v>
      </c>
      <c r="G633" s="1">
        <f t="shared" si="126"/>
        <v>90</v>
      </c>
      <c r="H633" s="1">
        <f t="shared" si="127"/>
        <v>90</v>
      </c>
      <c r="I633" s="1">
        <f t="shared" si="128"/>
        <v>-70</v>
      </c>
      <c r="J633" s="23">
        <f t="shared" si="129"/>
        <v>1.5707963267948966</v>
      </c>
      <c r="K633" s="23">
        <f t="shared" si="129"/>
        <v>-1.2217304763960306</v>
      </c>
      <c r="L633">
        <f t="shared" si="115"/>
        <v>0.63285202891218562</v>
      </c>
      <c r="M633">
        <f t="shared" si="116"/>
        <v>15.673761999999998</v>
      </c>
      <c r="N633" s="24">
        <f t="shared" si="117"/>
        <v>0.17097102760691776</v>
      </c>
      <c r="O633" s="24">
        <f t="shared" si="118"/>
        <v>0.94690651678489357</v>
      </c>
      <c r="P633" s="11">
        <f t="shared" si="119"/>
        <v>90</v>
      </c>
      <c r="Q633" s="11">
        <f t="shared" si="119"/>
        <v>-70</v>
      </c>
      <c r="R633" s="23">
        <f t="shared" si="120"/>
        <v>1.5707963267948966</v>
      </c>
      <c r="S633" s="23">
        <f t="shared" si="120"/>
        <v>-1.2217304763960306</v>
      </c>
      <c r="T633">
        <f t="shared" si="121"/>
        <v>0.50341990842009565</v>
      </c>
      <c r="U633">
        <f t="shared" si="122"/>
        <v>15.813633800994172</v>
      </c>
      <c r="V633" s="24">
        <f t="shared" si="123"/>
        <v>0.13718655834012355</v>
      </c>
      <c r="W633" s="24">
        <f t="shared" si="124"/>
        <v>1.0179283506825905</v>
      </c>
    </row>
    <row r="634" spans="1:23">
      <c r="A634" s="4"/>
      <c r="F634" s="1">
        <v>-60</v>
      </c>
      <c r="G634" s="1">
        <f t="shared" si="126"/>
        <v>90</v>
      </c>
      <c r="H634" s="1">
        <f t="shared" si="127"/>
        <v>90</v>
      </c>
      <c r="I634" s="1">
        <f t="shared" si="128"/>
        <v>-60</v>
      </c>
      <c r="J634" s="23">
        <f t="shared" si="129"/>
        <v>1.5707963267948966</v>
      </c>
      <c r="K634" s="23">
        <f t="shared" si="129"/>
        <v>-1.0471975511965976</v>
      </c>
      <c r="L634">
        <f t="shared" si="115"/>
        <v>0.63285202891218562</v>
      </c>
      <c r="M634">
        <f t="shared" si="116"/>
        <v>21.702131999999999</v>
      </c>
      <c r="N634" s="24">
        <f t="shared" si="117"/>
        <v>0.23401686521694265</v>
      </c>
      <c r="O634" s="24">
        <f t="shared" si="118"/>
        <v>0.96823157443496144</v>
      </c>
      <c r="P634" s="11">
        <f t="shared" si="119"/>
        <v>90</v>
      </c>
      <c r="Q634" s="11">
        <f t="shared" si="119"/>
        <v>-60</v>
      </c>
      <c r="R634" s="23">
        <f t="shared" si="120"/>
        <v>1.5707963267948966</v>
      </c>
      <c r="S634" s="23">
        <f t="shared" si="120"/>
        <v>-1.0471975511965976</v>
      </c>
      <c r="T634">
        <f t="shared" si="121"/>
        <v>0.50341990842009565</v>
      </c>
      <c r="U634">
        <f t="shared" si="122"/>
        <v>21.895800647530393</v>
      </c>
      <c r="V634" s="24">
        <f t="shared" si="123"/>
        <v>0.18773524054434443</v>
      </c>
      <c r="W634" s="24">
        <f t="shared" si="124"/>
        <v>1.0351904115785322</v>
      </c>
    </row>
    <row r="635" spans="1:23">
      <c r="A635" s="4"/>
      <c r="F635" s="1">
        <v>-50</v>
      </c>
      <c r="G635" s="1">
        <f t="shared" si="126"/>
        <v>90</v>
      </c>
      <c r="H635" s="1">
        <f t="shared" si="127"/>
        <v>90</v>
      </c>
      <c r="I635" s="1">
        <f t="shared" si="128"/>
        <v>-50</v>
      </c>
      <c r="J635" s="23">
        <f t="shared" si="129"/>
        <v>1.5707963267948966</v>
      </c>
      <c r="K635" s="23">
        <f t="shared" si="129"/>
        <v>-0.87266462599716477</v>
      </c>
      <c r="L635">
        <f t="shared" si="115"/>
        <v>0.63285202891218562</v>
      </c>
      <c r="M635">
        <f t="shared" si="116"/>
        <v>27.730501999999998</v>
      </c>
      <c r="N635" s="24">
        <f t="shared" si="117"/>
        <v>0.29447448387801944</v>
      </c>
      <c r="O635" s="24">
        <f t="shared" si="118"/>
        <v>0.99605983470325998</v>
      </c>
      <c r="P635" s="11">
        <f t="shared" si="119"/>
        <v>90</v>
      </c>
      <c r="Q635" s="11">
        <f t="shared" si="119"/>
        <v>-50</v>
      </c>
      <c r="R635" s="23">
        <f t="shared" si="120"/>
        <v>1.5707963267948966</v>
      </c>
      <c r="S635" s="23">
        <f t="shared" si="120"/>
        <v>-0.87266462599716477</v>
      </c>
      <c r="T635">
        <f t="shared" si="121"/>
        <v>0.50341990842009565</v>
      </c>
      <c r="U635">
        <f t="shared" si="122"/>
        <v>27.977967494066611</v>
      </c>
      <c r="V635" s="24">
        <f t="shared" si="123"/>
        <v>0.23617038828489037</v>
      </c>
      <c r="W635" s="24">
        <f t="shared" si="124"/>
        <v>1.0577111682778531</v>
      </c>
    </row>
    <row r="636" spans="1:23">
      <c r="A636" s="4"/>
      <c r="F636" s="1">
        <v>-40</v>
      </c>
      <c r="G636" s="1">
        <f t="shared" si="126"/>
        <v>90</v>
      </c>
      <c r="H636" s="1">
        <f t="shared" si="127"/>
        <v>90</v>
      </c>
      <c r="I636" s="1">
        <f t="shared" si="128"/>
        <v>-40</v>
      </c>
      <c r="J636" s="23">
        <f t="shared" si="129"/>
        <v>1.5707963267948966</v>
      </c>
      <c r="K636" s="23">
        <f t="shared" si="129"/>
        <v>-0.69813170079773179</v>
      </c>
      <c r="L636">
        <f t="shared" si="115"/>
        <v>0.63285202891218562</v>
      </c>
      <c r="M636">
        <f t="shared" si="116"/>
        <v>33.758871999999997</v>
      </c>
      <c r="N636" s="24">
        <f t="shared" si="117"/>
        <v>0.35167522428611964</v>
      </c>
      <c r="O636" s="24">
        <f t="shared" si="118"/>
        <v>1.0300835179326442</v>
      </c>
      <c r="P636" s="11">
        <f t="shared" si="119"/>
        <v>90</v>
      </c>
      <c r="Q636" s="11">
        <f t="shared" si="119"/>
        <v>-40</v>
      </c>
      <c r="R636" s="23">
        <f t="shared" si="120"/>
        <v>1.5707963267948966</v>
      </c>
      <c r="S636" s="23">
        <f t="shared" si="120"/>
        <v>-0.69813170079773179</v>
      </c>
      <c r="T636">
        <f t="shared" si="121"/>
        <v>0.50341990842009565</v>
      </c>
      <c r="U636">
        <f t="shared" si="122"/>
        <v>34.060134340602829</v>
      </c>
      <c r="V636" s="24">
        <f t="shared" si="123"/>
        <v>0.28194671579811886</v>
      </c>
      <c r="W636" s="24">
        <f t="shared" si="124"/>
        <v>1.0852370807669995</v>
      </c>
    </row>
    <row r="637" spans="1:23">
      <c r="A637" s="7"/>
      <c r="F637" s="1">
        <v>-30</v>
      </c>
      <c r="G637" s="1">
        <f t="shared" si="126"/>
        <v>90</v>
      </c>
      <c r="H637" s="1">
        <f t="shared" si="127"/>
        <v>90</v>
      </c>
      <c r="I637" s="1">
        <f t="shared" si="128"/>
        <v>-30</v>
      </c>
      <c r="J637" s="23">
        <f t="shared" si="129"/>
        <v>1.5707963267948966</v>
      </c>
      <c r="K637" s="23">
        <f t="shared" si="129"/>
        <v>-0.52359877559829882</v>
      </c>
      <c r="L637">
        <f t="shared" si="115"/>
        <v>0.63285202891218562</v>
      </c>
      <c r="M637">
        <f t="shared" si="116"/>
        <v>39.787241999999999</v>
      </c>
      <c r="N637" s="24">
        <f t="shared" si="117"/>
        <v>0.40498644810519496</v>
      </c>
      <c r="O637" s="24">
        <f t="shared" si="118"/>
        <v>1.0699263232887031</v>
      </c>
      <c r="P637" s="11">
        <f t="shared" si="119"/>
        <v>90</v>
      </c>
      <c r="Q637" s="11">
        <f t="shared" si="119"/>
        <v>-30</v>
      </c>
      <c r="R637" s="23">
        <f t="shared" si="120"/>
        <v>1.5707963267948966</v>
      </c>
      <c r="S637" s="23">
        <f t="shared" si="120"/>
        <v>-0.52359877559829882</v>
      </c>
      <c r="T637">
        <f t="shared" si="121"/>
        <v>0.50341990842009565</v>
      </c>
      <c r="U637">
        <f t="shared" si="122"/>
        <v>40.142301187139054</v>
      </c>
      <c r="V637" s="24">
        <f t="shared" si="123"/>
        <v>0.32454887047607456</v>
      </c>
      <c r="W637" s="24">
        <f t="shared" si="124"/>
        <v>1.1174582606919194</v>
      </c>
    </row>
    <row r="638" spans="1:23">
      <c r="A638" s="7"/>
      <c r="F638" s="1">
        <v>-20</v>
      </c>
      <c r="G638" s="1">
        <f t="shared" si="126"/>
        <v>90</v>
      </c>
      <c r="H638" s="1">
        <f t="shared" si="127"/>
        <v>90</v>
      </c>
      <c r="I638" s="1">
        <f t="shared" si="128"/>
        <v>-20</v>
      </c>
      <c r="J638" s="23">
        <f t="shared" si="129"/>
        <v>1.5707963267948966</v>
      </c>
      <c r="K638" s="23">
        <f t="shared" si="129"/>
        <v>-0.3490658503988659</v>
      </c>
      <c r="L638">
        <f t="shared" si="115"/>
        <v>0.63285202891218562</v>
      </c>
      <c r="M638">
        <f t="shared" si="116"/>
        <v>45.815611999999994</v>
      </c>
      <c r="N638" s="24">
        <f t="shared" si="117"/>
        <v>0.45381853492668106</v>
      </c>
      <c r="O638" s="24">
        <f t="shared" si="118"/>
        <v>1.1151475906348001</v>
      </c>
      <c r="P638" s="11">
        <f t="shared" si="119"/>
        <v>90</v>
      </c>
      <c r="Q638" s="11">
        <f t="shared" si="119"/>
        <v>-20</v>
      </c>
      <c r="R638" s="23">
        <f t="shared" si="120"/>
        <v>1.5707963267948966</v>
      </c>
      <c r="S638" s="23">
        <f t="shared" si="120"/>
        <v>-0.3490658503988659</v>
      </c>
      <c r="T638">
        <f t="shared" si="121"/>
        <v>0.50341990842009565</v>
      </c>
      <c r="U638">
        <f t="shared" si="122"/>
        <v>46.224468033675272</v>
      </c>
      <c r="V638" s="24">
        <f t="shared" si="123"/>
        <v>0.36349723473669027</v>
      </c>
      <c r="W638" s="24">
        <f t="shared" si="124"/>
        <v>1.1540119600995158</v>
      </c>
    </row>
    <row r="639" spans="1:23">
      <c r="A639" s="4"/>
      <c r="F639" s="1">
        <v>-10</v>
      </c>
      <c r="G639" s="1">
        <f t="shared" si="126"/>
        <v>90</v>
      </c>
      <c r="H639" s="1">
        <f t="shared" si="127"/>
        <v>90</v>
      </c>
      <c r="I639" s="1">
        <f t="shared" si="128"/>
        <v>-10</v>
      </c>
      <c r="J639" s="23">
        <f t="shared" si="129"/>
        <v>1.5707963267948966</v>
      </c>
      <c r="K639" s="23">
        <f t="shared" si="129"/>
        <v>-0.17453292519943295</v>
      </c>
      <c r="L639">
        <f t="shared" si="115"/>
        <v>0.63285202891218562</v>
      </c>
      <c r="M639">
        <f t="shared" si="116"/>
        <v>51.843981999999997</v>
      </c>
      <c r="N639" s="24">
        <f t="shared" si="117"/>
        <v>0.49763140345211737</v>
      </c>
      <c r="O639" s="24">
        <f t="shared" si="118"/>
        <v>1.1652471742189097</v>
      </c>
      <c r="P639" s="11">
        <f t="shared" si="119"/>
        <v>90</v>
      </c>
      <c r="Q639" s="11">
        <f t="shared" si="119"/>
        <v>-10</v>
      </c>
      <c r="R639" s="23">
        <f t="shared" si="120"/>
        <v>1.5707963267948966</v>
      </c>
      <c r="S639" s="23">
        <f t="shared" si="120"/>
        <v>-0.17453292519943295</v>
      </c>
      <c r="T639">
        <f t="shared" si="121"/>
        <v>0.50341990842009565</v>
      </c>
      <c r="U639">
        <f t="shared" si="122"/>
        <v>52.30663488021149</v>
      </c>
      <c r="V639" s="24">
        <f t="shared" si="123"/>
        <v>0.3983533255869493</v>
      </c>
      <c r="W639" s="24">
        <f t="shared" si="124"/>
        <v>1.1944866552756008</v>
      </c>
    </row>
    <row r="640" spans="1:23">
      <c r="A640" s="4"/>
      <c r="F640" s="1">
        <v>0</v>
      </c>
      <c r="G640" s="1">
        <f t="shared" si="126"/>
        <v>90</v>
      </c>
      <c r="H640" s="1">
        <f t="shared" si="127"/>
        <v>90</v>
      </c>
      <c r="I640" s="1">
        <f t="shared" si="128"/>
        <v>0</v>
      </c>
      <c r="J640" s="23">
        <f t="shared" si="129"/>
        <v>1.5707963267948966</v>
      </c>
      <c r="K640" s="23">
        <f t="shared" si="129"/>
        <v>0</v>
      </c>
      <c r="L640">
        <f t="shared" si="115"/>
        <v>0.63285202891218562</v>
      </c>
      <c r="M640">
        <f t="shared" si="116"/>
        <v>57.872351999999992</v>
      </c>
      <c r="N640" s="24">
        <f t="shared" si="117"/>
        <v>0.53594048477481349</v>
      </c>
      <c r="O640" s="24">
        <f t="shared" si="118"/>
        <v>1.2196709742694334</v>
      </c>
      <c r="P640" s="11">
        <f t="shared" si="119"/>
        <v>90</v>
      </c>
      <c r="Q640" s="11">
        <f t="shared" si="119"/>
        <v>0</v>
      </c>
      <c r="R640" s="23">
        <f t="shared" si="120"/>
        <v>1.5707963267948966</v>
      </c>
      <c r="S640" s="23">
        <f t="shared" si="120"/>
        <v>0</v>
      </c>
      <c r="T640">
        <f t="shared" si="121"/>
        <v>0.50341990842009565</v>
      </c>
      <c r="U640">
        <f t="shared" si="122"/>
        <v>58.388801726747715</v>
      </c>
      <c r="V640" s="24">
        <f t="shared" si="123"/>
        <v>0.42872473109040654</v>
      </c>
      <c r="W640" s="24">
        <f t="shared" si="124"/>
        <v>1.2384266797032577</v>
      </c>
    </row>
    <row r="641" spans="1:23">
      <c r="A641" s="4"/>
      <c r="F641" s="1">
        <v>10</v>
      </c>
      <c r="G641" s="1">
        <f t="shared" si="126"/>
        <v>90</v>
      </c>
      <c r="H641" s="1">
        <f t="shared" si="127"/>
        <v>90</v>
      </c>
      <c r="I641" s="1">
        <f t="shared" si="128"/>
        <v>10</v>
      </c>
      <c r="J641" s="23">
        <f t="shared" si="129"/>
        <v>1.5707963267948966</v>
      </c>
      <c r="K641" s="23">
        <f t="shared" si="129"/>
        <v>0.17453292519943295</v>
      </c>
      <c r="L641">
        <f t="shared" ref="L641:L658" si="130">((1.3512213-(2*0.602837*SIN(J641)))^0.5)/0.602837</f>
        <v>0.63285202891218562</v>
      </c>
      <c r="M641">
        <f t="shared" ref="M641:M658" si="131">0.602837*(I641-(-96))</f>
        <v>63.900721999999995</v>
      </c>
      <c r="N641" s="24">
        <f t="shared" ref="N641:N658" si="132">L641*SIN(RADIANS(M641))</f>
        <v>0.56832208169626064</v>
      </c>
      <c r="O641" s="24">
        <f t="shared" ref="O641:O658" si="133">1.5562263-L641*COS(RADIANS(M641))</f>
        <v>1.2778170653207268</v>
      </c>
      <c r="P641" s="11">
        <f t="shared" ref="P641:Q658" si="134">H641</f>
        <v>90</v>
      </c>
      <c r="Q641" s="11">
        <f t="shared" si="134"/>
        <v>10</v>
      </c>
      <c r="R641" s="23">
        <f t="shared" ref="R641:S658" si="135">RADIANS(P641)</f>
        <v>1.5707963267948966</v>
      </c>
      <c r="S641" s="23">
        <f t="shared" si="135"/>
        <v>0.17453292519943295</v>
      </c>
      <c r="T641">
        <f t="shared" ref="T641:T658" si="136">((1.31018469806216-(2*0.608216684653622*SIN(R641)))^0.5)/0.608216684653622</f>
        <v>0.50341990842009565</v>
      </c>
      <c r="U641">
        <f t="shared" ref="U641:U658" si="137">0.608216684653622*(Q641-(-96))</f>
        <v>64.470968573283926</v>
      </c>
      <c r="V641" s="24">
        <f t="shared" ref="V641:V658" si="138">T641*SIN(RADIANS(U641))</f>
        <v>0.45426952816402405</v>
      </c>
      <c r="W641" s="24">
        <f t="shared" ref="W641:W658" si="139">1.50229541438995-T641*COS(RADIANS(U641))</f>
        <v>1.2853373539834918</v>
      </c>
    </row>
    <row r="642" spans="1:23">
      <c r="A642" s="7"/>
      <c r="F642" s="1">
        <v>20</v>
      </c>
      <c r="G642" s="1">
        <f t="shared" si="126"/>
        <v>90</v>
      </c>
      <c r="H642" s="1">
        <f t="shared" si="127"/>
        <v>90</v>
      </c>
      <c r="I642" s="1">
        <f t="shared" si="128"/>
        <v>20</v>
      </c>
      <c r="J642" s="23">
        <f t="shared" si="129"/>
        <v>1.5707963267948966</v>
      </c>
      <c r="K642" s="23">
        <f t="shared" si="129"/>
        <v>0.3490658503988659</v>
      </c>
      <c r="L642">
        <f t="shared" si="130"/>
        <v>0.63285202891218562</v>
      </c>
      <c r="M642">
        <f t="shared" si="131"/>
        <v>69.929091999999997</v>
      </c>
      <c r="N642" s="24">
        <f t="shared" si="132"/>
        <v>0.59441805480342291</v>
      </c>
      <c r="O642" s="24">
        <f t="shared" si="133"/>
        <v>1.339042353489249</v>
      </c>
      <c r="P642" s="11">
        <f t="shared" si="134"/>
        <v>90</v>
      </c>
      <c r="Q642" s="11">
        <f t="shared" si="134"/>
        <v>20</v>
      </c>
      <c r="R642" s="23">
        <f t="shared" si="135"/>
        <v>1.5707963267948966</v>
      </c>
      <c r="S642" s="23">
        <f t="shared" si="135"/>
        <v>0.3490658503988659</v>
      </c>
      <c r="T642">
        <f t="shared" si="136"/>
        <v>0.50341990842009565</v>
      </c>
      <c r="U642">
        <f t="shared" si="137"/>
        <v>70.553135419820151</v>
      </c>
      <c r="V642" s="24">
        <f t="shared" si="138"/>
        <v>0.47470013196850308</v>
      </c>
      <c r="W642" s="24">
        <f t="shared" si="139"/>
        <v>1.3346905549652208</v>
      </c>
    </row>
    <row r="643" spans="1:23">
      <c r="A643" s="4"/>
      <c r="F643" s="1">
        <v>30</v>
      </c>
      <c r="G643" s="1">
        <f t="shared" si="126"/>
        <v>90</v>
      </c>
      <c r="H643" s="1">
        <f t="shared" si="127"/>
        <v>90</v>
      </c>
      <c r="I643" s="1">
        <f t="shared" si="128"/>
        <v>30</v>
      </c>
      <c r="J643" s="23">
        <f t="shared" si="129"/>
        <v>1.5707963267948966</v>
      </c>
      <c r="K643" s="23">
        <f t="shared" si="129"/>
        <v>0.52359877559829882</v>
      </c>
      <c r="L643">
        <f t="shared" si="130"/>
        <v>0.63285202891218562</v>
      </c>
      <c r="M643">
        <f t="shared" si="131"/>
        <v>75.957461999999992</v>
      </c>
      <c r="N643" s="24">
        <f t="shared" si="132"/>
        <v>0.61393978347904454</v>
      </c>
      <c r="O643" s="24">
        <f t="shared" si="133"/>
        <v>1.4026696890710866</v>
      </c>
      <c r="P643" s="11">
        <f t="shared" si="134"/>
        <v>90</v>
      </c>
      <c r="Q643" s="11">
        <f t="shared" si="134"/>
        <v>30</v>
      </c>
      <c r="R643" s="23">
        <f t="shared" si="135"/>
        <v>1.5707963267948966</v>
      </c>
      <c r="S643" s="23">
        <f t="shared" si="135"/>
        <v>0.52359877559829882</v>
      </c>
      <c r="T643">
        <f t="shared" si="136"/>
        <v>0.50341990842009565</v>
      </c>
      <c r="U643">
        <f t="shared" si="137"/>
        <v>76.635302266356376</v>
      </c>
      <c r="V643" s="24">
        <f t="shared" si="138"/>
        <v>0.48978653355544749</v>
      </c>
      <c r="W643" s="24">
        <f t="shared" si="139"/>
        <v>1.3859306613870068</v>
      </c>
    </row>
    <row r="644" spans="1:23">
      <c r="A644" s="4"/>
      <c r="F644" s="1">
        <v>40</v>
      </c>
      <c r="G644" s="1">
        <f t="shared" si="126"/>
        <v>90</v>
      </c>
      <c r="H644" s="1">
        <f t="shared" si="127"/>
        <v>90</v>
      </c>
      <c r="I644" s="1">
        <f t="shared" si="128"/>
        <v>40</v>
      </c>
      <c r="J644" s="23">
        <f t="shared" si="129"/>
        <v>1.5707963267948966</v>
      </c>
      <c r="K644" s="23">
        <f t="shared" si="129"/>
        <v>0.69813170079773179</v>
      </c>
      <c r="L644">
        <f t="shared" si="130"/>
        <v>0.63285202891218562</v>
      </c>
      <c r="M644">
        <f t="shared" si="131"/>
        <v>81.985831999999988</v>
      </c>
      <c r="N644" s="24">
        <f t="shared" si="132"/>
        <v>0.62667135803632734</v>
      </c>
      <c r="O644" s="24">
        <f t="shared" si="133"/>
        <v>1.4679953557957413</v>
      </c>
      <c r="P644" s="11">
        <f t="shared" si="134"/>
        <v>90</v>
      </c>
      <c r="Q644" s="11">
        <f t="shared" si="134"/>
        <v>40</v>
      </c>
      <c r="R644" s="23">
        <f t="shared" si="135"/>
        <v>1.5707963267948966</v>
      </c>
      <c r="S644" s="23">
        <f t="shared" si="135"/>
        <v>0.69813170079773179</v>
      </c>
      <c r="T644">
        <f t="shared" si="136"/>
        <v>0.50341990842009565</v>
      </c>
      <c r="U644">
        <f t="shared" si="137"/>
        <v>82.717469112892587</v>
      </c>
      <c r="V644" s="24">
        <f t="shared" si="138"/>
        <v>0.49935888932173639</v>
      </c>
      <c r="W644" s="24">
        <f t="shared" si="139"/>
        <v>1.4384808090941457</v>
      </c>
    </row>
    <row r="645" spans="1:23">
      <c r="A645" s="7"/>
      <c r="F645" s="1">
        <v>50</v>
      </c>
      <c r="G645" s="1">
        <f t="shared" si="126"/>
        <v>90</v>
      </c>
      <c r="H645" s="1">
        <f t="shared" si="127"/>
        <v>90</v>
      </c>
      <c r="I645" s="1">
        <f t="shared" si="128"/>
        <v>50</v>
      </c>
      <c r="J645" s="23">
        <f t="shared" si="129"/>
        <v>1.5707963267948966</v>
      </c>
      <c r="K645" s="23">
        <f t="shared" si="129"/>
        <v>0.87266462599716477</v>
      </c>
      <c r="L645">
        <f t="shared" si="130"/>
        <v>0.63285202891218562</v>
      </c>
      <c r="M645">
        <f t="shared" si="131"/>
        <v>88.014201999999997</v>
      </c>
      <c r="N645" s="24">
        <f t="shared" si="132"/>
        <v>0.63247196767307323</v>
      </c>
      <c r="O645" s="24">
        <f t="shared" si="133"/>
        <v>1.5342968539052897</v>
      </c>
      <c r="P645" s="11">
        <f t="shared" si="134"/>
        <v>90</v>
      </c>
      <c r="Q645" s="11">
        <f t="shared" si="134"/>
        <v>50</v>
      </c>
      <c r="R645" s="23">
        <f t="shared" si="135"/>
        <v>1.5707963267948966</v>
      </c>
      <c r="S645" s="23">
        <f t="shared" si="135"/>
        <v>0.87266462599716477</v>
      </c>
      <c r="T645">
        <f t="shared" si="136"/>
        <v>0.50341990842009565</v>
      </c>
      <c r="U645">
        <f t="shared" si="137"/>
        <v>88.799635959428812</v>
      </c>
      <c r="V645" s="24">
        <f t="shared" si="138"/>
        <v>0.50330943311887277</v>
      </c>
      <c r="W645" s="24">
        <f t="shared" si="139"/>
        <v>1.4917493854095065</v>
      </c>
    </row>
    <row r="646" spans="1:23">
      <c r="A646" s="7"/>
      <c r="F646" s="1">
        <v>60</v>
      </c>
      <c r="G646" s="1">
        <f t="shared" si="126"/>
        <v>90</v>
      </c>
      <c r="H646" s="1">
        <f t="shared" si="127"/>
        <v>90</v>
      </c>
      <c r="I646" s="1">
        <f t="shared" si="128"/>
        <v>60</v>
      </c>
      <c r="J646" s="23">
        <f t="shared" si="129"/>
        <v>1.5707963267948966</v>
      </c>
      <c r="K646" s="23">
        <f t="shared" si="129"/>
        <v>1.0471975511965976</v>
      </c>
      <c r="L646">
        <f t="shared" si="130"/>
        <v>0.63285202891218562</v>
      </c>
      <c r="M646">
        <f t="shared" si="131"/>
        <v>94.042571999999993</v>
      </c>
      <c r="N646" s="24">
        <f t="shared" si="132"/>
        <v>0.63127745783459499</v>
      </c>
      <c r="O646" s="24">
        <f t="shared" si="133"/>
        <v>1.6008408909782996</v>
      </c>
      <c r="P646" s="11">
        <f t="shared" si="134"/>
        <v>90</v>
      </c>
      <c r="Q646" s="11">
        <f t="shared" si="134"/>
        <v>60</v>
      </c>
      <c r="R646" s="23">
        <f t="shared" si="135"/>
        <v>1.5707963267948966</v>
      </c>
      <c r="S646" s="23">
        <f t="shared" si="135"/>
        <v>1.0471975511965976</v>
      </c>
      <c r="T646">
        <f t="shared" si="136"/>
        <v>0.50341990842009565</v>
      </c>
      <c r="U646">
        <f t="shared" si="137"/>
        <v>94.881802805965037</v>
      </c>
      <c r="V646" s="24">
        <f t="shared" si="138"/>
        <v>0.50159368949067029</v>
      </c>
      <c r="W646" s="24">
        <f t="shared" si="139"/>
        <v>1.5451366895441114</v>
      </c>
    </row>
    <row r="647" spans="1:23">
      <c r="F647" s="1">
        <v>70</v>
      </c>
      <c r="G647" s="1">
        <f t="shared" ref="G647:G658" si="140">G610+10</f>
        <v>90</v>
      </c>
      <c r="H647" s="1">
        <f t="shared" si="127"/>
        <v>90</v>
      </c>
      <c r="I647" s="1">
        <f t="shared" si="128"/>
        <v>70</v>
      </c>
      <c r="J647" s="23">
        <f t="shared" si="129"/>
        <v>1.5707963267948966</v>
      </c>
      <c r="K647" s="23">
        <f t="shared" si="129"/>
        <v>1.2217304763960306</v>
      </c>
      <c r="L647">
        <f t="shared" si="130"/>
        <v>0.63285202891218562</v>
      </c>
      <c r="M647">
        <f t="shared" si="131"/>
        <v>100.07094199999999</v>
      </c>
      <c r="N647" s="24">
        <f t="shared" si="132"/>
        <v>0.62310103976101316</v>
      </c>
      <c r="O647" s="24">
        <f t="shared" si="133"/>
        <v>1.6668914921202602</v>
      </c>
      <c r="P647" s="11">
        <f t="shared" si="134"/>
        <v>90</v>
      </c>
      <c r="Q647" s="11">
        <f t="shared" si="134"/>
        <v>70</v>
      </c>
      <c r="R647" s="23">
        <f t="shared" si="135"/>
        <v>1.5707963267948966</v>
      </c>
      <c r="S647" s="23">
        <f t="shared" si="135"/>
        <v>1.2217304763960306</v>
      </c>
      <c r="T647">
        <f t="shared" si="136"/>
        <v>0.50341990842009565</v>
      </c>
      <c r="U647">
        <f t="shared" si="137"/>
        <v>100.96396965250125</v>
      </c>
      <c r="V647" s="24">
        <f t="shared" si="138"/>
        <v>0.49423097438057395</v>
      </c>
      <c r="W647" s="24">
        <f t="shared" si="139"/>
        <v>1.5980416840641571</v>
      </c>
    </row>
    <row r="648" spans="1:23">
      <c r="A648" s="4"/>
      <c r="F648" s="1">
        <v>80</v>
      </c>
      <c r="G648" s="1">
        <f t="shared" si="140"/>
        <v>90</v>
      </c>
      <c r="H648" s="1">
        <f t="shared" si="127"/>
        <v>90</v>
      </c>
      <c r="I648" s="1">
        <f t="shared" si="128"/>
        <v>80</v>
      </c>
      <c r="J648" s="23">
        <f t="shared" si="129"/>
        <v>1.5707963267948966</v>
      </c>
      <c r="K648" s="23">
        <f t="shared" si="129"/>
        <v>1.3962634015954636</v>
      </c>
      <c r="L648">
        <f t="shared" si="130"/>
        <v>0.63285202891218562</v>
      </c>
      <c r="M648">
        <f t="shared" si="131"/>
        <v>106.099312</v>
      </c>
      <c r="N648" s="24">
        <f t="shared" si="132"/>
        <v>0.60803314437136846</v>
      </c>
      <c r="O648" s="24">
        <f t="shared" si="133"/>
        <v>1.731718139822074</v>
      </c>
      <c r="P648" s="11">
        <f t="shared" si="134"/>
        <v>90</v>
      </c>
      <c r="Q648" s="11">
        <f t="shared" si="134"/>
        <v>80</v>
      </c>
      <c r="R648" s="23">
        <f t="shared" si="135"/>
        <v>1.5707963267948966</v>
      </c>
      <c r="S648" s="23">
        <f t="shared" si="135"/>
        <v>1.3962634015954636</v>
      </c>
      <c r="T648">
        <f t="shared" si="136"/>
        <v>0.50341990842009565</v>
      </c>
      <c r="U648">
        <f t="shared" si="137"/>
        <v>107.04613649903747</v>
      </c>
      <c r="V648" s="24">
        <f t="shared" si="138"/>
        <v>0.48130417767162487</v>
      </c>
      <c r="W648" s="24">
        <f t="shared" si="139"/>
        <v>1.6498687614060641</v>
      </c>
    </row>
    <row r="649" spans="1:23">
      <c r="F649" s="1">
        <v>90</v>
      </c>
      <c r="G649" s="1">
        <f t="shared" si="140"/>
        <v>90</v>
      </c>
      <c r="H649" s="1">
        <f t="shared" si="127"/>
        <v>90</v>
      </c>
      <c r="I649" s="1">
        <f t="shared" si="128"/>
        <v>90</v>
      </c>
      <c r="J649" s="23">
        <f t="shared" si="129"/>
        <v>1.5707963267948966</v>
      </c>
      <c r="K649" s="23">
        <f t="shared" si="129"/>
        <v>1.5707963267948966</v>
      </c>
      <c r="L649">
        <f t="shared" si="130"/>
        <v>0.63285202891218562</v>
      </c>
      <c r="M649">
        <f t="shared" si="131"/>
        <v>112.12768199999999</v>
      </c>
      <c r="N649" s="24">
        <f t="shared" si="132"/>
        <v>0.58624042210058602</v>
      </c>
      <c r="O649" s="24">
        <f t="shared" si="133"/>
        <v>1.7946038534600448</v>
      </c>
      <c r="P649" s="11">
        <f t="shared" si="134"/>
        <v>90</v>
      </c>
      <c r="Q649" s="11">
        <f t="shared" si="134"/>
        <v>90</v>
      </c>
      <c r="R649" s="23">
        <f t="shared" si="135"/>
        <v>1.5707963267948966</v>
      </c>
      <c r="S649" s="23">
        <f t="shared" si="135"/>
        <v>1.5707963267948966</v>
      </c>
      <c r="T649">
        <f t="shared" si="136"/>
        <v>0.50341990842009565</v>
      </c>
      <c r="U649">
        <f t="shared" si="137"/>
        <v>113.1283033455737</v>
      </c>
      <c r="V649" s="24">
        <f t="shared" si="138"/>
        <v>0.46295883000724447</v>
      </c>
      <c r="W649" s="24">
        <f t="shared" si="139"/>
        <v>1.7000344492617243</v>
      </c>
    </row>
    <row r="650" spans="1:23">
      <c r="A650" s="7"/>
      <c r="F650" s="1">
        <v>100</v>
      </c>
      <c r="G650" s="1">
        <f t="shared" si="140"/>
        <v>90</v>
      </c>
      <c r="H650" s="1">
        <f t="shared" si="127"/>
        <v>90</v>
      </c>
      <c r="I650" s="1">
        <f t="shared" si="128"/>
        <v>100</v>
      </c>
      <c r="J650" s="23">
        <f t="shared" si="129"/>
        <v>1.5707963267948966</v>
      </c>
      <c r="K650" s="23">
        <f t="shared" si="129"/>
        <v>1.7453292519943295</v>
      </c>
      <c r="L650">
        <f t="shared" si="130"/>
        <v>0.63285202891218562</v>
      </c>
      <c r="M650">
        <f t="shared" si="131"/>
        <v>118.15605199999999</v>
      </c>
      <c r="N650" s="24">
        <f t="shared" si="132"/>
        <v>0.55796389975106375</v>
      </c>
      <c r="O650" s="24">
        <f t="shared" si="133"/>
        <v>1.8548531190783519</v>
      </c>
      <c r="P650" s="11">
        <f t="shared" si="134"/>
        <v>90</v>
      </c>
      <c r="Q650" s="11">
        <f t="shared" si="134"/>
        <v>100</v>
      </c>
      <c r="R650" s="23">
        <f t="shared" si="135"/>
        <v>1.5707963267948966</v>
      </c>
      <c r="S650" s="23">
        <f t="shared" si="135"/>
        <v>1.7453292519943295</v>
      </c>
      <c r="T650">
        <f t="shared" si="136"/>
        <v>0.50341990842009565</v>
      </c>
      <c r="U650">
        <f t="shared" si="137"/>
        <v>119.21047019210991</v>
      </c>
      <c r="V650" s="24">
        <f t="shared" si="138"/>
        <v>0.43940146439862632</v>
      </c>
      <c r="W650" s="24">
        <f t="shared" si="139"/>
        <v>1.7479739793443234</v>
      </c>
    </row>
    <row r="651" spans="1:23">
      <c r="F651" s="1">
        <v>110</v>
      </c>
      <c r="G651" s="1">
        <f t="shared" si="140"/>
        <v>90</v>
      </c>
      <c r="H651" s="1">
        <f t="shared" si="127"/>
        <v>90</v>
      </c>
      <c r="I651" s="1">
        <f t="shared" si="128"/>
        <v>110</v>
      </c>
      <c r="J651" s="23">
        <f t="shared" si="129"/>
        <v>1.5707963267948966</v>
      </c>
      <c r="K651" s="23">
        <f t="shared" si="129"/>
        <v>1.9198621771937625</v>
      </c>
      <c r="L651">
        <f t="shared" si="130"/>
        <v>0.63285202891218562</v>
      </c>
      <c r="M651">
        <f t="shared" si="131"/>
        <v>124.184422</v>
      </c>
      <c r="N651" s="24">
        <f t="shared" si="132"/>
        <v>0.52351631474404503</v>
      </c>
      <c r="O651" s="24">
        <f t="shared" si="133"/>
        <v>1.9117995817508704</v>
      </c>
      <c r="P651" s="11">
        <f t="shared" si="134"/>
        <v>90</v>
      </c>
      <c r="Q651" s="11">
        <f t="shared" si="134"/>
        <v>110</v>
      </c>
      <c r="R651" s="23">
        <f t="shared" si="135"/>
        <v>1.5707963267948966</v>
      </c>
      <c r="S651" s="23">
        <f t="shared" si="135"/>
        <v>1.9198621771937625</v>
      </c>
      <c r="T651">
        <f t="shared" si="136"/>
        <v>0.50341990842009565</v>
      </c>
      <c r="U651">
        <f t="shared" si="137"/>
        <v>125.29263703864613</v>
      </c>
      <c r="V651" s="24">
        <f t="shared" si="138"/>
        <v>0.41089729106385642</v>
      </c>
      <c r="W651" s="24">
        <f t="shared" si="139"/>
        <v>1.7931476455831832</v>
      </c>
    </row>
    <row r="652" spans="1:23">
      <c r="A652" s="7"/>
      <c r="F652" s="1">
        <v>120</v>
      </c>
      <c r="G652" s="1">
        <f t="shared" si="140"/>
        <v>90</v>
      </c>
      <c r="H652" s="1">
        <f t="shared" si="127"/>
        <v>90</v>
      </c>
      <c r="I652" s="1">
        <f t="shared" si="128"/>
        <v>120</v>
      </c>
      <c r="J652" s="23">
        <f t="shared" si="129"/>
        <v>1.5707963267948966</v>
      </c>
      <c r="K652" s="23">
        <f t="shared" si="129"/>
        <v>2.0943951023931953</v>
      </c>
      <c r="L652">
        <f t="shared" si="130"/>
        <v>0.63285202891218562</v>
      </c>
      <c r="M652">
        <f t="shared" si="131"/>
        <v>130.21279199999998</v>
      </c>
      <c r="N652" s="24">
        <f t="shared" si="132"/>
        <v>0.48327865625386979</v>
      </c>
      <c r="O652" s="24">
        <f t="shared" si="133"/>
        <v>1.9648134154450712</v>
      </c>
      <c r="P652" s="11">
        <f t="shared" si="134"/>
        <v>90</v>
      </c>
      <c r="Q652" s="11">
        <f t="shared" si="134"/>
        <v>120</v>
      </c>
      <c r="R652" s="23">
        <f t="shared" si="135"/>
        <v>1.5707963267948966</v>
      </c>
      <c r="S652" s="23">
        <f t="shared" si="135"/>
        <v>2.0943951023931953</v>
      </c>
      <c r="T652">
        <f t="shared" si="136"/>
        <v>0.50341990842009565</v>
      </c>
      <c r="U652">
        <f t="shared" si="137"/>
        <v>131.37480388518236</v>
      </c>
      <c r="V652" s="24">
        <f t="shared" si="138"/>
        <v>0.3777672116755611</v>
      </c>
      <c r="W652" s="24">
        <f t="shared" si="139"/>
        <v>1.8350468801666906</v>
      </c>
    </row>
    <row r="653" spans="1:23">
      <c r="F653" s="1">
        <v>130</v>
      </c>
      <c r="G653" s="1">
        <f t="shared" si="140"/>
        <v>90</v>
      </c>
      <c r="H653" s="1">
        <f t="shared" si="127"/>
        <v>90</v>
      </c>
      <c r="I653" s="1">
        <f t="shared" si="128"/>
        <v>130</v>
      </c>
      <c r="J653" s="23">
        <f t="shared" si="129"/>
        <v>1.5707963267948966</v>
      </c>
      <c r="K653" s="23">
        <f t="shared" si="129"/>
        <v>2.2689280275926285</v>
      </c>
      <c r="L653">
        <f t="shared" si="130"/>
        <v>0.63285202891218562</v>
      </c>
      <c r="M653">
        <f t="shared" si="131"/>
        <v>136.241162</v>
      </c>
      <c r="N653" s="24">
        <f t="shared" si="132"/>
        <v>0.4376959514800477</v>
      </c>
      <c r="O653" s="24">
        <f t="shared" si="133"/>
        <v>2.0133082888775378</v>
      </c>
      <c r="P653" s="11">
        <f t="shared" si="134"/>
        <v>90</v>
      </c>
      <c r="Q653" s="11">
        <f t="shared" si="134"/>
        <v>130</v>
      </c>
      <c r="R653" s="23">
        <f t="shared" si="135"/>
        <v>1.5707963267948966</v>
      </c>
      <c r="S653" s="23">
        <f t="shared" si="135"/>
        <v>2.2689280275926285</v>
      </c>
      <c r="T653">
        <f t="shared" si="136"/>
        <v>0.50341990842009565</v>
      </c>
      <c r="U653">
        <f t="shared" si="137"/>
        <v>137.45697073171857</v>
      </c>
      <c r="V653" s="24">
        <f t="shared" si="138"/>
        <v>0.34038420663085961</v>
      </c>
      <c r="W653" s="24">
        <f t="shared" si="139"/>
        <v>1.873199979028858</v>
      </c>
    </row>
    <row r="654" spans="1:23">
      <c r="F654" s="1">
        <v>140</v>
      </c>
      <c r="G654" s="1">
        <f t="shared" si="140"/>
        <v>90</v>
      </c>
      <c r="H654" s="1">
        <f t="shared" si="127"/>
        <v>90</v>
      </c>
      <c r="I654" s="1">
        <f t="shared" si="128"/>
        <v>140</v>
      </c>
      <c r="J654" s="23">
        <f t="shared" si="129"/>
        <v>1.5707963267948966</v>
      </c>
      <c r="K654" s="23">
        <f t="shared" si="129"/>
        <v>2.4434609527920612</v>
      </c>
      <c r="L654">
        <f t="shared" si="130"/>
        <v>0.63285202891218562</v>
      </c>
      <c r="M654">
        <f t="shared" si="131"/>
        <v>142.269532</v>
      </c>
      <c r="N654" s="24">
        <f t="shared" si="132"/>
        <v>0.38727234366084778</v>
      </c>
      <c r="O654" s="24">
        <f t="shared" si="133"/>
        <v>2.0567478503189687</v>
      </c>
      <c r="P654" s="11">
        <f t="shared" si="134"/>
        <v>90</v>
      </c>
      <c r="Q654" s="11">
        <f t="shared" si="134"/>
        <v>140</v>
      </c>
      <c r="R654" s="23">
        <f t="shared" si="135"/>
        <v>1.5707963267948966</v>
      </c>
      <c r="S654" s="23">
        <f t="shared" si="135"/>
        <v>2.4434609527920612</v>
      </c>
      <c r="T654">
        <f t="shared" si="136"/>
        <v>0.50341990842009565</v>
      </c>
      <c r="U654">
        <f t="shared" si="137"/>
        <v>143.53913757825478</v>
      </c>
      <c r="V654" s="24">
        <f t="shared" si="138"/>
        <v>0.29916913601594852</v>
      </c>
      <c r="W654" s="24">
        <f t="shared" si="139"/>
        <v>1.9071774123216541</v>
      </c>
    </row>
    <row r="655" spans="1:23">
      <c r="F655" s="1">
        <v>150</v>
      </c>
      <c r="G655" s="1">
        <f t="shared" si="140"/>
        <v>90</v>
      </c>
      <c r="H655" s="1">
        <f t="shared" si="127"/>
        <v>90</v>
      </c>
      <c r="I655" s="1">
        <f t="shared" si="128"/>
        <v>150</v>
      </c>
      <c r="J655" s="23">
        <f t="shared" si="129"/>
        <v>1.5707963267948966</v>
      </c>
      <c r="K655" s="23">
        <f t="shared" si="129"/>
        <v>2.6179938779914944</v>
      </c>
      <c r="L655">
        <f t="shared" si="130"/>
        <v>0.63285202891218562</v>
      </c>
      <c r="M655">
        <f t="shared" si="131"/>
        <v>148.29790199999999</v>
      </c>
      <c r="N655" s="24">
        <f t="shared" si="132"/>
        <v>0.33256551626541231</v>
      </c>
      <c r="O655" s="24">
        <f t="shared" si="133"/>
        <v>2.0946516596269307</v>
      </c>
      <c r="P655" s="11">
        <f t="shared" si="134"/>
        <v>90</v>
      </c>
      <c r="Q655" s="11">
        <f t="shared" si="134"/>
        <v>150</v>
      </c>
      <c r="R655" s="23">
        <f t="shared" si="135"/>
        <v>1.5707963267948966</v>
      </c>
      <c r="S655" s="23">
        <f t="shared" si="135"/>
        <v>2.6179938779914944</v>
      </c>
      <c r="T655">
        <f t="shared" si="136"/>
        <v>0.50341990842009565</v>
      </c>
      <c r="U655">
        <f t="shared" si="137"/>
        <v>149.62130442479102</v>
      </c>
      <c r="V655" s="24">
        <f t="shared" si="138"/>
        <v>0.25458600153831162</v>
      </c>
      <c r="W655" s="24">
        <f t="shared" si="139"/>
        <v>1.9365966600874869</v>
      </c>
    </row>
    <row r="656" spans="1:23">
      <c r="A656" s="4"/>
      <c r="F656" s="1">
        <v>160</v>
      </c>
      <c r="G656" s="1">
        <f t="shared" si="140"/>
        <v>90</v>
      </c>
      <c r="H656" s="1">
        <f t="shared" si="127"/>
        <v>90</v>
      </c>
      <c r="I656" s="1">
        <f t="shared" si="128"/>
        <v>160</v>
      </c>
      <c r="J656" s="23">
        <f t="shared" si="129"/>
        <v>1.5707963267948966</v>
      </c>
      <c r="K656" s="23">
        <f t="shared" si="129"/>
        <v>2.7925268031909272</v>
      </c>
      <c r="L656">
        <f t="shared" si="130"/>
        <v>0.63285202891218562</v>
      </c>
      <c r="M656">
        <f t="shared" si="131"/>
        <v>154.32627199999999</v>
      </c>
      <c r="N656" s="24">
        <f t="shared" si="132"/>
        <v>0.27418052503265278</v>
      </c>
      <c r="O656" s="24">
        <f t="shared" si="133"/>
        <v>2.1266005018982703</v>
      </c>
      <c r="P656" s="11">
        <f t="shared" si="134"/>
        <v>90</v>
      </c>
      <c r="Q656" s="11">
        <f t="shared" si="134"/>
        <v>160</v>
      </c>
      <c r="R656" s="23">
        <f t="shared" si="135"/>
        <v>1.5707963267948966</v>
      </c>
      <c r="S656" s="23">
        <f t="shared" si="135"/>
        <v>2.7925268031909272</v>
      </c>
      <c r="T656">
        <f t="shared" si="136"/>
        <v>0.50341990842009565</v>
      </c>
      <c r="U656">
        <f t="shared" si="137"/>
        <v>155.70347127132723</v>
      </c>
      <c r="V656" s="24">
        <f t="shared" si="138"/>
        <v>0.20713672276799824</v>
      </c>
      <c r="W656" s="24">
        <f t="shared" si="139"/>
        <v>1.9611265186915556</v>
      </c>
    </row>
    <row r="657" spans="1:23">
      <c r="F657" s="1">
        <v>170</v>
      </c>
      <c r="G657" s="1">
        <f t="shared" si="140"/>
        <v>90</v>
      </c>
      <c r="H657" s="1">
        <f t="shared" si="127"/>
        <v>90</v>
      </c>
      <c r="I657" s="1">
        <f t="shared" si="128"/>
        <v>170</v>
      </c>
      <c r="J657" s="23">
        <f t="shared" si="129"/>
        <v>1.5707963267948966</v>
      </c>
      <c r="K657" s="23">
        <f t="shared" si="129"/>
        <v>2.9670597283903604</v>
      </c>
      <c r="L657">
        <f t="shared" si="130"/>
        <v>0.63285202891218562</v>
      </c>
      <c r="M657">
        <f t="shared" si="131"/>
        <v>160.35464199999998</v>
      </c>
      <c r="N657" s="24">
        <f t="shared" si="132"/>
        <v>0.21276310607437782</v>
      </c>
      <c r="O657" s="24">
        <f t="shared" si="133"/>
        <v>2.1522410239723637</v>
      </c>
      <c r="P657" s="11">
        <f t="shared" si="134"/>
        <v>90</v>
      </c>
      <c r="Q657" s="11">
        <f t="shared" si="134"/>
        <v>170</v>
      </c>
      <c r="R657" s="23">
        <f t="shared" si="135"/>
        <v>1.5707963267948966</v>
      </c>
      <c r="S657" s="23">
        <f t="shared" si="135"/>
        <v>2.9670597283903604</v>
      </c>
      <c r="T657">
        <f t="shared" si="136"/>
        <v>0.50341990842009565</v>
      </c>
      <c r="U657">
        <f t="shared" si="137"/>
        <v>161.78563811786344</v>
      </c>
      <c r="V657" s="24">
        <f t="shared" si="138"/>
        <v>0.15735548649735934</v>
      </c>
      <c r="W657" s="24">
        <f t="shared" si="139"/>
        <v>1.9804908295319994</v>
      </c>
    </row>
    <row r="658" spans="1:23">
      <c r="A658" s="4"/>
      <c r="F658" s="1">
        <v>180</v>
      </c>
      <c r="G658" s="1">
        <f t="shared" si="140"/>
        <v>90</v>
      </c>
      <c r="H658" s="1">
        <f t="shared" ref="H658" si="141">ROUND((ROUNDDOWN(G658,0)+(G658-ROUNDDOWN(G658,0))*(5/3)),2)</f>
        <v>90</v>
      </c>
      <c r="I658" s="1">
        <f t="shared" si="128"/>
        <v>180</v>
      </c>
      <c r="J658" s="23">
        <f t="shared" si="129"/>
        <v>1.5707963267948966</v>
      </c>
      <c r="K658" s="23">
        <f t="shared" si="129"/>
        <v>3.1415926535897931</v>
      </c>
      <c r="L658">
        <f t="shared" si="130"/>
        <v>0.63285202891218562</v>
      </c>
      <c r="M658">
        <f t="shared" si="131"/>
        <v>166.38301199999998</v>
      </c>
      <c r="N658" s="24">
        <f t="shared" si="132"/>
        <v>0.14899253405481283</v>
      </c>
      <c r="O658" s="24">
        <f t="shared" si="133"/>
        <v>2.1712896425056281</v>
      </c>
      <c r="P658" s="11">
        <f t="shared" si="134"/>
        <v>90</v>
      </c>
      <c r="Q658" s="11">
        <f t="shared" si="134"/>
        <v>180</v>
      </c>
      <c r="R658" s="23">
        <f t="shared" si="135"/>
        <v>1.5707963267948966</v>
      </c>
      <c r="S658" s="23">
        <f t="shared" si="135"/>
        <v>3.1415926535897931</v>
      </c>
      <c r="T658">
        <f t="shared" si="136"/>
        <v>0.50341990842009565</v>
      </c>
      <c r="U658">
        <f t="shared" si="137"/>
        <v>167.86780496439968</v>
      </c>
      <c r="V658" s="24">
        <f t="shared" si="138"/>
        <v>0.10580273283448091</v>
      </c>
      <c r="W658" s="24">
        <f t="shared" si="139"/>
        <v>1.9944715880498023</v>
      </c>
    </row>
    <row r="659" spans="1:23">
      <c r="F659" s="1"/>
      <c r="G659" s="1"/>
      <c r="H659" s="1"/>
      <c r="I659" s="1"/>
      <c r="J659" s="23"/>
      <c r="K659" s="23"/>
      <c r="N659" s="24"/>
      <c r="O659" s="24"/>
      <c r="P659" s="24"/>
      <c r="Q659" s="24"/>
      <c r="R659" s="23"/>
      <c r="S659" s="23"/>
      <c r="V659" s="24"/>
      <c r="W659" s="24"/>
    </row>
    <row r="660" spans="1:23">
      <c r="A660" s="4"/>
      <c r="F660" s="1"/>
      <c r="G660" s="1"/>
      <c r="H660" s="1"/>
      <c r="I660" s="1"/>
      <c r="J660" s="23"/>
      <c r="K660" s="23"/>
      <c r="N660" s="24"/>
      <c r="O660" s="24"/>
      <c r="P660" s="24"/>
      <c r="Q660" s="24"/>
      <c r="R660" s="23"/>
      <c r="S660" s="23"/>
      <c r="V660" s="24"/>
      <c r="W660" s="24"/>
    </row>
    <row r="661" spans="1:23">
      <c r="F661" s="1"/>
      <c r="G661" s="1"/>
      <c r="H661" s="1"/>
      <c r="I661" s="1"/>
      <c r="J661" s="23"/>
      <c r="K661" s="23"/>
      <c r="N661" s="24"/>
      <c r="O661" s="24"/>
      <c r="P661" s="24"/>
      <c r="Q661" s="24"/>
      <c r="R661" s="23"/>
      <c r="S661" s="23"/>
      <c r="V661" s="24"/>
      <c r="W661" s="24"/>
    </row>
    <row r="662" spans="1:23">
      <c r="A662" s="4"/>
      <c r="F662" s="1"/>
      <c r="G662" s="1"/>
      <c r="H662" s="1"/>
      <c r="I662" s="1"/>
      <c r="J662" s="23"/>
      <c r="K662" s="23"/>
      <c r="N662" s="24"/>
      <c r="O662" s="24"/>
      <c r="P662" s="24"/>
      <c r="Q662" s="24"/>
      <c r="R662" s="23"/>
      <c r="S662" s="23"/>
      <c r="V662" s="24"/>
      <c r="W662" s="24"/>
    </row>
    <row r="663" spans="1:23">
      <c r="F663" s="1"/>
      <c r="G663" s="1"/>
      <c r="H663" s="1"/>
      <c r="I663" s="1"/>
      <c r="J663" s="23"/>
      <c r="K663" s="23"/>
      <c r="N663" s="24"/>
      <c r="O663" s="24"/>
      <c r="P663" s="24"/>
      <c r="Q663" s="24"/>
      <c r="R663" s="23"/>
      <c r="S663" s="23"/>
      <c r="V663" s="24"/>
      <c r="W663" s="24"/>
    </row>
    <row r="664" spans="1:23">
      <c r="A664" s="4"/>
      <c r="F664" s="1"/>
      <c r="G664" s="1"/>
      <c r="H664" s="1"/>
      <c r="I664" s="1"/>
      <c r="J664" s="23"/>
      <c r="K664" s="23"/>
      <c r="N664" s="24"/>
      <c r="O664" s="24"/>
      <c r="P664" s="24"/>
      <c r="Q664" s="24"/>
      <c r="R664" s="23"/>
      <c r="S664" s="23"/>
      <c r="V664" s="24"/>
      <c r="W664" s="24"/>
    </row>
    <row r="665" spans="1:23">
      <c r="A665" s="4"/>
      <c r="F665" s="1"/>
      <c r="G665" s="1"/>
      <c r="H665" s="1"/>
      <c r="I665" s="1"/>
      <c r="J665" s="23"/>
      <c r="K665" s="23"/>
      <c r="N665" s="24"/>
      <c r="O665" s="24"/>
      <c r="P665" s="24"/>
      <c r="Q665" s="24"/>
      <c r="R665" s="23"/>
      <c r="S665" s="23"/>
      <c r="V665" s="24"/>
      <c r="W665" s="24"/>
    </row>
    <row r="666" spans="1:23">
      <c r="A666" s="4"/>
      <c r="F666" s="1"/>
      <c r="G666" s="1"/>
      <c r="H666" s="1"/>
      <c r="I666" s="1"/>
      <c r="J666" s="23"/>
      <c r="K666" s="23"/>
      <c r="N666" s="24"/>
      <c r="O666" s="24"/>
      <c r="P666" s="24"/>
      <c r="Q666" s="24"/>
      <c r="R666" s="23"/>
      <c r="S666" s="23"/>
      <c r="V666" s="24"/>
      <c r="W666" s="24"/>
    </row>
    <row r="667" spans="1:23">
      <c r="A667" s="4"/>
      <c r="F667" s="1"/>
      <c r="G667" s="1"/>
      <c r="H667" s="1"/>
      <c r="I667" s="1"/>
      <c r="J667" s="23"/>
      <c r="K667" s="23"/>
      <c r="N667" s="24"/>
      <c r="O667" s="24"/>
      <c r="P667" s="24"/>
      <c r="Q667" s="24"/>
      <c r="R667" s="23"/>
      <c r="S667" s="23"/>
      <c r="V667" s="24"/>
      <c r="W667" s="24"/>
    </row>
    <row r="668" spans="1:23">
      <c r="A668" s="4"/>
      <c r="F668" s="1"/>
      <c r="G668" s="1"/>
      <c r="H668" s="1"/>
      <c r="I668" s="1"/>
      <c r="J668" s="23"/>
      <c r="K668" s="23"/>
      <c r="N668" s="24"/>
      <c r="O668" s="24"/>
      <c r="P668" s="24"/>
      <c r="Q668" s="24"/>
      <c r="R668" s="23"/>
      <c r="S668" s="23"/>
      <c r="V668" s="24"/>
      <c r="W668" s="24"/>
    </row>
    <row r="669" spans="1:23">
      <c r="A669" s="4"/>
      <c r="F669" s="1"/>
      <c r="G669" s="1"/>
      <c r="H669" s="1"/>
      <c r="I669" s="1"/>
      <c r="J669" s="23"/>
      <c r="K669" s="23"/>
      <c r="N669" s="24"/>
      <c r="O669" s="24"/>
      <c r="P669" s="24"/>
      <c r="Q669" s="24"/>
      <c r="R669" s="23"/>
      <c r="S669" s="23"/>
      <c r="V669" s="24"/>
      <c r="W669" s="24"/>
    </row>
    <row r="670" spans="1:23">
      <c r="F670" s="1"/>
      <c r="G670" s="1"/>
      <c r="H670" s="1"/>
      <c r="I670" s="1"/>
      <c r="J670" s="23"/>
      <c r="K670" s="23"/>
      <c r="N670" s="24"/>
      <c r="O670" s="24"/>
      <c r="P670" s="24"/>
      <c r="Q670" s="24"/>
      <c r="R670" s="23"/>
      <c r="S670" s="23"/>
      <c r="V670" s="24"/>
      <c r="W670" s="24"/>
    </row>
    <row r="671" spans="1:23">
      <c r="A671" s="4"/>
      <c r="F671" s="1"/>
      <c r="G671" s="1"/>
      <c r="H671" s="1"/>
      <c r="I671" s="1"/>
      <c r="J671" s="23"/>
      <c r="K671" s="23"/>
      <c r="N671" s="24"/>
      <c r="O671" s="24"/>
      <c r="P671" s="24"/>
      <c r="Q671" s="24"/>
      <c r="R671" s="23"/>
      <c r="S671" s="23"/>
      <c r="V671" s="24"/>
      <c r="W671" s="24"/>
    </row>
    <row r="672" spans="1:23">
      <c r="A672" s="4"/>
      <c r="F672" s="1"/>
      <c r="G672" s="1"/>
      <c r="H672" s="1"/>
      <c r="I672" s="1"/>
      <c r="J672" s="23"/>
      <c r="K672" s="23"/>
      <c r="N672" s="24"/>
      <c r="O672" s="24"/>
      <c r="P672" s="24"/>
      <c r="Q672" s="24"/>
      <c r="R672" s="23"/>
      <c r="S672" s="23"/>
      <c r="V672" s="24"/>
      <c r="W672" s="24"/>
    </row>
    <row r="673" spans="1:23">
      <c r="A673" s="4"/>
      <c r="F673" s="1"/>
      <c r="G673" s="1"/>
      <c r="H673" s="1"/>
      <c r="I673" s="1"/>
      <c r="J673" s="23"/>
      <c r="K673" s="23"/>
      <c r="N673" s="24"/>
      <c r="O673" s="24"/>
      <c r="P673" s="24"/>
      <c r="Q673" s="24"/>
      <c r="R673" s="23"/>
      <c r="S673" s="23"/>
      <c r="V673" s="24"/>
      <c r="W673" s="24"/>
    </row>
    <row r="674" spans="1:23">
      <c r="F674" s="1"/>
      <c r="G674" s="1"/>
      <c r="H674" s="1"/>
      <c r="I674" s="1"/>
      <c r="J674" s="23"/>
      <c r="K674" s="23"/>
      <c r="N674" s="24"/>
      <c r="O674" s="24"/>
      <c r="P674" s="24"/>
      <c r="Q674" s="24"/>
      <c r="R674" s="23"/>
      <c r="S674" s="23"/>
      <c r="V674" s="24"/>
      <c r="W674" s="24"/>
    </row>
    <row r="675" spans="1:23">
      <c r="A675" s="4"/>
      <c r="F675" s="1"/>
      <c r="G675" s="1"/>
      <c r="H675" s="1"/>
      <c r="I675" s="1"/>
      <c r="J675" s="23"/>
      <c r="K675" s="23"/>
      <c r="N675" s="24"/>
      <c r="O675" s="24"/>
      <c r="P675" s="24"/>
      <c r="Q675" s="24"/>
      <c r="R675" s="23"/>
      <c r="S675" s="23"/>
      <c r="V675" s="24"/>
      <c r="W675" s="24"/>
    </row>
    <row r="676" spans="1:23">
      <c r="F676" s="1"/>
      <c r="G676" s="1"/>
      <c r="H676" s="1"/>
      <c r="I676" s="1"/>
      <c r="J676" s="23"/>
      <c r="K676" s="23"/>
      <c r="N676" s="24"/>
      <c r="O676" s="24"/>
      <c r="P676" s="24"/>
      <c r="Q676" s="24"/>
      <c r="R676" s="23"/>
      <c r="S676" s="23"/>
      <c r="V676" s="24"/>
      <c r="W676" s="24"/>
    </row>
    <row r="677" spans="1:23">
      <c r="A677" s="4"/>
      <c r="F677" s="1"/>
      <c r="G677" s="1"/>
      <c r="H677" s="1"/>
      <c r="I677" s="1"/>
      <c r="J677" s="23"/>
      <c r="K677" s="23"/>
      <c r="N677" s="24"/>
      <c r="O677" s="24"/>
      <c r="P677" s="24"/>
      <c r="Q677" s="24"/>
      <c r="R677" s="23"/>
      <c r="S677" s="23"/>
      <c r="V677" s="24"/>
      <c r="W677" s="24"/>
    </row>
    <row r="678" spans="1:23">
      <c r="F678" s="1"/>
      <c r="G678" s="1"/>
      <c r="H678" s="1"/>
      <c r="I678" s="1"/>
      <c r="J678" s="23"/>
      <c r="K678" s="23"/>
      <c r="N678" s="24"/>
      <c r="O678" s="24"/>
      <c r="P678" s="24"/>
      <c r="Q678" s="24"/>
      <c r="R678" s="23"/>
      <c r="S678" s="23"/>
      <c r="V678" s="24"/>
      <c r="W678" s="24"/>
    </row>
    <row r="679" spans="1:23">
      <c r="A679" s="4"/>
      <c r="F679" s="1"/>
      <c r="G679" s="1"/>
      <c r="H679" s="1"/>
      <c r="I679" s="1"/>
      <c r="J679" s="23"/>
      <c r="K679" s="23"/>
      <c r="N679" s="24"/>
      <c r="O679" s="24"/>
      <c r="P679" s="24"/>
      <c r="Q679" s="24"/>
      <c r="R679" s="23"/>
      <c r="S679" s="23"/>
      <c r="V679" s="24"/>
      <c r="W679" s="24"/>
    </row>
    <row r="680" spans="1:23">
      <c r="A680" s="4"/>
      <c r="F680" s="1"/>
      <c r="G680" s="1"/>
      <c r="H680" s="1"/>
      <c r="I680" s="1"/>
      <c r="J680" s="23"/>
      <c r="K680" s="23"/>
      <c r="N680" s="24"/>
      <c r="O680" s="24"/>
      <c r="P680" s="24"/>
      <c r="Q680" s="24"/>
      <c r="R680" s="23"/>
      <c r="S680" s="23"/>
      <c r="V680" s="24"/>
      <c r="W680" s="24"/>
    </row>
    <row r="681" spans="1:23">
      <c r="A681" s="4"/>
      <c r="F681" s="1"/>
      <c r="G681" s="1"/>
      <c r="H681" s="1"/>
      <c r="I681" s="1"/>
      <c r="J681" s="23"/>
      <c r="K681" s="23"/>
      <c r="N681" s="24"/>
      <c r="O681" s="24"/>
      <c r="P681" s="24"/>
      <c r="Q681" s="24"/>
      <c r="R681" s="23"/>
      <c r="S681" s="23"/>
      <c r="V681" s="24"/>
      <c r="W681" s="24"/>
    </row>
    <row r="682" spans="1:23">
      <c r="A682" s="7"/>
      <c r="F682" s="1"/>
      <c r="G682" s="1"/>
      <c r="H682" s="1"/>
      <c r="I682" s="1"/>
      <c r="J682" s="23"/>
      <c r="K682" s="23"/>
      <c r="N682" s="24"/>
      <c r="O682" s="24"/>
      <c r="P682" s="24"/>
      <c r="Q682" s="24"/>
      <c r="R682" s="23"/>
      <c r="S682" s="23"/>
      <c r="V682" s="24"/>
      <c r="W682" s="24"/>
    </row>
    <row r="683" spans="1:23">
      <c r="A683" s="7"/>
      <c r="F683" s="1"/>
      <c r="G683" s="1"/>
      <c r="H683" s="1"/>
      <c r="I683" s="1"/>
      <c r="J683" s="23"/>
      <c r="K683" s="23"/>
      <c r="N683" s="24"/>
      <c r="O683" s="24"/>
      <c r="P683" s="24"/>
      <c r="Q683" s="24"/>
      <c r="R683" s="23"/>
      <c r="S683" s="23"/>
      <c r="V683" s="24"/>
      <c r="W683" s="24"/>
    </row>
    <row r="684" spans="1:23">
      <c r="F684" s="1"/>
      <c r="G684" s="1"/>
      <c r="H684" s="1"/>
      <c r="I684" s="1"/>
      <c r="J684" s="23"/>
      <c r="K684" s="23"/>
      <c r="N684" s="24"/>
      <c r="O684" s="24"/>
      <c r="P684" s="24"/>
      <c r="Q684" s="24"/>
      <c r="R684" s="23"/>
      <c r="S684" s="23"/>
      <c r="V684" s="24"/>
      <c r="W684" s="24"/>
    </row>
    <row r="685" spans="1:23">
      <c r="F685" s="1"/>
      <c r="G685" s="1"/>
      <c r="H685" s="1"/>
      <c r="I685" s="1"/>
      <c r="J685" s="23"/>
      <c r="K685" s="23"/>
      <c r="N685" s="24"/>
      <c r="O685" s="24"/>
      <c r="P685" s="24"/>
      <c r="Q685" s="24"/>
      <c r="R685" s="23"/>
      <c r="S685" s="23"/>
      <c r="V685" s="24"/>
      <c r="W685" s="24"/>
    </row>
    <row r="686" spans="1:23">
      <c r="F686" s="1"/>
      <c r="G686" s="1"/>
      <c r="H686" s="1"/>
      <c r="I686" s="1"/>
      <c r="J686" s="23"/>
      <c r="K686" s="23"/>
      <c r="N686" s="24"/>
      <c r="O686" s="24"/>
      <c r="P686" s="24"/>
      <c r="Q686" s="24"/>
      <c r="R686" s="23"/>
      <c r="S686" s="23"/>
      <c r="V686" s="24"/>
      <c r="W686" s="24"/>
    </row>
    <row r="687" spans="1:23">
      <c r="A687" s="4"/>
      <c r="F687" s="1"/>
      <c r="G687" s="1"/>
      <c r="H687" s="1"/>
      <c r="I687" s="1"/>
      <c r="J687" s="23"/>
      <c r="K687" s="23"/>
      <c r="N687" s="24"/>
      <c r="O687" s="24"/>
      <c r="P687" s="24"/>
      <c r="Q687" s="24"/>
      <c r="R687" s="23"/>
      <c r="S687" s="23"/>
      <c r="V687" s="24"/>
      <c r="W687" s="24"/>
    </row>
    <row r="688" spans="1:23">
      <c r="F688" s="1"/>
      <c r="G688" s="1"/>
      <c r="H688" s="1"/>
      <c r="I688" s="1"/>
      <c r="J688" s="23"/>
      <c r="K688" s="23"/>
      <c r="N688" s="24"/>
      <c r="O688" s="24"/>
      <c r="P688" s="24"/>
      <c r="Q688" s="24"/>
      <c r="R688" s="23"/>
      <c r="S688" s="23"/>
      <c r="V688" s="24"/>
      <c r="W688" s="24"/>
    </row>
    <row r="689" spans="1:23">
      <c r="A689" s="4"/>
      <c r="F689" s="1"/>
      <c r="G689" s="1"/>
      <c r="H689" s="1"/>
      <c r="I689" s="1"/>
      <c r="J689" s="23"/>
      <c r="K689" s="23"/>
      <c r="N689" s="24"/>
      <c r="O689" s="24"/>
      <c r="P689" s="24"/>
      <c r="Q689" s="24"/>
      <c r="R689" s="23"/>
      <c r="S689" s="23"/>
      <c r="V689" s="24"/>
      <c r="W689" s="24"/>
    </row>
    <row r="690" spans="1:23">
      <c r="F690" s="1"/>
      <c r="G690" s="1"/>
      <c r="H690" s="1"/>
      <c r="I690" s="1"/>
      <c r="J690" s="23"/>
      <c r="K690" s="23"/>
      <c r="N690" s="24"/>
      <c r="O690" s="24"/>
      <c r="P690" s="24"/>
      <c r="Q690" s="24"/>
      <c r="R690" s="23"/>
      <c r="S690" s="23"/>
      <c r="V690" s="24"/>
      <c r="W690" s="24"/>
    </row>
    <row r="691" spans="1:23">
      <c r="F691" s="1"/>
      <c r="G691" s="1"/>
      <c r="H691" s="1"/>
      <c r="I691" s="1"/>
      <c r="J691" s="23"/>
      <c r="K691" s="23"/>
      <c r="N691" s="24"/>
      <c r="O691" s="24"/>
      <c r="P691" s="24"/>
      <c r="Q691" s="24"/>
      <c r="R691" s="23"/>
      <c r="S691" s="23"/>
      <c r="V691" s="24"/>
      <c r="W691" s="24"/>
    </row>
    <row r="692" spans="1:23">
      <c r="F692" s="1"/>
      <c r="G692" s="1"/>
      <c r="H692" s="1"/>
      <c r="I692" s="1"/>
      <c r="J692" s="23"/>
      <c r="K692" s="23"/>
      <c r="N692" s="24"/>
      <c r="O692" s="24"/>
      <c r="P692" s="24"/>
      <c r="Q692" s="24"/>
      <c r="R692" s="23"/>
      <c r="S692" s="23"/>
      <c r="V692" s="24"/>
      <c r="W692" s="24"/>
    </row>
    <row r="693" spans="1:23">
      <c r="A693" s="4"/>
      <c r="F693" s="1"/>
      <c r="G693" s="1"/>
      <c r="H693" s="1"/>
      <c r="I693" s="1"/>
      <c r="J693" s="23"/>
      <c r="K693" s="23"/>
      <c r="N693" s="24"/>
      <c r="O693" s="24"/>
      <c r="P693" s="24"/>
      <c r="Q693" s="24"/>
      <c r="R693" s="23"/>
      <c r="S693" s="23"/>
      <c r="V693" s="24"/>
      <c r="W693" s="24"/>
    </row>
    <row r="694" spans="1:23">
      <c r="F694" s="1"/>
      <c r="G694" s="1"/>
      <c r="H694" s="1"/>
      <c r="I694" s="1"/>
      <c r="J694" s="23"/>
      <c r="K694" s="23"/>
      <c r="N694" s="24"/>
      <c r="O694" s="24"/>
      <c r="P694" s="24"/>
      <c r="Q694" s="24"/>
      <c r="R694" s="23"/>
      <c r="S694" s="23"/>
      <c r="V694" s="24"/>
      <c r="W694" s="24"/>
    </row>
    <row r="695" spans="1:23">
      <c r="A695" s="4"/>
      <c r="F695" s="1"/>
      <c r="G695" s="1"/>
      <c r="H695" s="1"/>
      <c r="I695" s="1"/>
      <c r="J695" s="23"/>
      <c r="K695" s="23"/>
      <c r="N695" s="24"/>
      <c r="O695" s="24"/>
      <c r="P695" s="24"/>
      <c r="Q695" s="24"/>
      <c r="R695" s="23"/>
      <c r="S695" s="23"/>
      <c r="V695" s="24"/>
      <c r="W695" s="24"/>
    </row>
    <row r="696" spans="1:23">
      <c r="A696" s="4"/>
      <c r="F696" s="1"/>
      <c r="G696" s="1"/>
      <c r="H696" s="1"/>
      <c r="I696" s="1"/>
      <c r="J696" s="23"/>
      <c r="K696" s="23"/>
      <c r="N696" s="24"/>
      <c r="O696" s="24"/>
      <c r="P696" s="24"/>
      <c r="Q696" s="24"/>
      <c r="R696" s="23"/>
      <c r="S696" s="23"/>
      <c r="V696" s="24"/>
      <c r="W696" s="24"/>
    </row>
    <row r="697" spans="1:23">
      <c r="A697" s="4"/>
      <c r="F697" s="1"/>
      <c r="G697" s="1"/>
      <c r="H697" s="1"/>
      <c r="I697" s="1"/>
      <c r="J697" s="23"/>
      <c r="K697" s="23"/>
      <c r="N697" s="24"/>
      <c r="O697" s="24"/>
      <c r="P697" s="24"/>
      <c r="Q697" s="24"/>
      <c r="R697" s="23"/>
      <c r="S697" s="23"/>
      <c r="V697" s="24"/>
      <c r="W697" s="24"/>
    </row>
    <row r="698" spans="1:23">
      <c r="A698" s="4"/>
      <c r="F698" s="1"/>
      <c r="G698" s="1"/>
      <c r="H698" s="1"/>
      <c r="I698" s="1"/>
      <c r="J698" s="23"/>
      <c r="K698" s="23"/>
      <c r="N698" s="24"/>
      <c r="O698" s="24"/>
      <c r="P698" s="24"/>
      <c r="Q698" s="24"/>
      <c r="R698" s="23"/>
      <c r="S698" s="23"/>
      <c r="V698" s="24"/>
      <c r="W698" s="24"/>
    </row>
    <row r="699" spans="1:23">
      <c r="F699" s="1"/>
      <c r="G699" s="1"/>
      <c r="H699" s="1"/>
      <c r="I699" s="1"/>
      <c r="J699" s="23"/>
      <c r="K699" s="23"/>
      <c r="N699" s="24"/>
      <c r="O699" s="24"/>
      <c r="P699" s="24"/>
      <c r="Q699" s="24"/>
      <c r="R699" s="23"/>
      <c r="S699" s="23"/>
      <c r="V699" s="24"/>
      <c r="W699" s="24"/>
    </row>
    <row r="700" spans="1:23">
      <c r="A700" s="4"/>
      <c r="F700" s="1"/>
      <c r="G700" s="1"/>
      <c r="H700" s="1"/>
      <c r="I700" s="1"/>
      <c r="J700" s="23"/>
      <c r="K700" s="23"/>
      <c r="N700" s="24"/>
      <c r="O700" s="24"/>
      <c r="P700" s="24"/>
      <c r="Q700" s="24"/>
      <c r="R700" s="23"/>
      <c r="S700" s="23"/>
      <c r="V700" s="24"/>
      <c r="W700" s="24"/>
    </row>
    <row r="701" spans="1:23">
      <c r="F701" s="1"/>
      <c r="G701" s="1"/>
      <c r="H701" s="1"/>
      <c r="I701" s="1"/>
      <c r="J701" s="23"/>
      <c r="K701" s="23"/>
      <c r="N701" s="24"/>
      <c r="O701" s="24"/>
      <c r="P701" s="24"/>
      <c r="Q701" s="24"/>
      <c r="R701" s="23"/>
      <c r="S701" s="23"/>
      <c r="V701" s="24"/>
      <c r="W701" s="24"/>
    </row>
    <row r="702" spans="1:23">
      <c r="A702" s="4"/>
      <c r="F702" s="1"/>
      <c r="G702" s="1"/>
      <c r="H702" s="1"/>
      <c r="I702" s="1"/>
      <c r="J702" s="23"/>
      <c r="K702" s="23"/>
      <c r="N702" s="24"/>
      <c r="O702" s="24"/>
      <c r="P702" s="24"/>
      <c r="Q702" s="24"/>
      <c r="R702" s="23"/>
      <c r="S702" s="23"/>
      <c r="V702" s="24"/>
      <c r="W702" s="24"/>
    </row>
    <row r="703" spans="1:23">
      <c r="F703" s="1"/>
      <c r="G703" s="1"/>
      <c r="H703" s="1"/>
      <c r="I703" s="1"/>
      <c r="J703" s="23"/>
      <c r="K703" s="23"/>
      <c r="N703" s="24"/>
      <c r="O703" s="24"/>
      <c r="P703" s="24"/>
      <c r="Q703" s="24"/>
      <c r="R703" s="23"/>
      <c r="S703" s="23"/>
      <c r="V703" s="24"/>
      <c r="W703" s="24"/>
    </row>
    <row r="704" spans="1:23">
      <c r="A704" s="4"/>
      <c r="F704" s="1"/>
      <c r="G704" s="1"/>
      <c r="H704" s="1"/>
      <c r="I704" s="1"/>
      <c r="J704" s="23"/>
      <c r="K704" s="23"/>
      <c r="N704" s="24"/>
      <c r="O704" s="24"/>
      <c r="P704" s="24"/>
      <c r="Q704" s="24"/>
      <c r="R704" s="23"/>
      <c r="S704" s="23"/>
      <c r="V704" s="24"/>
      <c r="W704" s="24"/>
    </row>
    <row r="705" spans="1:23">
      <c r="A705" s="4"/>
      <c r="F705" s="1"/>
      <c r="G705" s="1"/>
      <c r="H705" s="1"/>
      <c r="I705" s="1"/>
      <c r="J705" s="23"/>
      <c r="K705" s="23"/>
      <c r="N705" s="24"/>
      <c r="O705" s="24"/>
      <c r="P705" s="24"/>
      <c r="Q705" s="24"/>
      <c r="R705" s="23"/>
      <c r="S705" s="23"/>
      <c r="V705" s="24"/>
      <c r="W705" s="24"/>
    </row>
    <row r="706" spans="1:23">
      <c r="A706" s="4"/>
      <c r="F706" s="1"/>
      <c r="G706" s="1"/>
      <c r="H706" s="1"/>
      <c r="I706" s="1"/>
      <c r="J706" s="23"/>
      <c r="K706" s="23"/>
      <c r="N706" s="24"/>
      <c r="O706" s="24"/>
      <c r="P706" s="24"/>
      <c r="Q706" s="24"/>
      <c r="R706" s="23"/>
      <c r="S706" s="23"/>
      <c r="V706" s="24"/>
      <c r="W706" s="24"/>
    </row>
    <row r="707" spans="1:23">
      <c r="A707" s="7"/>
      <c r="F707" s="1"/>
      <c r="G707" s="1"/>
      <c r="H707" s="1"/>
      <c r="I707" s="1"/>
      <c r="J707" s="23"/>
      <c r="K707" s="23"/>
      <c r="N707" s="24"/>
      <c r="O707" s="24"/>
      <c r="P707" s="24"/>
      <c r="Q707" s="24"/>
      <c r="R707" s="23"/>
      <c r="S707" s="23"/>
      <c r="V707" s="24"/>
      <c r="W707" s="24"/>
    </row>
    <row r="708" spans="1:23">
      <c r="A708" s="7"/>
      <c r="F708" s="1"/>
      <c r="G708" s="1"/>
      <c r="H708" s="1"/>
      <c r="I708" s="1"/>
      <c r="J708" s="23"/>
      <c r="K708" s="23"/>
      <c r="N708" s="24"/>
      <c r="O708" s="24"/>
      <c r="P708" s="24"/>
      <c r="Q708" s="24"/>
      <c r="R708" s="23"/>
      <c r="S708" s="23"/>
      <c r="V708" s="24"/>
      <c r="W708" s="24"/>
    </row>
    <row r="709" spans="1:23">
      <c r="F709" s="1"/>
      <c r="G709" s="1"/>
      <c r="H709" s="1"/>
      <c r="I709" s="1"/>
      <c r="J709" s="23"/>
      <c r="K709" s="23"/>
      <c r="N709" s="24"/>
      <c r="O709" s="24"/>
      <c r="P709" s="24"/>
      <c r="Q709" s="24"/>
      <c r="R709" s="23"/>
      <c r="S709" s="23"/>
      <c r="V709" s="24"/>
      <c r="W709" s="24"/>
    </row>
    <row r="710" spans="1:23">
      <c r="A710" s="7"/>
      <c r="F710" s="1"/>
      <c r="G710" s="1"/>
      <c r="H710" s="1"/>
      <c r="I710" s="1"/>
      <c r="J710" s="23"/>
      <c r="K710" s="23"/>
      <c r="N710" s="24"/>
      <c r="O710" s="24"/>
      <c r="P710" s="24"/>
      <c r="Q710" s="24"/>
      <c r="R710" s="23"/>
      <c r="S710" s="23"/>
      <c r="V710" s="24"/>
      <c r="W710" s="24"/>
    </row>
    <row r="711" spans="1:23">
      <c r="F711" s="1"/>
      <c r="G711" s="1"/>
      <c r="H711" s="1"/>
      <c r="I711" s="1"/>
      <c r="J711" s="23"/>
      <c r="K711" s="23"/>
      <c r="N711" s="24"/>
      <c r="O711" s="24"/>
      <c r="P711" s="24"/>
      <c r="Q711" s="24"/>
      <c r="R711" s="23"/>
      <c r="S711" s="23"/>
      <c r="V711" s="24"/>
      <c r="W711" s="24"/>
    </row>
    <row r="712" spans="1:23">
      <c r="A712" s="7"/>
      <c r="F712" s="1"/>
      <c r="G712" s="1"/>
      <c r="H712" s="1"/>
      <c r="I712" s="1"/>
      <c r="J712" s="23"/>
      <c r="K712" s="23"/>
      <c r="N712" s="24"/>
      <c r="O712" s="24"/>
      <c r="P712" s="24"/>
      <c r="Q712" s="24"/>
      <c r="R712" s="23"/>
      <c r="S712" s="23"/>
      <c r="V712" s="24"/>
      <c r="W712" s="24"/>
    </row>
    <row r="713" spans="1:23">
      <c r="F713" s="1"/>
      <c r="G713" s="1"/>
      <c r="H713" s="1"/>
      <c r="I713" s="1"/>
      <c r="J713" s="23"/>
      <c r="K713" s="23"/>
      <c r="N713" s="24"/>
      <c r="O713" s="24"/>
      <c r="P713" s="24"/>
      <c r="Q713" s="24"/>
      <c r="R713" s="23"/>
      <c r="S713" s="23"/>
      <c r="V713" s="24"/>
      <c r="W713" s="24"/>
    </row>
    <row r="716" spans="1:23">
      <c r="A716" s="4"/>
    </row>
    <row r="718" spans="1:23">
      <c r="A718" s="4"/>
    </row>
    <row r="720" spans="1:23">
      <c r="A720" s="4"/>
    </row>
    <row r="722" spans="1:1">
      <c r="A722" s="4"/>
    </row>
    <row r="724" spans="1:1">
      <c r="A724" s="4"/>
    </row>
    <row r="726" spans="1:1">
      <c r="A726" s="4"/>
    </row>
    <row r="728" spans="1:1">
      <c r="A728" s="4"/>
    </row>
    <row r="730" spans="1:1">
      <c r="A730" s="4"/>
    </row>
    <row r="732" spans="1:1">
      <c r="A732" s="7"/>
    </row>
    <row r="734" spans="1:1">
      <c r="A734" s="4"/>
    </row>
    <row r="736" spans="1:1">
      <c r="A736" s="4"/>
    </row>
    <row r="740" spans="1:1">
      <c r="A740" s="4"/>
    </row>
    <row r="741" spans="1:1">
      <c r="A741" s="4"/>
    </row>
    <row r="742" spans="1:1">
      <c r="A742" s="7"/>
    </row>
    <row r="743" spans="1:1">
      <c r="A743" s="7"/>
    </row>
    <row r="745" spans="1:1">
      <c r="A745" s="7"/>
    </row>
    <row r="747" spans="1:1">
      <c r="A747" s="7"/>
    </row>
    <row r="750" spans="1:1">
      <c r="A750" s="4"/>
    </row>
    <row r="751" spans="1:1">
      <c r="A751" s="7"/>
    </row>
    <row r="752" spans="1:1">
      <c r="A752" s="7"/>
    </row>
    <row r="754" spans="1:1">
      <c r="A754" s="7"/>
    </row>
    <row r="756" spans="1:1">
      <c r="A756" s="7"/>
    </row>
    <row r="758" spans="1:1">
      <c r="A758" s="4"/>
    </row>
    <row r="759" spans="1:1">
      <c r="A759" s="4"/>
    </row>
    <row r="760" spans="1:1">
      <c r="A760" s="7"/>
    </row>
    <row r="761" spans="1:1">
      <c r="A761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70" spans="1:1">
      <c r="A770" s="4"/>
    </row>
    <row r="772" spans="1:1">
      <c r="A772" s="4"/>
    </row>
    <row r="774" spans="1:1">
      <c r="A774" s="4"/>
    </row>
    <row r="776" spans="1:1">
      <c r="A776" s="4"/>
    </row>
    <row r="780" spans="1:1">
      <c r="A780" s="7"/>
    </row>
    <row r="782" spans="1:1">
      <c r="A782" s="4"/>
    </row>
    <row r="784" spans="1:1">
      <c r="A784" s="7"/>
    </row>
    <row r="786" spans="1:1">
      <c r="A786" s="4"/>
    </row>
    <row r="788" spans="1:1">
      <c r="A788" s="7"/>
    </row>
    <row r="790" spans="1:1">
      <c r="A790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2418-B2F6-EC4F-838C-FB738B66C1DF}">
  <dimension ref="A1:AU790"/>
  <sheetViews>
    <sheetView topLeftCell="A528" zoomScale="58" zoomScaleNormal="111" workbookViewId="0">
      <selection activeCell="H64" sqref="H64"/>
    </sheetView>
  </sheetViews>
  <sheetFormatPr baseColWidth="10" defaultRowHeight="16"/>
  <cols>
    <col min="1" max="1" width="8.33203125" bestFit="1" customWidth="1"/>
    <col min="2" max="2" width="7.33203125" bestFit="1" customWidth="1"/>
    <col min="3" max="3" width="10" customWidth="1"/>
    <col min="4" max="4" width="5.5" bestFit="1" customWidth="1"/>
    <col min="5" max="5" width="14.83203125" customWidth="1"/>
    <col min="6" max="6" width="10.5" bestFit="1" customWidth="1"/>
    <col min="7" max="7" width="11.1640625" style="11" bestFit="1" customWidth="1"/>
    <col min="8" max="13" width="6.6640625" customWidth="1"/>
    <col min="14" max="14" width="8.6640625" customWidth="1"/>
    <col min="15" max="15" width="9.1640625" customWidth="1"/>
    <col min="16" max="21" width="6.6640625" customWidth="1"/>
    <col min="22" max="22" width="8" customWidth="1"/>
    <col min="23" max="23" width="9" customWidth="1"/>
    <col min="24" max="24" width="7" customWidth="1"/>
    <col min="25" max="25" width="7.83203125" customWidth="1"/>
    <col min="26" max="26" width="8.6640625" customWidth="1"/>
    <col min="27" max="27" width="6.1640625" customWidth="1"/>
    <col min="28" max="28" width="7.6640625" bestFit="1" customWidth="1"/>
    <col min="29" max="30" width="5.6640625" customWidth="1"/>
    <col min="31" max="31" width="7.1640625" customWidth="1"/>
    <col min="32" max="32" width="5.5" customWidth="1"/>
    <col min="33" max="33" width="7.1640625" customWidth="1"/>
  </cols>
  <sheetData>
    <row r="1" spans="1:33">
      <c r="B1" t="s">
        <v>377</v>
      </c>
      <c r="C1" t="s">
        <v>378</v>
      </c>
      <c r="D1" t="s">
        <v>375</v>
      </c>
      <c r="E1" t="s">
        <v>379</v>
      </c>
      <c r="F1" t="s">
        <v>376</v>
      </c>
      <c r="G1" s="11" t="s">
        <v>355</v>
      </c>
      <c r="H1" t="s">
        <v>380</v>
      </c>
      <c r="I1" t="s">
        <v>381</v>
      </c>
      <c r="J1" t="s">
        <v>834</v>
      </c>
      <c r="K1" t="s">
        <v>835</v>
      </c>
      <c r="L1" t="s">
        <v>356</v>
      </c>
      <c r="M1" t="s">
        <v>368</v>
      </c>
      <c r="N1" t="s">
        <v>358</v>
      </c>
      <c r="O1" t="s">
        <v>359</v>
      </c>
      <c r="V1" t="s">
        <v>382</v>
      </c>
      <c r="W1" t="s">
        <v>383</v>
      </c>
      <c r="X1" t="s">
        <v>384</v>
      </c>
      <c r="Y1" t="s">
        <v>385</v>
      </c>
      <c r="Z1" t="s">
        <v>386</v>
      </c>
      <c r="AA1" t="s">
        <v>387</v>
      </c>
      <c r="AB1" t="s">
        <v>388</v>
      </c>
      <c r="AC1" t="s">
        <v>389</v>
      </c>
      <c r="AD1" t="s">
        <v>390</v>
      </c>
      <c r="AE1" t="s">
        <v>391</v>
      </c>
      <c r="AF1" t="s">
        <v>392</v>
      </c>
      <c r="AG1" t="s">
        <v>393</v>
      </c>
    </row>
    <row r="2" spans="1:33">
      <c r="A2" t="s">
        <v>394</v>
      </c>
      <c r="V2" t="s">
        <v>395</v>
      </c>
      <c r="W2" t="s">
        <v>374</v>
      </c>
      <c r="Z2" t="s">
        <v>374</v>
      </c>
    </row>
    <row r="3" spans="1:33">
      <c r="A3" t="s">
        <v>2</v>
      </c>
      <c r="E3" t="s">
        <v>815</v>
      </c>
      <c r="F3" t="s">
        <v>816</v>
      </c>
      <c r="G3" s="11" t="s">
        <v>817</v>
      </c>
      <c r="V3" t="s">
        <v>396</v>
      </c>
      <c r="W3" t="s">
        <v>397</v>
      </c>
    </row>
    <row r="4" spans="1:33">
      <c r="A4" t="s">
        <v>398</v>
      </c>
      <c r="D4" t="s">
        <v>818</v>
      </c>
      <c r="E4">
        <v>6378206.4000000004</v>
      </c>
      <c r="F4">
        <f>E4</f>
        <v>6378206.4000000004</v>
      </c>
      <c r="G4" s="11">
        <f>E4</f>
        <v>6378206.4000000004</v>
      </c>
      <c r="V4" t="s">
        <v>399</v>
      </c>
    </row>
    <row r="5" spans="1:33">
      <c r="A5" t="s">
        <v>400</v>
      </c>
      <c r="D5" t="s">
        <v>819</v>
      </c>
      <c r="E5">
        <v>8.2271899999999995E-2</v>
      </c>
      <c r="F5">
        <f>E5</f>
        <v>8.2271899999999995E-2</v>
      </c>
      <c r="G5" s="11">
        <f>E5</f>
        <v>8.2271899999999995E-2</v>
      </c>
      <c r="V5" t="s">
        <v>401</v>
      </c>
      <c r="W5" t="s">
        <v>374</v>
      </c>
    </row>
    <row r="6" spans="1:33">
      <c r="A6" t="s">
        <v>402</v>
      </c>
      <c r="D6" t="s">
        <v>820</v>
      </c>
      <c r="E6">
        <v>90</v>
      </c>
      <c r="F6">
        <f>(E6-ROUND(E6,0))*(100/60)+ROUND(E6,0)</f>
        <v>90</v>
      </c>
      <c r="G6" s="11">
        <f>RADIANS(F6)</f>
        <v>1.5707963267948966</v>
      </c>
    </row>
    <row r="7" spans="1:33">
      <c r="D7" t="s">
        <v>821</v>
      </c>
      <c r="E7">
        <v>33</v>
      </c>
      <c r="F7">
        <f t="shared" ref="F7:F11" si="0">(E7-ROUND(E7,0))*(100/60)+ROUND(E7,0)</f>
        <v>33</v>
      </c>
      <c r="G7" s="11">
        <f t="shared" ref="G7:G11" si="1">RADIANS(F7)</f>
        <v>0.57595865315812877</v>
      </c>
      <c r="V7" s="9" t="s">
        <v>403</v>
      </c>
      <c r="W7" s="9" t="s">
        <v>403</v>
      </c>
      <c r="X7" t="s">
        <v>404</v>
      </c>
      <c r="Y7" t="s">
        <v>405</v>
      </c>
      <c r="Z7" s="9" t="s">
        <v>405</v>
      </c>
      <c r="AA7" t="s">
        <v>406</v>
      </c>
      <c r="AB7" t="s">
        <v>407</v>
      </c>
      <c r="AC7" t="s">
        <v>389</v>
      </c>
      <c r="AD7" t="s">
        <v>408</v>
      </c>
      <c r="AE7" t="s">
        <v>409</v>
      </c>
      <c r="AF7" t="s">
        <v>410</v>
      </c>
    </row>
    <row r="8" spans="1:33">
      <c r="D8" t="s">
        <v>822</v>
      </c>
      <c r="E8">
        <v>23</v>
      </c>
      <c r="F8">
        <f t="shared" si="0"/>
        <v>23</v>
      </c>
      <c r="G8" s="11">
        <f t="shared" si="1"/>
        <v>0.4014257279586958</v>
      </c>
      <c r="V8" t="s">
        <v>411</v>
      </c>
      <c r="W8" t="s">
        <v>412</v>
      </c>
      <c r="X8" t="s">
        <v>413</v>
      </c>
      <c r="Y8" t="s">
        <v>414</v>
      </c>
      <c r="Z8" t="s">
        <v>415</v>
      </c>
      <c r="AA8" t="s">
        <v>416</v>
      </c>
      <c r="AB8" t="s">
        <v>417</v>
      </c>
      <c r="AC8" t="s">
        <v>246</v>
      </c>
      <c r="AD8" t="s">
        <v>418</v>
      </c>
      <c r="AE8" t="s">
        <v>419</v>
      </c>
      <c r="AF8" t="s">
        <v>420</v>
      </c>
    </row>
    <row r="9" spans="1:33">
      <c r="D9" t="s">
        <v>823</v>
      </c>
      <c r="E9">
        <v>96</v>
      </c>
      <c r="F9">
        <f t="shared" si="0"/>
        <v>96</v>
      </c>
      <c r="G9" s="11">
        <f t="shared" si="1"/>
        <v>1.6755160819145565</v>
      </c>
      <c r="V9" t="s">
        <v>58</v>
      </c>
      <c r="W9" t="s">
        <v>421</v>
      </c>
      <c r="X9" t="s">
        <v>422</v>
      </c>
      <c r="Y9" t="s">
        <v>423</v>
      </c>
      <c r="Z9" t="s">
        <v>424</v>
      </c>
      <c r="AA9" t="s">
        <v>425</v>
      </c>
      <c r="AB9" t="s">
        <v>426</v>
      </c>
      <c r="AC9" t="s">
        <v>427</v>
      </c>
      <c r="AD9" t="s">
        <v>428</v>
      </c>
      <c r="AE9" t="s">
        <v>429</v>
      </c>
      <c r="AF9" t="s">
        <v>430</v>
      </c>
    </row>
    <row r="10" spans="1:33">
      <c r="D10" t="s">
        <v>360</v>
      </c>
      <c r="E10">
        <v>35</v>
      </c>
      <c r="F10">
        <f t="shared" si="0"/>
        <v>35</v>
      </c>
      <c r="G10" s="11">
        <f t="shared" si="1"/>
        <v>0.6108652381980153</v>
      </c>
      <c r="V10" t="s">
        <v>235</v>
      </c>
      <c r="W10" t="s">
        <v>431</v>
      </c>
      <c r="X10" t="s">
        <v>432</v>
      </c>
      <c r="Y10" t="s">
        <v>433</v>
      </c>
      <c r="Z10" t="s">
        <v>434</v>
      </c>
      <c r="AA10" t="s">
        <v>435</v>
      </c>
      <c r="AB10" t="s">
        <v>5</v>
      </c>
      <c r="AC10" t="s">
        <v>436</v>
      </c>
      <c r="AD10" t="s">
        <v>437</v>
      </c>
      <c r="AE10" t="s">
        <v>438</v>
      </c>
    </row>
    <row r="11" spans="1:33">
      <c r="D11" t="s">
        <v>366</v>
      </c>
      <c r="E11">
        <v>-75</v>
      </c>
      <c r="F11">
        <f t="shared" si="0"/>
        <v>-75</v>
      </c>
      <c r="G11" s="11">
        <f t="shared" si="1"/>
        <v>-1.3089969389957472</v>
      </c>
      <c r="V11" t="s">
        <v>439</v>
      </c>
      <c r="W11" t="s">
        <v>440</v>
      </c>
      <c r="X11" t="s">
        <v>441</v>
      </c>
      <c r="Y11" t="s">
        <v>442</v>
      </c>
      <c r="Z11" t="s">
        <v>443</v>
      </c>
      <c r="AA11" t="s">
        <v>444</v>
      </c>
      <c r="AB11" t="s">
        <v>445</v>
      </c>
      <c r="AC11" t="s">
        <v>446</v>
      </c>
      <c r="AD11" t="s">
        <v>447</v>
      </c>
      <c r="AE11" t="s">
        <v>448</v>
      </c>
    </row>
    <row r="12" spans="1:33">
      <c r="D12" t="s">
        <v>824</v>
      </c>
      <c r="E12">
        <v>1</v>
      </c>
      <c r="F12">
        <v>1</v>
      </c>
      <c r="G12" s="11">
        <v>1</v>
      </c>
      <c r="V12" t="s">
        <v>242</v>
      </c>
      <c r="W12" t="s">
        <v>449</v>
      </c>
      <c r="X12" t="s">
        <v>450</v>
      </c>
      <c r="Z12" t="s">
        <v>451</v>
      </c>
      <c r="AA12" t="s">
        <v>452</v>
      </c>
      <c r="AB12" t="s">
        <v>453</v>
      </c>
      <c r="AE12" t="s">
        <v>454</v>
      </c>
    </row>
    <row r="13" spans="1:33">
      <c r="E13" t="s">
        <v>825</v>
      </c>
      <c r="F13" t="s">
        <v>826</v>
      </c>
      <c r="G13" s="11" t="s">
        <v>817</v>
      </c>
      <c r="V13" t="s">
        <v>455</v>
      </c>
      <c r="W13" t="s">
        <v>456</v>
      </c>
      <c r="Z13" t="s">
        <v>457</v>
      </c>
      <c r="AA13" t="s">
        <v>458</v>
      </c>
      <c r="AB13" t="s">
        <v>459</v>
      </c>
      <c r="AE13" t="s">
        <v>460</v>
      </c>
    </row>
    <row r="14" spans="1:33">
      <c r="D14" t="s">
        <v>356</v>
      </c>
      <c r="E14">
        <f>((E17-(2*E18*SIN(G10)))^0.5)/E18</f>
        <v>1.050841196836467</v>
      </c>
      <c r="F14">
        <v>1.3473025999999999</v>
      </c>
      <c r="G14" s="11">
        <f>E14</f>
        <v>1.050841196836467</v>
      </c>
      <c r="V14" t="s">
        <v>461</v>
      </c>
      <c r="W14" t="s">
        <v>462</v>
      </c>
      <c r="X14" s="9"/>
      <c r="Z14" t="s">
        <v>463</v>
      </c>
      <c r="AA14" t="s">
        <v>464</v>
      </c>
      <c r="AB14" t="s">
        <v>465</v>
      </c>
    </row>
    <row r="15" spans="1:33">
      <c r="D15" t="s">
        <v>368</v>
      </c>
      <c r="E15">
        <f>E18*(E11-E9)</f>
        <v>-132.06663749378481</v>
      </c>
      <c r="F15">
        <v>12.65967771</v>
      </c>
      <c r="G15" s="11">
        <f>RADIANS(E15)</f>
        <v>-2.3049976563043373</v>
      </c>
      <c r="V15" t="s">
        <v>466</v>
      </c>
      <c r="W15" t="s">
        <v>467</v>
      </c>
      <c r="Z15" t="s">
        <v>468</v>
      </c>
      <c r="AA15" t="s">
        <v>469</v>
      </c>
      <c r="AB15" t="s">
        <v>470</v>
      </c>
    </row>
    <row r="16" spans="1:33">
      <c r="D16" t="s">
        <v>827</v>
      </c>
      <c r="E16">
        <f>((E17-(2*E18*SIN(G8)))^0.5)/E18</f>
        <v>1.2560906640523264</v>
      </c>
      <c r="F16">
        <v>1.5562263000000001</v>
      </c>
      <c r="G16" s="11">
        <f t="shared" ref="G16:G18" si="2">E16</f>
        <v>1.2560906640523264</v>
      </c>
      <c r="V16" t="s">
        <v>471</v>
      </c>
      <c r="W16" t="s">
        <v>472</v>
      </c>
      <c r="Z16" t="s">
        <v>473</v>
      </c>
      <c r="AA16" t="s">
        <v>474</v>
      </c>
      <c r="AB16" t="s">
        <v>475</v>
      </c>
    </row>
    <row r="17" spans="1:34">
      <c r="D17" t="s">
        <v>362</v>
      </c>
      <c r="E17">
        <f>COS(G6)^2+2*E18*SIN(G6)</f>
        <v>1.544639035015027</v>
      </c>
      <c r="F17">
        <v>1.3512213</v>
      </c>
      <c r="G17" s="11">
        <f t="shared" si="2"/>
        <v>1.544639035015027</v>
      </c>
      <c r="V17" t="s">
        <v>476</v>
      </c>
      <c r="W17" t="s">
        <v>477</v>
      </c>
      <c r="Z17" t="s">
        <v>478</v>
      </c>
      <c r="AA17" t="s">
        <v>479</v>
      </c>
      <c r="AB17" t="s">
        <v>480</v>
      </c>
    </row>
    <row r="18" spans="1:34">
      <c r="D18" t="s">
        <v>363</v>
      </c>
      <c r="E18">
        <f>(SIN(G6)+SIN(G7))/2</f>
        <v>0.77231951750751349</v>
      </c>
      <c r="F18">
        <v>0.60283699999999996</v>
      </c>
      <c r="G18" s="11">
        <f t="shared" si="2"/>
        <v>0.77231951750751349</v>
      </c>
      <c r="V18" t="s">
        <v>481</v>
      </c>
      <c r="Z18" t="s">
        <v>482</v>
      </c>
      <c r="AA18" t="s">
        <v>483</v>
      </c>
    </row>
    <row r="19" spans="1:34">
      <c r="D19" t="s">
        <v>828</v>
      </c>
      <c r="V19" t="s">
        <v>484</v>
      </c>
    </row>
    <row r="20" spans="1:34">
      <c r="D20" t="s">
        <v>358</v>
      </c>
      <c r="E20">
        <f>E14*SIN(RADIANS(E15))</f>
        <v>-0.78010887567704978</v>
      </c>
      <c r="F20">
        <v>0.29527199999999998</v>
      </c>
      <c r="G20" s="11">
        <f>G14*SIN(G15)</f>
        <v>-0.78010887567704978</v>
      </c>
      <c r="V20" t="s">
        <v>485</v>
      </c>
    </row>
    <row r="21" spans="1:34">
      <c r="D21" t="s">
        <v>359</v>
      </c>
      <c r="E21">
        <f>E16-E14*COS(RADIANS(E15))</f>
        <v>1.9601484479440945</v>
      </c>
      <c r="F21">
        <v>0.24167739999999999</v>
      </c>
      <c r="G21" s="11">
        <f>G16-G14*COS(G15)</f>
        <v>1.9601484479440945</v>
      </c>
      <c r="V21" t="s">
        <v>486</v>
      </c>
    </row>
    <row r="22" spans="1:34">
      <c r="D22" t="s">
        <v>829</v>
      </c>
      <c r="E22">
        <f>COS(G10)/((E17-2*E18*SIN(G10))^0.5)</f>
        <v>1.0093235787039208</v>
      </c>
      <c r="F22">
        <v>1.0085546999999999</v>
      </c>
      <c r="G22" s="11">
        <f>COS(G10)/((G17-2*G18*SIN(G10))^0.5)</f>
        <v>1.0093235787039208</v>
      </c>
      <c r="V22" t="s">
        <v>487</v>
      </c>
    </row>
    <row r="23" spans="1:34">
      <c r="C23" s="10"/>
      <c r="V23" t="s">
        <v>488</v>
      </c>
    </row>
    <row r="24" spans="1:34">
      <c r="C24" s="10"/>
      <c r="V24" t="s">
        <v>489</v>
      </c>
    </row>
    <row r="25" spans="1:34">
      <c r="C25" s="10"/>
    </row>
    <row r="26" spans="1:34">
      <c r="A26" t="s">
        <v>490</v>
      </c>
      <c r="B26" t="s">
        <v>424</v>
      </c>
      <c r="C26" s="10" t="s">
        <v>491</v>
      </c>
      <c r="D26" t="s">
        <v>232</v>
      </c>
      <c r="E26" t="s">
        <v>492</v>
      </c>
      <c r="F26" t="s">
        <v>808</v>
      </c>
      <c r="G26" s="11" t="s">
        <v>809</v>
      </c>
    </row>
    <row r="27" spans="1:34">
      <c r="A27" t="s">
        <v>490</v>
      </c>
      <c r="B27" t="s">
        <v>493</v>
      </c>
      <c r="C27" s="10" t="s">
        <v>494</v>
      </c>
      <c r="D27" t="s">
        <v>232</v>
      </c>
      <c r="E27" t="s">
        <v>493</v>
      </c>
      <c r="F27" t="s">
        <v>810</v>
      </c>
      <c r="G27" s="11" t="s">
        <v>811</v>
      </c>
    </row>
    <row r="28" spans="1:34">
      <c r="A28" t="s">
        <v>490</v>
      </c>
      <c r="B28" t="s">
        <v>269</v>
      </c>
      <c r="C28" t="s">
        <v>495</v>
      </c>
      <c r="D28" t="s">
        <v>269</v>
      </c>
      <c r="F28" t="s">
        <v>812</v>
      </c>
      <c r="G28" s="11" t="s">
        <v>813</v>
      </c>
    </row>
    <row r="29" spans="1:34">
      <c r="A29" t="s">
        <v>490</v>
      </c>
      <c r="B29" t="s">
        <v>140</v>
      </c>
      <c r="C29" t="s">
        <v>495</v>
      </c>
      <c r="D29" t="s">
        <v>140</v>
      </c>
      <c r="H29" t="s">
        <v>814</v>
      </c>
      <c r="AG29" t="s">
        <v>842</v>
      </c>
      <c r="AH29" t="s">
        <v>843</v>
      </c>
    </row>
    <row r="30" spans="1:34">
      <c r="A30" t="s">
        <v>490</v>
      </c>
      <c r="B30" t="s">
        <v>331</v>
      </c>
      <c r="C30" t="s">
        <v>495</v>
      </c>
      <c r="D30" t="s">
        <v>331</v>
      </c>
      <c r="AG30" t="s">
        <v>844</v>
      </c>
      <c r="AH30" t="s">
        <v>845</v>
      </c>
    </row>
    <row r="31" spans="1:34">
      <c r="A31" t="s">
        <v>490</v>
      </c>
      <c r="B31" t="s">
        <v>298</v>
      </c>
      <c r="C31" t="s">
        <v>495</v>
      </c>
      <c r="D31" t="s">
        <v>298</v>
      </c>
    </row>
    <row r="35" spans="1:47">
      <c r="C35" s="10"/>
    </row>
    <row r="36" spans="1:47">
      <c r="A36" t="s">
        <v>496</v>
      </c>
      <c r="B36">
        <v>703</v>
      </c>
      <c r="C36" t="s">
        <v>497</v>
      </c>
      <c r="D36" t="s">
        <v>14</v>
      </c>
      <c r="E36" t="s">
        <v>498</v>
      </c>
      <c r="F36">
        <v>33.53</v>
      </c>
      <c r="G36" s="11">
        <v>92.1</v>
      </c>
      <c r="H36" s="11">
        <v>92.17</v>
      </c>
      <c r="I36" s="11">
        <v>33.880000000000003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47">
      <c r="A37" t="s">
        <v>496</v>
      </c>
      <c r="B37">
        <v>117</v>
      </c>
      <c r="C37" t="s">
        <v>497</v>
      </c>
      <c r="D37" t="s">
        <v>76</v>
      </c>
      <c r="E37" t="s">
        <v>499</v>
      </c>
      <c r="F37">
        <v>33.22</v>
      </c>
      <c r="G37" s="11">
        <v>84.47</v>
      </c>
      <c r="H37" s="11">
        <v>84.78</v>
      </c>
      <c r="I37" s="11">
        <v>33.369999999999997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47">
      <c r="A38" t="s">
        <v>496</v>
      </c>
      <c r="B38">
        <v>166</v>
      </c>
      <c r="C38" t="s">
        <v>497</v>
      </c>
      <c r="D38" t="s">
        <v>76</v>
      </c>
      <c r="E38" t="s">
        <v>500</v>
      </c>
      <c r="F38">
        <v>33.4</v>
      </c>
      <c r="G38" s="11">
        <v>84.13</v>
      </c>
      <c r="H38" s="11">
        <v>84.22</v>
      </c>
      <c r="I38" s="11">
        <v>33.67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47">
      <c r="A39" t="s">
        <v>496</v>
      </c>
      <c r="B39">
        <v>794</v>
      </c>
      <c r="C39" t="s">
        <v>497</v>
      </c>
      <c r="D39" t="s">
        <v>28</v>
      </c>
      <c r="E39" t="s">
        <v>501</v>
      </c>
      <c r="F39">
        <v>31.55</v>
      </c>
      <c r="G39" s="11">
        <v>92.38</v>
      </c>
      <c r="H39" s="11">
        <v>92.63</v>
      </c>
      <c r="I39" s="11">
        <v>31.92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47">
      <c r="A40" t="s">
        <v>496</v>
      </c>
      <c r="B40" s="12" t="s">
        <v>502</v>
      </c>
      <c r="C40" t="s">
        <v>497</v>
      </c>
      <c r="D40" t="s">
        <v>28</v>
      </c>
      <c r="E40" t="s">
        <v>130</v>
      </c>
      <c r="F40">
        <v>29.95</v>
      </c>
      <c r="G40" s="11">
        <v>90.08</v>
      </c>
      <c r="H40" s="11">
        <v>90.13</v>
      </c>
      <c r="I40" s="11">
        <v>30.58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47">
      <c r="A41" t="s">
        <v>496</v>
      </c>
      <c r="B41">
        <v>556</v>
      </c>
      <c r="C41" t="s">
        <v>497</v>
      </c>
      <c r="D41" t="s">
        <v>503</v>
      </c>
      <c r="E41" t="s">
        <v>81</v>
      </c>
      <c r="F41">
        <v>32.5</v>
      </c>
      <c r="G41" s="11">
        <v>83.39</v>
      </c>
      <c r="H41" s="11">
        <v>83.65</v>
      </c>
      <c r="I41" s="11">
        <v>32.83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47">
      <c r="A42" t="s">
        <v>496</v>
      </c>
      <c r="B42">
        <v>625</v>
      </c>
      <c r="C42" t="s">
        <v>497</v>
      </c>
      <c r="D42" t="s">
        <v>503</v>
      </c>
      <c r="E42" t="s">
        <v>504</v>
      </c>
      <c r="F42">
        <v>30.24</v>
      </c>
      <c r="G42" s="11">
        <v>89.26</v>
      </c>
      <c r="H42" s="11">
        <v>89.43</v>
      </c>
      <c r="I42" s="11">
        <v>30.4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47">
      <c r="A43" t="s">
        <v>496</v>
      </c>
      <c r="B43" t="s">
        <v>505</v>
      </c>
      <c r="C43" t="s">
        <v>506</v>
      </c>
      <c r="D43" t="s">
        <v>269</v>
      </c>
      <c r="E43" t="s">
        <v>507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47">
      <c r="A44" t="s">
        <v>496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47">
      <c r="A45" t="s">
        <v>496</v>
      </c>
      <c r="B45">
        <v>1</v>
      </c>
      <c r="C45" t="s">
        <v>508</v>
      </c>
      <c r="D45" t="s">
        <v>298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47">
      <c r="A46" t="s">
        <v>496</v>
      </c>
      <c r="B46">
        <v>10</v>
      </c>
      <c r="C46" t="s">
        <v>508</v>
      </c>
      <c r="D46" t="s">
        <v>298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47">
      <c r="A47" t="s">
        <v>496</v>
      </c>
      <c r="B47">
        <v>23</v>
      </c>
      <c r="C47" t="s">
        <v>508</v>
      </c>
      <c r="D47" t="s">
        <v>298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47" ht="37">
      <c r="A48" t="s">
        <v>496</v>
      </c>
      <c r="B48">
        <v>36</v>
      </c>
      <c r="C48" t="s">
        <v>508</v>
      </c>
      <c r="D48" t="s">
        <v>298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AU48" s="25"/>
    </row>
    <row r="49" spans="1:41">
      <c r="A49" t="s">
        <v>496</v>
      </c>
      <c r="B49">
        <v>42</v>
      </c>
      <c r="C49" t="s">
        <v>508</v>
      </c>
      <c r="D49" t="s">
        <v>298</v>
      </c>
      <c r="H49" s="11"/>
      <c r="I49" s="11"/>
      <c r="J49" s="11"/>
      <c r="K49" s="11">
        <v>21.2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41">
      <c r="A50" t="s">
        <v>496</v>
      </c>
      <c r="H50" s="11"/>
      <c r="I50" s="11"/>
      <c r="J50" s="11"/>
      <c r="K50" s="11">
        <v>58.3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41">
      <c r="A51" t="s">
        <v>496</v>
      </c>
      <c r="B51" s="1">
        <v>48</v>
      </c>
      <c r="C51" s="1" t="s">
        <v>508</v>
      </c>
      <c r="D51" s="1" t="s">
        <v>298</v>
      </c>
      <c r="E51" s="1" t="s">
        <v>253</v>
      </c>
      <c r="F51" s="1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1:41">
      <c r="A52" t="s">
        <v>496</v>
      </c>
      <c r="B52" s="14">
        <v>55</v>
      </c>
      <c r="C52" s="1" t="s">
        <v>508</v>
      </c>
      <c r="D52" s="1" t="s">
        <v>298</v>
      </c>
      <c r="E52" s="1" t="s">
        <v>509</v>
      </c>
      <c r="F52" s="1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1:41">
      <c r="A53" t="s">
        <v>496</v>
      </c>
      <c r="B53" s="14">
        <v>301</v>
      </c>
      <c r="C53" s="1" t="s">
        <v>508</v>
      </c>
      <c r="D53" s="1" t="s">
        <v>298</v>
      </c>
      <c r="E53" s="1" t="s">
        <v>510</v>
      </c>
      <c r="F53" s="1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41">
      <c r="A54" t="s">
        <v>496</v>
      </c>
      <c r="B54" s="14">
        <v>304</v>
      </c>
      <c r="C54" s="1" t="s">
        <v>508</v>
      </c>
      <c r="D54" s="1" t="s">
        <v>298</v>
      </c>
      <c r="E54" s="1" t="s">
        <v>511</v>
      </c>
      <c r="F54" s="1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1:41">
      <c r="A55" t="s">
        <v>496</v>
      </c>
      <c r="B55" s="14">
        <v>326</v>
      </c>
      <c r="C55" s="1" t="s">
        <v>508</v>
      </c>
      <c r="D55" s="1" t="s">
        <v>298</v>
      </c>
      <c r="E55" s="1" t="s">
        <v>512</v>
      </c>
      <c r="F55" s="1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41">
      <c r="A56" t="s">
        <v>496</v>
      </c>
      <c r="B56" s="14">
        <v>296</v>
      </c>
      <c r="C56" s="1" t="s">
        <v>508</v>
      </c>
      <c r="D56" s="1" t="s">
        <v>298</v>
      </c>
      <c r="E56" s="1" t="s">
        <v>107</v>
      </c>
      <c r="F56" s="1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41">
      <c r="A57" s="1" t="s">
        <v>496</v>
      </c>
      <c r="B57" s="14">
        <v>315</v>
      </c>
      <c r="C57" s="1" t="s">
        <v>508</v>
      </c>
      <c r="D57" s="1" t="s">
        <v>298</v>
      </c>
      <c r="E57" s="1" t="s">
        <v>513</v>
      </c>
      <c r="F57" s="1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41">
      <c r="A58" s="1" t="s">
        <v>496</v>
      </c>
      <c r="B58" s="14">
        <v>336</v>
      </c>
      <c r="C58" s="1" t="s">
        <v>508</v>
      </c>
      <c r="D58" s="1" t="s">
        <v>298</v>
      </c>
      <c r="E58" s="1" t="s">
        <v>514</v>
      </c>
      <c r="F58" s="1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41">
      <c r="A59" s="1" t="s">
        <v>496</v>
      </c>
      <c r="B59" s="14">
        <v>492</v>
      </c>
      <c r="C59" s="1" t="s">
        <v>508</v>
      </c>
      <c r="D59" s="1" t="s">
        <v>298</v>
      </c>
      <c r="E59" s="1" t="s">
        <v>515</v>
      </c>
      <c r="F59" s="1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41">
      <c r="A60" s="1" t="s">
        <v>496</v>
      </c>
      <c r="B60" s="14">
        <v>491</v>
      </c>
      <c r="C60" s="1" t="s">
        <v>508</v>
      </c>
      <c r="D60" s="1" t="s">
        <v>298</v>
      </c>
      <c r="E60" s="1" t="s">
        <v>516</v>
      </c>
      <c r="F60" s="1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AN60" s="1">
        <v>86.46</v>
      </c>
      <c r="AO60" s="1">
        <v>36.090000000000003</v>
      </c>
    </row>
    <row r="61" spans="1:41">
      <c r="A61" s="1" t="s">
        <v>496</v>
      </c>
      <c r="B61" s="14" t="s">
        <v>517</v>
      </c>
      <c r="C61" s="1" t="s">
        <v>508</v>
      </c>
      <c r="D61" s="1" t="s">
        <v>298</v>
      </c>
      <c r="E61" s="1" t="s">
        <v>518</v>
      </c>
      <c r="F61" s="1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AN61" s="1">
        <v>89.15</v>
      </c>
      <c r="AO61" s="1">
        <v>35.35</v>
      </c>
    </row>
    <row r="62" spans="1:41">
      <c r="A62" s="1" t="s">
        <v>496</v>
      </c>
      <c r="B62" s="14" t="s">
        <v>519</v>
      </c>
      <c r="C62" s="1" t="s">
        <v>508</v>
      </c>
      <c r="D62" s="1" t="s">
        <v>298</v>
      </c>
      <c r="E62" s="1" t="s">
        <v>520</v>
      </c>
      <c r="F62" s="1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AN62" s="1">
        <v>96.33</v>
      </c>
      <c r="AO62" s="1">
        <v>33.49</v>
      </c>
    </row>
    <row r="63" spans="1:41">
      <c r="A63" s="1" t="s">
        <v>496</v>
      </c>
      <c r="B63" s="14" t="s">
        <v>521</v>
      </c>
      <c r="C63" s="1" t="s">
        <v>508</v>
      </c>
      <c r="D63" s="1" t="s">
        <v>298</v>
      </c>
      <c r="E63" s="1" t="s">
        <v>303</v>
      </c>
      <c r="F63" s="1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AN63" s="1">
        <v>97.7</v>
      </c>
      <c r="AO63" s="1">
        <v>33.119999999999997</v>
      </c>
    </row>
    <row r="64" spans="1:41">
      <c r="A64" s="1" t="s">
        <v>496</v>
      </c>
      <c r="B64" s="14">
        <v>312</v>
      </c>
      <c r="C64" s="1" t="s">
        <v>497</v>
      </c>
      <c r="D64" s="1" t="s">
        <v>298</v>
      </c>
      <c r="E64" s="1" t="s">
        <v>522</v>
      </c>
      <c r="F64" s="1">
        <v>86.46</v>
      </c>
      <c r="G64" s="13">
        <v>36.090000000000003</v>
      </c>
      <c r="H64" s="11">
        <v>36.15</v>
      </c>
      <c r="I64" s="11">
        <v>86.77</v>
      </c>
      <c r="J64" s="23">
        <f>RADIANS(H64)</f>
        <v>0.63093652459595007</v>
      </c>
      <c r="K64" s="23">
        <f>RADIANS(I64)</f>
        <v>1.5144221919554797</v>
      </c>
      <c r="L64">
        <f>((E$17-(2*E$18*SIN(J64)))^0.5)/E$18</f>
        <v>1.0305301974333332</v>
      </c>
      <c r="M64">
        <f>E$18*(I64-(E$9))</f>
        <v>-7.1285091465943529</v>
      </c>
      <c r="N64" s="24">
        <f>L64*SIN(RADIANS(M64))</f>
        <v>-0.1278838761340052</v>
      </c>
      <c r="O64" s="24">
        <f>E$16-L64*COS(RADIANS(M64))</f>
        <v>0.23352614185975251</v>
      </c>
      <c r="P64" s="24"/>
      <c r="Q64" s="24"/>
      <c r="R64" s="24"/>
      <c r="S64" s="24"/>
      <c r="T64" s="24"/>
      <c r="U64" s="24"/>
      <c r="AN64" s="1">
        <v>97.44</v>
      </c>
      <c r="AO64" s="1">
        <v>30.16</v>
      </c>
    </row>
    <row r="65" spans="1:41">
      <c r="A65" s="1" t="s">
        <v>496</v>
      </c>
      <c r="B65" s="14">
        <v>503</v>
      </c>
      <c r="C65" s="1" t="s">
        <v>497</v>
      </c>
      <c r="D65" s="1" t="s">
        <v>298</v>
      </c>
      <c r="E65" s="1" t="s">
        <v>523</v>
      </c>
      <c r="F65" s="1">
        <v>89.15</v>
      </c>
      <c r="G65" s="13">
        <v>35.35</v>
      </c>
      <c r="H65" s="11">
        <v>35.58</v>
      </c>
      <c r="I65" s="11">
        <v>89.25</v>
      </c>
      <c r="J65" s="23">
        <f t="shared" ref="J65:J128" si="3">RADIANS(H65)</f>
        <v>0.62098814785958245</v>
      </c>
      <c r="K65" s="23">
        <f t="shared" ref="K65:K128" si="4">RADIANS(I65)</f>
        <v>1.557706357404939</v>
      </c>
      <c r="L65">
        <f t="shared" ref="L65:L128" si="5">((E$17-(2*E$18*SIN(J65)))^0.5)/E$18</f>
        <v>1.0406104886879657</v>
      </c>
      <c r="M65">
        <f t="shared" ref="M65:M128" si="6">E$18*(I65-(E$9))</f>
        <v>-5.2131567431757162</v>
      </c>
      <c r="N65" s="24">
        <f t="shared" ref="N65:N128" si="7">L65*SIN(RADIANS(M65))</f>
        <v>-9.4551181455738667E-2</v>
      </c>
      <c r="O65" s="24">
        <f t="shared" ref="O65:O128" si="8">E$16-L65*COS(RADIANS(M65))</f>
        <v>0.21978459765459912</v>
      </c>
      <c r="P65" s="24"/>
      <c r="Q65" s="24"/>
      <c r="R65" s="24"/>
      <c r="S65" s="24"/>
      <c r="T65" s="24"/>
      <c r="U65" s="24"/>
      <c r="AN65" s="1">
        <v>98.14</v>
      </c>
      <c r="AO65" s="1">
        <v>26.12</v>
      </c>
    </row>
    <row r="66" spans="1:41">
      <c r="A66" s="1" t="s">
        <v>496</v>
      </c>
      <c r="B66" s="14">
        <v>838</v>
      </c>
      <c r="C66" s="1" t="s">
        <v>508</v>
      </c>
      <c r="D66" s="1" t="s">
        <v>306</v>
      </c>
      <c r="E66" s="1" t="s">
        <v>524</v>
      </c>
      <c r="F66" s="1">
        <v>96.33</v>
      </c>
      <c r="G66" s="13">
        <v>33.49</v>
      </c>
      <c r="H66" s="11">
        <v>33.82</v>
      </c>
      <c r="I66" s="11">
        <v>96.55</v>
      </c>
      <c r="J66" s="23">
        <f t="shared" si="3"/>
        <v>0.59027035302448227</v>
      </c>
      <c r="K66" s="23">
        <f t="shared" si="4"/>
        <v>1.6851153928005251</v>
      </c>
      <c r="L66">
        <f t="shared" si="5"/>
        <v>1.0715720189783369</v>
      </c>
      <c r="M66">
        <f>E$18*(I66-(E$9))</f>
        <v>0.42477573462913021</v>
      </c>
      <c r="N66" s="24">
        <f>L66*SIN(RADIANS(M66))</f>
        <v>7.9442783701955001E-3</v>
      </c>
      <c r="O66" s="24">
        <f t="shared" si="8"/>
        <v>0.18454809359677715</v>
      </c>
      <c r="P66" s="24"/>
      <c r="Q66" s="24"/>
      <c r="R66" s="24"/>
      <c r="S66" s="24"/>
      <c r="T66" s="24"/>
      <c r="U66" s="24"/>
      <c r="AN66" s="1">
        <v>97.9</v>
      </c>
      <c r="AO66" s="1">
        <v>31.33</v>
      </c>
    </row>
    <row r="67" spans="1:41">
      <c r="A67" s="1" t="s">
        <v>496</v>
      </c>
      <c r="B67" s="14">
        <v>840</v>
      </c>
      <c r="C67" s="1" t="s">
        <v>508</v>
      </c>
      <c r="D67" s="1" t="s">
        <v>306</v>
      </c>
      <c r="E67" s="1" t="s">
        <v>525</v>
      </c>
      <c r="F67" s="1">
        <v>97.7</v>
      </c>
      <c r="G67" s="13">
        <v>33.119999999999997</v>
      </c>
      <c r="H67" s="11">
        <v>33.200000000000003</v>
      </c>
      <c r="I67" s="11">
        <v>98.17</v>
      </c>
      <c r="J67" s="23">
        <f t="shared" si="3"/>
        <v>0.57944931166211744</v>
      </c>
      <c r="K67" s="23">
        <f t="shared" si="4"/>
        <v>1.7133897266828333</v>
      </c>
      <c r="L67">
        <f t="shared" si="5"/>
        <v>1.0824190886078542</v>
      </c>
      <c r="M67">
        <f t="shared" si="6"/>
        <v>1.6759333529913056</v>
      </c>
      <c r="N67" s="24">
        <f t="shared" si="7"/>
        <v>3.1656844452351042E-2</v>
      </c>
      <c r="O67" s="24">
        <f t="shared" si="8"/>
        <v>0.17413459859403924</v>
      </c>
      <c r="P67" s="24"/>
      <c r="Q67" s="24"/>
      <c r="R67" s="24"/>
      <c r="S67" s="24"/>
      <c r="T67" s="24"/>
      <c r="U67" s="24"/>
      <c r="AN67" s="1">
        <v>119.3</v>
      </c>
      <c r="AO67" s="1">
        <v>43.35</v>
      </c>
    </row>
    <row r="68" spans="1:41">
      <c r="A68" s="1" t="s">
        <v>496</v>
      </c>
      <c r="B68" s="1">
        <v>883</v>
      </c>
      <c r="C68" s="1" t="s">
        <v>508</v>
      </c>
      <c r="D68" s="1" t="s">
        <v>306</v>
      </c>
      <c r="E68" s="1" t="s">
        <v>311</v>
      </c>
      <c r="F68" s="1">
        <v>97.44</v>
      </c>
      <c r="G68" s="13">
        <v>30.16</v>
      </c>
      <c r="H68" s="11">
        <v>30.27</v>
      </c>
      <c r="I68" s="11">
        <v>97.73</v>
      </c>
      <c r="J68" s="23">
        <f t="shared" si="3"/>
        <v>0.52831116457868355</v>
      </c>
      <c r="K68" s="23">
        <f t="shared" si="4"/>
        <v>1.7057102779740583</v>
      </c>
      <c r="L68">
        <f t="shared" si="5"/>
        <v>1.1332462295425156</v>
      </c>
      <c r="M68">
        <f t="shared" si="6"/>
        <v>1.3361127652880014</v>
      </c>
      <c r="N68" s="24">
        <f t="shared" si="7"/>
        <v>2.6424416205910104E-2</v>
      </c>
      <c r="O68" s="24">
        <f t="shared" si="8"/>
        <v>0.12315255144400528</v>
      </c>
      <c r="P68" s="24"/>
      <c r="Q68" s="24"/>
      <c r="R68" s="24"/>
      <c r="S68" s="24"/>
      <c r="T68" s="24"/>
      <c r="U68" s="24"/>
      <c r="AN68" s="1">
        <v>117.3</v>
      </c>
      <c r="AO68" s="1">
        <v>42.58</v>
      </c>
    </row>
    <row r="69" spans="1:41">
      <c r="A69" s="1" t="s">
        <v>496</v>
      </c>
      <c r="B69" s="1">
        <v>907</v>
      </c>
      <c r="C69" s="1" t="s">
        <v>508</v>
      </c>
      <c r="D69" s="1" t="s">
        <v>306</v>
      </c>
      <c r="E69" s="1" t="s">
        <v>526</v>
      </c>
      <c r="F69" s="1">
        <v>98.14</v>
      </c>
      <c r="G69" s="13">
        <v>26.12</v>
      </c>
      <c r="H69" s="11">
        <v>26.2</v>
      </c>
      <c r="I69" s="11">
        <v>98.23</v>
      </c>
      <c r="J69" s="23">
        <f t="shared" si="3"/>
        <v>0.45727626402251431</v>
      </c>
      <c r="K69" s="23">
        <f t="shared" si="4"/>
        <v>1.71443692423403</v>
      </c>
      <c r="L69">
        <f t="shared" si="5"/>
        <v>1.2026127555065249</v>
      </c>
      <c r="M69">
        <f t="shared" si="6"/>
        <v>1.7222725240417582</v>
      </c>
      <c r="N69" s="24">
        <f t="shared" si="7"/>
        <v>3.614428538247412E-2</v>
      </c>
      <c r="O69" s="24">
        <f t="shared" si="8"/>
        <v>5.4021185885117173E-2</v>
      </c>
      <c r="P69" s="24"/>
      <c r="Q69" s="24"/>
      <c r="R69" s="24"/>
      <c r="S69" s="24"/>
      <c r="T69" s="24"/>
      <c r="U69" s="24"/>
      <c r="AN69" s="1">
        <v>122.58</v>
      </c>
      <c r="AO69" s="1">
        <v>42.18</v>
      </c>
    </row>
    <row r="70" spans="1:41">
      <c r="A70" s="1" t="s">
        <v>496</v>
      </c>
      <c r="B70" s="14">
        <v>853</v>
      </c>
      <c r="C70" s="1" t="s">
        <v>497</v>
      </c>
      <c r="D70" s="1" t="s">
        <v>306</v>
      </c>
      <c r="E70" s="1" t="s">
        <v>527</v>
      </c>
      <c r="F70" s="1">
        <v>97.9</v>
      </c>
      <c r="G70" s="13">
        <v>31.33</v>
      </c>
      <c r="H70" s="11">
        <v>31.55</v>
      </c>
      <c r="I70" s="11">
        <v>98.5</v>
      </c>
      <c r="J70" s="23">
        <f t="shared" si="3"/>
        <v>0.55065137900421102</v>
      </c>
      <c r="K70" s="23">
        <f t="shared" si="4"/>
        <v>1.7191493132144147</v>
      </c>
      <c r="L70">
        <f t="shared" si="5"/>
        <v>1.1111310641550822</v>
      </c>
      <c r="M70">
        <f t="shared" si="6"/>
        <v>1.9307987937687838</v>
      </c>
      <c r="N70" s="24">
        <f t="shared" si="7"/>
        <v>3.7436692708921748E-2</v>
      </c>
      <c r="O70" s="24">
        <f t="shared" si="8"/>
        <v>0.14559044533581345</v>
      </c>
      <c r="P70" s="24"/>
      <c r="Q70" s="24"/>
      <c r="R70" s="24"/>
      <c r="S70" s="24"/>
      <c r="T70" s="24"/>
      <c r="U70" s="24"/>
      <c r="AN70" s="1">
        <v>123.12</v>
      </c>
      <c r="AO70" s="1">
        <v>44.13</v>
      </c>
    </row>
    <row r="71" spans="1:41">
      <c r="A71" s="1" t="s">
        <v>496</v>
      </c>
      <c r="B71" s="15" t="s">
        <v>528</v>
      </c>
      <c r="C71" s="1" t="s">
        <v>529</v>
      </c>
      <c r="D71" s="1" t="s">
        <v>264</v>
      </c>
      <c r="E71" s="1" t="s">
        <v>530</v>
      </c>
      <c r="F71" s="1">
        <v>119.3</v>
      </c>
      <c r="G71" s="13">
        <v>43.35</v>
      </c>
      <c r="H71" s="11">
        <v>43.58</v>
      </c>
      <c r="I71" s="11">
        <v>119.5</v>
      </c>
      <c r="J71" s="23">
        <f t="shared" si="3"/>
        <v>0.76061448801912879</v>
      </c>
      <c r="K71" s="23">
        <f t="shared" si="4"/>
        <v>2.0856684561332237</v>
      </c>
      <c r="L71">
        <f t="shared" si="5"/>
        <v>0.8968926919862179</v>
      </c>
      <c r="M71">
        <f t="shared" si="6"/>
        <v>18.149508661426566</v>
      </c>
      <c r="N71" s="24">
        <f t="shared" si="7"/>
        <v>0.27937996036330015</v>
      </c>
      <c r="O71" s="24">
        <f t="shared" si="8"/>
        <v>0.40382114172638661</v>
      </c>
      <c r="P71" s="24"/>
      <c r="Q71" s="24"/>
      <c r="R71" s="24"/>
      <c r="S71" s="24"/>
      <c r="T71" s="24"/>
      <c r="U71" s="24"/>
      <c r="AN71" s="1">
        <v>112.12</v>
      </c>
      <c r="AO71" s="1">
        <v>41.01</v>
      </c>
    </row>
    <row r="72" spans="1:41">
      <c r="A72" s="1" t="s">
        <v>496</v>
      </c>
      <c r="B72" s="15" t="s">
        <v>531</v>
      </c>
      <c r="C72" s="1" t="s">
        <v>529</v>
      </c>
      <c r="D72" s="1" t="s">
        <v>264</v>
      </c>
      <c r="E72" s="1" t="s">
        <v>532</v>
      </c>
      <c r="F72" s="1">
        <v>117.3</v>
      </c>
      <c r="G72" s="13">
        <v>42.58</v>
      </c>
      <c r="H72" s="11">
        <v>42.97</v>
      </c>
      <c r="I72" s="11">
        <v>117.5</v>
      </c>
      <c r="J72" s="23">
        <f t="shared" si="3"/>
        <v>0.74996797958196337</v>
      </c>
      <c r="K72" s="23">
        <f t="shared" si="4"/>
        <v>2.0507618710933371</v>
      </c>
      <c r="L72">
        <f t="shared" si="5"/>
        <v>0.9080140458691951</v>
      </c>
      <c r="M72">
        <f t="shared" si="6"/>
        <v>16.604869626411539</v>
      </c>
      <c r="N72" s="24">
        <f t="shared" si="7"/>
        <v>0.25948300606943003</v>
      </c>
      <c r="O72" s="24">
        <f t="shared" si="8"/>
        <v>0.38594235654554465</v>
      </c>
      <c r="P72" s="24"/>
      <c r="Q72" s="24"/>
      <c r="R72" s="24"/>
      <c r="S72" s="24"/>
      <c r="T72" s="24"/>
      <c r="U72" s="24"/>
      <c r="AN72" s="1">
        <v>94.22</v>
      </c>
      <c r="AO72" s="1">
        <v>32.33</v>
      </c>
    </row>
    <row r="73" spans="1:41">
      <c r="A73" s="1" t="s">
        <v>496</v>
      </c>
      <c r="B73" s="15" t="s">
        <v>533</v>
      </c>
      <c r="C73" s="1" t="s">
        <v>529</v>
      </c>
      <c r="D73" s="1" t="s">
        <v>264</v>
      </c>
      <c r="E73" s="1" t="s">
        <v>61</v>
      </c>
      <c r="F73" s="1">
        <v>122.58</v>
      </c>
      <c r="G73" s="13">
        <v>42.18</v>
      </c>
      <c r="H73" s="11">
        <v>42.3</v>
      </c>
      <c r="I73" s="11">
        <v>122.97</v>
      </c>
      <c r="J73" s="23">
        <f t="shared" si="3"/>
        <v>0.73827427359360132</v>
      </c>
      <c r="K73" s="23">
        <f t="shared" si="4"/>
        <v>2.1462313811774272</v>
      </c>
      <c r="L73">
        <f t="shared" si="5"/>
        <v>0.92019964040976698</v>
      </c>
      <c r="M73">
        <f t="shared" si="6"/>
        <v>20.829457387177637</v>
      </c>
      <c r="N73" s="24">
        <f t="shared" si="7"/>
        <v>0.32721152265049536</v>
      </c>
      <c r="O73" s="24">
        <f t="shared" si="8"/>
        <v>0.39603252784582033</v>
      </c>
      <c r="P73" s="24"/>
      <c r="Q73" s="24"/>
      <c r="R73" s="24"/>
      <c r="S73" s="24"/>
      <c r="T73" s="24"/>
      <c r="U73" s="24"/>
      <c r="AN73" s="1">
        <v>95.32</v>
      </c>
      <c r="AO73" s="1">
        <v>33.39</v>
      </c>
    </row>
    <row r="74" spans="1:41">
      <c r="A74" s="1" t="s">
        <v>496</v>
      </c>
      <c r="B74" s="15" t="s">
        <v>534</v>
      </c>
      <c r="C74" s="1" t="s">
        <v>529</v>
      </c>
      <c r="D74" s="1" t="s">
        <v>264</v>
      </c>
      <c r="E74" s="1" t="s">
        <v>535</v>
      </c>
      <c r="F74" s="1">
        <v>123.12</v>
      </c>
      <c r="G74" s="13">
        <v>44.13</v>
      </c>
      <c r="H74" s="11">
        <v>44.22</v>
      </c>
      <c r="I74" s="11">
        <v>123.2</v>
      </c>
      <c r="J74" s="23">
        <f t="shared" si="3"/>
        <v>0.77178459523189247</v>
      </c>
      <c r="K74" s="23">
        <f t="shared" si="4"/>
        <v>2.1502456384570139</v>
      </c>
      <c r="L74">
        <f t="shared" si="5"/>
        <v>0.88519707098706701</v>
      </c>
      <c r="M74">
        <f t="shared" si="6"/>
        <v>21.007090876204369</v>
      </c>
      <c r="N74" s="24">
        <f t="shared" si="7"/>
        <v>0.31732853172309416</v>
      </c>
      <c r="O74" s="24">
        <f t="shared" si="8"/>
        <v>0.42972727096273189</v>
      </c>
      <c r="P74" s="24"/>
      <c r="Q74" s="24"/>
      <c r="R74" s="24"/>
      <c r="S74" s="24"/>
      <c r="T74" s="24"/>
      <c r="U74" s="24"/>
      <c r="AN74" s="1">
        <v>95.33</v>
      </c>
      <c r="AO74" s="1">
        <v>30.43</v>
      </c>
    </row>
    <row r="75" spans="1:41">
      <c r="A75" s="1" t="s">
        <v>496</v>
      </c>
      <c r="B75" s="15" t="s">
        <v>536</v>
      </c>
      <c r="C75" s="1" t="s">
        <v>537</v>
      </c>
      <c r="D75" s="1" t="s">
        <v>324</v>
      </c>
      <c r="E75" s="1" t="s">
        <v>538</v>
      </c>
      <c r="F75" s="1">
        <v>112.12</v>
      </c>
      <c r="G75" s="13">
        <v>41.01</v>
      </c>
      <c r="H75" s="11">
        <v>41.02</v>
      </c>
      <c r="I75" s="11">
        <v>112.2</v>
      </c>
      <c r="J75" s="23">
        <f t="shared" si="3"/>
        <v>0.71593405916807407</v>
      </c>
      <c r="K75" s="23">
        <f t="shared" si="4"/>
        <v>1.9582594207376378</v>
      </c>
      <c r="L75">
        <f t="shared" si="5"/>
        <v>0.94339177552618125</v>
      </c>
      <c r="M75">
        <f t="shared" si="6"/>
        <v>12.51157618362172</v>
      </c>
      <c r="N75" s="24">
        <f t="shared" si="7"/>
        <v>0.20437343466365604</v>
      </c>
      <c r="O75" s="24">
        <f t="shared" si="8"/>
        <v>0.33510231378169408</v>
      </c>
      <c r="P75" s="24"/>
      <c r="Q75" s="24"/>
      <c r="R75" s="24"/>
      <c r="S75" s="24"/>
      <c r="T75" s="24"/>
      <c r="U75" s="24"/>
      <c r="AN75" s="1">
        <v>96.52</v>
      </c>
      <c r="AO75" s="1">
        <v>29.54</v>
      </c>
    </row>
    <row r="76" spans="1:41">
      <c r="A76" s="1" t="s">
        <v>539</v>
      </c>
      <c r="B76" s="14">
        <v>831</v>
      </c>
      <c r="C76" s="1" t="s">
        <v>508</v>
      </c>
      <c r="D76" s="1" t="s">
        <v>306</v>
      </c>
      <c r="E76" s="1" t="s">
        <v>540</v>
      </c>
      <c r="F76" s="1">
        <v>94.22</v>
      </c>
      <c r="G76" s="13">
        <v>32.33</v>
      </c>
      <c r="H76" s="11">
        <v>32.549999999999997</v>
      </c>
      <c r="I76" s="11">
        <v>94.37</v>
      </c>
      <c r="J76" s="23">
        <f t="shared" si="3"/>
        <v>0.56810467152415423</v>
      </c>
      <c r="K76" s="23">
        <f t="shared" si="4"/>
        <v>1.6470672151070489</v>
      </c>
      <c r="L76">
        <f t="shared" si="5"/>
        <v>1.0937569876759294</v>
      </c>
      <c r="M76">
        <f t="shared" si="6"/>
        <v>-1.2588808135372436</v>
      </c>
      <c r="N76" s="24">
        <f t="shared" si="7"/>
        <v>-2.4029674027380047E-2</v>
      </c>
      <c r="O76" s="24">
        <f t="shared" si="8"/>
        <v>0.16259767237105316</v>
      </c>
      <c r="P76" s="24"/>
      <c r="Q76" s="24"/>
      <c r="R76" s="24"/>
      <c r="S76" s="24"/>
      <c r="T76" s="24"/>
      <c r="U76" s="24"/>
      <c r="AN76" s="1">
        <v>99.8</v>
      </c>
      <c r="AO76" s="1">
        <v>29.2</v>
      </c>
    </row>
    <row r="77" spans="1:41">
      <c r="A77" s="1" t="s">
        <v>539</v>
      </c>
      <c r="B77" s="14">
        <v>836</v>
      </c>
      <c r="C77" s="1" t="s">
        <v>508</v>
      </c>
      <c r="D77" s="1" t="s">
        <v>306</v>
      </c>
      <c r="E77" s="1" t="s">
        <v>541</v>
      </c>
      <c r="F77" s="1">
        <v>95.32</v>
      </c>
      <c r="G77" s="13">
        <v>33.39</v>
      </c>
      <c r="H77" s="11">
        <v>33.65</v>
      </c>
      <c r="I77" s="11">
        <v>95.53</v>
      </c>
      <c r="J77" s="23">
        <f t="shared" si="3"/>
        <v>0.58730329329609188</v>
      </c>
      <c r="K77" s="23">
        <f t="shared" si="4"/>
        <v>1.667313034430183</v>
      </c>
      <c r="L77">
        <f t="shared" si="5"/>
        <v>1.0745493503053405</v>
      </c>
      <c r="M77">
        <f t="shared" si="6"/>
        <v>-0.36299017322853044</v>
      </c>
      <c r="N77" s="24">
        <f t="shared" si="7"/>
        <v>-6.8076261268694323E-3</v>
      </c>
      <c r="O77" s="24">
        <f t="shared" si="8"/>
        <v>0.18156287824679107</v>
      </c>
      <c r="P77" s="24"/>
      <c r="Q77" s="24"/>
      <c r="R77" s="24"/>
      <c r="S77" s="24"/>
      <c r="T77" s="24"/>
      <c r="U77" s="24"/>
      <c r="AN77" s="1">
        <v>97.24</v>
      </c>
      <c r="AO77" s="1">
        <v>27.44</v>
      </c>
    </row>
    <row r="78" spans="1:41">
      <c r="A78" s="1" t="s">
        <v>539</v>
      </c>
      <c r="B78" s="1" t="s">
        <v>542</v>
      </c>
      <c r="C78" s="1" t="s">
        <v>508</v>
      </c>
      <c r="D78" s="1" t="s">
        <v>306</v>
      </c>
      <c r="E78" s="1" t="s">
        <v>543</v>
      </c>
      <c r="F78" s="1">
        <v>95.33</v>
      </c>
      <c r="G78" s="13">
        <v>30.43</v>
      </c>
      <c r="H78" s="11">
        <v>30.72</v>
      </c>
      <c r="I78" s="11">
        <v>95.55</v>
      </c>
      <c r="J78" s="23">
        <f t="shared" si="3"/>
        <v>0.53616514621265798</v>
      </c>
      <c r="K78" s="23">
        <f t="shared" si="4"/>
        <v>1.6676621002805818</v>
      </c>
      <c r="L78">
        <f t="shared" si="5"/>
        <v>1.1254873420483484</v>
      </c>
      <c r="M78">
        <f t="shared" si="6"/>
        <v>-0.34754378287838328</v>
      </c>
      <c r="N78" s="24">
        <f t="shared" si="7"/>
        <v>-6.8269204657621565E-3</v>
      </c>
      <c r="O78" s="24">
        <f t="shared" si="8"/>
        <v>0.13062402737756007</v>
      </c>
      <c r="P78" s="24"/>
      <c r="Q78" s="24"/>
      <c r="R78" s="24"/>
      <c r="S78" s="24"/>
      <c r="T78" s="24"/>
      <c r="U78" s="24"/>
      <c r="AN78" s="1">
        <v>99.21</v>
      </c>
      <c r="AO78" s="1">
        <v>28.2</v>
      </c>
    </row>
    <row r="79" spans="1:41">
      <c r="A79" s="1" t="s">
        <v>539</v>
      </c>
      <c r="B79" s="1">
        <v>881</v>
      </c>
      <c r="C79" s="1" t="s">
        <v>508</v>
      </c>
      <c r="D79" s="1" t="s">
        <v>306</v>
      </c>
      <c r="E79" s="1" t="s">
        <v>544</v>
      </c>
      <c r="F79" s="1">
        <v>96.52</v>
      </c>
      <c r="G79" s="13">
        <v>29.54</v>
      </c>
      <c r="H79" s="11">
        <v>29.9</v>
      </c>
      <c r="I79" s="11">
        <v>96.87</v>
      </c>
      <c r="J79" s="23">
        <f t="shared" si="3"/>
        <v>0.52185344634630448</v>
      </c>
      <c r="K79" s="23">
        <f t="shared" si="4"/>
        <v>1.6907004464069071</v>
      </c>
      <c r="L79">
        <f t="shared" si="5"/>
        <v>1.1396126726219404</v>
      </c>
      <c r="M79">
        <f t="shared" si="6"/>
        <v>0.67191798023154026</v>
      </c>
      <c r="N79" s="24">
        <f t="shared" si="7"/>
        <v>1.3364137822228412E-2</v>
      </c>
      <c r="O79" s="24">
        <f t="shared" si="8"/>
        <v>0.11655635416043442</v>
      </c>
      <c r="P79" s="24"/>
      <c r="Q79" s="24"/>
      <c r="R79" s="24"/>
      <c r="S79" s="24"/>
      <c r="T79" s="24"/>
      <c r="U79" s="24"/>
      <c r="AN79" s="1">
        <v>99.29</v>
      </c>
      <c r="AO79" s="1">
        <v>27.31</v>
      </c>
    </row>
    <row r="80" spans="1:41">
      <c r="A80" s="1" t="s">
        <v>539</v>
      </c>
      <c r="B80" s="1">
        <v>892</v>
      </c>
      <c r="C80" s="1" t="s">
        <v>508</v>
      </c>
      <c r="D80" s="1" t="s">
        <v>306</v>
      </c>
      <c r="E80" s="1" t="s">
        <v>545</v>
      </c>
      <c r="F80" s="1">
        <v>99.8</v>
      </c>
      <c r="G80" s="13">
        <v>29.2</v>
      </c>
      <c r="H80" s="11">
        <v>29.33</v>
      </c>
      <c r="I80" s="11">
        <v>100.33</v>
      </c>
      <c r="J80" s="23">
        <f t="shared" si="3"/>
        <v>0.51190506960993687</v>
      </c>
      <c r="K80" s="23">
        <f t="shared" si="4"/>
        <v>1.7510888385259109</v>
      </c>
      <c r="L80">
        <f t="shared" si="5"/>
        <v>1.149397162845937</v>
      </c>
      <c r="M80">
        <f t="shared" si="6"/>
        <v>3.3441435108075321</v>
      </c>
      <c r="N80" s="24">
        <f t="shared" si="7"/>
        <v>6.7047993728424835E-2</v>
      </c>
      <c r="O80" s="24">
        <f t="shared" si="8"/>
        <v>0.10865072902510131</v>
      </c>
      <c r="P80" s="24"/>
      <c r="Q80" s="24"/>
      <c r="R80" s="24"/>
      <c r="S80" s="24"/>
      <c r="T80" s="24"/>
      <c r="U80" s="24"/>
      <c r="AN80" s="1">
        <v>99</v>
      </c>
      <c r="AO80" s="1">
        <v>26.24</v>
      </c>
    </row>
    <row r="81" spans="1:41">
      <c r="A81" s="1" t="s">
        <v>539</v>
      </c>
      <c r="B81" s="1">
        <v>906</v>
      </c>
      <c r="C81" s="1" t="s">
        <v>508</v>
      </c>
      <c r="D81" s="1" t="s">
        <v>306</v>
      </c>
      <c r="E81" s="1" t="s">
        <v>313</v>
      </c>
      <c r="F81" s="1">
        <v>97.24</v>
      </c>
      <c r="G81" s="13">
        <v>27.44</v>
      </c>
      <c r="H81" s="11">
        <v>27.73</v>
      </c>
      <c r="I81" s="11">
        <v>97.4</v>
      </c>
      <c r="J81" s="23">
        <f t="shared" si="3"/>
        <v>0.48397980157802761</v>
      </c>
      <c r="K81" s="23">
        <f t="shared" si="4"/>
        <v>1.6999506914424771</v>
      </c>
      <c r="L81">
        <f t="shared" si="5"/>
        <v>1.1767096675909881</v>
      </c>
      <c r="M81">
        <f t="shared" si="6"/>
        <v>1.0812473245105232</v>
      </c>
      <c r="N81" s="24">
        <f t="shared" si="7"/>
        <v>2.2204753550888742E-2</v>
      </c>
      <c r="O81" s="24">
        <f t="shared" si="8"/>
        <v>7.9590519249174374E-2</v>
      </c>
      <c r="P81" s="24"/>
      <c r="Q81" s="24"/>
      <c r="R81" s="24"/>
      <c r="S81" s="24"/>
      <c r="T81" s="24"/>
      <c r="U81" s="24"/>
      <c r="AN81" s="1">
        <v>97.29</v>
      </c>
      <c r="AO81" s="1">
        <v>25.55</v>
      </c>
    </row>
    <row r="82" spans="1:41">
      <c r="A82" s="1" t="s">
        <v>539</v>
      </c>
      <c r="B82" s="1">
        <v>894</v>
      </c>
      <c r="C82" s="1" t="s">
        <v>508</v>
      </c>
      <c r="D82" s="1" t="s">
        <v>306</v>
      </c>
      <c r="E82" s="1" t="s">
        <v>546</v>
      </c>
      <c r="F82" s="1">
        <v>99.21</v>
      </c>
      <c r="G82" s="13">
        <v>28.2</v>
      </c>
      <c r="H82" s="11">
        <v>28.33</v>
      </c>
      <c r="I82" s="11">
        <v>99.35</v>
      </c>
      <c r="J82" s="23">
        <f t="shared" si="3"/>
        <v>0.49445177708999355</v>
      </c>
      <c r="K82" s="23">
        <f t="shared" si="4"/>
        <v>1.7339846118563662</v>
      </c>
      <c r="L82">
        <f t="shared" si="5"/>
        <v>1.1664940763189708</v>
      </c>
      <c r="M82">
        <f t="shared" si="6"/>
        <v>2.5872703836501656</v>
      </c>
      <c r="N82" s="24">
        <f t="shared" si="7"/>
        <v>5.2656758098878056E-2</v>
      </c>
      <c r="O82" s="24">
        <f t="shared" si="8"/>
        <v>9.0785684266448508E-2</v>
      </c>
      <c r="P82" s="24"/>
      <c r="Q82" s="24"/>
      <c r="R82" s="24"/>
      <c r="S82" s="24"/>
      <c r="T82" s="24"/>
      <c r="U82" s="24"/>
      <c r="AN82" s="1">
        <v>118.47</v>
      </c>
      <c r="AO82" s="1">
        <v>45.4</v>
      </c>
    </row>
    <row r="83" spans="1:41">
      <c r="A83" s="1" t="s">
        <v>539</v>
      </c>
      <c r="B83" s="1">
        <v>895</v>
      </c>
      <c r="C83" s="1" t="s">
        <v>508</v>
      </c>
      <c r="D83" s="1" t="s">
        <v>306</v>
      </c>
      <c r="E83" s="1" t="s">
        <v>547</v>
      </c>
      <c r="F83" s="1">
        <v>99.29</v>
      </c>
      <c r="G83" s="13">
        <v>27.31</v>
      </c>
      <c r="H83" s="11">
        <v>27.52</v>
      </c>
      <c r="I83" s="11">
        <v>99.48</v>
      </c>
      <c r="J83" s="23">
        <f t="shared" si="3"/>
        <v>0.48031461014883947</v>
      </c>
      <c r="K83" s="23">
        <f t="shared" si="4"/>
        <v>1.7362535398839591</v>
      </c>
      <c r="L83">
        <f t="shared" si="5"/>
        <v>1.1802775173992806</v>
      </c>
      <c r="M83">
        <f t="shared" si="6"/>
        <v>2.6876719209261499</v>
      </c>
      <c r="N83" s="24">
        <f t="shared" si="7"/>
        <v>5.5345010248794312E-2</v>
      </c>
      <c r="O83" s="24">
        <f t="shared" si="8"/>
        <v>7.7111466645192417E-2</v>
      </c>
      <c r="P83" s="24"/>
      <c r="Q83" s="24"/>
      <c r="R83" s="24"/>
      <c r="S83" s="24"/>
      <c r="T83" s="24"/>
      <c r="U83" s="24"/>
      <c r="AN83" s="1">
        <v>73.59</v>
      </c>
      <c r="AO83" s="1">
        <v>40.409999999999997</v>
      </c>
    </row>
    <row r="84" spans="1:41">
      <c r="A84" s="1" t="s">
        <v>539</v>
      </c>
      <c r="B84" s="1">
        <v>899</v>
      </c>
      <c r="C84" s="1" t="s">
        <v>508</v>
      </c>
      <c r="D84" s="1" t="s">
        <v>306</v>
      </c>
      <c r="E84" s="1" t="s">
        <v>548</v>
      </c>
      <c r="F84" s="1">
        <v>99</v>
      </c>
      <c r="G84" s="13">
        <v>26.24</v>
      </c>
      <c r="H84" s="11">
        <v>26.4</v>
      </c>
      <c r="I84" s="11">
        <v>99</v>
      </c>
      <c r="J84" s="23">
        <f t="shared" si="3"/>
        <v>0.46076692252650298</v>
      </c>
      <c r="K84" s="23">
        <f t="shared" si="4"/>
        <v>1.7278759594743862</v>
      </c>
      <c r="L84">
        <f t="shared" si="5"/>
        <v>1.1992388129550902</v>
      </c>
      <c r="M84">
        <f t="shared" si="6"/>
        <v>2.3169585525225402</v>
      </c>
      <c r="N84" s="24">
        <f t="shared" si="7"/>
        <v>4.8482268968055908E-2</v>
      </c>
      <c r="O84" s="24">
        <f t="shared" si="8"/>
        <v>5.783226116351603E-2</v>
      </c>
      <c r="P84" s="24"/>
      <c r="Q84" s="24"/>
      <c r="R84" s="24"/>
      <c r="S84" s="24"/>
      <c r="T84" s="24"/>
      <c r="U84" s="24"/>
      <c r="AN84" s="1">
        <v>83.58</v>
      </c>
      <c r="AO84" s="1">
        <v>35.44</v>
      </c>
    </row>
    <row r="85" spans="1:41">
      <c r="A85" s="1" t="s">
        <v>539</v>
      </c>
      <c r="B85" s="1">
        <v>911</v>
      </c>
      <c r="C85" s="1" t="s">
        <v>508</v>
      </c>
      <c r="D85" s="1" t="s">
        <v>306</v>
      </c>
      <c r="E85" s="1" t="s">
        <v>523</v>
      </c>
      <c r="F85" s="1">
        <v>97.29</v>
      </c>
      <c r="G85" s="13">
        <v>25.55</v>
      </c>
      <c r="H85" s="11">
        <v>25.92</v>
      </c>
      <c r="I85" s="11">
        <v>97.48</v>
      </c>
      <c r="J85" s="23">
        <f t="shared" si="3"/>
        <v>0.45238934211693027</v>
      </c>
      <c r="K85" s="23">
        <f t="shared" si="4"/>
        <v>1.7013469548440725</v>
      </c>
      <c r="L85">
        <f t="shared" si="5"/>
        <v>1.2073301183218852</v>
      </c>
      <c r="M85">
        <f t="shared" si="6"/>
        <v>1.143032885911123</v>
      </c>
      <c r="N85" s="24">
        <f t="shared" si="7"/>
        <v>2.4084260726357835E-2</v>
      </c>
      <c r="O85" s="24">
        <f t="shared" si="8"/>
        <v>4.9000790433795016E-2</v>
      </c>
      <c r="P85" s="24"/>
      <c r="Q85" s="24"/>
      <c r="R85" s="24"/>
      <c r="S85" s="24"/>
      <c r="T85" s="24"/>
      <c r="U85" s="24"/>
      <c r="AN85" s="1">
        <v>84.28</v>
      </c>
      <c r="AO85" s="1">
        <v>35.36</v>
      </c>
    </row>
    <row r="86" spans="1:41">
      <c r="A86" s="1" t="s">
        <v>539</v>
      </c>
      <c r="B86" s="15" t="s">
        <v>549</v>
      </c>
      <c r="C86" s="1" t="s">
        <v>529</v>
      </c>
      <c r="D86" s="1" t="s">
        <v>264</v>
      </c>
      <c r="E86" s="1" t="s">
        <v>550</v>
      </c>
      <c r="F86" s="1">
        <v>118.47</v>
      </c>
      <c r="G86" s="13">
        <v>45.4</v>
      </c>
      <c r="H86" s="11">
        <v>45.67</v>
      </c>
      <c r="I86" s="11">
        <v>118.78</v>
      </c>
      <c r="J86" s="23">
        <f t="shared" si="3"/>
        <v>0.79709186938581034</v>
      </c>
      <c r="K86" s="23">
        <f t="shared" si="4"/>
        <v>2.0731020855188644</v>
      </c>
      <c r="L86">
        <f t="shared" si="5"/>
        <v>0.8585976052712333</v>
      </c>
      <c r="M86">
        <f t="shared" si="6"/>
        <v>17.59343860882116</v>
      </c>
      <c r="N86" s="24">
        <f t="shared" si="7"/>
        <v>0.25952034014231562</v>
      </c>
      <c r="O86" s="24">
        <f t="shared" si="8"/>
        <v>0.43765371423278576</v>
      </c>
      <c r="P86" s="24"/>
      <c r="Q86" s="24"/>
      <c r="R86" s="24"/>
      <c r="S86" s="24"/>
      <c r="T86" s="24"/>
      <c r="U86" s="24"/>
      <c r="AN86" s="1">
        <v>87.5</v>
      </c>
      <c r="AO86" s="1">
        <v>36.19</v>
      </c>
    </row>
    <row r="87" spans="1:41">
      <c r="A87" s="1" t="s">
        <v>539</v>
      </c>
      <c r="B87" s="15" t="s">
        <v>232</v>
      </c>
      <c r="C87" s="1" t="s">
        <v>551</v>
      </c>
      <c r="D87" s="1" t="s">
        <v>232</v>
      </c>
      <c r="E87" s="1" t="s">
        <v>424</v>
      </c>
      <c r="F87" s="1">
        <v>73.59</v>
      </c>
      <c r="G87" s="13">
        <v>40.409999999999997</v>
      </c>
      <c r="H87" s="11">
        <v>40.68</v>
      </c>
      <c r="I87" s="11">
        <v>73.98</v>
      </c>
      <c r="J87" s="23">
        <f t="shared" si="3"/>
        <v>0.70999993971129327</v>
      </c>
      <c r="K87" s="23">
        <f t="shared" si="4"/>
        <v>1.291194580625405</v>
      </c>
      <c r="L87">
        <f t="shared" si="5"/>
        <v>0.94953251967967245</v>
      </c>
      <c r="M87">
        <f t="shared" si="6"/>
        <v>-17.006475775515444</v>
      </c>
      <c r="N87" s="24">
        <f t="shared" si="7"/>
        <v>-0.27771906992727524</v>
      </c>
      <c r="O87" s="24">
        <f t="shared" si="8"/>
        <v>0.34807958255168925</v>
      </c>
      <c r="P87" s="24"/>
      <c r="Q87" s="24"/>
      <c r="R87" s="24"/>
      <c r="S87" s="24"/>
      <c r="T87" s="24"/>
      <c r="U87" s="24"/>
      <c r="AN87" s="1">
        <v>89.11</v>
      </c>
      <c r="AO87" s="1">
        <v>36.15</v>
      </c>
    </row>
    <row r="88" spans="1:41">
      <c r="A88" s="1" t="s">
        <v>539</v>
      </c>
      <c r="B88" s="16">
        <v>27</v>
      </c>
      <c r="C88" s="1" t="s">
        <v>497</v>
      </c>
      <c r="D88" s="1" t="s">
        <v>298</v>
      </c>
      <c r="E88" s="1" t="s">
        <v>552</v>
      </c>
      <c r="F88" s="1">
        <v>83.58</v>
      </c>
      <c r="G88" s="13">
        <v>35.44</v>
      </c>
      <c r="H88" s="11">
        <v>35.729999999999997</v>
      </c>
      <c r="I88" s="11">
        <v>83.97</v>
      </c>
      <c r="J88" s="23">
        <f t="shared" si="3"/>
        <v>0.62360614173757389</v>
      </c>
      <c r="K88" s="23">
        <f t="shared" si="4"/>
        <v>1.4655529728996386</v>
      </c>
      <c r="L88">
        <f t="shared" si="5"/>
        <v>1.0379602665687548</v>
      </c>
      <c r="M88">
        <f t="shared" si="6"/>
        <v>-9.2910037956153886</v>
      </c>
      <c r="N88" s="24">
        <f t="shared" si="7"/>
        <v>-0.16757751167924556</v>
      </c>
      <c r="O88" s="24">
        <f t="shared" si="8"/>
        <v>0.23174731704661022</v>
      </c>
      <c r="P88" s="24"/>
      <c r="Q88" s="24"/>
      <c r="R88" s="24"/>
      <c r="S88" s="24"/>
      <c r="T88" s="24"/>
      <c r="U88" s="24"/>
      <c r="AN88" s="1">
        <v>85.1</v>
      </c>
      <c r="AO88" s="1">
        <v>35.299999999999997</v>
      </c>
    </row>
    <row r="89" spans="1:41">
      <c r="A89" s="1" t="s">
        <v>539</v>
      </c>
      <c r="B89" s="16">
        <v>40</v>
      </c>
      <c r="C89" s="1" t="s">
        <v>497</v>
      </c>
      <c r="D89" s="1" t="s">
        <v>298</v>
      </c>
      <c r="E89" s="1" t="s">
        <v>553</v>
      </c>
      <c r="F89" s="1">
        <v>84.28</v>
      </c>
      <c r="G89" s="13">
        <v>35.36</v>
      </c>
      <c r="H89" s="11">
        <v>35.6</v>
      </c>
      <c r="I89" s="11">
        <v>84.47</v>
      </c>
      <c r="J89" s="23">
        <f t="shared" si="3"/>
        <v>0.6213372137099813</v>
      </c>
      <c r="K89" s="23">
        <f t="shared" si="4"/>
        <v>1.4742796191596101</v>
      </c>
      <c r="L89">
        <f t="shared" si="5"/>
        <v>1.0402572286607614</v>
      </c>
      <c r="M89">
        <f t="shared" si="6"/>
        <v>-8.9048440368616308</v>
      </c>
      <c r="N89" s="24">
        <f t="shared" si="7"/>
        <v>-0.16102548613219442</v>
      </c>
      <c r="O89" s="24">
        <f t="shared" si="8"/>
        <v>0.22837188218792059</v>
      </c>
      <c r="P89" s="24"/>
      <c r="Q89" s="24"/>
      <c r="R89" s="24"/>
      <c r="S89" s="24"/>
      <c r="T89" s="24"/>
      <c r="U89" s="24"/>
      <c r="AN89" s="1">
        <v>90.33</v>
      </c>
      <c r="AO89" s="1">
        <v>35.44</v>
      </c>
    </row>
    <row r="90" spans="1:41">
      <c r="A90" s="1" t="s">
        <v>539</v>
      </c>
      <c r="B90" s="15">
        <v>299</v>
      </c>
      <c r="C90" s="1" t="s">
        <v>497</v>
      </c>
      <c r="D90" s="1" t="s">
        <v>298</v>
      </c>
      <c r="E90" s="1" t="s">
        <v>554</v>
      </c>
      <c r="F90" s="1">
        <v>87.5</v>
      </c>
      <c r="G90" s="13">
        <v>36.19</v>
      </c>
      <c r="H90" s="11">
        <v>36.32</v>
      </c>
      <c r="I90" s="11">
        <v>87.83</v>
      </c>
      <c r="J90" s="23">
        <f t="shared" si="3"/>
        <v>0.63390358432434046</v>
      </c>
      <c r="K90" s="23">
        <f t="shared" si="4"/>
        <v>1.5329226820266195</v>
      </c>
      <c r="L90">
        <f t="shared" si="5"/>
        <v>1.0275188471253778</v>
      </c>
      <c r="M90">
        <f t="shared" si="6"/>
        <v>-6.3098504580363866</v>
      </c>
      <c r="N90" s="24">
        <f t="shared" si="7"/>
        <v>-0.11292965837975558</v>
      </c>
      <c r="O90" s="24">
        <f t="shared" si="8"/>
        <v>0.23479644911908926</v>
      </c>
      <c r="P90" s="24"/>
      <c r="Q90" s="24"/>
      <c r="R90" s="24"/>
      <c r="S90" s="24"/>
      <c r="T90" s="24"/>
      <c r="U90" s="24"/>
      <c r="AN90" s="1">
        <v>92.39</v>
      </c>
      <c r="AO90" s="1">
        <v>33.119999999999997</v>
      </c>
    </row>
    <row r="91" spans="1:41">
      <c r="A91" s="1" t="s">
        <v>539</v>
      </c>
      <c r="B91" s="15">
        <v>494</v>
      </c>
      <c r="C91" s="1" t="s">
        <v>497</v>
      </c>
      <c r="D91" s="1" t="s">
        <v>298</v>
      </c>
      <c r="E91" s="1" t="s">
        <v>555</v>
      </c>
      <c r="F91" s="1">
        <v>89.11</v>
      </c>
      <c r="G91" s="13">
        <v>36.15</v>
      </c>
      <c r="H91" s="11">
        <v>36.25</v>
      </c>
      <c r="I91" s="11">
        <v>89.18</v>
      </c>
      <c r="J91" s="23">
        <f t="shared" si="3"/>
        <v>0.63268185384794451</v>
      </c>
      <c r="K91" s="23">
        <f t="shared" si="4"/>
        <v>1.5564846269285433</v>
      </c>
      <c r="L91">
        <f t="shared" si="5"/>
        <v>1.0287590891521425</v>
      </c>
      <c r="M91">
        <f t="shared" si="6"/>
        <v>-5.2672191094012364</v>
      </c>
      <c r="N91" s="24">
        <f t="shared" si="7"/>
        <v>-9.4440993739624737E-2</v>
      </c>
      <c r="O91" s="24">
        <f t="shared" si="8"/>
        <v>0.23167562989155321</v>
      </c>
      <c r="P91" s="24"/>
      <c r="Q91" s="24"/>
      <c r="R91" s="24"/>
      <c r="S91" s="24"/>
      <c r="T91" s="24"/>
      <c r="U91" s="24"/>
      <c r="AN91" s="1">
        <v>85.11</v>
      </c>
      <c r="AO91" s="1">
        <v>34.15</v>
      </c>
    </row>
    <row r="92" spans="1:41">
      <c r="A92" s="1" t="s">
        <v>539</v>
      </c>
      <c r="B92" s="15">
        <v>52</v>
      </c>
      <c r="C92" s="1" t="s">
        <v>497</v>
      </c>
      <c r="D92" s="1" t="s">
        <v>298</v>
      </c>
      <c r="E92" s="1" t="s">
        <v>253</v>
      </c>
      <c r="F92" s="1">
        <v>85.1</v>
      </c>
      <c r="G92" s="13">
        <v>35.299999999999997</v>
      </c>
      <c r="H92" s="11">
        <v>35.5</v>
      </c>
      <c r="I92" s="11">
        <v>85.17</v>
      </c>
      <c r="J92" s="23">
        <f t="shared" si="3"/>
        <v>0.61959188445798696</v>
      </c>
      <c r="K92" s="23">
        <f t="shared" si="4"/>
        <v>1.4864969239235706</v>
      </c>
      <c r="L92">
        <f t="shared" si="5"/>
        <v>1.0420232117011057</v>
      </c>
      <c r="M92">
        <f t="shared" si="6"/>
        <v>-8.3642203746063704</v>
      </c>
      <c r="N92" s="24">
        <f t="shared" si="7"/>
        <v>-0.15157814300978442</v>
      </c>
      <c r="O92" s="24">
        <f t="shared" si="8"/>
        <v>0.22515107305506876</v>
      </c>
      <c r="P92" s="24"/>
      <c r="Q92" s="24"/>
      <c r="R92" s="24"/>
      <c r="S92" s="24"/>
      <c r="T92" s="24"/>
      <c r="U92" s="24"/>
      <c r="AN92" s="1">
        <v>86.35</v>
      </c>
      <c r="AO92" s="1">
        <v>34.43</v>
      </c>
    </row>
    <row r="93" spans="1:41">
      <c r="A93" s="1" t="s">
        <v>539</v>
      </c>
      <c r="B93" s="15">
        <v>678</v>
      </c>
      <c r="C93" s="1" t="s">
        <v>497</v>
      </c>
      <c r="D93" s="1" t="s">
        <v>14</v>
      </c>
      <c r="E93" s="1" t="s">
        <v>556</v>
      </c>
      <c r="F93" s="1">
        <v>90.33</v>
      </c>
      <c r="G93" s="13">
        <v>35.44</v>
      </c>
      <c r="H93" s="11">
        <v>35.729999999999997</v>
      </c>
      <c r="I93" s="11">
        <v>90.55</v>
      </c>
      <c r="J93" s="23">
        <f t="shared" si="3"/>
        <v>0.62360614173757389</v>
      </c>
      <c r="K93" s="23">
        <f t="shared" si="4"/>
        <v>1.5803956376808654</v>
      </c>
      <c r="L93">
        <f t="shared" si="5"/>
        <v>1.0379602665687548</v>
      </c>
      <c r="M93">
        <f t="shared" si="6"/>
        <v>-4.209141370415951</v>
      </c>
      <c r="N93" s="24">
        <f t="shared" si="7"/>
        <v>-7.6183496372522003E-2</v>
      </c>
      <c r="O93" s="24">
        <f t="shared" si="8"/>
        <v>0.22093000509356431</v>
      </c>
      <c r="P93" s="24"/>
      <c r="Q93" s="24"/>
      <c r="R93" s="24"/>
      <c r="S93" s="24"/>
      <c r="T93" s="24"/>
      <c r="U93" s="24"/>
      <c r="AN93" s="1">
        <v>86.28</v>
      </c>
      <c r="AO93" s="1">
        <v>33.56</v>
      </c>
    </row>
    <row r="94" spans="1:41">
      <c r="A94" s="1" t="s">
        <v>539</v>
      </c>
      <c r="B94" s="15">
        <v>741</v>
      </c>
      <c r="C94" s="1" t="s">
        <v>497</v>
      </c>
      <c r="D94" s="1" t="s">
        <v>14</v>
      </c>
      <c r="E94" s="1" t="s">
        <v>557</v>
      </c>
      <c r="F94" s="1">
        <v>92.39</v>
      </c>
      <c r="G94" s="13">
        <v>33.119999999999997</v>
      </c>
      <c r="H94" s="11">
        <v>33.200000000000003</v>
      </c>
      <c r="I94" s="11">
        <v>92.65</v>
      </c>
      <c r="J94" s="23">
        <f t="shared" si="3"/>
        <v>0.57944931166211744</v>
      </c>
      <c r="K94" s="23">
        <f t="shared" si="4"/>
        <v>1.6170475519727465</v>
      </c>
      <c r="L94">
        <f t="shared" si="5"/>
        <v>1.0824190886078542</v>
      </c>
      <c r="M94">
        <f t="shared" si="6"/>
        <v>-2.5872703836501656</v>
      </c>
      <c r="N94" s="24">
        <f t="shared" si="7"/>
        <v>-4.886152554695565E-2</v>
      </c>
      <c r="O94" s="24">
        <f t="shared" si="8"/>
        <v>0.17477496791919345</v>
      </c>
      <c r="P94" s="24"/>
      <c r="Q94" s="24"/>
      <c r="R94" s="24"/>
      <c r="S94" s="24"/>
      <c r="T94" s="24"/>
      <c r="U94" s="24"/>
      <c r="AN94" s="1">
        <v>86.09</v>
      </c>
      <c r="AO94" s="1">
        <v>31.54</v>
      </c>
    </row>
    <row r="95" spans="1:41">
      <c r="A95" s="1" t="s">
        <v>539</v>
      </c>
      <c r="B95" s="15">
        <v>79</v>
      </c>
      <c r="C95" s="1" t="s">
        <v>497</v>
      </c>
      <c r="D95" s="1" t="s">
        <v>76</v>
      </c>
      <c r="E95" s="1" t="s">
        <v>558</v>
      </c>
      <c r="F95" s="1">
        <v>85.11</v>
      </c>
      <c r="G95" s="13">
        <v>34.15</v>
      </c>
      <c r="H95" s="11">
        <v>34.25</v>
      </c>
      <c r="I95" s="11">
        <v>85.18</v>
      </c>
      <c r="J95" s="23">
        <f t="shared" si="3"/>
        <v>0.59777526880805787</v>
      </c>
      <c r="K95" s="23">
        <f t="shared" si="4"/>
        <v>1.48667145684877</v>
      </c>
      <c r="L95">
        <f t="shared" si="5"/>
        <v>1.0640306099899717</v>
      </c>
      <c r="M95">
        <f t="shared" si="6"/>
        <v>-8.3564971794312903</v>
      </c>
      <c r="N95" s="24">
        <f t="shared" si="7"/>
        <v>-0.15463755216113115</v>
      </c>
      <c r="O95" s="24">
        <f t="shared" si="8"/>
        <v>0.2033569054707729</v>
      </c>
      <c r="P95" s="24"/>
      <c r="Q95" s="24"/>
      <c r="R95" s="24"/>
      <c r="S95" s="24"/>
      <c r="T95" s="24"/>
      <c r="U95" s="24"/>
      <c r="AN95" s="1">
        <v>86.29</v>
      </c>
      <c r="AO95" s="1">
        <v>31.24</v>
      </c>
    </row>
    <row r="96" spans="1:41">
      <c r="A96" s="1" t="s">
        <v>539</v>
      </c>
      <c r="B96" s="15">
        <v>342</v>
      </c>
      <c r="C96" s="1" t="s">
        <v>497</v>
      </c>
      <c r="D96" s="1" t="s">
        <v>7</v>
      </c>
      <c r="E96" s="1" t="s">
        <v>543</v>
      </c>
      <c r="F96" s="1">
        <v>86.35</v>
      </c>
      <c r="G96" s="13">
        <v>34.43</v>
      </c>
      <c r="H96" s="11">
        <v>34.72</v>
      </c>
      <c r="I96" s="11">
        <v>86.58</v>
      </c>
      <c r="J96" s="23">
        <f t="shared" si="3"/>
        <v>0.60597831629243115</v>
      </c>
      <c r="K96" s="23">
        <f t="shared" si="4"/>
        <v>1.5111060663766904</v>
      </c>
      <c r="L96">
        <f t="shared" si="5"/>
        <v>1.0557705404119517</v>
      </c>
      <c r="M96">
        <f t="shared" si="6"/>
        <v>-7.2752498549207782</v>
      </c>
      <c r="N96" s="24">
        <f t="shared" si="7"/>
        <v>-0.13369869182415961</v>
      </c>
      <c r="O96" s="24">
        <f t="shared" si="8"/>
        <v>0.20881988063179535</v>
      </c>
      <c r="P96" s="24"/>
      <c r="Q96" s="24"/>
      <c r="R96" s="24"/>
      <c r="S96" s="24"/>
      <c r="T96" s="24"/>
      <c r="U96" s="24"/>
      <c r="AN96" s="1">
        <v>86.52</v>
      </c>
      <c r="AO96" s="1">
        <v>33.58</v>
      </c>
    </row>
    <row r="97" spans="1:41">
      <c r="A97" s="1" t="s">
        <v>539</v>
      </c>
      <c r="B97" s="15">
        <v>356</v>
      </c>
      <c r="C97" s="1" t="s">
        <v>497</v>
      </c>
      <c r="D97" s="1" t="s">
        <v>7</v>
      </c>
      <c r="E97" s="1" t="s">
        <v>559</v>
      </c>
      <c r="F97" s="1">
        <v>86.28</v>
      </c>
      <c r="G97" s="13">
        <v>33.56</v>
      </c>
      <c r="H97" s="11">
        <v>33.93</v>
      </c>
      <c r="I97" s="11">
        <v>86.47</v>
      </c>
      <c r="J97" s="23">
        <f t="shared" si="3"/>
        <v>0.59219021520167603</v>
      </c>
      <c r="K97" s="23">
        <f t="shared" si="4"/>
        <v>1.5091862041994968</v>
      </c>
      <c r="L97">
        <f t="shared" si="5"/>
        <v>1.0696442533467614</v>
      </c>
      <c r="M97">
        <f t="shared" si="6"/>
        <v>-7.3602050018466043</v>
      </c>
      <c r="N97" s="24">
        <f t="shared" si="7"/>
        <v>-0.13702869885012897</v>
      </c>
      <c r="O97" s="24">
        <f t="shared" si="8"/>
        <v>0.19525987433645864</v>
      </c>
      <c r="P97" s="24"/>
      <c r="Q97" s="24"/>
      <c r="R97" s="24"/>
      <c r="S97" s="24"/>
      <c r="T97" s="24"/>
      <c r="U97" s="24"/>
      <c r="AN97" s="1">
        <v>87.51</v>
      </c>
      <c r="AO97" s="1">
        <v>30.59</v>
      </c>
    </row>
    <row r="98" spans="1:41">
      <c r="A98" s="1" t="s">
        <v>539</v>
      </c>
      <c r="B98" s="15">
        <v>434</v>
      </c>
      <c r="C98" s="1" t="s">
        <v>497</v>
      </c>
      <c r="D98" s="1" t="s">
        <v>7</v>
      </c>
      <c r="E98" s="1" t="s">
        <v>560</v>
      </c>
      <c r="F98" s="1">
        <v>86.09</v>
      </c>
      <c r="G98" s="13">
        <v>31.54</v>
      </c>
      <c r="H98" s="11">
        <v>31.9</v>
      </c>
      <c r="I98" s="11">
        <v>86.15</v>
      </c>
      <c r="J98" s="23">
        <f t="shared" si="3"/>
        <v>0.55676003138619112</v>
      </c>
      <c r="K98" s="23">
        <f t="shared" si="4"/>
        <v>1.5036011505931151</v>
      </c>
      <c r="L98">
        <f t="shared" si="5"/>
        <v>1.1050596949721649</v>
      </c>
      <c r="M98">
        <f t="shared" si="6"/>
        <v>-7.6073472474490034</v>
      </c>
      <c r="N98" s="24">
        <f t="shared" si="7"/>
        <v>-0.14629166611234404</v>
      </c>
      <c r="O98" s="24">
        <f t="shared" si="8"/>
        <v>0.16075707200009282</v>
      </c>
      <c r="P98" s="24"/>
      <c r="Q98" s="24"/>
      <c r="R98" s="24"/>
      <c r="S98" s="24"/>
      <c r="T98" s="24"/>
      <c r="U98" s="24"/>
      <c r="AN98" s="1">
        <v>90.31</v>
      </c>
      <c r="AO98" s="1">
        <v>33.479999999999997</v>
      </c>
    </row>
    <row r="99" spans="1:41">
      <c r="A99" s="1" t="s">
        <v>539</v>
      </c>
      <c r="B99" s="15">
        <v>444</v>
      </c>
      <c r="C99" s="1" t="s">
        <v>497</v>
      </c>
      <c r="D99" s="1" t="s">
        <v>7</v>
      </c>
      <c r="E99" s="1" t="s">
        <v>561</v>
      </c>
      <c r="F99" s="1">
        <v>86.29</v>
      </c>
      <c r="G99" s="13">
        <v>31.24</v>
      </c>
      <c r="H99" s="11">
        <v>31.4</v>
      </c>
      <c r="I99" s="11">
        <v>86.48</v>
      </c>
      <c r="J99" s="23">
        <f t="shared" si="3"/>
        <v>0.54803338512621946</v>
      </c>
      <c r="K99" s="23">
        <f t="shared" si="4"/>
        <v>1.5093607371246962</v>
      </c>
      <c r="L99">
        <f t="shared" si="5"/>
        <v>1.1137299096657118</v>
      </c>
      <c r="M99">
        <f t="shared" si="6"/>
        <v>-7.3524818066715252</v>
      </c>
      <c r="N99" s="24">
        <f t="shared" si="7"/>
        <v>-0.14252748131151097</v>
      </c>
      <c r="O99" s="24">
        <f t="shared" si="8"/>
        <v>0.15151824507972167</v>
      </c>
      <c r="P99" s="24"/>
      <c r="Q99" s="24"/>
      <c r="R99" s="24"/>
      <c r="S99" s="24"/>
      <c r="T99" s="24"/>
      <c r="U99" s="24"/>
      <c r="AN99" s="1">
        <v>91.03</v>
      </c>
      <c r="AO99" s="1">
        <v>31.49</v>
      </c>
    </row>
    <row r="100" spans="1:41">
      <c r="A100" s="1" t="s">
        <v>539</v>
      </c>
      <c r="B100" s="15">
        <v>446</v>
      </c>
      <c r="C100" s="1" t="s">
        <v>497</v>
      </c>
      <c r="D100" s="1" t="s">
        <v>7</v>
      </c>
      <c r="E100" s="1" t="s">
        <v>562</v>
      </c>
      <c r="F100" s="1">
        <v>86.52</v>
      </c>
      <c r="G100" s="13">
        <v>33.58</v>
      </c>
      <c r="H100" s="11">
        <v>33.97</v>
      </c>
      <c r="I100" s="11">
        <v>86.87</v>
      </c>
      <c r="J100" s="23">
        <f t="shared" si="3"/>
        <v>0.59288834690247372</v>
      </c>
      <c r="K100" s="23">
        <f t="shared" si="4"/>
        <v>1.5161675212074741</v>
      </c>
      <c r="L100">
        <f t="shared" si="5"/>
        <v>1.0689430031949152</v>
      </c>
      <c r="M100">
        <f t="shared" si="6"/>
        <v>-7.0512771948435944</v>
      </c>
      <c r="N100" s="24">
        <f t="shared" si="7"/>
        <v>-0.13122085569243017</v>
      </c>
      <c r="O100" s="24">
        <f t="shared" si="8"/>
        <v>0.19523241192308416</v>
      </c>
      <c r="P100" s="24"/>
      <c r="Q100" s="24"/>
      <c r="R100" s="24"/>
      <c r="S100" s="24"/>
      <c r="T100" s="24"/>
      <c r="U100" s="24"/>
      <c r="AN100" s="1">
        <v>93.16</v>
      </c>
      <c r="AO100" s="1">
        <v>31.08</v>
      </c>
    </row>
    <row r="101" spans="1:41">
      <c r="A101" s="1" t="s">
        <v>539</v>
      </c>
      <c r="B101" s="15">
        <v>472</v>
      </c>
      <c r="C101" s="1" t="s">
        <v>497</v>
      </c>
      <c r="D101" s="1" t="s">
        <v>7</v>
      </c>
      <c r="E101" s="1" t="s">
        <v>563</v>
      </c>
      <c r="F101" s="1">
        <v>87.51</v>
      </c>
      <c r="G101" s="13">
        <v>30.59</v>
      </c>
      <c r="H101" s="11">
        <v>30.98</v>
      </c>
      <c r="I101" s="11">
        <v>87.85</v>
      </c>
      <c r="J101" s="23">
        <f t="shared" si="3"/>
        <v>0.54070300226784329</v>
      </c>
      <c r="K101" s="23">
        <f t="shared" si="4"/>
        <v>1.5332717478770184</v>
      </c>
      <c r="L101">
        <f t="shared" si="5"/>
        <v>1.1209965104939881</v>
      </c>
      <c r="M101">
        <f t="shared" si="6"/>
        <v>-6.2944040676862389</v>
      </c>
      <c r="N101" s="24">
        <f t="shared" si="7"/>
        <v>-0.12290295554850593</v>
      </c>
      <c r="O101" s="24">
        <f t="shared" si="8"/>
        <v>0.14185189248801766</v>
      </c>
      <c r="P101" s="24"/>
      <c r="Q101" s="24"/>
      <c r="R101" s="24"/>
      <c r="S101" s="24"/>
      <c r="T101" s="24"/>
      <c r="U101" s="24"/>
      <c r="AN101" s="1">
        <v>96.5</v>
      </c>
      <c r="AO101" s="1">
        <v>32.229999999999997</v>
      </c>
    </row>
    <row r="102" spans="1:41">
      <c r="A102" s="1" t="s">
        <v>539</v>
      </c>
      <c r="B102" s="15">
        <v>548</v>
      </c>
      <c r="C102" s="1" t="s">
        <v>497</v>
      </c>
      <c r="D102" s="1" t="s">
        <v>503</v>
      </c>
      <c r="E102" s="1" t="s">
        <v>564</v>
      </c>
      <c r="F102" s="1">
        <v>90.31</v>
      </c>
      <c r="G102" s="13">
        <v>33.479999999999997</v>
      </c>
      <c r="H102" s="11">
        <v>33.799999999999997</v>
      </c>
      <c r="I102" s="11">
        <v>90.52</v>
      </c>
      <c r="J102" s="23">
        <f t="shared" si="3"/>
        <v>0.58992128717408332</v>
      </c>
      <c r="K102" s="23">
        <f t="shared" si="4"/>
        <v>1.579872038905267</v>
      </c>
      <c r="L102">
        <f t="shared" si="5"/>
        <v>1.0719224157861467</v>
      </c>
      <c r="M102">
        <f t="shared" si="6"/>
        <v>-4.2323109559411769</v>
      </c>
      <c r="N102" s="24">
        <f t="shared" si="7"/>
        <v>-7.9108521258916459E-2</v>
      </c>
      <c r="O102" s="24">
        <f t="shared" si="8"/>
        <v>0.18709136221483869</v>
      </c>
      <c r="P102" s="24"/>
      <c r="Q102" s="24"/>
      <c r="R102" s="24"/>
      <c r="S102" s="24"/>
      <c r="T102" s="24"/>
      <c r="U102" s="24"/>
      <c r="AN102" s="1">
        <v>94.07</v>
      </c>
      <c r="AO102" s="1">
        <v>30.04</v>
      </c>
    </row>
    <row r="103" spans="1:41">
      <c r="A103" s="1" t="s">
        <v>539</v>
      </c>
      <c r="B103" s="15">
        <v>595</v>
      </c>
      <c r="C103" s="1" t="s">
        <v>497</v>
      </c>
      <c r="D103" s="1" t="s">
        <v>503</v>
      </c>
      <c r="E103" s="1" t="s">
        <v>565</v>
      </c>
      <c r="F103" s="1">
        <v>91.03</v>
      </c>
      <c r="G103" s="13">
        <v>31.49</v>
      </c>
      <c r="H103" s="11">
        <v>31.82</v>
      </c>
      <c r="I103" s="11">
        <v>91.05</v>
      </c>
      <c r="J103" s="23">
        <f t="shared" si="3"/>
        <v>0.55536376798459564</v>
      </c>
      <c r="K103" s="23">
        <f t="shared" si="4"/>
        <v>1.589122283940837</v>
      </c>
      <c r="L103">
        <f t="shared" si="5"/>
        <v>1.106448347420649</v>
      </c>
      <c r="M103">
        <f t="shared" si="6"/>
        <v>-3.8229816116621937</v>
      </c>
      <c r="N103" s="24">
        <f t="shared" si="7"/>
        <v>-7.3771467684959E-2</v>
      </c>
      <c r="O103" s="24">
        <f t="shared" si="8"/>
        <v>0.15210437968757384</v>
      </c>
      <c r="P103" s="24"/>
      <c r="Q103" s="24"/>
      <c r="R103" s="24"/>
      <c r="S103" s="24"/>
      <c r="T103" s="24"/>
      <c r="U103" s="24"/>
      <c r="AN103" s="1">
        <v>94.04</v>
      </c>
      <c r="AO103" s="1">
        <v>33.26</v>
      </c>
    </row>
    <row r="104" spans="1:41">
      <c r="A104" s="1" t="s">
        <v>539</v>
      </c>
      <c r="B104" s="15">
        <v>791</v>
      </c>
      <c r="C104" s="1" t="s">
        <v>497</v>
      </c>
      <c r="D104" s="1" t="s">
        <v>28</v>
      </c>
      <c r="E104" s="1" t="s">
        <v>566</v>
      </c>
      <c r="F104" s="1">
        <v>93.16</v>
      </c>
      <c r="G104" s="13">
        <v>31.08</v>
      </c>
      <c r="H104" s="11">
        <v>31.13</v>
      </c>
      <c r="I104" s="11">
        <v>93.27</v>
      </c>
      <c r="J104" s="23">
        <f t="shared" si="3"/>
        <v>0.54332099614583473</v>
      </c>
      <c r="K104" s="23">
        <f t="shared" si="4"/>
        <v>1.6278685933351111</v>
      </c>
      <c r="L104">
        <f t="shared" si="5"/>
        <v>1.1184030195629613</v>
      </c>
      <c r="M104">
        <f t="shared" si="6"/>
        <v>-2.1084322827955151</v>
      </c>
      <c r="N104" s="24">
        <f t="shared" si="7"/>
        <v>-4.1146920077542379E-2</v>
      </c>
      <c r="O104" s="24">
        <f t="shared" si="8"/>
        <v>0.13844481444893697</v>
      </c>
      <c r="P104" s="24"/>
      <c r="Q104" s="24"/>
      <c r="R104" s="24"/>
      <c r="S104" s="24"/>
      <c r="T104" s="24"/>
      <c r="U104" s="24"/>
      <c r="AN104" s="1">
        <v>95.18</v>
      </c>
      <c r="AO104" s="1">
        <v>32.21</v>
      </c>
    </row>
    <row r="105" spans="1:41">
      <c r="A105" s="1" t="s">
        <v>539</v>
      </c>
      <c r="B105" s="15">
        <v>850</v>
      </c>
      <c r="C105" s="1" t="s">
        <v>497</v>
      </c>
      <c r="D105" s="1" t="s">
        <v>306</v>
      </c>
      <c r="E105" s="1" t="s">
        <v>567</v>
      </c>
      <c r="F105" s="1">
        <v>96.5</v>
      </c>
      <c r="G105" s="13">
        <v>32.229999999999997</v>
      </c>
      <c r="H105" s="11">
        <v>32.380000000000003</v>
      </c>
      <c r="I105" s="11">
        <v>96.83</v>
      </c>
      <c r="J105" s="23">
        <f t="shared" si="3"/>
        <v>0.56513761179576394</v>
      </c>
      <c r="K105" s="23">
        <f t="shared" si="4"/>
        <v>1.6900023147061092</v>
      </c>
      <c r="L105">
        <f t="shared" si="5"/>
        <v>1.0967164935419611</v>
      </c>
      <c r="M105">
        <f t="shared" si="6"/>
        <v>0.64102519953123482</v>
      </c>
      <c r="N105" s="24">
        <f t="shared" si="7"/>
        <v>1.2269808505621248E-2</v>
      </c>
      <c r="O105" s="24">
        <f t="shared" si="8"/>
        <v>0.15944280853707049</v>
      </c>
      <c r="P105" s="24"/>
      <c r="Q105" s="24"/>
      <c r="R105" s="24"/>
      <c r="S105" s="24"/>
      <c r="T105" s="24"/>
      <c r="U105" s="24"/>
      <c r="AN105" s="1">
        <v>98.29</v>
      </c>
      <c r="AO105" s="1">
        <v>29.25</v>
      </c>
    </row>
    <row r="106" spans="1:41">
      <c r="A106" s="1" t="s">
        <v>539</v>
      </c>
      <c r="B106" s="15">
        <v>863</v>
      </c>
      <c r="C106" s="1" t="s">
        <v>497</v>
      </c>
      <c r="D106" s="1" t="s">
        <v>306</v>
      </c>
      <c r="E106" s="1" t="s">
        <v>568</v>
      </c>
      <c r="F106" s="1">
        <v>94.07</v>
      </c>
      <c r="G106" s="13">
        <v>30.04</v>
      </c>
      <c r="H106" s="11">
        <v>30.07</v>
      </c>
      <c r="I106" s="11">
        <v>94.12</v>
      </c>
      <c r="J106" s="23">
        <f t="shared" si="3"/>
        <v>0.52482050607469488</v>
      </c>
      <c r="K106" s="23">
        <f t="shared" si="4"/>
        <v>1.6427038919770631</v>
      </c>
      <c r="L106">
        <f t="shared" si="5"/>
        <v>1.1366890214878449</v>
      </c>
      <c r="M106">
        <f t="shared" si="6"/>
        <v>-1.4519606929141218</v>
      </c>
      <c r="N106" s="24">
        <f t="shared" si="7"/>
        <v>-2.8802315817246144E-2</v>
      </c>
      <c r="O106" s="24">
        <f t="shared" si="8"/>
        <v>0.1197666089630407</v>
      </c>
      <c r="P106" s="24"/>
      <c r="Q106" s="24"/>
      <c r="R106" s="24"/>
      <c r="S106" s="24"/>
      <c r="T106" s="24"/>
      <c r="U106" s="24"/>
      <c r="AN106" s="1">
        <v>98.8</v>
      </c>
      <c r="AO106" s="1">
        <v>27.13</v>
      </c>
    </row>
    <row r="107" spans="1:41">
      <c r="A107" s="1" t="s">
        <v>0</v>
      </c>
      <c r="B107" s="1">
        <v>833</v>
      </c>
      <c r="C107" s="1" t="s">
        <v>508</v>
      </c>
      <c r="D107" s="1" t="s">
        <v>306</v>
      </c>
      <c r="E107" s="1" t="s">
        <v>569</v>
      </c>
      <c r="F107" s="1">
        <v>94.04</v>
      </c>
      <c r="G107" s="13">
        <v>33.26</v>
      </c>
      <c r="H107" s="11">
        <v>33.43</v>
      </c>
      <c r="I107" s="11">
        <v>94.07</v>
      </c>
      <c r="J107" s="23">
        <f t="shared" si="3"/>
        <v>0.58346356894170437</v>
      </c>
      <c r="K107" s="23">
        <f t="shared" si="4"/>
        <v>1.6418312273510658</v>
      </c>
      <c r="L107">
        <f t="shared" si="5"/>
        <v>1.0783988557882147</v>
      </c>
      <c r="M107">
        <f t="shared" si="6"/>
        <v>-1.4905766687895063</v>
      </c>
      <c r="N107" s="24">
        <f t="shared" si="7"/>
        <v>-2.8051889228477865E-2</v>
      </c>
      <c r="O107" s="24">
        <f t="shared" si="8"/>
        <v>0.17805672039561382</v>
      </c>
      <c r="P107" s="24"/>
      <c r="Q107" s="24"/>
      <c r="R107" s="24"/>
      <c r="S107" s="24"/>
      <c r="T107" s="24"/>
      <c r="U107" s="24"/>
      <c r="AN107" s="1">
        <v>99.29</v>
      </c>
      <c r="AO107" s="1">
        <v>27.31</v>
      </c>
    </row>
    <row r="108" spans="1:41">
      <c r="A108" s="1" t="s">
        <v>0</v>
      </c>
      <c r="B108" s="1">
        <v>827</v>
      </c>
      <c r="C108" s="1" t="s">
        <v>508</v>
      </c>
      <c r="D108" s="1" t="s">
        <v>306</v>
      </c>
      <c r="E108" s="1" t="s">
        <v>570</v>
      </c>
      <c r="F108" s="1">
        <v>95.18</v>
      </c>
      <c r="G108" s="13">
        <v>32.21</v>
      </c>
      <c r="H108" s="11">
        <v>32.35</v>
      </c>
      <c r="I108" s="11">
        <v>95.3</v>
      </c>
      <c r="J108" s="23">
        <f t="shared" si="3"/>
        <v>0.56461401302016567</v>
      </c>
      <c r="K108" s="23">
        <f t="shared" si="4"/>
        <v>1.663298777150596</v>
      </c>
      <c r="L108">
        <f t="shared" si="5"/>
        <v>1.0972385089093841</v>
      </c>
      <c r="M108">
        <f t="shared" si="6"/>
        <v>-0.54062366225526159</v>
      </c>
      <c r="N108" s="24">
        <f t="shared" si="7"/>
        <v>-1.0353019087372121E-2</v>
      </c>
      <c r="O108" s="24">
        <f t="shared" si="8"/>
        <v>0.15890099930449209</v>
      </c>
      <c r="P108" s="24"/>
      <c r="Q108" s="24"/>
      <c r="R108" s="24"/>
      <c r="S108" s="24"/>
      <c r="T108" s="24"/>
      <c r="U108" s="24"/>
      <c r="AN108" s="1">
        <v>99.21</v>
      </c>
      <c r="AO108" s="1">
        <v>28.2</v>
      </c>
    </row>
    <row r="109" spans="1:41">
      <c r="A109" s="1" t="s">
        <v>0</v>
      </c>
      <c r="B109" s="1">
        <v>891</v>
      </c>
      <c r="C109" s="1" t="s">
        <v>508</v>
      </c>
      <c r="D109" s="1" t="s">
        <v>306</v>
      </c>
      <c r="E109" s="1" t="s">
        <v>307</v>
      </c>
      <c r="F109" s="1">
        <v>98.29</v>
      </c>
      <c r="G109" s="13">
        <v>29.25</v>
      </c>
      <c r="H109" s="11">
        <v>29.42</v>
      </c>
      <c r="I109" s="11">
        <v>98.48</v>
      </c>
      <c r="J109" s="23">
        <f t="shared" si="3"/>
        <v>0.51347586593673178</v>
      </c>
      <c r="K109" s="23">
        <f t="shared" si="4"/>
        <v>1.7188002473640158</v>
      </c>
      <c r="L109">
        <f t="shared" si="5"/>
        <v>1.1478541278117893</v>
      </c>
      <c r="M109">
        <f t="shared" si="6"/>
        <v>1.9153524034186364</v>
      </c>
      <c r="N109" s="24">
        <f t="shared" si="7"/>
        <v>3.8364705405501215E-2</v>
      </c>
      <c r="O109" s="24">
        <f t="shared" si="8"/>
        <v>0.10887784678008505</v>
      </c>
      <c r="P109" s="24"/>
      <c r="Q109" s="24"/>
      <c r="R109" s="24"/>
      <c r="S109" s="24"/>
      <c r="T109" s="24"/>
      <c r="U109" s="24"/>
      <c r="AN109" s="1">
        <v>97.29</v>
      </c>
      <c r="AO109" s="1">
        <v>25.55</v>
      </c>
    </row>
    <row r="110" spans="1:41">
      <c r="A110" s="1" t="s">
        <v>0</v>
      </c>
      <c r="B110" s="1">
        <v>901</v>
      </c>
      <c r="C110" s="1" t="s">
        <v>508</v>
      </c>
      <c r="D110" s="1" t="s">
        <v>306</v>
      </c>
      <c r="E110" s="1" t="s">
        <v>571</v>
      </c>
      <c r="F110" s="1">
        <v>98.8</v>
      </c>
      <c r="G110" s="13">
        <v>27.13</v>
      </c>
      <c r="H110" s="11">
        <v>27.22</v>
      </c>
      <c r="I110" s="11">
        <v>99.33</v>
      </c>
      <c r="J110" s="23">
        <f t="shared" si="3"/>
        <v>0.47507862239285648</v>
      </c>
      <c r="K110" s="23">
        <f t="shared" si="4"/>
        <v>1.7336355460059676</v>
      </c>
      <c r="L110">
        <f t="shared" si="5"/>
        <v>1.1853675666618366</v>
      </c>
      <c r="M110">
        <f t="shared" si="6"/>
        <v>2.5718239933000184</v>
      </c>
      <c r="N110" s="24">
        <f t="shared" si="7"/>
        <v>5.3189487254422033E-2</v>
      </c>
      <c r="O110" s="24">
        <f t="shared" si="8"/>
        <v>7.1917050708651509E-2</v>
      </c>
      <c r="P110" s="24"/>
      <c r="Q110" s="24"/>
      <c r="R110" s="24"/>
      <c r="S110" s="24"/>
      <c r="T110" s="24"/>
      <c r="U110" s="24"/>
      <c r="AN110" s="1">
        <v>83.2</v>
      </c>
      <c r="AO110" s="1">
        <v>29.88</v>
      </c>
    </row>
    <row r="111" spans="1:41">
      <c r="A111" s="1" t="s">
        <v>539</v>
      </c>
      <c r="B111" s="15">
        <v>893</v>
      </c>
      <c r="C111" s="1" t="s">
        <v>497</v>
      </c>
      <c r="D111" s="1" t="s">
        <v>306</v>
      </c>
      <c r="E111" s="1" t="s">
        <v>547</v>
      </c>
      <c r="F111" s="1">
        <v>99.29</v>
      </c>
      <c r="G111" s="13">
        <v>27.31</v>
      </c>
      <c r="H111" s="11">
        <v>27.52</v>
      </c>
      <c r="I111" s="11">
        <v>99.48</v>
      </c>
      <c r="J111" s="23">
        <f t="shared" si="3"/>
        <v>0.48031461014883947</v>
      </c>
      <c r="K111" s="23">
        <f t="shared" si="4"/>
        <v>1.7362535398839591</v>
      </c>
      <c r="L111">
        <f t="shared" si="5"/>
        <v>1.1802775173992806</v>
      </c>
      <c r="M111">
        <f t="shared" si="6"/>
        <v>2.6876719209261499</v>
      </c>
      <c r="N111" s="24">
        <f t="shared" si="7"/>
        <v>5.5345010248794312E-2</v>
      </c>
      <c r="O111" s="24">
        <f t="shared" si="8"/>
        <v>7.7111466645192417E-2</v>
      </c>
      <c r="P111" s="24"/>
      <c r="Q111" s="24"/>
      <c r="R111" s="24"/>
      <c r="S111" s="24"/>
      <c r="T111" s="24"/>
      <c r="U111" s="24"/>
      <c r="AN111" s="1">
        <v>81.349999999999994</v>
      </c>
      <c r="AO111" s="1">
        <v>27.54</v>
      </c>
    </row>
    <row r="112" spans="1:41">
      <c r="A112" s="1" t="s">
        <v>539</v>
      </c>
      <c r="B112" s="15">
        <v>894</v>
      </c>
      <c r="C112" s="1" t="s">
        <v>497</v>
      </c>
      <c r="D112" s="1" t="s">
        <v>306</v>
      </c>
      <c r="E112" s="1" t="s">
        <v>546</v>
      </c>
      <c r="F112" s="1">
        <v>99.21</v>
      </c>
      <c r="G112" s="13">
        <v>28.2</v>
      </c>
      <c r="H112" s="11">
        <v>28.33</v>
      </c>
      <c r="I112" s="11">
        <v>99.35</v>
      </c>
      <c r="J112" s="23">
        <f t="shared" si="3"/>
        <v>0.49445177708999355</v>
      </c>
      <c r="K112" s="23">
        <f t="shared" si="4"/>
        <v>1.7339846118563662</v>
      </c>
      <c r="L112">
        <f t="shared" si="5"/>
        <v>1.1664940763189708</v>
      </c>
      <c r="M112">
        <f t="shared" si="6"/>
        <v>2.5872703836501656</v>
      </c>
      <c r="N112" s="24">
        <f t="shared" si="7"/>
        <v>5.2656758098878056E-2</v>
      </c>
      <c r="O112" s="24">
        <f t="shared" si="8"/>
        <v>9.0785684266448508E-2</v>
      </c>
      <c r="P112" s="24"/>
      <c r="Q112" s="24"/>
      <c r="R112" s="24"/>
      <c r="S112" s="24"/>
      <c r="T112" s="24"/>
      <c r="U112" s="24"/>
      <c r="AN112" s="1">
        <v>149.53</v>
      </c>
      <c r="AO112" s="1">
        <v>61.13</v>
      </c>
    </row>
    <row r="113" spans="1:41">
      <c r="A113" s="1" t="s">
        <v>539</v>
      </c>
      <c r="B113" s="15">
        <v>911</v>
      </c>
      <c r="C113" s="1" t="s">
        <v>497</v>
      </c>
      <c r="D113" s="1" t="s">
        <v>306</v>
      </c>
      <c r="E113" s="1" t="s">
        <v>523</v>
      </c>
      <c r="F113" s="1">
        <v>97.29</v>
      </c>
      <c r="G113" s="13">
        <v>25.55</v>
      </c>
      <c r="H113" s="11">
        <v>25.92</v>
      </c>
      <c r="I113" s="11">
        <v>97.48</v>
      </c>
      <c r="J113" s="23">
        <f t="shared" si="3"/>
        <v>0.45238934211693027</v>
      </c>
      <c r="K113" s="23">
        <f t="shared" si="4"/>
        <v>1.7013469548440725</v>
      </c>
      <c r="L113">
        <f t="shared" si="5"/>
        <v>1.2073301183218852</v>
      </c>
      <c r="M113">
        <f t="shared" si="6"/>
        <v>1.143032885911123</v>
      </c>
      <c r="N113" s="24">
        <f t="shared" si="7"/>
        <v>2.4084260726357835E-2</v>
      </c>
      <c r="O113" s="24">
        <f t="shared" si="8"/>
        <v>4.9000790433795016E-2</v>
      </c>
      <c r="P113" s="24"/>
      <c r="Q113" s="24"/>
      <c r="R113" s="24"/>
      <c r="S113" s="24"/>
      <c r="T113" s="24"/>
      <c r="U113" s="24"/>
      <c r="AN113" s="1">
        <v>86.48</v>
      </c>
      <c r="AO113" s="1">
        <v>33.31</v>
      </c>
    </row>
    <row r="114" spans="1:41">
      <c r="A114" s="1" t="s">
        <v>539</v>
      </c>
      <c r="B114" s="15">
        <v>252</v>
      </c>
      <c r="C114" s="1" t="s">
        <v>497</v>
      </c>
      <c r="D114" s="1" t="s">
        <v>60</v>
      </c>
      <c r="E114" s="1" t="s">
        <v>572</v>
      </c>
      <c r="F114" s="1">
        <v>83.2</v>
      </c>
      <c r="G114" s="13">
        <v>29.88</v>
      </c>
      <c r="H114" s="11">
        <v>30.47</v>
      </c>
      <c r="I114" s="11">
        <v>83.33</v>
      </c>
      <c r="J114" s="23">
        <f t="shared" si="3"/>
        <v>0.53180182308267221</v>
      </c>
      <c r="K114" s="23">
        <f t="shared" si="4"/>
        <v>1.4543828656868747</v>
      </c>
      <c r="L114">
        <f t="shared" si="5"/>
        <v>1.1297999855326382</v>
      </c>
      <c r="M114">
        <f t="shared" si="6"/>
        <v>-9.7852882868201974</v>
      </c>
      <c r="N114" s="24">
        <f t="shared" si="7"/>
        <v>-0.19201682017910995</v>
      </c>
      <c r="O114" s="24">
        <f t="shared" si="8"/>
        <v>0.14272749415768105</v>
      </c>
      <c r="P114" s="24"/>
      <c r="Q114" s="24"/>
      <c r="R114" s="24"/>
      <c r="S114" s="24"/>
      <c r="T114" s="24"/>
      <c r="U114" s="24"/>
      <c r="AN114" s="1">
        <v>88.02</v>
      </c>
      <c r="AO114" s="1">
        <v>30.41</v>
      </c>
    </row>
    <row r="115" spans="1:41">
      <c r="A115" s="1" t="s">
        <v>539</v>
      </c>
      <c r="B115" s="15">
        <v>263</v>
      </c>
      <c r="C115" s="1" t="s">
        <v>497</v>
      </c>
      <c r="D115" s="1" t="s">
        <v>60</v>
      </c>
      <c r="E115" s="1" t="s">
        <v>573</v>
      </c>
      <c r="F115" s="1">
        <v>81.349999999999994</v>
      </c>
      <c r="G115" s="13">
        <v>27.54</v>
      </c>
      <c r="H115" s="11">
        <v>27.9</v>
      </c>
      <c r="I115" s="11">
        <v>81.58</v>
      </c>
      <c r="J115" s="23">
        <f t="shared" si="3"/>
        <v>0.4869468613064179</v>
      </c>
      <c r="K115" s="23">
        <f t="shared" si="4"/>
        <v>1.423839603776974</v>
      </c>
      <c r="L115">
        <f t="shared" si="5"/>
        <v>1.1738185132119592</v>
      </c>
      <c r="M115">
        <f t="shared" si="6"/>
        <v>-11.136847442458345</v>
      </c>
      <c r="N115" s="24">
        <f t="shared" si="7"/>
        <v>-0.22672657315384395</v>
      </c>
      <c r="O115" s="24">
        <f t="shared" si="8"/>
        <v>0.10437673994397856</v>
      </c>
      <c r="P115" s="24"/>
      <c r="Q115" s="24"/>
      <c r="R115" s="24"/>
      <c r="S115" s="24"/>
      <c r="T115" s="24"/>
      <c r="U115" s="24"/>
      <c r="AN115" s="1">
        <v>86.16</v>
      </c>
      <c r="AO115" s="1">
        <v>32.21</v>
      </c>
    </row>
    <row r="116" spans="1:41">
      <c r="A116" s="1" t="s">
        <v>0</v>
      </c>
      <c r="B116" s="2" t="s">
        <v>1</v>
      </c>
      <c r="C116" s="1" t="s">
        <v>2</v>
      </c>
      <c r="D116" s="1" t="s">
        <v>3</v>
      </c>
      <c r="E116" s="3" t="s">
        <v>4</v>
      </c>
      <c r="F116" s="1">
        <v>149.53</v>
      </c>
      <c r="G116" s="13">
        <v>61.13</v>
      </c>
      <c r="H116" s="11">
        <v>61.22</v>
      </c>
      <c r="I116" s="11">
        <v>149.88</v>
      </c>
      <c r="J116" s="23">
        <f t="shared" si="3"/>
        <v>1.0684905680709285</v>
      </c>
      <c r="K116" s="23">
        <f t="shared" si="4"/>
        <v>2.6158994828891009</v>
      </c>
      <c r="L116">
        <f t="shared" si="5"/>
        <v>0.56558032415359172</v>
      </c>
      <c r="M116">
        <f t="shared" si="6"/>
        <v>41.612575603304826</v>
      </c>
      <c r="N116" s="24">
        <f t="shared" si="7"/>
        <v>0.37559642277030703</v>
      </c>
      <c r="O116" s="24">
        <f t="shared" si="8"/>
        <v>0.83323320547812707</v>
      </c>
      <c r="P116" s="24"/>
      <c r="Q116" s="24"/>
      <c r="R116" s="24"/>
      <c r="S116" s="24"/>
      <c r="T116" s="24"/>
      <c r="U116" s="24"/>
      <c r="V116" s="4" t="s">
        <v>471</v>
      </c>
      <c r="AN116" s="1">
        <v>92.19</v>
      </c>
      <c r="AO116" s="1">
        <v>34.44</v>
      </c>
    </row>
    <row r="117" spans="1:41">
      <c r="A117" s="1" t="s">
        <v>0</v>
      </c>
      <c r="B117" s="5" t="s">
        <v>6</v>
      </c>
      <c r="C117" s="1" t="s">
        <v>2</v>
      </c>
      <c r="D117" s="1" t="s">
        <v>7</v>
      </c>
      <c r="E117" s="3" t="s">
        <v>8</v>
      </c>
      <c r="F117" s="1">
        <v>86.48</v>
      </c>
      <c r="G117" s="13">
        <v>33.31</v>
      </c>
      <c r="H117" s="11">
        <v>33.520000000000003</v>
      </c>
      <c r="I117" s="11">
        <v>86.8</v>
      </c>
      <c r="J117" s="23">
        <f t="shared" si="3"/>
        <v>0.58503436526849928</v>
      </c>
      <c r="K117" s="23">
        <f t="shared" si="4"/>
        <v>1.5149457907310779</v>
      </c>
      <c r="L117">
        <f t="shared" si="5"/>
        <v>1.0768245377152439</v>
      </c>
      <c r="M117">
        <f t="shared" si="6"/>
        <v>-7.1053395610691261</v>
      </c>
      <c r="N117" s="24">
        <f t="shared" si="7"/>
        <v>-0.13319668538962842</v>
      </c>
      <c r="O117" s="24">
        <f t="shared" si="8"/>
        <v>0.18753569212675192</v>
      </c>
      <c r="P117" s="24"/>
      <c r="Q117" s="24"/>
      <c r="R117" s="24"/>
      <c r="S117" s="24"/>
      <c r="T117" s="24"/>
      <c r="U117" s="24"/>
      <c r="V117" s="4"/>
      <c r="AN117" s="1">
        <v>111.37</v>
      </c>
      <c r="AO117" s="1">
        <v>35.11</v>
      </c>
    </row>
    <row r="118" spans="1:41">
      <c r="A118" s="1" t="s">
        <v>0</v>
      </c>
      <c r="B118" s="5" t="s">
        <v>9</v>
      </c>
      <c r="C118" s="1" t="s">
        <v>2</v>
      </c>
      <c r="D118" s="1" t="s">
        <v>7</v>
      </c>
      <c r="E118" s="3" t="s">
        <v>10</v>
      </c>
      <c r="F118" s="1">
        <v>88.02</v>
      </c>
      <c r="G118" s="13">
        <v>30.41</v>
      </c>
      <c r="H118" s="11">
        <v>30.68</v>
      </c>
      <c r="I118" s="11">
        <v>88.03</v>
      </c>
      <c r="J118" s="23">
        <f t="shared" si="3"/>
        <v>0.5354670145118603</v>
      </c>
      <c r="K118" s="23">
        <f t="shared" si="4"/>
        <v>1.5364133405306084</v>
      </c>
      <c r="L118">
        <f t="shared" si="5"/>
        <v>1.1261777255245644</v>
      </c>
      <c r="M118">
        <f t="shared" si="6"/>
        <v>-6.155386554534882</v>
      </c>
      <c r="N118" s="24">
        <f t="shared" si="7"/>
        <v>-0.12075466101286697</v>
      </c>
      <c r="O118" s="24">
        <f t="shared" si="8"/>
        <v>0.13640562739632611</v>
      </c>
      <c r="P118" s="24"/>
      <c r="Q118" s="24"/>
      <c r="R118" s="24"/>
      <c r="S118" s="24"/>
      <c r="T118" s="24"/>
      <c r="U118" s="24"/>
      <c r="V118" s="4"/>
      <c r="AN118" s="1">
        <v>112.04</v>
      </c>
      <c r="AO118" s="1">
        <v>33.26</v>
      </c>
    </row>
    <row r="119" spans="1:41">
      <c r="A119" s="1" t="s">
        <v>0</v>
      </c>
      <c r="B119" s="5" t="s">
        <v>11</v>
      </c>
      <c r="C119" s="1" t="s">
        <v>2</v>
      </c>
      <c r="D119" s="1" t="s">
        <v>7</v>
      </c>
      <c r="E119" s="3" t="s">
        <v>12</v>
      </c>
      <c r="F119" s="1">
        <v>86.16</v>
      </c>
      <c r="G119" s="13">
        <v>32.21</v>
      </c>
      <c r="H119" s="11">
        <v>32.35</v>
      </c>
      <c r="I119" s="11">
        <v>86.27</v>
      </c>
      <c r="J119" s="23">
        <f t="shared" si="3"/>
        <v>0.56461401302016567</v>
      </c>
      <c r="K119" s="23">
        <f t="shared" si="4"/>
        <v>1.5056955456955081</v>
      </c>
      <c r="L119">
        <f t="shared" si="5"/>
        <v>1.0972385089093841</v>
      </c>
      <c r="M119">
        <f t="shared" si="6"/>
        <v>-7.5146689053481097</v>
      </c>
      <c r="N119" s="24">
        <f t="shared" si="7"/>
        <v>-0.14349687232175751</v>
      </c>
      <c r="O119" s="24">
        <f t="shared" si="8"/>
        <v>0.16827588521010006</v>
      </c>
      <c r="P119" s="24"/>
      <c r="Q119" s="24"/>
      <c r="R119" s="24"/>
      <c r="S119" s="24"/>
      <c r="T119" s="24"/>
      <c r="U119" s="24"/>
      <c r="V119" s="4"/>
      <c r="AN119" s="1">
        <v>110.55</v>
      </c>
      <c r="AO119" s="1">
        <v>33.130000000000003</v>
      </c>
    </row>
    <row r="120" spans="1:41">
      <c r="A120" s="1" t="s">
        <v>0</v>
      </c>
      <c r="B120" s="5" t="s">
        <v>13</v>
      </c>
      <c r="C120" s="1" t="s">
        <v>2</v>
      </c>
      <c r="D120" s="1" t="s">
        <v>14</v>
      </c>
      <c r="E120" s="3" t="s">
        <v>15</v>
      </c>
      <c r="F120" s="1">
        <v>92.19</v>
      </c>
      <c r="G120" s="13">
        <v>34.44</v>
      </c>
      <c r="H120" s="11">
        <v>34.729999999999997</v>
      </c>
      <c r="I120" s="11">
        <v>92.32</v>
      </c>
      <c r="J120" s="23">
        <f t="shared" si="3"/>
        <v>0.60615284921763057</v>
      </c>
      <c r="K120" s="23">
        <f t="shared" si="4"/>
        <v>1.6112879654411649</v>
      </c>
      <c r="L120">
        <f t="shared" si="5"/>
        <v>1.0555946007942678</v>
      </c>
      <c r="M120">
        <f t="shared" si="6"/>
        <v>-2.8421358244276549</v>
      </c>
      <c r="N120" s="24">
        <f t="shared" si="7"/>
        <v>-5.2340906076237169E-2</v>
      </c>
      <c r="O120" s="24">
        <f t="shared" si="8"/>
        <v>0.20179450510213459</v>
      </c>
      <c r="P120" s="24"/>
      <c r="Q120" s="24"/>
      <c r="R120" s="24"/>
      <c r="S120" s="24"/>
      <c r="T120" s="24"/>
      <c r="U120" s="24"/>
      <c r="V120" s="4"/>
      <c r="AN120" s="1">
        <v>119.1</v>
      </c>
      <c r="AO120" s="1">
        <v>35.22</v>
      </c>
    </row>
    <row r="121" spans="1:41">
      <c r="A121" s="1" t="s">
        <v>0</v>
      </c>
      <c r="B121" s="5" t="s">
        <v>16</v>
      </c>
      <c r="C121" s="1" t="s">
        <v>2</v>
      </c>
      <c r="D121" s="1" t="s">
        <v>17</v>
      </c>
      <c r="E121" s="3" t="s">
        <v>18</v>
      </c>
      <c r="F121" s="1">
        <v>111.37</v>
      </c>
      <c r="G121" s="13">
        <v>35.11</v>
      </c>
      <c r="H121" s="11">
        <v>35.18</v>
      </c>
      <c r="I121" s="11">
        <v>111.62</v>
      </c>
      <c r="J121" s="23">
        <f t="shared" si="3"/>
        <v>0.61400683085160512</v>
      </c>
      <c r="K121" s="23">
        <f t="shared" si="4"/>
        <v>1.9481365110760707</v>
      </c>
      <c r="L121">
        <f t="shared" si="5"/>
        <v>1.0476690181773931</v>
      </c>
      <c r="M121">
        <f t="shared" si="6"/>
        <v>12.063630863467365</v>
      </c>
      <c r="N121" s="24">
        <f t="shared" si="7"/>
        <v>0.2189605847525741</v>
      </c>
      <c r="O121" s="24">
        <f t="shared" si="8"/>
        <v>0.23155826633442422</v>
      </c>
      <c r="P121" s="24"/>
      <c r="Q121" s="24"/>
      <c r="R121" s="24"/>
      <c r="S121" s="24"/>
      <c r="T121" s="24"/>
      <c r="U121" s="24"/>
      <c r="V121" s="4" t="s">
        <v>471</v>
      </c>
      <c r="AN121" s="1">
        <v>119.46</v>
      </c>
      <c r="AO121" s="1">
        <v>36.450000000000003</v>
      </c>
    </row>
    <row r="122" spans="1:41">
      <c r="A122" s="1" t="s">
        <v>0</v>
      </c>
      <c r="B122" s="5" t="s">
        <v>19</v>
      </c>
      <c r="C122" s="1" t="s">
        <v>2</v>
      </c>
      <c r="D122" s="1" t="s">
        <v>17</v>
      </c>
      <c r="E122" s="3" t="s">
        <v>20</v>
      </c>
      <c r="F122" s="1">
        <v>112.04</v>
      </c>
      <c r="G122" s="13">
        <v>33.26</v>
      </c>
      <c r="H122" s="11">
        <v>33.43</v>
      </c>
      <c r="I122" s="11">
        <v>112.07</v>
      </c>
      <c r="J122" s="23">
        <f t="shared" si="3"/>
        <v>0.58346356894170437</v>
      </c>
      <c r="K122" s="23">
        <f t="shared" si="4"/>
        <v>1.9559904927100451</v>
      </c>
      <c r="L122">
        <f t="shared" si="5"/>
        <v>1.0783988557882147</v>
      </c>
      <c r="M122">
        <f t="shared" si="6"/>
        <v>12.411174646345737</v>
      </c>
      <c r="N122" s="24">
        <f t="shared" si="7"/>
        <v>0.23177574515232793</v>
      </c>
      <c r="O122" s="24">
        <f t="shared" si="8"/>
        <v>0.2028935808222152</v>
      </c>
      <c r="P122" s="24"/>
      <c r="Q122" s="24"/>
      <c r="R122" s="24"/>
      <c r="S122" s="24"/>
      <c r="T122" s="24"/>
      <c r="U122" s="24"/>
      <c r="V122" s="4" t="s">
        <v>471</v>
      </c>
      <c r="AN122" s="1">
        <v>118.15</v>
      </c>
      <c r="AO122" s="1">
        <v>34.03</v>
      </c>
    </row>
    <row r="123" spans="1:41">
      <c r="A123" s="1" t="s">
        <v>0</v>
      </c>
      <c r="B123" s="5" t="s">
        <v>21</v>
      </c>
      <c r="C123" s="1" t="s">
        <v>2</v>
      </c>
      <c r="D123" s="1" t="s">
        <v>17</v>
      </c>
      <c r="E123" s="3" t="s">
        <v>22</v>
      </c>
      <c r="F123" s="1">
        <v>110.55</v>
      </c>
      <c r="G123" s="13">
        <v>33.130000000000003</v>
      </c>
      <c r="H123" s="11">
        <v>33.22</v>
      </c>
      <c r="I123" s="11">
        <v>110.92</v>
      </c>
      <c r="J123" s="23">
        <f t="shared" si="3"/>
        <v>0.57979837751251628</v>
      </c>
      <c r="K123" s="23">
        <f t="shared" si="4"/>
        <v>1.9359192063121105</v>
      </c>
      <c r="L123">
        <f t="shared" si="5"/>
        <v>1.0820696760173407</v>
      </c>
      <c r="M123">
        <f t="shared" si="6"/>
        <v>11.523007201212103</v>
      </c>
      <c r="N123" s="24">
        <f t="shared" si="7"/>
        <v>0.21615576255777816</v>
      </c>
      <c r="O123" s="24">
        <f t="shared" si="8"/>
        <v>0.19583056857134573</v>
      </c>
      <c r="P123" s="24"/>
      <c r="Q123" s="24"/>
      <c r="R123" s="24"/>
      <c r="S123" s="24"/>
      <c r="T123" s="24"/>
      <c r="U123" s="24"/>
      <c r="V123" s="4" t="s">
        <v>471</v>
      </c>
      <c r="AN123" s="1">
        <v>120.59</v>
      </c>
      <c r="AO123" s="1">
        <v>37.39</v>
      </c>
    </row>
    <row r="124" spans="1:41">
      <c r="A124" s="1" t="s">
        <v>0</v>
      </c>
      <c r="B124" s="2" t="s">
        <v>23</v>
      </c>
      <c r="C124" s="1" t="s">
        <v>2</v>
      </c>
      <c r="D124" s="1" t="s">
        <v>24</v>
      </c>
      <c r="E124" s="3" t="s">
        <v>25</v>
      </c>
      <c r="F124" s="1">
        <v>119.1</v>
      </c>
      <c r="G124" s="13">
        <v>35.22</v>
      </c>
      <c r="H124" s="11">
        <v>35.369999999999997</v>
      </c>
      <c r="I124" s="11">
        <v>119.17</v>
      </c>
      <c r="J124" s="23">
        <f t="shared" si="3"/>
        <v>0.61732295643039437</v>
      </c>
      <c r="K124" s="23">
        <f t="shared" si="4"/>
        <v>2.0799088696016423</v>
      </c>
      <c r="L124">
        <f t="shared" si="5"/>
        <v>1.0443178031012916</v>
      </c>
      <c r="M124">
        <f t="shared" si="6"/>
        <v>17.89464322064909</v>
      </c>
      <c r="N124" s="24">
        <f t="shared" si="7"/>
        <v>0.32088507577637371</v>
      </c>
      <c r="O124" s="24">
        <f t="shared" si="8"/>
        <v>0.26229368175750234</v>
      </c>
      <c r="P124" s="24"/>
      <c r="Q124" s="24"/>
      <c r="R124" s="24"/>
      <c r="S124" s="24"/>
      <c r="T124" s="24"/>
      <c r="U124" s="24"/>
      <c r="V124" s="4" t="s">
        <v>481</v>
      </c>
      <c r="AN124" s="1">
        <v>117.23</v>
      </c>
      <c r="AO124" s="1">
        <v>33.56</v>
      </c>
    </row>
    <row r="125" spans="1:41">
      <c r="A125" s="1" t="s">
        <v>0</v>
      </c>
      <c r="B125" s="5" t="s">
        <v>26</v>
      </c>
      <c r="C125" s="1" t="s">
        <v>2</v>
      </c>
      <c r="D125" s="1" t="s">
        <v>24</v>
      </c>
      <c r="E125" s="3" t="s">
        <v>27</v>
      </c>
      <c r="F125" s="1">
        <v>119.46</v>
      </c>
      <c r="G125" s="13">
        <v>36.450000000000003</v>
      </c>
      <c r="H125" s="11">
        <v>36.75</v>
      </c>
      <c r="I125" s="11">
        <v>119.77</v>
      </c>
      <c r="J125" s="23">
        <f t="shared" si="3"/>
        <v>0.64140850010791606</v>
      </c>
      <c r="K125" s="23">
        <f t="shared" si="4"/>
        <v>2.0903808451136086</v>
      </c>
      <c r="L125">
        <f t="shared" si="5"/>
        <v>1.0198918230705916</v>
      </c>
      <c r="M125">
        <f t="shared" si="6"/>
        <v>18.358034931153593</v>
      </c>
      <c r="N125" s="24">
        <f t="shared" si="7"/>
        <v>0.32121897700884872</v>
      </c>
      <c r="O125" s="24">
        <f t="shared" si="8"/>
        <v>0.28810424907758947</v>
      </c>
      <c r="P125" s="24"/>
      <c r="Q125" s="24"/>
      <c r="R125" s="24"/>
      <c r="S125" s="24"/>
      <c r="T125" s="24"/>
      <c r="U125" s="24"/>
      <c r="V125" s="4" t="s">
        <v>471</v>
      </c>
      <c r="AN125" s="1">
        <v>121.29</v>
      </c>
      <c r="AO125" s="1">
        <v>38.340000000000003</v>
      </c>
    </row>
    <row r="126" spans="1:41">
      <c r="A126" s="1" t="s">
        <v>0</v>
      </c>
      <c r="B126" s="5" t="s">
        <v>28</v>
      </c>
      <c r="C126" s="1" t="s">
        <v>2</v>
      </c>
      <c r="D126" s="1" t="s">
        <v>24</v>
      </c>
      <c r="E126" s="3" t="s">
        <v>29</v>
      </c>
      <c r="F126" s="1">
        <v>118.15</v>
      </c>
      <c r="G126" s="13">
        <v>34.03</v>
      </c>
      <c r="H126" s="11">
        <v>34.049999999999997</v>
      </c>
      <c r="I126" s="11">
        <v>118.25</v>
      </c>
      <c r="J126" s="23">
        <f t="shared" si="3"/>
        <v>0.59428461030406921</v>
      </c>
      <c r="K126" s="23">
        <f t="shared" si="4"/>
        <v>2.0638518404832946</v>
      </c>
      <c r="L126">
        <f t="shared" si="5"/>
        <v>1.0675401122342965</v>
      </c>
      <c r="M126">
        <f t="shared" si="6"/>
        <v>17.184109264542176</v>
      </c>
      <c r="N126" s="24">
        <f t="shared" si="7"/>
        <v>0.31539735625985293</v>
      </c>
      <c r="O126" s="24">
        <f t="shared" si="8"/>
        <v>0.2362051808271215</v>
      </c>
      <c r="P126" s="24"/>
      <c r="Q126" s="24"/>
      <c r="R126" s="24"/>
      <c r="S126" s="24"/>
      <c r="T126" s="24"/>
      <c r="U126" s="24"/>
      <c r="V126" s="4" t="s">
        <v>471</v>
      </c>
      <c r="AN126" s="1">
        <v>117.09</v>
      </c>
      <c r="AO126" s="1">
        <v>32.42</v>
      </c>
    </row>
    <row r="127" spans="1:41">
      <c r="A127" s="1" t="s">
        <v>0</v>
      </c>
      <c r="B127" s="5" t="s">
        <v>30</v>
      </c>
      <c r="C127" s="1" t="s">
        <v>2</v>
      </c>
      <c r="D127" s="1" t="s">
        <v>24</v>
      </c>
      <c r="E127" s="3" t="s">
        <v>31</v>
      </c>
      <c r="F127" s="1">
        <v>120.59</v>
      </c>
      <c r="G127" s="13">
        <v>37.39</v>
      </c>
      <c r="H127" s="11">
        <v>37.65</v>
      </c>
      <c r="I127" s="11">
        <v>120.98</v>
      </c>
      <c r="J127" s="23">
        <f t="shared" si="3"/>
        <v>0.65711646337586505</v>
      </c>
      <c r="K127" s="23">
        <f t="shared" si="4"/>
        <v>2.11149932906274</v>
      </c>
      <c r="L127">
        <f t="shared" si="5"/>
        <v>1.0038819262860736</v>
      </c>
      <c r="M127">
        <f t="shared" si="6"/>
        <v>19.292541547337692</v>
      </c>
      <c r="N127" s="24">
        <f t="shared" si="7"/>
        <v>0.33167408661238879</v>
      </c>
      <c r="O127" s="24">
        <f t="shared" si="8"/>
        <v>0.30858276319150746</v>
      </c>
      <c r="P127" s="24"/>
      <c r="Q127" s="24"/>
      <c r="R127" s="24"/>
      <c r="S127" s="24"/>
      <c r="T127" s="24"/>
      <c r="U127" s="24"/>
      <c r="V127" s="4" t="s">
        <v>471</v>
      </c>
      <c r="AN127" s="1">
        <v>112.24</v>
      </c>
      <c r="AO127" s="1">
        <v>37.49</v>
      </c>
    </row>
    <row r="128" spans="1:41">
      <c r="A128" s="1" t="s">
        <v>0</v>
      </c>
      <c r="B128" s="5" t="s">
        <v>32</v>
      </c>
      <c r="C128" s="1" t="s">
        <v>2</v>
      </c>
      <c r="D128" s="1" t="s">
        <v>24</v>
      </c>
      <c r="E128" s="6" t="s">
        <v>33</v>
      </c>
      <c r="F128" s="1">
        <v>117.23</v>
      </c>
      <c r="G128" s="13">
        <v>33.56</v>
      </c>
      <c r="H128" s="11">
        <v>33.93</v>
      </c>
      <c r="I128" s="11">
        <v>117.38</v>
      </c>
      <c r="J128" s="23">
        <f t="shared" si="3"/>
        <v>0.59219021520167603</v>
      </c>
      <c r="K128" s="23">
        <f t="shared" si="4"/>
        <v>2.048667475990944</v>
      </c>
      <c r="L128">
        <f t="shared" si="5"/>
        <v>1.0696442533467614</v>
      </c>
      <c r="M128">
        <f t="shared" si="6"/>
        <v>16.512191284310635</v>
      </c>
      <c r="N128" s="24">
        <f t="shared" si="7"/>
        <v>0.3040135987685067</v>
      </c>
      <c r="O128" s="24">
        <f t="shared" si="8"/>
        <v>0.2305593088605058</v>
      </c>
      <c r="P128" s="24"/>
      <c r="Q128" s="24"/>
      <c r="R128" s="24"/>
      <c r="S128" s="24"/>
      <c r="T128" s="24"/>
      <c r="U128" s="24"/>
      <c r="V128" s="4" t="s">
        <v>471</v>
      </c>
      <c r="AN128" s="1">
        <v>121.53</v>
      </c>
      <c r="AO128" s="1">
        <v>37.200000000000003</v>
      </c>
    </row>
    <row r="129" spans="1:41">
      <c r="A129" s="1" t="s">
        <v>0</v>
      </c>
      <c r="B129" s="5" t="s">
        <v>34</v>
      </c>
      <c r="C129" s="1" t="s">
        <v>2</v>
      </c>
      <c r="D129" s="1" t="s">
        <v>24</v>
      </c>
      <c r="E129" s="3" t="s">
        <v>35</v>
      </c>
      <c r="F129" s="1">
        <v>121.29</v>
      </c>
      <c r="G129" s="13">
        <v>38.340000000000003</v>
      </c>
      <c r="H129" s="11">
        <v>38.57</v>
      </c>
      <c r="I129" s="11">
        <v>121.48</v>
      </c>
      <c r="J129" s="23">
        <f t="shared" ref="J129:J192" si="9">RADIANS(H129)</f>
        <v>0.67317349249421288</v>
      </c>
      <c r="K129" s="23">
        <f t="shared" ref="K129:K192" si="10">RADIANS(I129)</f>
        <v>2.1202259753227115</v>
      </c>
      <c r="L129">
        <f t="shared" ref="L129:L192" si="11">((E$17-(2*E$18*SIN(J129)))^0.5)/E$18</f>
        <v>0.98745225800587166</v>
      </c>
      <c r="M129">
        <f t="shared" ref="M129:M192" si="12">E$18*(I129-(E$9))</f>
        <v>19.678701306091448</v>
      </c>
      <c r="N129" s="24">
        <f t="shared" ref="N129:N192" si="13">L129*SIN(RADIANS(M129))</f>
        <v>0.33251986745493467</v>
      </c>
      <c r="O129" s="24">
        <f t="shared" ref="O129:O192" si="14">E$16-L129*COS(RADIANS(M129))</f>
        <v>0.32630977610686684</v>
      </c>
      <c r="P129" s="24"/>
      <c r="Q129" s="24"/>
      <c r="R129" s="24"/>
      <c r="S129" s="24"/>
      <c r="T129" s="24"/>
      <c r="U129" s="24"/>
      <c r="V129" s="4" t="s">
        <v>471</v>
      </c>
      <c r="AN129" s="1">
        <v>104.49</v>
      </c>
      <c r="AO129" s="1">
        <v>38.5</v>
      </c>
    </row>
    <row r="130" spans="1:41">
      <c r="A130" s="1" t="s">
        <v>0</v>
      </c>
      <c r="B130" s="5" t="s">
        <v>36</v>
      </c>
      <c r="C130" s="1" t="s">
        <v>2</v>
      </c>
      <c r="D130" s="1" t="s">
        <v>24</v>
      </c>
      <c r="E130" s="3" t="s">
        <v>37</v>
      </c>
      <c r="F130" s="1">
        <v>117.09</v>
      </c>
      <c r="G130" s="13">
        <v>32.42</v>
      </c>
      <c r="H130" s="11">
        <v>32.700000000000003</v>
      </c>
      <c r="I130" s="11">
        <v>117.15</v>
      </c>
      <c r="J130" s="23">
        <f t="shared" si="9"/>
        <v>0.57072266540214578</v>
      </c>
      <c r="K130" s="23">
        <f t="shared" si="10"/>
        <v>2.0446532187113573</v>
      </c>
      <c r="L130">
        <f t="shared" si="11"/>
        <v>1.0911436596941391</v>
      </c>
      <c r="M130">
        <f t="shared" si="12"/>
        <v>16.334557795283914</v>
      </c>
      <c r="N130" s="24">
        <f t="shared" si="13"/>
        <v>0.30687931159068116</v>
      </c>
      <c r="O130" s="24">
        <f t="shared" si="14"/>
        <v>0.20899010813214702</v>
      </c>
      <c r="P130" s="24"/>
      <c r="Q130" s="24"/>
      <c r="R130" s="24"/>
      <c r="S130" s="24"/>
      <c r="T130" s="24"/>
      <c r="U130" s="24"/>
      <c r="V130" s="4" t="s">
        <v>471</v>
      </c>
      <c r="AN130" s="1">
        <v>104.99</v>
      </c>
      <c r="AO130" s="1">
        <v>39.74</v>
      </c>
    </row>
    <row r="131" spans="1:41">
      <c r="A131" s="1" t="s">
        <v>0</v>
      </c>
      <c r="B131" s="5" t="s">
        <v>38</v>
      </c>
      <c r="C131" s="1" t="s">
        <v>2</v>
      </c>
      <c r="D131" s="1" t="s">
        <v>24</v>
      </c>
      <c r="E131" s="3" t="s">
        <v>39</v>
      </c>
      <c r="F131" s="1">
        <v>112.24</v>
      </c>
      <c r="G131" s="13">
        <v>37.49</v>
      </c>
      <c r="H131" s="11">
        <v>37.82</v>
      </c>
      <c r="I131" s="11">
        <v>112.4</v>
      </c>
      <c r="J131" s="23">
        <f t="shared" si="9"/>
        <v>0.66008352310425544</v>
      </c>
      <c r="K131" s="23">
        <f t="shared" si="10"/>
        <v>1.9617500792416265</v>
      </c>
      <c r="L131">
        <f t="shared" si="11"/>
        <v>1.0008508515366337</v>
      </c>
      <c r="M131">
        <f t="shared" si="12"/>
        <v>12.666040087123225</v>
      </c>
      <c r="N131" s="24">
        <f t="shared" si="13"/>
        <v>0.219454518929001</v>
      </c>
      <c r="O131" s="24">
        <f t="shared" si="14"/>
        <v>0.27959584013197114</v>
      </c>
      <c r="P131" s="24"/>
      <c r="Q131" s="24"/>
      <c r="R131" s="24"/>
      <c r="S131" s="24"/>
      <c r="T131" s="24"/>
      <c r="U131" s="24"/>
      <c r="V131" s="4" t="s">
        <v>471</v>
      </c>
      <c r="AN131" s="1">
        <v>72.400000000000006</v>
      </c>
      <c r="AO131" s="1">
        <v>41.45</v>
      </c>
    </row>
    <row r="132" spans="1:41">
      <c r="A132" s="1" t="s">
        <v>0</v>
      </c>
      <c r="B132" s="5" t="s">
        <v>40</v>
      </c>
      <c r="C132" s="1" t="s">
        <v>2</v>
      </c>
      <c r="D132" s="1" t="s">
        <v>24</v>
      </c>
      <c r="E132" s="3" t="s">
        <v>41</v>
      </c>
      <c r="F132" s="1">
        <v>121.53</v>
      </c>
      <c r="G132" s="13">
        <v>37.200000000000003</v>
      </c>
      <c r="H132" s="11">
        <v>37.33</v>
      </c>
      <c r="I132" s="11">
        <v>121.88</v>
      </c>
      <c r="J132" s="23">
        <f t="shared" si="9"/>
        <v>0.65153140976948321</v>
      </c>
      <c r="K132" s="23">
        <f t="shared" si="10"/>
        <v>2.1272072923306888</v>
      </c>
      <c r="L132">
        <f t="shared" si="11"/>
        <v>1.009581479759341</v>
      </c>
      <c r="M132">
        <f t="shared" si="12"/>
        <v>19.987629113094446</v>
      </c>
      <c r="N132" s="24">
        <f t="shared" si="13"/>
        <v>0.3450923587793453</v>
      </c>
      <c r="O132" s="24">
        <f t="shared" si="14"/>
        <v>0.3073198655002376</v>
      </c>
      <c r="P132" s="24"/>
      <c r="Q132" s="24"/>
      <c r="R132" s="24"/>
      <c r="S132" s="24"/>
      <c r="T132" s="24"/>
      <c r="U132" s="24"/>
      <c r="V132" s="4" t="s">
        <v>471</v>
      </c>
      <c r="AN132" s="1">
        <v>72.55</v>
      </c>
      <c r="AO132" s="1">
        <v>41.18</v>
      </c>
    </row>
    <row r="133" spans="1:41">
      <c r="A133" s="1" t="s">
        <v>0</v>
      </c>
      <c r="B133" s="2" t="s">
        <v>42</v>
      </c>
      <c r="C133" s="1" t="s">
        <v>2</v>
      </c>
      <c r="D133" s="1" t="s">
        <v>43</v>
      </c>
      <c r="E133" s="3" t="s">
        <v>44</v>
      </c>
      <c r="F133" s="1">
        <v>104.49</v>
      </c>
      <c r="G133" s="13">
        <v>38.5</v>
      </c>
      <c r="H133" s="11">
        <v>38.83</v>
      </c>
      <c r="I133" s="11">
        <v>104.82</v>
      </c>
      <c r="J133" s="23">
        <f t="shared" si="9"/>
        <v>0.67771134854939818</v>
      </c>
      <c r="K133" s="23">
        <f t="shared" si="10"/>
        <v>1.8294541219404561</v>
      </c>
      <c r="L133">
        <f t="shared" si="11"/>
        <v>0.98279750945208055</v>
      </c>
      <c r="M133">
        <f t="shared" si="12"/>
        <v>6.8118581444162638</v>
      </c>
      <c r="N133" s="24">
        <f t="shared" si="13"/>
        <v>0.11656909520060127</v>
      </c>
      <c r="O133" s="24">
        <f t="shared" si="14"/>
        <v>0.28023074038022189</v>
      </c>
      <c r="P133" s="24"/>
      <c r="Q133" s="24"/>
      <c r="R133" s="24"/>
      <c r="S133" s="24"/>
      <c r="T133" s="24"/>
      <c r="U133" s="24"/>
      <c r="V133" s="4" t="s">
        <v>471</v>
      </c>
      <c r="AN133" s="1">
        <v>73.11</v>
      </c>
      <c r="AO133" s="1">
        <v>41.11</v>
      </c>
    </row>
    <row r="134" spans="1:41">
      <c r="A134" s="1" t="s">
        <v>0</v>
      </c>
      <c r="B134" s="5" t="s">
        <v>45</v>
      </c>
      <c r="C134" s="1" t="s">
        <v>2</v>
      </c>
      <c r="D134" s="1" t="s">
        <v>43</v>
      </c>
      <c r="E134" s="3" t="s">
        <v>46</v>
      </c>
      <c r="F134" s="1">
        <v>104.99</v>
      </c>
      <c r="G134" s="13">
        <v>39.74</v>
      </c>
      <c r="H134" s="11">
        <v>40.229999999999997</v>
      </c>
      <c r="I134" s="11">
        <v>105.65</v>
      </c>
      <c r="J134" s="23">
        <f t="shared" si="9"/>
        <v>0.70214595807731872</v>
      </c>
      <c r="K134" s="23">
        <f t="shared" si="10"/>
        <v>1.8439403547320092</v>
      </c>
      <c r="L134">
        <f t="shared" si="11"/>
        <v>0.95764711294543126</v>
      </c>
      <c r="M134">
        <f t="shared" si="12"/>
        <v>7.4528833439475095</v>
      </c>
      <c r="N134" s="24">
        <f t="shared" si="13"/>
        <v>0.12421721396892262</v>
      </c>
      <c r="O134" s="24">
        <f t="shared" si="14"/>
        <v>0.30653388497773182</v>
      </c>
      <c r="P134" s="24"/>
      <c r="Q134" s="24"/>
      <c r="R134" s="24"/>
      <c r="S134" s="24"/>
      <c r="T134" s="24"/>
      <c r="U134" s="24"/>
      <c r="V134" s="4" t="s">
        <v>471</v>
      </c>
      <c r="AN134" s="1">
        <v>77</v>
      </c>
      <c r="AO134" s="1">
        <v>38.54</v>
      </c>
    </row>
    <row r="135" spans="1:41">
      <c r="A135" s="1" t="s">
        <v>0</v>
      </c>
      <c r="B135" s="5" t="s">
        <v>47</v>
      </c>
      <c r="C135" s="1" t="s">
        <v>2</v>
      </c>
      <c r="D135" s="1" t="s">
        <v>48</v>
      </c>
      <c r="E135" s="3" t="s">
        <v>49</v>
      </c>
      <c r="F135" s="1">
        <v>72.400000000000006</v>
      </c>
      <c r="G135" s="13">
        <v>41.45</v>
      </c>
      <c r="H135" s="11">
        <v>41.75</v>
      </c>
      <c r="I135" s="11">
        <v>72.67</v>
      </c>
      <c r="J135" s="23">
        <f t="shared" si="9"/>
        <v>0.72867496270763255</v>
      </c>
      <c r="K135" s="23">
        <f t="shared" si="10"/>
        <v>1.2683307674242794</v>
      </c>
      <c r="L135">
        <f t="shared" si="11"/>
        <v>0.93017924812240504</v>
      </c>
      <c r="M135">
        <f t="shared" si="12"/>
        <v>-18.018214343450289</v>
      </c>
      <c r="N135" s="24">
        <f t="shared" si="13"/>
        <v>-0.28772241238922719</v>
      </c>
      <c r="O135" s="24">
        <f t="shared" si="14"/>
        <v>0.37152905113523504</v>
      </c>
      <c r="P135" s="24"/>
      <c r="Q135" s="24"/>
      <c r="R135" s="24"/>
      <c r="S135" s="24"/>
      <c r="T135" s="24"/>
      <c r="U135" s="24"/>
      <c r="V135" s="4" t="s">
        <v>481</v>
      </c>
      <c r="AN135" s="1">
        <v>75.319999999999993</v>
      </c>
      <c r="AO135" s="1">
        <v>39.44</v>
      </c>
    </row>
    <row r="136" spans="1:41">
      <c r="A136" s="1" t="s">
        <v>0</v>
      </c>
      <c r="B136" s="5" t="s">
        <v>50</v>
      </c>
      <c r="C136" s="1" t="s">
        <v>2</v>
      </c>
      <c r="D136" s="1" t="s">
        <v>48</v>
      </c>
      <c r="E136" s="3" t="s">
        <v>51</v>
      </c>
      <c r="F136" s="1">
        <v>72.55</v>
      </c>
      <c r="G136" s="13">
        <v>41.18</v>
      </c>
      <c r="H136" s="11">
        <v>41.3</v>
      </c>
      <c r="I136" s="11">
        <v>72.92</v>
      </c>
      <c r="J136" s="23">
        <f t="shared" si="9"/>
        <v>0.72082098107365811</v>
      </c>
      <c r="K136" s="23">
        <f t="shared" si="10"/>
        <v>1.2726940905542652</v>
      </c>
      <c r="L136">
        <f t="shared" si="11"/>
        <v>0.93832845371377882</v>
      </c>
      <c r="M136">
        <f t="shared" si="12"/>
        <v>-17.825134464073411</v>
      </c>
      <c r="N136" s="24">
        <f t="shared" si="13"/>
        <v>-0.28723449558814601</v>
      </c>
      <c r="O136" s="24">
        <f t="shared" si="14"/>
        <v>0.36280648105504842</v>
      </c>
      <c r="P136" s="24"/>
      <c r="Q136" s="24"/>
      <c r="R136" s="24"/>
      <c r="S136" s="24"/>
      <c r="T136" s="24"/>
      <c r="U136" s="24"/>
      <c r="V136" s="4" t="s">
        <v>481</v>
      </c>
      <c r="AN136" s="1">
        <v>81.39</v>
      </c>
      <c r="AO136" s="1">
        <v>30.2</v>
      </c>
    </row>
    <row r="137" spans="1:41">
      <c r="A137" s="1" t="s">
        <v>0</v>
      </c>
      <c r="B137" s="2" t="s">
        <v>6</v>
      </c>
      <c r="C137" s="1" t="s">
        <v>2</v>
      </c>
      <c r="D137" s="1" t="s">
        <v>48</v>
      </c>
      <c r="E137" s="3" t="s">
        <v>52</v>
      </c>
      <c r="F137" s="1">
        <v>73.11</v>
      </c>
      <c r="G137" s="13">
        <v>41.11</v>
      </c>
      <c r="H137" s="11">
        <v>41.18</v>
      </c>
      <c r="I137" s="11">
        <v>73.180000000000007</v>
      </c>
      <c r="J137" s="23">
        <f t="shared" si="9"/>
        <v>0.71872658597126493</v>
      </c>
      <c r="K137" s="23">
        <f t="shared" si="10"/>
        <v>1.2772319466094504</v>
      </c>
      <c r="L137">
        <f t="shared" si="11"/>
        <v>0.94049913653424055</v>
      </c>
      <c r="M137">
        <f t="shared" si="12"/>
        <v>-17.624331389521451</v>
      </c>
      <c r="N137" s="24">
        <f t="shared" si="13"/>
        <v>-0.28475929514737952</v>
      </c>
      <c r="O137" s="24">
        <f t="shared" si="14"/>
        <v>0.35973650990965744</v>
      </c>
      <c r="P137" s="24"/>
      <c r="Q137" s="24"/>
      <c r="R137" s="24"/>
      <c r="S137" s="24"/>
      <c r="T137" s="24"/>
      <c r="U137" s="24"/>
      <c r="V137" s="4" t="s">
        <v>481</v>
      </c>
      <c r="AN137" s="1">
        <v>80.2</v>
      </c>
      <c r="AO137" s="1">
        <v>25.78</v>
      </c>
    </row>
    <row r="138" spans="1:41">
      <c r="A138" s="1" t="s">
        <v>0</v>
      </c>
      <c r="B138" s="5" t="s">
        <v>53</v>
      </c>
      <c r="C138" s="1" t="s">
        <v>2</v>
      </c>
      <c r="D138" s="1" t="s">
        <v>53</v>
      </c>
      <c r="E138" s="3" t="s">
        <v>54</v>
      </c>
      <c r="F138" s="1">
        <v>77</v>
      </c>
      <c r="G138" s="13">
        <v>38.54</v>
      </c>
      <c r="H138" s="11">
        <v>38.9</v>
      </c>
      <c r="I138" s="11">
        <v>77</v>
      </c>
      <c r="J138" s="23">
        <f t="shared" si="9"/>
        <v>0.67893307902579414</v>
      </c>
      <c r="K138" s="23">
        <f t="shared" si="10"/>
        <v>1.3439035240356338</v>
      </c>
      <c r="L138">
        <f t="shared" si="11"/>
        <v>0.98154344246902403</v>
      </c>
      <c r="M138">
        <f t="shared" si="12"/>
        <v>-14.674070832642757</v>
      </c>
      <c r="N138" s="24">
        <f t="shared" si="13"/>
        <v>-0.24864476371203148</v>
      </c>
      <c r="O138" s="24">
        <f t="shared" si="14"/>
        <v>0.30656272295078602</v>
      </c>
      <c r="P138" s="24"/>
      <c r="Q138" s="24"/>
      <c r="R138" s="24"/>
      <c r="S138" s="24"/>
      <c r="T138" s="24"/>
      <c r="U138" s="24"/>
      <c r="V138" s="4"/>
      <c r="AN138" s="1">
        <v>81.22</v>
      </c>
      <c r="AO138" s="1">
        <v>28.32</v>
      </c>
    </row>
    <row r="139" spans="1:41">
      <c r="A139" s="1" t="s">
        <v>0</v>
      </c>
      <c r="B139" s="5" t="s">
        <v>55</v>
      </c>
      <c r="C139" s="1" t="s">
        <v>2</v>
      </c>
      <c r="D139" s="1" t="s">
        <v>56</v>
      </c>
      <c r="E139" s="3" t="s">
        <v>57</v>
      </c>
      <c r="F139" s="1">
        <v>75.319999999999993</v>
      </c>
      <c r="G139" s="13">
        <v>39.44</v>
      </c>
      <c r="H139" s="11">
        <v>39.729999999999997</v>
      </c>
      <c r="I139" s="11">
        <v>75.53</v>
      </c>
      <c r="J139" s="23">
        <f t="shared" si="9"/>
        <v>0.69341931181734706</v>
      </c>
      <c r="K139" s="23">
        <f t="shared" si="10"/>
        <v>1.318247184031317</v>
      </c>
      <c r="L139">
        <f t="shared" si="11"/>
        <v>0.9666460016422771</v>
      </c>
      <c r="M139">
        <f t="shared" si="12"/>
        <v>-15.809380523378801</v>
      </c>
      <c r="N139" s="24">
        <f t="shared" si="13"/>
        <v>-0.26335088947726953</v>
      </c>
      <c r="O139" s="24">
        <f t="shared" si="14"/>
        <v>0.32600959150943665</v>
      </c>
      <c r="P139" s="24"/>
      <c r="Q139" s="24"/>
      <c r="R139" s="24"/>
      <c r="S139" s="24"/>
      <c r="T139" s="24"/>
      <c r="U139" s="24"/>
      <c r="V139" s="4" t="s">
        <v>58</v>
      </c>
      <c r="AN139" s="1">
        <v>87.12</v>
      </c>
      <c r="AO139" s="1">
        <v>30.26</v>
      </c>
    </row>
    <row r="140" spans="1:41">
      <c r="A140" s="1" t="s">
        <v>0</v>
      </c>
      <c r="B140" s="5" t="s">
        <v>59</v>
      </c>
      <c r="C140" s="1" t="s">
        <v>2</v>
      </c>
      <c r="D140" s="1" t="s">
        <v>60</v>
      </c>
      <c r="E140" s="6" t="s">
        <v>61</v>
      </c>
      <c r="F140" s="1">
        <v>81.39</v>
      </c>
      <c r="G140" s="13">
        <v>30.2</v>
      </c>
      <c r="H140" s="11">
        <v>30.33</v>
      </c>
      <c r="I140" s="11">
        <v>81.650000000000006</v>
      </c>
      <c r="J140" s="23">
        <f t="shared" si="9"/>
        <v>0.52935836212988008</v>
      </c>
      <c r="K140" s="23">
        <f t="shared" si="10"/>
        <v>1.4250613342533702</v>
      </c>
      <c r="L140">
        <f t="shared" si="11"/>
        <v>1.1322127183288804</v>
      </c>
      <c r="M140">
        <f t="shared" si="12"/>
        <v>-11.082785076232813</v>
      </c>
      <c r="N140" s="24">
        <f t="shared" si="13"/>
        <v>-0.2176419917611595</v>
      </c>
      <c r="O140" s="24">
        <f t="shared" si="14"/>
        <v>0.14499318724486465</v>
      </c>
      <c r="P140" s="24"/>
      <c r="Q140" s="24"/>
      <c r="R140" s="24"/>
      <c r="S140" s="24"/>
      <c r="T140" s="24"/>
      <c r="U140" s="24"/>
      <c r="V140" s="4"/>
      <c r="AN140" s="1">
        <v>82.27</v>
      </c>
      <c r="AO140" s="1">
        <v>27.56</v>
      </c>
    </row>
    <row r="141" spans="1:41">
      <c r="A141" s="1" t="s">
        <v>0</v>
      </c>
      <c r="B141" s="5" t="s">
        <v>62</v>
      </c>
      <c r="C141" s="1" t="s">
        <v>2</v>
      </c>
      <c r="D141" s="1" t="s">
        <v>60</v>
      </c>
      <c r="E141" s="3" t="s">
        <v>63</v>
      </c>
      <c r="F141" s="1">
        <v>80.2</v>
      </c>
      <c r="G141" s="13">
        <v>25.78</v>
      </c>
      <c r="H141" s="11">
        <v>26.3</v>
      </c>
      <c r="I141" s="11">
        <v>80.33</v>
      </c>
      <c r="J141" s="23">
        <f t="shared" si="9"/>
        <v>0.4590215932745087</v>
      </c>
      <c r="K141" s="23">
        <f t="shared" si="10"/>
        <v>1.402022988127045</v>
      </c>
      <c r="L141">
        <f t="shared" si="11"/>
        <v>1.2009262415095947</v>
      </c>
      <c r="M141">
        <f t="shared" si="12"/>
        <v>-12.102246839342738</v>
      </c>
      <c r="N141" s="24">
        <f t="shared" si="13"/>
        <v>-0.25178248044404278</v>
      </c>
      <c r="O141" s="24">
        <f t="shared" si="14"/>
        <v>8.1854989203445472E-2</v>
      </c>
      <c r="P141" s="24"/>
      <c r="Q141" s="24"/>
      <c r="R141" s="24"/>
      <c r="S141" s="24"/>
      <c r="T141" s="24"/>
      <c r="U141" s="24"/>
      <c r="V141" s="4"/>
      <c r="AN141" s="1">
        <v>80.03</v>
      </c>
      <c r="AO141" s="1">
        <v>26.42</v>
      </c>
    </row>
    <row r="142" spans="1:41">
      <c r="A142" s="1" t="s">
        <v>0</v>
      </c>
      <c r="B142" s="5" t="s">
        <v>64</v>
      </c>
      <c r="C142" s="1" t="s">
        <v>2</v>
      </c>
      <c r="D142" s="1" t="s">
        <v>60</v>
      </c>
      <c r="E142" s="3" t="s">
        <v>65</v>
      </c>
      <c r="F142" s="1">
        <v>81.22</v>
      </c>
      <c r="G142" s="13">
        <v>28.32</v>
      </c>
      <c r="H142" s="11">
        <v>28.53</v>
      </c>
      <c r="I142" s="11">
        <v>81.37</v>
      </c>
      <c r="J142" s="23">
        <f t="shared" si="9"/>
        <v>0.49794243559398221</v>
      </c>
      <c r="K142" s="23">
        <f t="shared" si="10"/>
        <v>1.420174412347786</v>
      </c>
      <c r="L142">
        <f t="shared" si="11"/>
        <v>1.16308175870049</v>
      </c>
      <c r="M142">
        <f t="shared" si="12"/>
        <v>-11.299034541134919</v>
      </c>
      <c r="N142" s="24">
        <f t="shared" si="13"/>
        <v>-0.22788216751143847</v>
      </c>
      <c r="O142" s="24">
        <f t="shared" si="14"/>
        <v>0.11555180230665418</v>
      </c>
      <c r="P142" s="24"/>
      <c r="Q142" s="24"/>
      <c r="R142" s="24"/>
      <c r="S142" s="24"/>
      <c r="T142" s="24"/>
      <c r="U142" s="24"/>
      <c r="V142" s="4"/>
      <c r="AN142" s="1">
        <v>80.900000000000006</v>
      </c>
      <c r="AO142" s="1">
        <v>26.8</v>
      </c>
    </row>
    <row r="143" spans="1:41">
      <c r="A143" s="1" t="s">
        <v>0</v>
      </c>
      <c r="B143" s="5" t="s">
        <v>66</v>
      </c>
      <c r="C143" s="1" t="s">
        <v>2</v>
      </c>
      <c r="D143" s="1" t="s">
        <v>60</v>
      </c>
      <c r="E143" s="3" t="s">
        <v>67</v>
      </c>
      <c r="F143" s="1">
        <v>87.12</v>
      </c>
      <c r="G143" s="13">
        <v>30.26</v>
      </c>
      <c r="H143" s="11">
        <v>30.43</v>
      </c>
      <c r="I143" s="11">
        <v>87.2</v>
      </c>
      <c r="J143" s="23">
        <f t="shared" si="9"/>
        <v>0.53110369138187452</v>
      </c>
      <c r="K143" s="23">
        <f t="shared" si="10"/>
        <v>1.5219271077390555</v>
      </c>
      <c r="L143">
        <f t="shared" si="11"/>
        <v>1.1304895099960313</v>
      </c>
      <c r="M143">
        <f t="shared" si="12"/>
        <v>-6.7964117540661162</v>
      </c>
      <c r="N143" s="24">
        <f t="shared" si="13"/>
        <v>-0.1337841430496913</v>
      </c>
      <c r="O143" s="24">
        <f t="shared" si="14"/>
        <v>0.13354519268845921</v>
      </c>
      <c r="P143" s="24"/>
      <c r="Q143" s="24"/>
      <c r="R143" s="24"/>
      <c r="S143" s="24"/>
      <c r="T143" s="24"/>
      <c r="U143" s="24"/>
      <c r="V143" s="4"/>
      <c r="AN143" s="1">
        <v>84.15</v>
      </c>
      <c r="AO143" s="1">
        <v>30.27</v>
      </c>
    </row>
    <row r="144" spans="1:41">
      <c r="A144" s="1" t="s">
        <v>0</v>
      </c>
      <c r="B144" s="5" t="s">
        <v>68</v>
      </c>
      <c r="C144" s="1" t="s">
        <v>2</v>
      </c>
      <c r="D144" s="1" t="s">
        <v>60</v>
      </c>
      <c r="E144" s="3" t="s">
        <v>69</v>
      </c>
      <c r="F144" s="1">
        <v>82.27</v>
      </c>
      <c r="G144" s="13">
        <v>27.56</v>
      </c>
      <c r="H144" s="11">
        <v>27.93</v>
      </c>
      <c r="I144" s="11">
        <v>82.45</v>
      </c>
      <c r="J144" s="23">
        <f t="shared" si="9"/>
        <v>0.48747046008201622</v>
      </c>
      <c r="K144" s="23">
        <f t="shared" si="10"/>
        <v>1.4390239682693247</v>
      </c>
      <c r="L144">
        <f t="shared" si="11"/>
        <v>1.173308041142479</v>
      </c>
      <c r="M144">
        <f t="shared" si="12"/>
        <v>-10.464929462226806</v>
      </c>
      <c r="N144" s="24">
        <f t="shared" si="13"/>
        <v>-0.21311221580613143</v>
      </c>
      <c r="O144" s="24">
        <f t="shared" si="14"/>
        <v>0.10229911317157825</v>
      </c>
      <c r="P144" s="24"/>
      <c r="Q144" s="24"/>
      <c r="R144" s="24"/>
      <c r="S144" s="24"/>
      <c r="T144" s="24"/>
      <c r="U144" s="24"/>
      <c r="V144" s="4"/>
      <c r="AN144" s="1">
        <v>84.23</v>
      </c>
      <c r="AO144" s="1">
        <v>33.44</v>
      </c>
    </row>
    <row r="145" spans="1:41">
      <c r="A145" s="1" t="s">
        <v>0</v>
      </c>
      <c r="B145" s="5" t="s">
        <v>70</v>
      </c>
      <c r="C145" s="1" t="s">
        <v>2</v>
      </c>
      <c r="D145" s="1" t="s">
        <v>60</v>
      </c>
      <c r="E145" s="3" t="s">
        <v>71</v>
      </c>
      <c r="F145" s="1">
        <v>80.03</v>
      </c>
      <c r="G145" s="13">
        <v>26.42</v>
      </c>
      <c r="H145" s="11">
        <v>26.7</v>
      </c>
      <c r="I145" s="11">
        <v>80.05</v>
      </c>
      <c r="J145" s="23">
        <f t="shared" si="9"/>
        <v>0.46600291028248597</v>
      </c>
      <c r="K145" s="23">
        <f t="shared" si="10"/>
        <v>1.3971360662214607</v>
      </c>
      <c r="L145">
        <f t="shared" si="11"/>
        <v>1.1941710528001079</v>
      </c>
      <c r="M145">
        <f t="shared" si="12"/>
        <v>-12.318496304244842</v>
      </c>
      <c r="N145" s="24">
        <f t="shared" si="13"/>
        <v>-0.25477136235299697</v>
      </c>
      <c r="O145" s="24">
        <f t="shared" si="14"/>
        <v>8.9413306652039726E-2</v>
      </c>
      <c r="P145" s="24"/>
      <c r="Q145" s="24"/>
      <c r="R145" s="24"/>
      <c r="S145" s="24"/>
      <c r="T145" s="24"/>
      <c r="U145" s="24"/>
      <c r="V145" s="4"/>
      <c r="AN145" s="1">
        <v>81.58</v>
      </c>
      <c r="AO145" s="1">
        <v>33.28</v>
      </c>
    </row>
    <row r="146" spans="1:41">
      <c r="A146" s="1" t="s">
        <v>0</v>
      </c>
      <c r="B146" s="5" t="s">
        <v>60</v>
      </c>
      <c r="C146" s="1" t="s">
        <v>2</v>
      </c>
      <c r="D146" s="1" t="s">
        <v>60</v>
      </c>
      <c r="E146" s="3" t="s">
        <v>72</v>
      </c>
      <c r="F146" s="1">
        <v>80.900000000000006</v>
      </c>
      <c r="G146" s="13">
        <v>26.8</v>
      </c>
      <c r="H146" s="11">
        <v>27.33</v>
      </c>
      <c r="I146" s="11">
        <v>81.5</v>
      </c>
      <c r="J146" s="23">
        <f t="shared" si="9"/>
        <v>0.47699848457005023</v>
      </c>
      <c r="K146" s="23">
        <f t="shared" si="10"/>
        <v>1.4224433403753787</v>
      </c>
      <c r="L146">
        <f t="shared" si="11"/>
        <v>1.1835021567518273</v>
      </c>
      <c r="M146">
        <f t="shared" si="12"/>
        <v>-11.198633003858946</v>
      </c>
      <c r="N146" s="24">
        <f t="shared" si="13"/>
        <v>-0.2298490745969281</v>
      </c>
      <c r="O146" s="24">
        <f t="shared" si="14"/>
        <v>9.5122637815960642E-2</v>
      </c>
      <c r="P146" s="24"/>
      <c r="Q146" s="24"/>
      <c r="R146" s="24"/>
      <c r="S146" s="24"/>
      <c r="T146" s="24"/>
      <c r="U146" s="24"/>
      <c r="V146" s="4"/>
      <c r="AN146" s="1">
        <v>83.39</v>
      </c>
      <c r="AO146" s="1">
        <v>32.5</v>
      </c>
    </row>
    <row r="147" spans="1:41">
      <c r="A147" s="1" t="s">
        <v>0</v>
      </c>
      <c r="B147" s="5" t="s">
        <v>73</v>
      </c>
      <c r="C147" s="1" t="s">
        <v>2</v>
      </c>
      <c r="D147" s="1" t="s">
        <v>60</v>
      </c>
      <c r="E147" s="3" t="s">
        <v>74</v>
      </c>
      <c r="F147" s="1">
        <v>84.15</v>
      </c>
      <c r="G147" s="13">
        <v>30.27</v>
      </c>
      <c r="H147" s="11">
        <v>30.45</v>
      </c>
      <c r="I147" s="11">
        <v>84.25</v>
      </c>
      <c r="J147" s="23">
        <f t="shared" si="9"/>
        <v>0.53145275723227337</v>
      </c>
      <c r="K147" s="23">
        <f t="shared" si="10"/>
        <v>1.4704398948052226</v>
      </c>
      <c r="L147">
        <f t="shared" si="11"/>
        <v>1.1301447649774239</v>
      </c>
      <c r="M147">
        <f t="shared" si="12"/>
        <v>-9.074754330713283</v>
      </c>
      <c r="N147" s="24">
        <f t="shared" si="13"/>
        <v>-0.17824979744436248</v>
      </c>
      <c r="O147" s="24">
        <f t="shared" si="14"/>
        <v>0.14009147072066441</v>
      </c>
      <c r="P147" s="24"/>
      <c r="Q147" s="24"/>
      <c r="R147" s="24"/>
      <c r="S147" s="24"/>
      <c r="T147" s="24"/>
      <c r="U147" s="24"/>
      <c r="V147" s="4"/>
      <c r="AN147" s="1">
        <v>84.56</v>
      </c>
      <c r="AO147" s="1">
        <v>32.29</v>
      </c>
    </row>
    <row r="148" spans="1:41">
      <c r="A148" s="1" t="s">
        <v>0</v>
      </c>
      <c r="B148" s="2" t="s">
        <v>75</v>
      </c>
      <c r="C148" s="1" t="s">
        <v>2</v>
      </c>
      <c r="D148" s="1" t="s">
        <v>76</v>
      </c>
      <c r="E148" s="3" t="s">
        <v>77</v>
      </c>
      <c r="F148" s="1">
        <v>84.23</v>
      </c>
      <c r="G148" s="13">
        <v>33.44</v>
      </c>
      <c r="H148" s="11">
        <v>33.729999999999997</v>
      </c>
      <c r="I148" s="11">
        <v>84.38</v>
      </c>
      <c r="J148" s="23">
        <f t="shared" si="9"/>
        <v>0.58869955669768725</v>
      </c>
      <c r="K148" s="23">
        <f t="shared" si="10"/>
        <v>1.4727088228328151</v>
      </c>
      <c r="L148">
        <f t="shared" si="11"/>
        <v>1.0731485474040292</v>
      </c>
      <c r="M148">
        <f t="shared" si="12"/>
        <v>-8.9743527934373102</v>
      </c>
      <c r="N148" s="24">
        <f t="shared" si="13"/>
        <v>-0.16740294473878228</v>
      </c>
      <c r="O148" s="24">
        <f t="shared" si="14"/>
        <v>0.19607931558092351</v>
      </c>
      <c r="P148" s="24"/>
      <c r="Q148" s="24"/>
      <c r="R148" s="24"/>
      <c r="S148" s="24"/>
      <c r="T148" s="24"/>
      <c r="U148" s="24"/>
      <c r="V148" s="4"/>
      <c r="AN148" s="1">
        <v>81.05</v>
      </c>
      <c r="AO148" s="1">
        <v>32.04</v>
      </c>
    </row>
    <row r="149" spans="1:41">
      <c r="A149" s="1" t="s">
        <v>0</v>
      </c>
      <c r="B149" s="2" t="s">
        <v>78</v>
      </c>
      <c r="C149" s="1" t="s">
        <v>2</v>
      </c>
      <c r="D149" s="1" t="s">
        <v>76</v>
      </c>
      <c r="E149" s="3" t="s">
        <v>79</v>
      </c>
      <c r="F149" s="1">
        <v>81.58</v>
      </c>
      <c r="G149" s="13">
        <v>33.28</v>
      </c>
      <c r="H149" s="11">
        <v>33.47</v>
      </c>
      <c r="I149" s="11">
        <v>81.97</v>
      </c>
      <c r="J149" s="23">
        <f t="shared" si="9"/>
        <v>0.58416170064250206</v>
      </c>
      <c r="K149" s="23">
        <f t="shared" si="10"/>
        <v>1.430646387859752</v>
      </c>
      <c r="L149">
        <f t="shared" si="11"/>
        <v>1.0776992409339434</v>
      </c>
      <c r="M149">
        <f t="shared" si="12"/>
        <v>-10.835642830630414</v>
      </c>
      <c r="N149" s="24">
        <f t="shared" si="13"/>
        <v>-0.20259920665334263</v>
      </c>
      <c r="O149" s="24">
        <f t="shared" si="14"/>
        <v>0.19760626862033237</v>
      </c>
      <c r="P149" s="24"/>
      <c r="Q149" s="24"/>
      <c r="R149" s="24"/>
      <c r="S149" s="24"/>
      <c r="T149" s="24"/>
      <c r="U149" s="24"/>
      <c r="V149" s="4"/>
      <c r="AN149" s="1">
        <v>90.35</v>
      </c>
      <c r="AO149" s="1">
        <v>41.32</v>
      </c>
    </row>
    <row r="150" spans="1:41">
      <c r="A150" s="1" t="s">
        <v>0</v>
      </c>
      <c r="B150" s="2" t="s">
        <v>80</v>
      </c>
      <c r="C150" s="1" t="s">
        <v>2</v>
      </c>
      <c r="D150" s="1" t="s">
        <v>76</v>
      </c>
      <c r="E150" s="3" t="s">
        <v>81</v>
      </c>
      <c r="F150" s="1">
        <v>83.39</v>
      </c>
      <c r="G150" s="13">
        <v>32.5</v>
      </c>
      <c r="H150" s="11">
        <v>32.83</v>
      </c>
      <c r="I150" s="11">
        <v>83.65</v>
      </c>
      <c r="J150" s="23">
        <f t="shared" si="9"/>
        <v>0.57299159342973838</v>
      </c>
      <c r="K150" s="23">
        <f t="shared" si="10"/>
        <v>1.4599679192932569</v>
      </c>
      <c r="L150">
        <f t="shared" si="11"/>
        <v>1.088877262947189</v>
      </c>
      <c r="M150">
        <f t="shared" si="12"/>
        <v>-9.5381460412177876</v>
      </c>
      <c r="N150" s="24">
        <f t="shared" si="13"/>
        <v>-0.18043154942983408</v>
      </c>
      <c r="O150" s="24">
        <f t="shared" si="14"/>
        <v>0.1822665864056614</v>
      </c>
      <c r="P150" s="24"/>
      <c r="Q150" s="24"/>
      <c r="R150" s="24"/>
      <c r="S150" s="24"/>
      <c r="T150" s="24"/>
      <c r="U150" s="24"/>
      <c r="V150" s="4"/>
      <c r="AN150" s="1">
        <v>93.37</v>
      </c>
      <c r="AO150" s="1">
        <v>41.35</v>
      </c>
    </row>
    <row r="151" spans="1:41">
      <c r="A151" s="1" t="s">
        <v>0</v>
      </c>
      <c r="B151" s="5" t="s">
        <v>82</v>
      </c>
      <c r="C151" s="1" t="s">
        <v>2</v>
      </c>
      <c r="D151" s="1" t="s">
        <v>76</v>
      </c>
      <c r="E151" s="3" t="s">
        <v>83</v>
      </c>
      <c r="F151" s="1">
        <v>84.56</v>
      </c>
      <c r="G151" s="13">
        <v>32.29</v>
      </c>
      <c r="H151" s="11">
        <v>32.479999999999997</v>
      </c>
      <c r="I151" s="11">
        <v>84.93</v>
      </c>
      <c r="J151" s="23">
        <f t="shared" si="9"/>
        <v>0.56688294104775816</v>
      </c>
      <c r="K151" s="23">
        <f t="shared" si="10"/>
        <v>1.4823081337187842</v>
      </c>
      <c r="L151">
        <f t="shared" si="11"/>
        <v>1.094975899639945</v>
      </c>
      <c r="M151">
        <f t="shared" si="12"/>
        <v>-8.5495770588081683</v>
      </c>
      <c r="N151" s="24">
        <f t="shared" si="13"/>
        <v>-0.1627847390802428</v>
      </c>
      <c r="O151" s="24">
        <f t="shared" si="14"/>
        <v>0.17328257878749787</v>
      </c>
      <c r="P151" s="24"/>
      <c r="Q151" s="24"/>
      <c r="R151" s="24"/>
      <c r="S151" s="24"/>
      <c r="T151" s="24"/>
      <c r="U151" s="24"/>
      <c r="V151" s="4"/>
      <c r="AN151" s="1">
        <v>93.12</v>
      </c>
      <c r="AO151" s="1">
        <v>43.8</v>
      </c>
    </row>
    <row r="152" spans="1:41">
      <c r="A152" s="1" t="s">
        <v>0</v>
      </c>
      <c r="B152" s="5" t="s">
        <v>84</v>
      </c>
      <c r="C152" s="1" t="s">
        <v>2</v>
      </c>
      <c r="D152" s="1" t="s">
        <v>76</v>
      </c>
      <c r="E152" s="3" t="s">
        <v>85</v>
      </c>
      <c r="F152" s="1">
        <v>81.05</v>
      </c>
      <c r="G152" s="13">
        <v>32.04</v>
      </c>
      <c r="H152" s="11">
        <v>32.07</v>
      </c>
      <c r="I152" s="11">
        <v>81.08</v>
      </c>
      <c r="J152" s="23">
        <f t="shared" si="9"/>
        <v>0.55972709111458152</v>
      </c>
      <c r="K152" s="23">
        <f t="shared" si="10"/>
        <v>1.4151129575170023</v>
      </c>
      <c r="L152">
        <f t="shared" si="11"/>
        <v>1.1021070210662069</v>
      </c>
      <c r="M152">
        <f t="shared" si="12"/>
        <v>-11.523007201212103</v>
      </c>
      <c r="N152" s="24">
        <f t="shared" si="13"/>
        <v>-0.22015845082699606</v>
      </c>
      <c r="O152" s="24">
        <f t="shared" si="14"/>
        <v>0.17619708484515018</v>
      </c>
      <c r="P152" s="24"/>
      <c r="Q152" s="24"/>
      <c r="R152" s="24"/>
      <c r="S152" s="24"/>
      <c r="T152" s="24"/>
      <c r="U152" s="24"/>
      <c r="V152" s="4"/>
      <c r="AN152" s="1">
        <v>96.23</v>
      </c>
      <c r="AO152" s="1">
        <v>42.29</v>
      </c>
    </row>
    <row r="153" spans="1:41">
      <c r="A153" s="1" t="s">
        <v>0</v>
      </c>
      <c r="B153" s="5" t="s">
        <v>86</v>
      </c>
      <c r="C153" s="1" t="s">
        <v>2</v>
      </c>
      <c r="D153" s="1" t="s">
        <v>87</v>
      </c>
      <c r="E153" s="3" t="s">
        <v>88</v>
      </c>
      <c r="F153" s="1">
        <v>90.35</v>
      </c>
      <c r="G153" s="13">
        <v>41.32</v>
      </c>
      <c r="H153" s="11">
        <v>41.53</v>
      </c>
      <c r="I153" s="11">
        <v>90.58</v>
      </c>
      <c r="J153" s="23">
        <f t="shared" si="9"/>
        <v>0.72483523835324504</v>
      </c>
      <c r="K153" s="23">
        <f t="shared" si="10"/>
        <v>1.5809192364564637</v>
      </c>
      <c r="L153">
        <f t="shared" si="11"/>
        <v>0.93416510416577192</v>
      </c>
      <c r="M153">
        <f t="shared" si="12"/>
        <v>-4.1859717848907243</v>
      </c>
      <c r="N153" s="24">
        <f t="shared" si="13"/>
        <v>-6.8188460610096577E-2</v>
      </c>
      <c r="O153" s="24">
        <f t="shared" si="14"/>
        <v>0.32441755846181253</v>
      </c>
      <c r="P153" s="24"/>
      <c r="Q153" s="24"/>
      <c r="R153" s="24"/>
      <c r="S153" s="24"/>
      <c r="T153" s="24"/>
      <c r="U153" s="24"/>
      <c r="V153" s="4"/>
      <c r="AN153" s="1">
        <v>116.12</v>
      </c>
      <c r="AO153" s="1">
        <v>43.36</v>
      </c>
    </row>
    <row r="154" spans="1:41">
      <c r="A154" s="1" t="s">
        <v>0</v>
      </c>
      <c r="B154" s="5" t="s">
        <v>86</v>
      </c>
      <c r="C154" s="1" t="s">
        <v>2</v>
      </c>
      <c r="D154" s="1" t="s">
        <v>87</v>
      </c>
      <c r="E154" s="3" t="s">
        <v>89</v>
      </c>
      <c r="F154" s="1">
        <v>93.37</v>
      </c>
      <c r="G154" s="13">
        <v>41.35</v>
      </c>
      <c r="H154" s="11">
        <v>41.58</v>
      </c>
      <c r="I154" s="11">
        <v>93.62</v>
      </c>
      <c r="J154" s="23">
        <f t="shared" si="9"/>
        <v>0.72570790297924215</v>
      </c>
      <c r="K154" s="23">
        <f t="shared" si="10"/>
        <v>1.6339772457170914</v>
      </c>
      <c r="L154">
        <f t="shared" si="11"/>
        <v>0.93325952961279124</v>
      </c>
      <c r="M154">
        <f t="shared" si="12"/>
        <v>-1.8381204516678786</v>
      </c>
      <c r="N154" s="24">
        <f t="shared" si="13"/>
        <v>-2.9935000450721422E-2</v>
      </c>
      <c r="O154" s="24">
        <f t="shared" si="14"/>
        <v>0.3233113518025833</v>
      </c>
      <c r="P154" s="24"/>
      <c r="Q154" s="24"/>
      <c r="R154" s="24"/>
      <c r="S154" s="24"/>
      <c r="T154" s="24"/>
      <c r="U154" s="24"/>
      <c r="V154" s="4"/>
      <c r="AN154" s="1">
        <v>112.2</v>
      </c>
      <c r="AO154" s="1">
        <v>43.3</v>
      </c>
    </row>
    <row r="155" spans="1:41">
      <c r="A155" s="1" t="s">
        <v>0</v>
      </c>
      <c r="B155" s="5" t="s">
        <v>90</v>
      </c>
      <c r="C155" s="1" t="s">
        <v>2</v>
      </c>
      <c r="D155" s="1" t="s">
        <v>87</v>
      </c>
      <c r="E155" s="3" t="s">
        <v>91</v>
      </c>
      <c r="F155" s="1">
        <v>93.12</v>
      </c>
      <c r="G155" s="13">
        <v>43.8</v>
      </c>
      <c r="H155" s="11">
        <v>44.33</v>
      </c>
      <c r="I155" s="11">
        <v>93.2</v>
      </c>
      <c r="J155" s="23">
        <f t="shared" si="9"/>
        <v>0.77370445740908622</v>
      </c>
      <c r="K155" s="23">
        <f t="shared" si="10"/>
        <v>1.6266468628587152</v>
      </c>
      <c r="L155">
        <f t="shared" si="11"/>
        <v>0.88318409525119945</v>
      </c>
      <c r="M155">
        <f t="shared" si="12"/>
        <v>-2.1624946490210357</v>
      </c>
      <c r="N155" s="24">
        <f t="shared" si="13"/>
        <v>-3.3325796220635272E-2</v>
      </c>
      <c r="O155" s="24">
        <f t="shared" si="14"/>
        <v>0.37353554542746659</v>
      </c>
      <c r="P155" s="24"/>
      <c r="Q155" s="24"/>
      <c r="R155" s="24"/>
      <c r="S155" s="24"/>
      <c r="T155" s="24"/>
      <c r="U155" s="24"/>
      <c r="V155" s="4"/>
      <c r="AN155" s="1">
        <v>87.37</v>
      </c>
      <c r="AO155" s="1">
        <v>41.52</v>
      </c>
    </row>
    <row r="156" spans="1:41">
      <c r="A156" s="1" t="s">
        <v>0</v>
      </c>
      <c r="B156" s="5" t="s">
        <v>92</v>
      </c>
      <c r="C156" s="1" t="s">
        <v>2</v>
      </c>
      <c r="D156" s="1" t="s">
        <v>87</v>
      </c>
      <c r="E156" s="3" t="s">
        <v>93</v>
      </c>
      <c r="F156" s="1">
        <v>96.23</v>
      </c>
      <c r="G156" s="13">
        <v>42.29</v>
      </c>
      <c r="H156" s="11">
        <v>42.48</v>
      </c>
      <c r="I156" s="11">
        <v>96.38</v>
      </c>
      <c r="J156" s="23">
        <f t="shared" si="9"/>
        <v>0.74141586624719114</v>
      </c>
      <c r="K156" s="23">
        <f t="shared" si="10"/>
        <v>1.6821483330721347</v>
      </c>
      <c r="L156">
        <f t="shared" si="11"/>
        <v>0.91692897170207832</v>
      </c>
      <c r="M156">
        <f t="shared" si="12"/>
        <v>0.2934814166528516</v>
      </c>
      <c r="N156" s="24">
        <f t="shared" si="13"/>
        <v>4.6966886415073109E-3</v>
      </c>
      <c r="O156" s="24">
        <f t="shared" si="14"/>
        <v>0.33917372110578259</v>
      </c>
      <c r="P156" s="24"/>
      <c r="Q156" s="24"/>
      <c r="R156" s="24"/>
      <c r="S156" s="24"/>
      <c r="T156" s="24"/>
      <c r="U156" s="24"/>
      <c r="V156" s="4"/>
      <c r="AN156" s="1">
        <v>89.05</v>
      </c>
      <c r="AO156" s="1">
        <v>42.16</v>
      </c>
    </row>
    <row r="157" spans="1:41">
      <c r="A157" s="1" t="s">
        <v>0</v>
      </c>
      <c r="B157" s="2" t="s">
        <v>94</v>
      </c>
      <c r="C157" s="1" t="s">
        <v>2</v>
      </c>
      <c r="D157" s="1" t="s">
        <v>95</v>
      </c>
      <c r="E157" s="3" t="s">
        <v>96</v>
      </c>
      <c r="F157" s="1">
        <v>116.12</v>
      </c>
      <c r="G157" s="13">
        <v>43.36</v>
      </c>
      <c r="H157" s="11">
        <v>43.6</v>
      </c>
      <c r="I157" s="11">
        <v>116.2</v>
      </c>
      <c r="J157" s="23">
        <f t="shared" si="9"/>
        <v>0.76096355386952774</v>
      </c>
      <c r="K157" s="23">
        <f t="shared" si="10"/>
        <v>2.0280725908174109</v>
      </c>
      <c r="L157">
        <f t="shared" si="11"/>
        <v>0.89652762540703912</v>
      </c>
      <c r="M157">
        <f t="shared" si="12"/>
        <v>15.600854253651775</v>
      </c>
      <c r="N157" s="24">
        <f t="shared" si="13"/>
        <v>0.24110692258867467</v>
      </c>
      <c r="O157" s="24">
        <f t="shared" si="14"/>
        <v>0.39259240985733201</v>
      </c>
      <c r="P157" s="24"/>
      <c r="Q157" s="24"/>
      <c r="R157" s="24"/>
      <c r="S157" s="24"/>
      <c r="T157" s="24"/>
      <c r="U157" s="24"/>
      <c r="V157" s="4" t="s">
        <v>574</v>
      </c>
      <c r="AN157" s="1">
        <v>89.35</v>
      </c>
      <c r="AO157" s="1">
        <v>40.409999999999997</v>
      </c>
    </row>
    <row r="158" spans="1:41">
      <c r="A158" s="1" t="s">
        <v>0</v>
      </c>
      <c r="B158" s="2" t="s">
        <v>97</v>
      </c>
      <c r="C158" s="1" t="s">
        <v>2</v>
      </c>
      <c r="D158" s="1" t="s">
        <v>95</v>
      </c>
      <c r="E158" s="3" t="s">
        <v>98</v>
      </c>
      <c r="F158" s="1">
        <v>112.2</v>
      </c>
      <c r="G158" s="13">
        <v>43.3</v>
      </c>
      <c r="H158" s="11">
        <v>43.5</v>
      </c>
      <c r="I158" s="11">
        <v>112.33</v>
      </c>
      <c r="J158" s="23">
        <f t="shared" si="9"/>
        <v>0.7592182246175333</v>
      </c>
      <c r="K158" s="23">
        <f t="shared" si="10"/>
        <v>1.9605283487652303</v>
      </c>
      <c r="L158">
        <f t="shared" si="11"/>
        <v>0.89835268498260235</v>
      </c>
      <c r="M158">
        <f t="shared" si="12"/>
        <v>12.611977720897693</v>
      </c>
      <c r="N158" s="24">
        <f t="shared" si="13"/>
        <v>0.19615284070182828</v>
      </c>
      <c r="O158" s="24">
        <f t="shared" si="14"/>
        <v>0.37941420737058451</v>
      </c>
      <c r="P158" s="24"/>
      <c r="Q158" s="24"/>
      <c r="R158" s="24"/>
      <c r="S158" s="24"/>
      <c r="T158" s="24"/>
      <c r="U158" s="24"/>
      <c r="V158" s="4"/>
      <c r="AN158" s="1">
        <v>89.39</v>
      </c>
      <c r="AO158" s="1">
        <v>39.47</v>
      </c>
    </row>
    <row r="159" spans="1:41">
      <c r="A159" s="1" t="s">
        <v>0</v>
      </c>
      <c r="B159" s="2" t="s">
        <v>99</v>
      </c>
      <c r="C159" s="1" t="s">
        <v>2</v>
      </c>
      <c r="D159" s="1" t="s">
        <v>100</v>
      </c>
      <c r="E159" s="3" t="s">
        <v>101</v>
      </c>
      <c r="F159" s="1">
        <v>87.37</v>
      </c>
      <c r="G159" s="13">
        <v>41.52</v>
      </c>
      <c r="H159" s="11">
        <v>41.87</v>
      </c>
      <c r="I159" s="11">
        <v>87.62</v>
      </c>
      <c r="J159" s="23">
        <f t="shared" si="9"/>
        <v>0.73076935781002572</v>
      </c>
      <c r="K159" s="23">
        <f t="shared" si="10"/>
        <v>1.5292574905974317</v>
      </c>
      <c r="L159">
        <f t="shared" si="11"/>
        <v>0.92800369880884459</v>
      </c>
      <c r="M159">
        <f t="shared" si="12"/>
        <v>-6.4720375567129595</v>
      </c>
      <c r="N159" s="24">
        <f t="shared" si="13"/>
        <v>-0.10460300004161904</v>
      </c>
      <c r="O159" s="24">
        <f t="shared" si="14"/>
        <v>0.33400114703936856</v>
      </c>
      <c r="P159" s="24"/>
      <c r="Q159" s="24"/>
      <c r="R159" s="24"/>
      <c r="S159" s="24"/>
      <c r="T159" s="24"/>
      <c r="U159" s="24"/>
      <c r="V159" s="4"/>
      <c r="AN159" s="1">
        <v>85.08</v>
      </c>
      <c r="AO159" s="1">
        <v>41.04</v>
      </c>
    </row>
    <row r="160" spans="1:41">
      <c r="A160" s="1" t="s">
        <v>0</v>
      </c>
      <c r="B160" s="5" t="s">
        <v>102</v>
      </c>
      <c r="C160" s="1" t="s">
        <v>2</v>
      </c>
      <c r="D160" s="1" t="s">
        <v>100</v>
      </c>
      <c r="E160" s="3" t="s">
        <v>103</v>
      </c>
      <c r="F160" s="1">
        <v>89.05</v>
      </c>
      <c r="G160" s="13">
        <v>42.16</v>
      </c>
      <c r="H160" s="11">
        <v>42.27</v>
      </c>
      <c r="I160" s="11">
        <v>89.08</v>
      </c>
      <c r="J160" s="23">
        <f t="shared" si="9"/>
        <v>0.73775067481800316</v>
      </c>
      <c r="K160" s="23">
        <f t="shared" si="10"/>
        <v>1.5547392976765488</v>
      </c>
      <c r="L160">
        <f t="shared" si="11"/>
        <v>0.9207445313357413</v>
      </c>
      <c r="M160">
        <f t="shared" si="12"/>
        <v>-5.3444510611519949</v>
      </c>
      <c r="N160" s="24">
        <f t="shared" si="13"/>
        <v>-8.5760963209897484E-2</v>
      </c>
      <c r="O160" s="24">
        <f t="shared" si="14"/>
        <v>0.33934885243141832</v>
      </c>
      <c r="P160" s="24"/>
      <c r="Q160" s="24"/>
      <c r="R160" s="24"/>
      <c r="S160" s="24"/>
      <c r="T160" s="24"/>
      <c r="U160" s="24"/>
      <c r="V160" s="4"/>
      <c r="AN160" s="1">
        <v>86.09</v>
      </c>
      <c r="AO160" s="1">
        <v>39.46</v>
      </c>
    </row>
    <row r="161" spans="1:41">
      <c r="A161" s="1" t="s">
        <v>0</v>
      </c>
      <c r="B161" s="5" t="s">
        <v>104</v>
      </c>
      <c r="C161" s="1" t="s">
        <v>2</v>
      </c>
      <c r="D161" s="1" t="s">
        <v>100</v>
      </c>
      <c r="E161" s="3" t="s">
        <v>105</v>
      </c>
      <c r="F161" s="1">
        <v>89.35</v>
      </c>
      <c r="G161" s="13">
        <v>40.409999999999997</v>
      </c>
      <c r="H161" s="11">
        <v>40.68</v>
      </c>
      <c r="I161" s="11">
        <v>89.58</v>
      </c>
      <c r="J161" s="23">
        <f t="shared" si="9"/>
        <v>0.70999993971129327</v>
      </c>
      <c r="K161" s="23">
        <f t="shared" si="10"/>
        <v>1.5634659439365204</v>
      </c>
      <c r="L161">
        <f t="shared" si="11"/>
        <v>0.94953251967967245</v>
      </c>
      <c r="M161">
        <f t="shared" si="12"/>
        <v>-4.958291302398238</v>
      </c>
      <c r="N161" s="24">
        <f t="shared" si="13"/>
        <v>-8.2068604344568544E-2</v>
      </c>
      <c r="O161" s="24">
        <f t="shared" si="14"/>
        <v>0.31011140946469951</v>
      </c>
      <c r="P161" s="24"/>
      <c r="Q161" s="24"/>
      <c r="R161" s="24"/>
      <c r="S161" s="24"/>
      <c r="T161" s="24"/>
      <c r="U161" s="24"/>
      <c r="V161" s="4"/>
      <c r="AN161" s="1">
        <v>86.15</v>
      </c>
      <c r="AO161" s="1">
        <v>41.4</v>
      </c>
    </row>
    <row r="162" spans="1:41">
      <c r="A162" s="1" t="s">
        <v>0</v>
      </c>
      <c r="B162" s="5" t="s">
        <v>106</v>
      </c>
      <c r="C162" s="1" t="s">
        <v>2</v>
      </c>
      <c r="D162" s="1" t="s">
        <v>100</v>
      </c>
      <c r="E162" s="3" t="s">
        <v>107</v>
      </c>
      <c r="F162" s="1">
        <v>89.39</v>
      </c>
      <c r="G162" s="13">
        <v>39.47</v>
      </c>
      <c r="H162" s="11">
        <v>39.78</v>
      </c>
      <c r="I162" s="11">
        <v>89.65</v>
      </c>
      <c r="J162" s="23">
        <f t="shared" si="9"/>
        <v>0.69429197644334428</v>
      </c>
      <c r="K162" s="23">
        <f t="shared" si="10"/>
        <v>1.5646876744129166</v>
      </c>
      <c r="L162">
        <f t="shared" si="11"/>
        <v>0.96574693810804269</v>
      </c>
      <c r="M162">
        <f t="shared" si="12"/>
        <v>-4.9042289361727063</v>
      </c>
      <c r="N162" s="24">
        <f t="shared" si="13"/>
        <v>-8.2562151928606012E-2</v>
      </c>
      <c r="O162" s="24">
        <f t="shared" si="14"/>
        <v>0.29387933615497852</v>
      </c>
      <c r="P162" s="24"/>
      <c r="Q162" s="24"/>
      <c r="R162" s="24"/>
      <c r="S162" s="24"/>
      <c r="T162" s="24"/>
      <c r="U162" s="24"/>
      <c r="V162" s="4"/>
      <c r="AN162" s="1">
        <v>87.33</v>
      </c>
      <c r="AO162" s="1">
        <v>37.58</v>
      </c>
    </row>
    <row r="163" spans="1:41">
      <c r="A163" s="1" t="s">
        <v>0</v>
      </c>
      <c r="B163" s="5" t="s">
        <v>108</v>
      </c>
      <c r="C163" s="1" t="s">
        <v>2</v>
      </c>
      <c r="D163" s="1" t="s">
        <v>109</v>
      </c>
      <c r="E163" s="3" t="s">
        <v>110</v>
      </c>
      <c r="F163" s="1">
        <v>85.08</v>
      </c>
      <c r="G163" s="13">
        <v>41.04</v>
      </c>
      <c r="H163" s="11">
        <v>41.07</v>
      </c>
      <c r="I163" s="11">
        <v>85.13</v>
      </c>
      <c r="J163" s="23">
        <f t="shared" si="9"/>
        <v>0.71680672379407118</v>
      </c>
      <c r="K163" s="23">
        <f t="shared" si="10"/>
        <v>1.4857987922227727</v>
      </c>
      <c r="L163">
        <f t="shared" si="11"/>
        <v>0.94248802314553415</v>
      </c>
      <c r="M163">
        <f t="shared" si="12"/>
        <v>-8.3951131553066745</v>
      </c>
      <c r="N163" s="24">
        <f t="shared" si="13"/>
        <v>-0.13760198041564289</v>
      </c>
      <c r="O163" s="24">
        <f t="shared" si="14"/>
        <v>0.32370159893065198</v>
      </c>
      <c r="P163" s="24"/>
      <c r="Q163" s="24"/>
      <c r="R163" s="24"/>
      <c r="S163" s="24"/>
      <c r="T163" s="24"/>
      <c r="U163" s="24"/>
      <c r="V163" s="4"/>
      <c r="AN163" s="1">
        <v>87.2</v>
      </c>
      <c r="AO163" s="1">
        <v>41.35</v>
      </c>
    </row>
    <row r="164" spans="1:41">
      <c r="A164" s="1" t="s">
        <v>0</v>
      </c>
      <c r="B164" s="5" t="s">
        <v>111</v>
      </c>
      <c r="C164" s="1" t="s">
        <v>2</v>
      </c>
      <c r="D164" s="1" t="s">
        <v>109</v>
      </c>
      <c r="E164" s="3" t="s">
        <v>112</v>
      </c>
      <c r="F164" s="1">
        <v>86.09</v>
      </c>
      <c r="G164" s="13">
        <v>39.46</v>
      </c>
      <c r="H164" s="11">
        <v>39.770000000000003</v>
      </c>
      <c r="I164" s="11">
        <v>86.15</v>
      </c>
      <c r="J164" s="23">
        <f t="shared" si="9"/>
        <v>0.69411744351814486</v>
      </c>
      <c r="K164" s="23">
        <f t="shared" si="10"/>
        <v>1.5036011505931151</v>
      </c>
      <c r="L164">
        <f t="shared" si="11"/>
        <v>0.96592676552953405</v>
      </c>
      <c r="M164">
        <f t="shared" si="12"/>
        <v>-7.6073472474490034</v>
      </c>
      <c r="N164" s="24">
        <f t="shared" si="13"/>
        <v>-0.12787276245323775</v>
      </c>
      <c r="O164" s="24">
        <f t="shared" si="14"/>
        <v>0.29866543303482007</v>
      </c>
      <c r="P164" s="24"/>
      <c r="Q164" s="24"/>
      <c r="R164" s="24"/>
      <c r="S164" s="24"/>
      <c r="T164" s="24"/>
      <c r="U164" s="24"/>
      <c r="V164" s="4"/>
      <c r="AN164" s="1">
        <v>87.23</v>
      </c>
      <c r="AO164" s="1">
        <v>39.28</v>
      </c>
    </row>
    <row r="165" spans="1:41">
      <c r="A165" s="1" t="s">
        <v>0</v>
      </c>
      <c r="B165" s="5" t="s">
        <v>113</v>
      </c>
      <c r="C165" s="1" t="s">
        <v>2</v>
      </c>
      <c r="D165" s="1" t="s">
        <v>109</v>
      </c>
      <c r="E165" s="3" t="s">
        <v>114</v>
      </c>
      <c r="F165" s="1">
        <v>86.15</v>
      </c>
      <c r="G165" s="13">
        <v>41.4</v>
      </c>
      <c r="H165" s="11">
        <v>41.67</v>
      </c>
      <c r="I165" s="11">
        <v>86.25</v>
      </c>
      <c r="J165" s="23">
        <f t="shared" si="9"/>
        <v>0.72727869930603717</v>
      </c>
      <c r="K165" s="23">
        <f t="shared" si="10"/>
        <v>1.5053464798451093</v>
      </c>
      <c r="L165">
        <f t="shared" si="11"/>
        <v>0.93162904778111488</v>
      </c>
      <c r="M165">
        <f t="shared" si="12"/>
        <v>-7.5301152956982564</v>
      </c>
      <c r="N165" s="24">
        <f t="shared" si="13"/>
        <v>-0.12208746065138674</v>
      </c>
      <c r="O165" s="24">
        <f t="shared" si="14"/>
        <v>0.33249587486106913</v>
      </c>
      <c r="P165" s="24"/>
      <c r="Q165" s="24"/>
      <c r="R165" s="24"/>
      <c r="S165" s="24"/>
      <c r="T165" s="24"/>
      <c r="U165" s="24"/>
      <c r="V165" s="4"/>
      <c r="AN165" s="1">
        <v>97.2</v>
      </c>
      <c r="AO165" s="5">
        <v>37.409999999999997</v>
      </c>
    </row>
    <row r="166" spans="1:41">
      <c r="A166" s="1" t="s">
        <v>0</v>
      </c>
      <c r="B166" s="5" t="s">
        <v>108</v>
      </c>
      <c r="C166" s="1" t="s">
        <v>2</v>
      </c>
      <c r="D166" s="1" t="s">
        <v>109</v>
      </c>
      <c r="E166" s="3" t="s">
        <v>115</v>
      </c>
      <c r="F166" s="1">
        <v>87.33</v>
      </c>
      <c r="G166" s="13">
        <v>37.58</v>
      </c>
      <c r="H166" s="11">
        <v>37.97</v>
      </c>
      <c r="I166" s="11">
        <v>87.55</v>
      </c>
      <c r="J166" s="23">
        <f t="shared" si="9"/>
        <v>0.66270151698224689</v>
      </c>
      <c r="K166" s="23">
        <f t="shared" si="10"/>
        <v>1.5280357601210355</v>
      </c>
      <c r="L166">
        <f t="shared" si="11"/>
        <v>0.99817454433988639</v>
      </c>
      <c r="M166">
        <f t="shared" si="12"/>
        <v>-6.5260999229384913</v>
      </c>
      <c r="N166" s="24">
        <f t="shared" si="13"/>
        <v>-0.11344832975726193</v>
      </c>
      <c r="O166" s="24">
        <f t="shared" si="14"/>
        <v>0.2643841059196157</v>
      </c>
      <c r="P166" s="24"/>
      <c r="Q166" s="24"/>
      <c r="R166" s="24"/>
      <c r="S166" s="24"/>
      <c r="T166" s="24"/>
      <c r="U166" s="24"/>
      <c r="V166" s="4"/>
      <c r="AN166" s="1">
        <v>84.29</v>
      </c>
      <c r="AO166" s="1">
        <v>38.01</v>
      </c>
    </row>
    <row r="167" spans="1:41">
      <c r="A167" s="1" t="s">
        <v>0</v>
      </c>
      <c r="B167" s="5" t="s">
        <v>116</v>
      </c>
      <c r="C167" s="1" t="s">
        <v>2</v>
      </c>
      <c r="D167" s="1" t="s">
        <v>109</v>
      </c>
      <c r="E167" s="3" t="s">
        <v>117</v>
      </c>
      <c r="F167" s="1">
        <v>87.2</v>
      </c>
      <c r="G167" s="13">
        <v>41.35</v>
      </c>
      <c r="H167" s="11">
        <v>41.58</v>
      </c>
      <c r="I167" s="11">
        <v>87.33</v>
      </c>
      <c r="J167" s="23">
        <f t="shared" si="9"/>
        <v>0.72570790297924215</v>
      </c>
      <c r="K167" s="23">
        <f t="shared" si="10"/>
        <v>1.524196035766648</v>
      </c>
      <c r="L167">
        <f t="shared" si="11"/>
        <v>0.93325952961279124</v>
      </c>
      <c r="M167">
        <f t="shared" si="12"/>
        <v>-6.6960102167901434</v>
      </c>
      <c r="N167" s="24">
        <f t="shared" si="13"/>
        <v>-0.10881953339205115</v>
      </c>
      <c r="O167" s="24">
        <f t="shared" si="14"/>
        <v>0.32919711095929471</v>
      </c>
      <c r="P167" s="24"/>
      <c r="Q167" s="24"/>
      <c r="R167" s="24"/>
      <c r="S167" s="24"/>
      <c r="T167" s="24"/>
      <c r="U167" s="24"/>
      <c r="V167" s="4"/>
      <c r="AN167" s="1">
        <v>85.45</v>
      </c>
      <c r="AO167" s="1">
        <v>38.15</v>
      </c>
    </row>
    <row r="168" spans="1:41">
      <c r="A168" s="1" t="s">
        <v>0</v>
      </c>
      <c r="B168" s="5" t="s">
        <v>118</v>
      </c>
      <c r="C168" s="1" t="s">
        <v>2</v>
      </c>
      <c r="D168" s="1" t="s">
        <v>109</v>
      </c>
      <c r="E168" s="3" t="s">
        <v>119</v>
      </c>
      <c r="F168" s="1">
        <v>87.23</v>
      </c>
      <c r="G168" s="13">
        <v>39.28</v>
      </c>
      <c r="H168" s="11">
        <v>39.47</v>
      </c>
      <c r="I168" s="11">
        <v>87.38</v>
      </c>
      <c r="J168" s="23">
        <f t="shared" si="9"/>
        <v>0.68888145576216187</v>
      </c>
      <c r="K168" s="23">
        <f t="shared" si="10"/>
        <v>1.5250687003926451</v>
      </c>
      <c r="L168">
        <f t="shared" si="11"/>
        <v>0.97131816150242556</v>
      </c>
      <c r="M168">
        <f t="shared" si="12"/>
        <v>-6.6573942409147699</v>
      </c>
      <c r="N168" s="24">
        <f t="shared" si="13"/>
        <v>-0.11260702466401556</v>
      </c>
      <c r="O168" s="24">
        <f t="shared" si="14"/>
        <v>0.29132197215733657</v>
      </c>
      <c r="P168" s="24"/>
      <c r="Q168" s="24"/>
      <c r="R168" s="24"/>
      <c r="S168" s="24"/>
      <c r="T168" s="24"/>
      <c r="U168" s="24"/>
      <c r="V168" s="4"/>
      <c r="AN168" s="1">
        <v>91.1</v>
      </c>
      <c r="AO168" s="1">
        <v>30.29</v>
      </c>
    </row>
    <row r="169" spans="1:41">
      <c r="A169" s="1" t="s">
        <v>0</v>
      </c>
      <c r="B169" s="5" t="s">
        <v>120</v>
      </c>
      <c r="C169" s="1" t="s">
        <v>2</v>
      </c>
      <c r="D169" s="1" t="s">
        <v>121</v>
      </c>
      <c r="E169" s="3" t="s">
        <v>122</v>
      </c>
      <c r="F169" s="5">
        <v>97.2</v>
      </c>
      <c r="G169" s="13">
        <v>37.409999999999997</v>
      </c>
      <c r="H169" s="11">
        <v>37.68</v>
      </c>
      <c r="I169" s="11">
        <v>97.33</v>
      </c>
      <c r="J169" s="23">
        <f t="shared" si="9"/>
        <v>0.65764006215146342</v>
      </c>
      <c r="K169" s="23">
        <f t="shared" si="10"/>
        <v>1.6987289609660809</v>
      </c>
      <c r="L169">
        <f t="shared" si="11"/>
        <v>1.0033471910969525</v>
      </c>
      <c r="M169">
        <f t="shared" si="12"/>
        <v>1.0271849582849917</v>
      </c>
      <c r="N169" s="24">
        <f t="shared" si="13"/>
        <v>1.7986803643262043E-2</v>
      </c>
      <c r="O169" s="24">
        <f t="shared" si="14"/>
        <v>0.25290470881927818</v>
      </c>
      <c r="P169" s="24"/>
      <c r="Q169" s="24"/>
      <c r="R169" s="24"/>
      <c r="S169" s="24"/>
      <c r="T169" s="24"/>
      <c r="U169" s="24"/>
      <c r="V169" s="4"/>
      <c r="AN169" s="1">
        <v>90.08</v>
      </c>
      <c r="AO169" s="1">
        <v>29.95</v>
      </c>
    </row>
    <row r="170" spans="1:41">
      <c r="A170" s="1" t="s">
        <v>0</v>
      </c>
      <c r="B170" s="5" t="s">
        <v>123</v>
      </c>
      <c r="C170" s="1" t="s">
        <v>2</v>
      </c>
      <c r="D170" s="1" t="s">
        <v>124</v>
      </c>
      <c r="E170" s="3" t="s">
        <v>125</v>
      </c>
      <c r="F170" s="1">
        <v>84.29</v>
      </c>
      <c r="G170" s="13">
        <v>38.01</v>
      </c>
      <c r="H170" s="11">
        <v>38.020000000000003</v>
      </c>
      <c r="I170" s="11">
        <v>84.48</v>
      </c>
      <c r="J170" s="23">
        <f t="shared" si="9"/>
        <v>0.66357418160824411</v>
      </c>
      <c r="K170" s="23">
        <f t="shared" si="10"/>
        <v>1.4744541520848096</v>
      </c>
      <c r="L170">
        <f t="shared" si="11"/>
        <v>0.99728206163778921</v>
      </c>
      <c r="M170">
        <f t="shared" si="12"/>
        <v>-8.8971208416865526</v>
      </c>
      <c r="N170" s="24">
        <f t="shared" si="13"/>
        <v>-0.15424038197889117</v>
      </c>
      <c r="O170" s="24">
        <f t="shared" si="14"/>
        <v>0.27080826035705841</v>
      </c>
      <c r="P170" s="24"/>
      <c r="Q170" s="24"/>
      <c r="R170" s="24"/>
      <c r="S170" s="24"/>
      <c r="T170" s="24"/>
      <c r="U170" s="24"/>
      <c r="V170" s="4"/>
      <c r="AN170" s="1">
        <v>93.44</v>
      </c>
      <c r="AO170" s="1">
        <v>32.299999999999997</v>
      </c>
    </row>
    <row r="171" spans="1:41">
      <c r="A171" s="1" t="s">
        <v>0</v>
      </c>
      <c r="B171" s="5" t="s">
        <v>123</v>
      </c>
      <c r="C171" s="1" t="s">
        <v>2</v>
      </c>
      <c r="D171" s="1" t="s">
        <v>124</v>
      </c>
      <c r="E171" s="3" t="s">
        <v>126</v>
      </c>
      <c r="F171" s="1">
        <v>85.45</v>
      </c>
      <c r="G171" s="13">
        <v>38.15</v>
      </c>
      <c r="H171" s="11">
        <v>38.25</v>
      </c>
      <c r="I171" s="11">
        <v>85.75</v>
      </c>
      <c r="J171" s="23">
        <f t="shared" si="9"/>
        <v>0.66758843888783104</v>
      </c>
      <c r="K171" s="23">
        <f t="shared" si="10"/>
        <v>1.4966198335851375</v>
      </c>
      <c r="L171">
        <f t="shared" si="11"/>
        <v>0.9931741983299448</v>
      </c>
      <c r="M171">
        <f t="shared" si="12"/>
        <v>-7.9162750544520133</v>
      </c>
      <c r="N171" s="24">
        <f t="shared" si="13"/>
        <v>-0.13678580829211334</v>
      </c>
      <c r="O171" s="24">
        <f t="shared" si="14"/>
        <v>0.27238103673428404</v>
      </c>
      <c r="P171" s="24"/>
      <c r="Q171" s="24"/>
      <c r="R171" s="24"/>
      <c r="S171" s="24"/>
      <c r="T171" s="24"/>
      <c r="U171" s="24"/>
      <c r="V171" s="4"/>
      <c r="AN171" s="1">
        <v>72.349999999999994</v>
      </c>
      <c r="AO171" s="1">
        <v>42.06</v>
      </c>
    </row>
    <row r="172" spans="1:41">
      <c r="A172" s="1" t="s">
        <v>0</v>
      </c>
      <c r="B172" s="2" t="s">
        <v>127</v>
      </c>
      <c r="C172" s="1" t="s">
        <v>2</v>
      </c>
      <c r="D172" s="1" t="s">
        <v>28</v>
      </c>
      <c r="E172" s="3" t="s">
        <v>128</v>
      </c>
      <c r="F172" s="1">
        <v>91.1</v>
      </c>
      <c r="G172" s="13">
        <v>30.29</v>
      </c>
      <c r="H172" s="11">
        <v>30.48</v>
      </c>
      <c r="I172" s="11">
        <v>91.17</v>
      </c>
      <c r="J172" s="23">
        <f t="shared" si="9"/>
        <v>0.53197635600787163</v>
      </c>
      <c r="K172" s="23">
        <f t="shared" si="10"/>
        <v>1.5912166790432303</v>
      </c>
      <c r="L172">
        <f t="shared" si="11"/>
        <v>1.1296275829037106</v>
      </c>
      <c r="M172">
        <f t="shared" si="12"/>
        <v>-3.730303269561289</v>
      </c>
      <c r="N172" s="24">
        <f t="shared" si="13"/>
        <v>-7.349367064922567E-2</v>
      </c>
      <c r="O172" s="24">
        <f t="shared" si="14"/>
        <v>0.1288563687829789</v>
      </c>
      <c r="P172" s="24"/>
      <c r="Q172" s="24"/>
      <c r="R172" s="24"/>
      <c r="S172" s="24"/>
      <c r="T172" s="24"/>
      <c r="U172" s="24"/>
      <c r="V172" s="4"/>
      <c r="AN172" s="1">
        <v>71.03</v>
      </c>
      <c r="AO172" s="1">
        <v>42.21</v>
      </c>
    </row>
    <row r="173" spans="1:41">
      <c r="A173" s="1" t="s">
        <v>0</v>
      </c>
      <c r="B173" s="5" t="s">
        <v>129</v>
      </c>
      <c r="C173" s="1" t="s">
        <v>2</v>
      </c>
      <c r="D173" s="1" t="s">
        <v>28</v>
      </c>
      <c r="E173" s="3" t="s">
        <v>130</v>
      </c>
      <c r="F173" s="1">
        <v>90.08</v>
      </c>
      <c r="G173" s="13">
        <v>29.95</v>
      </c>
      <c r="H173" s="11">
        <v>30.58</v>
      </c>
      <c r="I173" s="11">
        <v>90.13</v>
      </c>
      <c r="J173" s="23">
        <f t="shared" si="9"/>
        <v>0.53372168525986596</v>
      </c>
      <c r="K173" s="23">
        <f t="shared" si="10"/>
        <v>1.573065254822489</v>
      </c>
      <c r="L173">
        <f t="shared" si="11"/>
        <v>1.127903083687769</v>
      </c>
      <c r="M173">
        <f t="shared" si="12"/>
        <v>-4.5335155677691077</v>
      </c>
      <c r="N173" s="24">
        <f t="shared" si="13"/>
        <v>-8.9151981784897E-2</v>
      </c>
      <c r="O173" s="24">
        <f t="shared" si="14"/>
        <v>0.13171648686031889</v>
      </c>
      <c r="P173" s="24"/>
      <c r="Q173" s="24"/>
      <c r="R173" s="24"/>
      <c r="S173" s="24"/>
      <c r="T173" s="24"/>
      <c r="U173" s="24"/>
      <c r="V173" s="4"/>
      <c r="AN173" s="1">
        <v>71.47</v>
      </c>
      <c r="AO173" s="1">
        <v>42.16</v>
      </c>
    </row>
    <row r="174" spans="1:41">
      <c r="A174" s="1" t="s">
        <v>0</v>
      </c>
      <c r="B174" s="5" t="s">
        <v>131</v>
      </c>
      <c r="C174" s="1" t="s">
        <v>2</v>
      </c>
      <c r="D174" s="1" t="s">
        <v>28</v>
      </c>
      <c r="E174" s="3" t="s">
        <v>132</v>
      </c>
      <c r="F174" s="1">
        <v>93.44</v>
      </c>
      <c r="G174" s="13">
        <v>32.299999999999997</v>
      </c>
      <c r="H174" s="11">
        <v>32.5</v>
      </c>
      <c r="I174" s="11">
        <v>93.73</v>
      </c>
      <c r="J174" s="23">
        <f t="shared" si="9"/>
        <v>0.56723200689815712</v>
      </c>
      <c r="K174" s="23">
        <f t="shared" si="10"/>
        <v>1.6358971078942852</v>
      </c>
      <c r="L174">
        <f t="shared" si="11"/>
        <v>1.0946276807524997</v>
      </c>
      <c r="M174">
        <f t="shared" si="12"/>
        <v>-1.7531653047420526</v>
      </c>
      <c r="N174" s="24">
        <f t="shared" si="13"/>
        <v>-3.3488746327251032E-2</v>
      </c>
      <c r="O174" s="24">
        <f t="shared" si="14"/>
        <v>0.16197537609633339</v>
      </c>
      <c r="P174" s="24"/>
      <c r="Q174" s="24"/>
      <c r="R174" s="24"/>
      <c r="S174" s="24"/>
      <c r="T174" s="24"/>
      <c r="U174" s="24"/>
      <c r="V174" s="4"/>
      <c r="AN174" s="1">
        <v>76.36</v>
      </c>
      <c r="AO174" s="1">
        <v>39.17</v>
      </c>
    </row>
    <row r="175" spans="1:41">
      <c r="A175" s="1" t="s">
        <v>0</v>
      </c>
      <c r="B175" s="5" t="s">
        <v>133</v>
      </c>
      <c r="C175" s="1" t="s">
        <v>2</v>
      </c>
      <c r="D175" s="1" t="s">
        <v>134</v>
      </c>
      <c r="E175" s="3" t="s">
        <v>107</v>
      </c>
      <c r="F175" s="1">
        <v>72.349999999999994</v>
      </c>
      <c r="G175" s="13">
        <v>42.06</v>
      </c>
      <c r="H175" s="11">
        <v>42.1</v>
      </c>
      <c r="I175" s="11">
        <v>72.58</v>
      </c>
      <c r="J175" s="23">
        <f t="shared" si="9"/>
        <v>0.73478361508961276</v>
      </c>
      <c r="K175" s="23">
        <f t="shared" si="10"/>
        <v>1.2667599710974844</v>
      </c>
      <c r="L175">
        <f t="shared" si="11"/>
        <v>0.92383105346784722</v>
      </c>
      <c r="M175">
        <f t="shared" si="12"/>
        <v>-18.087723100025968</v>
      </c>
      <c r="N175" s="24">
        <f t="shared" si="13"/>
        <v>-0.28682437073861516</v>
      </c>
      <c r="O175" s="24">
        <f t="shared" si="14"/>
        <v>0.37791323568041146</v>
      </c>
      <c r="P175" s="24"/>
      <c r="Q175" s="24"/>
      <c r="R175" s="24"/>
      <c r="S175" s="24"/>
      <c r="T175" s="24"/>
      <c r="U175" s="24"/>
      <c r="V175" s="4"/>
      <c r="AN175" s="1">
        <v>68.459999999999994</v>
      </c>
      <c r="AO175" s="1">
        <v>44.48</v>
      </c>
    </row>
    <row r="176" spans="1:41">
      <c r="A176" s="1" t="s">
        <v>0</v>
      </c>
      <c r="B176" s="2" t="s">
        <v>135</v>
      </c>
      <c r="C176" s="1" t="s">
        <v>2</v>
      </c>
      <c r="D176" s="1" t="s">
        <v>134</v>
      </c>
      <c r="E176" s="3" t="s">
        <v>136</v>
      </c>
      <c r="F176" s="1">
        <v>71.03</v>
      </c>
      <c r="G176" s="13">
        <v>42.21</v>
      </c>
      <c r="H176" s="11">
        <v>42.35</v>
      </c>
      <c r="I176" s="11">
        <v>71.05</v>
      </c>
      <c r="J176" s="23">
        <f t="shared" si="9"/>
        <v>0.73914693821959854</v>
      </c>
      <c r="K176" s="23">
        <f t="shared" si="10"/>
        <v>1.240056433541971</v>
      </c>
      <c r="L176">
        <f t="shared" si="11"/>
        <v>0.91929134873050122</v>
      </c>
      <c r="M176">
        <f t="shared" si="12"/>
        <v>-19.269371961812464</v>
      </c>
      <c r="N176" s="24">
        <f t="shared" si="13"/>
        <v>-0.30337517911706574</v>
      </c>
      <c r="O176" s="24">
        <f t="shared" si="14"/>
        <v>0.38830031808941334</v>
      </c>
      <c r="P176" s="24"/>
      <c r="Q176" s="24"/>
      <c r="R176" s="24"/>
      <c r="S176" s="24"/>
      <c r="T176" s="24"/>
      <c r="U176" s="24"/>
      <c r="V176" s="4"/>
      <c r="AN176" s="1">
        <v>70.150000000000006</v>
      </c>
      <c r="AO176" s="1">
        <v>43.39</v>
      </c>
    </row>
    <row r="177" spans="1:41">
      <c r="A177" s="1" t="s">
        <v>0</v>
      </c>
      <c r="B177" s="5" t="s">
        <v>137</v>
      </c>
      <c r="C177" s="1" t="s">
        <v>2</v>
      </c>
      <c r="D177" s="1" t="s">
        <v>134</v>
      </c>
      <c r="E177" s="3" t="s">
        <v>138</v>
      </c>
      <c r="F177" s="1">
        <v>71.47</v>
      </c>
      <c r="G177" s="13">
        <v>42.16</v>
      </c>
      <c r="H177" s="11">
        <v>42.27</v>
      </c>
      <c r="I177" s="11">
        <v>71.78</v>
      </c>
      <c r="J177" s="23">
        <f t="shared" si="9"/>
        <v>0.73775067481800316</v>
      </c>
      <c r="K177" s="23">
        <f t="shared" si="10"/>
        <v>1.2527973370815297</v>
      </c>
      <c r="L177">
        <f t="shared" si="11"/>
        <v>0.9207445313357413</v>
      </c>
      <c r="M177">
        <f t="shared" si="12"/>
        <v>-18.705578714031976</v>
      </c>
      <c r="N177" s="24">
        <f t="shared" si="13"/>
        <v>-0.29528757382179599</v>
      </c>
      <c r="O177" s="24">
        <f t="shared" si="14"/>
        <v>0.38398072790258186</v>
      </c>
      <c r="P177" s="24"/>
      <c r="Q177" s="24"/>
      <c r="R177" s="24"/>
      <c r="S177" s="24"/>
      <c r="T177" s="24"/>
      <c r="U177" s="24"/>
      <c r="AN177" s="1">
        <v>83.44</v>
      </c>
      <c r="AO177" s="1">
        <v>42.16</v>
      </c>
    </row>
    <row r="178" spans="1:41">
      <c r="A178" s="1" t="s">
        <v>0</v>
      </c>
      <c r="B178" s="2" t="s">
        <v>139</v>
      </c>
      <c r="C178" s="1" t="s">
        <v>2</v>
      </c>
      <c r="D178" s="1" t="s">
        <v>140</v>
      </c>
      <c r="E178" s="3" t="s">
        <v>141</v>
      </c>
      <c r="F178" s="1">
        <v>76.36</v>
      </c>
      <c r="G178" s="13">
        <v>39.17</v>
      </c>
      <c r="H178" s="11">
        <v>39.28</v>
      </c>
      <c r="I178" s="11">
        <v>76.599999999999994</v>
      </c>
      <c r="J178" s="23">
        <f t="shared" si="9"/>
        <v>0.68556533018337262</v>
      </c>
      <c r="K178" s="23">
        <f t="shared" si="10"/>
        <v>1.3369222070276563</v>
      </c>
      <c r="L178">
        <f t="shared" si="11"/>
        <v>0.97472927131275922</v>
      </c>
      <c r="M178">
        <f t="shared" si="12"/>
        <v>-14.982998639645766</v>
      </c>
      <c r="N178" s="24">
        <f t="shared" si="13"/>
        <v>-0.25199911230508915</v>
      </c>
      <c r="O178" s="24">
        <f t="shared" si="14"/>
        <v>0.31449967017475666</v>
      </c>
      <c r="P178" s="24"/>
      <c r="Q178" s="24"/>
      <c r="R178" s="24"/>
      <c r="S178" s="24"/>
      <c r="T178" s="24"/>
      <c r="U178" s="24"/>
      <c r="V178" s="4"/>
      <c r="AN178" s="1">
        <v>83.02</v>
      </c>
      <c r="AO178" s="1">
        <v>42.19</v>
      </c>
    </row>
    <row r="179" spans="1:41">
      <c r="A179" s="1" t="s">
        <v>0</v>
      </c>
      <c r="B179" s="2" t="s">
        <v>142</v>
      </c>
      <c r="C179" s="1" t="s">
        <v>2</v>
      </c>
      <c r="D179" s="1" t="s">
        <v>143</v>
      </c>
      <c r="E179" s="3" t="s">
        <v>144</v>
      </c>
      <c r="F179" s="1">
        <v>68.459999999999994</v>
      </c>
      <c r="G179" s="13">
        <v>44.48</v>
      </c>
      <c r="H179" s="11">
        <v>44.8</v>
      </c>
      <c r="I179" s="11">
        <v>68.77</v>
      </c>
      <c r="J179" s="23">
        <f t="shared" si="9"/>
        <v>0.78190750489345962</v>
      </c>
      <c r="K179" s="23">
        <f t="shared" si="10"/>
        <v>1.2002629265965004</v>
      </c>
      <c r="L179">
        <f t="shared" si="11"/>
        <v>0.87457405442586555</v>
      </c>
      <c r="M179">
        <f t="shared" si="12"/>
        <v>-21.030260461729597</v>
      </c>
      <c r="N179" s="24">
        <f t="shared" si="13"/>
        <v>-0.313850489211007</v>
      </c>
      <c r="O179" s="24">
        <f t="shared" si="14"/>
        <v>0.43977108992898817</v>
      </c>
      <c r="P179" s="24"/>
      <c r="Q179" s="24"/>
      <c r="R179" s="24"/>
      <c r="S179" s="24"/>
      <c r="T179" s="24"/>
      <c r="U179" s="24"/>
      <c r="V179" s="4"/>
      <c r="AN179" s="1">
        <v>83.41</v>
      </c>
      <c r="AO179" s="1">
        <v>43.01</v>
      </c>
    </row>
    <row r="180" spans="1:41">
      <c r="A180" s="1" t="s">
        <v>0</v>
      </c>
      <c r="B180" s="5" t="s">
        <v>145</v>
      </c>
      <c r="C180" s="1" t="s">
        <v>2</v>
      </c>
      <c r="D180" s="1" t="s">
        <v>143</v>
      </c>
      <c r="E180" s="3" t="s">
        <v>146</v>
      </c>
      <c r="F180" s="1">
        <v>70.150000000000006</v>
      </c>
      <c r="G180" s="13">
        <v>43.39</v>
      </c>
      <c r="H180" s="11">
        <v>43.65</v>
      </c>
      <c r="I180" s="11">
        <v>70.25</v>
      </c>
      <c r="J180" s="23">
        <f t="shared" si="9"/>
        <v>0.76183621849552485</v>
      </c>
      <c r="K180" s="23">
        <f t="shared" si="10"/>
        <v>1.2260937995260166</v>
      </c>
      <c r="L180">
        <f t="shared" si="11"/>
        <v>0.89561483950307597</v>
      </c>
      <c r="M180">
        <f t="shared" si="12"/>
        <v>-19.887227575818471</v>
      </c>
      <c r="N180" s="24">
        <f t="shared" si="13"/>
        <v>-0.3046612389837085</v>
      </c>
      <c r="O180" s="24">
        <f t="shared" si="14"/>
        <v>0.4138867278236763</v>
      </c>
      <c r="P180" s="24"/>
      <c r="Q180" s="24"/>
      <c r="R180" s="24"/>
      <c r="S180" s="24"/>
      <c r="T180" s="24"/>
      <c r="U180" s="24"/>
      <c r="V180" s="4"/>
      <c r="AN180" s="1">
        <v>85.39</v>
      </c>
      <c r="AO180" s="1">
        <v>42.57</v>
      </c>
    </row>
    <row r="181" spans="1:41">
      <c r="A181" s="1" t="s">
        <v>0</v>
      </c>
      <c r="B181" s="2" t="s">
        <v>147</v>
      </c>
      <c r="C181" s="1" t="s">
        <v>2</v>
      </c>
      <c r="D181" s="1" t="s">
        <v>148</v>
      </c>
      <c r="E181" s="3" t="s">
        <v>149</v>
      </c>
      <c r="F181" s="1">
        <v>83.44</v>
      </c>
      <c r="G181" s="13">
        <v>42.16</v>
      </c>
      <c r="H181" s="11">
        <v>42.27</v>
      </c>
      <c r="I181" s="11">
        <v>83.73</v>
      </c>
      <c r="J181" s="23">
        <f t="shared" si="9"/>
        <v>0.73775067481800316</v>
      </c>
      <c r="K181" s="23">
        <f t="shared" si="10"/>
        <v>1.4613641826948522</v>
      </c>
      <c r="L181">
        <f t="shared" si="11"/>
        <v>0.9207445313357413</v>
      </c>
      <c r="M181">
        <f t="shared" si="12"/>
        <v>-9.4763604798171865</v>
      </c>
      <c r="N181" s="24">
        <f t="shared" si="13"/>
        <v>-0.15159198986474887</v>
      </c>
      <c r="O181" s="24">
        <f t="shared" si="14"/>
        <v>0.34791096785034692</v>
      </c>
      <c r="P181" s="24"/>
      <c r="Q181" s="24"/>
      <c r="R181" s="24"/>
      <c r="S181" s="24"/>
      <c r="T181" s="24"/>
      <c r="U181" s="24"/>
      <c r="V181" s="4"/>
      <c r="AN181" s="1">
        <v>84.32</v>
      </c>
      <c r="AO181" s="1">
        <v>42.44</v>
      </c>
    </row>
    <row r="182" spans="1:41">
      <c r="A182" s="1" t="s">
        <v>0</v>
      </c>
      <c r="B182" s="5" t="s">
        <v>150</v>
      </c>
      <c r="C182" s="1" t="s">
        <v>2</v>
      </c>
      <c r="D182" s="1" t="s">
        <v>148</v>
      </c>
      <c r="E182" s="3" t="s">
        <v>151</v>
      </c>
      <c r="F182" s="1">
        <v>83.02</v>
      </c>
      <c r="G182" s="13">
        <v>42.19</v>
      </c>
      <c r="H182" s="11">
        <v>42.32</v>
      </c>
      <c r="I182" s="11">
        <v>83.03</v>
      </c>
      <c r="J182" s="23">
        <f t="shared" si="9"/>
        <v>0.73862333944400027</v>
      </c>
      <c r="K182" s="23">
        <f t="shared" si="10"/>
        <v>1.4491468779308918</v>
      </c>
      <c r="L182">
        <f t="shared" si="11"/>
        <v>0.91983634475154019</v>
      </c>
      <c r="M182">
        <f t="shared" si="12"/>
        <v>-10.016984142072449</v>
      </c>
      <c r="N182" s="24">
        <f t="shared" si="13"/>
        <v>-0.1599964219333698</v>
      </c>
      <c r="O182" s="24">
        <f t="shared" si="14"/>
        <v>0.35027608805214216</v>
      </c>
      <c r="P182" s="24"/>
      <c r="Q182" s="24"/>
      <c r="R182" s="24"/>
      <c r="S182" s="24"/>
      <c r="T182" s="24"/>
      <c r="U182" s="24"/>
      <c r="V182" s="4"/>
      <c r="AN182" s="1">
        <v>93.16</v>
      </c>
      <c r="AO182" s="1">
        <v>44.58</v>
      </c>
    </row>
    <row r="183" spans="1:41">
      <c r="A183" s="1" t="s">
        <v>0</v>
      </c>
      <c r="B183" s="5" t="s">
        <v>152</v>
      </c>
      <c r="C183" s="1" t="s">
        <v>2</v>
      </c>
      <c r="D183" s="1" t="s">
        <v>148</v>
      </c>
      <c r="E183" s="3" t="s">
        <v>153</v>
      </c>
      <c r="F183" s="1">
        <v>83.41</v>
      </c>
      <c r="G183" s="13">
        <v>43.01</v>
      </c>
      <c r="H183" s="11">
        <v>43.02</v>
      </c>
      <c r="I183" s="11">
        <v>83.68</v>
      </c>
      <c r="J183" s="23">
        <f t="shared" si="9"/>
        <v>0.75084064420796059</v>
      </c>
      <c r="K183" s="23">
        <f t="shared" si="10"/>
        <v>1.4604915180688551</v>
      </c>
      <c r="L183">
        <f t="shared" si="11"/>
        <v>0.90710342330057325</v>
      </c>
      <c r="M183">
        <f t="shared" si="12"/>
        <v>-9.51497645569256</v>
      </c>
      <c r="N183" s="24">
        <f t="shared" si="13"/>
        <v>-0.14994909776412993</v>
      </c>
      <c r="O183" s="24">
        <f t="shared" si="14"/>
        <v>0.36146678294734358</v>
      </c>
      <c r="P183" s="24"/>
      <c r="Q183" s="24"/>
      <c r="R183" s="24"/>
      <c r="S183" s="24"/>
      <c r="T183" s="24"/>
      <c r="U183" s="24"/>
      <c r="V183" s="4"/>
      <c r="AN183" s="1">
        <v>92.05</v>
      </c>
      <c r="AO183" s="1">
        <v>46.47</v>
      </c>
    </row>
    <row r="184" spans="1:41">
      <c r="A184" s="1" t="s">
        <v>0</v>
      </c>
      <c r="B184" s="5" t="s">
        <v>154</v>
      </c>
      <c r="C184" s="1" t="s">
        <v>2</v>
      </c>
      <c r="D184" s="1" t="s">
        <v>148</v>
      </c>
      <c r="E184" s="3" t="s">
        <v>155</v>
      </c>
      <c r="F184" s="1">
        <v>85.39</v>
      </c>
      <c r="G184" s="13">
        <v>42.57</v>
      </c>
      <c r="H184" s="11">
        <v>42.95</v>
      </c>
      <c r="I184" s="11">
        <v>85.65</v>
      </c>
      <c r="J184" s="23">
        <f t="shared" si="9"/>
        <v>0.74961891373156464</v>
      </c>
      <c r="K184" s="23">
        <f t="shared" si="10"/>
        <v>1.4948745043331433</v>
      </c>
      <c r="L184">
        <f t="shared" si="11"/>
        <v>0.90837824650189514</v>
      </c>
      <c r="M184">
        <f t="shared" si="12"/>
        <v>-7.9935070062027602</v>
      </c>
      <c r="N184" s="24">
        <f t="shared" si="13"/>
        <v>-0.12631987724964411</v>
      </c>
      <c r="O184" s="24">
        <f t="shared" si="14"/>
        <v>0.35653837133694866</v>
      </c>
      <c r="P184" s="24"/>
      <c r="Q184" s="24"/>
      <c r="R184" s="24"/>
      <c r="S184" s="24"/>
      <c r="T184" s="24"/>
      <c r="U184" s="24"/>
      <c r="V184" s="4"/>
      <c r="AN184" s="1">
        <v>94.37</v>
      </c>
      <c r="AO184" s="1">
        <v>43.58</v>
      </c>
    </row>
    <row r="185" spans="1:41">
      <c r="A185" s="1" t="s">
        <v>0</v>
      </c>
      <c r="B185" s="5" t="s">
        <v>156</v>
      </c>
      <c r="C185" s="1" t="s">
        <v>2</v>
      </c>
      <c r="D185" s="1" t="s">
        <v>148</v>
      </c>
      <c r="E185" s="3" t="s">
        <v>157</v>
      </c>
      <c r="F185" s="1">
        <v>84.32</v>
      </c>
      <c r="G185" s="13">
        <v>42.44</v>
      </c>
      <c r="H185" s="11">
        <v>42.73</v>
      </c>
      <c r="I185" s="11">
        <v>84.53</v>
      </c>
      <c r="J185" s="23">
        <f t="shared" si="9"/>
        <v>0.74577918937717691</v>
      </c>
      <c r="K185" s="23">
        <f t="shared" si="10"/>
        <v>1.4753268167108067</v>
      </c>
      <c r="L185">
        <f t="shared" si="11"/>
        <v>0.91238262474975729</v>
      </c>
      <c r="M185">
        <f t="shared" si="12"/>
        <v>-8.8585048658111791</v>
      </c>
      <c r="N185" s="24">
        <f t="shared" si="13"/>
        <v>-0.14050221527754606</v>
      </c>
      <c r="O185" s="24">
        <f t="shared" si="14"/>
        <v>0.35459125670512326</v>
      </c>
      <c r="P185" s="24"/>
      <c r="Q185" s="24"/>
      <c r="R185" s="24"/>
      <c r="S185" s="24"/>
      <c r="T185" s="24"/>
      <c r="U185" s="24"/>
      <c r="V185" s="4"/>
      <c r="AN185" s="1">
        <v>92.52</v>
      </c>
      <c r="AO185" s="1">
        <v>47.29</v>
      </c>
    </row>
    <row r="186" spans="1:41">
      <c r="A186" s="1" t="s">
        <v>0</v>
      </c>
      <c r="B186" s="5" t="s">
        <v>158</v>
      </c>
      <c r="C186" s="1" t="s">
        <v>2</v>
      </c>
      <c r="D186" s="1" t="s">
        <v>159</v>
      </c>
      <c r="E186" s="3" t="s">
        <v>160</v>
      </c>
      <c r="F186" s="1">
        <v>93.16</v>
      </c>
      <c r="G186" s="13">
        <v>44.58</v>
      </c>
      <c r="H186" s="11">
        <v>44.97</v>
      </c>
      <c r="I186" s="11">
        <v>93.27</v>
      </c>
      <c r="J186" s="23">
        <f t="shared" si="9"/>
        <v>0.78487456462185001</v>
      </c>
      <c r="K186" s="23">
        <f t="shared" si="10"/>
        <v>1.6278685933351111</v>
      </c>
      <c r="L186">
        <f t="shared" si="11"/>
        <v>0.87145615356553763</v>
      </c>
      <c r="M186">
        <f t="shared" si="12"/>
        <v>-2.1084322827955151</v>
      </c>
      <c r="N186" s="24">
        <f t="shared" si="13"/>
        <v>-3.2061552119070469E-2</v>
      </c>
      <c r="O186" s="24">
        <f t="shared" si="14"/>
        <v>0.38522449496378153</v>
      </c>
      <c r="P186" s="24"/>
      <c r="Q186" s="24"/>
      <c r="R186" s="24"/>
      <c r="S186" s="24"/>
      <c r="T186" s="24"/>
      <c r="U186" s="24"/>
      <c r="V186" s="4"/>
      <c r="AN186" s="1">
        <v>94.34</v>
      </c>
      <c r="AO186" s="1">
        <v>39.049999999999997</v>
      </c>
    </row>
    <row r="187" spans="1:41">
      <c r="A187" s="1" t="s">
        <v>0</v>
      </c>
      <c r="B187" s="5" t="s">
        <v>161</v>
      </c>
      <c r="C187" s="1" t="s">
        <v>2</v>
      </c>
      <c r="D187" s="1" t="s">
        <v>159</v>
      </c>
      <c r="E187" s="3" t="s">
        <v>162</v>
      </c>
      <c r="F187" s="1">
        <v>92.05</v>
      </c>
      <c r="G187" s="13">
        <v>46.47</v>
      </c>
      <c r="H187" s="11">
        <v>46.78</v>
      </c>
      <c r="I187" s="11">
        <v>92.08</v>
      </c>
      <c r="J187" s="23">
        <f t="shared" si="9"/>
        <v>0.81646502408294741</v>
      </c>
      <c r="K187" s="23">
        <f t="shared" si="10"/>
        <v>1.6070991752363786</v>
      </c>
      <c r="L187">
        <f t="shared" si="11"/>
        <v>0.83814213078147171</v>
      </c>
      <c r="M187">
        <f t="shared" si="12"/>
        <v>-3.0274925086294542</v>
      </c>
      <c r="N187" s="24">
        <f t="shared" si="13"/>
        <v>-4.4266583414779188E-2</v>
      </c>
      <c r="O187" s="24">
        <f t="shared" si="14"/>
        <v>0.4191183222251379</v>
      </c>
      <c r="P187" s="24"/>
      <c r="Q187" s="24"/>
      <c r="R187" s="24"/>
      <c r="S187" s="24"/>
      <c r="T187" s="24"/>
      <c r="U187" s="24"/>
      <c r="V187" s="4"/>
      <c r="AN187" s="1">
        <v>93.17</v>
      </c>
      <c r="AO187" s="1">
        <v>37.119999999999997</v>
      </c>
    </row>
    <row r="188" spans="1:41">
      <c r="A188" s="1" t="s">
        <v>0</v>
      </c>
      <c r="B188" s="5" t="s">
        <v>163</v>
      </c>
      <c r="C188" s="1" t="s">
        <v>2</v>
      </c>
      <c r="D188" s="1" t="s">
        <v>159</v>
      </c>
      <c r="E188" s="3" t="s">
        <v>164</v>
      </c>
      <c r="F188" s="1">
        <v>94.37</v>
      </c>
      <c r="G188" s="13">
        <v>43.58</v>
      </c>
      <c r="H188" s="11">
        <v>43.97</v>
      </c>
      <c r="I188" s="11">
        <v>94.62</v>
      </c>
      <c r="J188" s="23">
        <f t="shared" si="9"/>
        <v>0.76742127210190669</v>
      </c>
      <c r="K188" s="23">
        <f t="shared" si="10"/>
        <v>1.6514305382370347</v>
      </c>
      <c r="L188">
        <f t="shared" si="11"/>
        <v>0.88976897939369703</v>
      </c>
      <c r="M188">
        <f t="shared" si="12"/>
        <v>-1.0658009341603651</v>
      </c>
      <c r="N188" s="24">
        <f t="shared" si="13"/>
        <v>-1.655029267931345E-2</v>
      </c>
      <c r="O188" s="24">
        <f t="shared" si="14"/>
        <v>0.36647562118067489</v>
      </c>
      <c r="P188" s="24"/>
      <c r="Q188" s="24"/>
      <c r="R188" s="24"/>
      <c r="S188" s="24"/>
      <c r="T188" s="24"/>
      <c r="U188" s="24"/>
      <c r="V188" s="4"/>
      <c r="AN188" s="1">
        <v>90.11</v>
      </c>
      <c r="AO188" s="1">
        <v>38.369999999999997</v>
      </c>
    </row>
    <row r="189" spans="1:41">
      <c r="A189" s="1" t="s">
        <v>0</v>
      </c>
      <c r="B189" s="5" t="s">
        <v>165</v>
      </c>
      <c r="C189" s="1" t="s">
        <v>2</v>
      </c>
      <c r="D189" s="1" t="s">
        <v>159</v>
      </c>
      <c r="E189" s="3" t="s">
        <v>166</v>
      </c>
      <c r="F189" s="1">
        <v>92.52</v>
      </c>
      <c r="G189" s="13">
        <v>47.29</v>
      </c>
      <c r="H189" s="11">
        <v>47.48</v>
      </c>
      <c r="I189" s="11">
        <v>92.87</v>
      </c>
      <c r="J189" s="23">
        <f t="shared" si="9"/>
        <v>0.82868232884690762</v>
      </c>
      <c r="K189" s="23">
        <f t="shared" si="10"/>
        <v>1.620887276327134</v>
      </c>
      <c r="L189">
        <f t="shared" si="11"/>
        <v>0.82520172536020486</v>
      </c>
      <c r="M189">
        <f t="shared" si="12"/>
        <v>-2.4173600897985139</v>
      </c>
      <c r="N189" s="24">
        <f t="shared" si="13"/>
        <v>-3.4805669269869229E-2</v>
      </c>
      <c r="O189" s="24">
        <f t="shared" si="14"/>
        <v>0.43162328875835188</v>
      </c>
      <c r="P189" s="24"/>
      <c r="Q189" s="24"/>
      <c r="R189" s="24"/>
      <c r="S189" s="24"/>
      <c r="T189" s="24"/>
      <c r="U189" s="24"/>
      <c r="V189" s="4"/>
      <c r="AN189" s="1">
        <v>94.5</v>
      </c>
      <c r="AO189" s="1">
        <v>39.450000000000003</v>
      </c>
    </row>
    <row r="190" spans="1:41">
      <c r="A190" s="1" t="s">
        <v>0</v>
      </c>
      <c r="B190" s="5" t="s">
        <v>167</v>
      </c>
      <c r="C190" s="1" t="s">
        <v>2</v>
      </c>
      <c r="D190" s="1" t="s">
        <v>168</v>
      </c>
      <c r="E190" s="3" t="s">
        <v>169</v>
      </c>
      <c r="F190" s="1">
        <v>94.34</v>
      </c>
      <c r="G190" s="13">
        <v>39.049999999999997</v>
      </c>
      <c r="H190" s="11">
        <v>39.08</v>
      </c>
      <c r="I190" s="11">
        <v>94.57</v>
      </c>
      <c r="J190" s="23">
        <f t="shared" si="9"/>
        <v>0.68207467167938396</v>
      </c>
      <c r="K190" s="23">
        <f t="shared" si="10"/>
        <v>1.6505578736110373</v>
      </c>
      <c r="L190">
        <f t="shared" si="11"/>
        <v>0.97831701807612825</v>
      </c>
      <c r="M190">
        <f t="shared" si="12"/>
        <v>-1.1044169100357495</v>
      </c>
      <c r="N190" s="24">
        <f t="shared" si="13"/>
        <v>-1.8856588738620245E-2</v>
      </c>
      <c r="O190" s="24">
        <f t="shared" si="14"/>
        <v>0.27795538868469605</v>
      </c>
      <c r="P190" s="24"/>
      <c r="Q190" s="24"/>
      <c r="R190" s="24"/>
      <c r="S190" s="24"/>
      <c r="T190" s="24"/>
      <c r="U190" s="24"/>
      <c r="V190" s="4"/>
      <c r="AN190" s="1">
        <v>108.3</v>
      </c>
      <c r="AO190" s="1">
        <v>45.47</v>
      </c>
    </row>
    <row r="191" spans="1:41">
      <c r="A191" s="1" t="s">
        <v>0</v>
      </c>
      <c r="B191" s="5" t="s">
        <v>170</v>
      </c>
      <c r="C191" s="1" t="s">
        <v>2</v>
      </c>
      <c r="D191" s="1" t="s">
        <v>168</v>
      </c>
      <c r="E191" s="3" t="s">
        <v>171</v>
      </c>
      <c r="F191" s="1">
        <v>93.17</v>
      </c>
      <c r="G191" s="13">
        <v>37.119999999999997</v>
      </c>
      <c r="H191" s="11">
        <v>37.200000000000003</v>
      </c>
      <c r="I191" s="11">
        <v>93.28</v>
      </c>
      <c r="J191" s="23">
        <f t="shared" si="9"/>
        <v>0.64926248174189061</v>
      </c>
      <c r="K191" s="23">
        <f t="shared" si="10"/>
        <v>1.6280431262603106</v>
      </c>
      <c r="L191">
        <f t="shared" si="11"/>
        <v>1.0118946770121788</v>
      </c>
      <c r="M191">
        <f t="shared" si="12"/>
        <v>-2.100709087620436</v>
      </c>
      <c r="N191" s="24">
        <f t="shared" si="13"/>
        <v>-3.7092088493860587E-2</v>
      </c>
      <c r="O191" s="24">
        <f t="shared" si="14"/>
        <v>0.24487604077161795</v>
      </c>
      <c r="P191" s="24"/>
      <c r="Q191" s="24"/>
      <c r="R191" s="24"/>
      <c r="S191" s="24"/>
      <c r="T191" s="24"/>
      <c r="U191" s="24"/>
      <c r="V191" s="4"/>
      <c r="AN191" s="1">
        <v>114</v>
      </c>
      <c r="AO191" s="1">
        <v>46.51</v>
      </c>
    </row>
    <row r="192" spans="1:41">
      <c r="A192" s="1" t="s">
        <v>0</v>
      </c>
      <c r="B192" s="5" t="s">
        <v>172</v>
      </c>
      <c r="C192" s="1" t="s">
        <v>2</v>
      </c>
      <c r="D192" s="1" t="s">
        <v>168</v>
      </c>
      <c r="E192" s="3" t="s">
        <v>173</v>
      </c>
      <c r="F192" s="1">
        <v>90.11</v>
      </c>
      <c r="G192" s="13">
        <v>38.369999999999997</v>
      </c>
      <c r="H192" s="11">
        <v>38.619999999999997</v>
      </c>
      <c r="I192" s="11">
        <v>90.18</v>
      </c>
      <c r="J192" s="23">
        <f t="shared" si="9"/>
        <v>0.67404615712020999</v>
      </c>
      <c r="K192" s="23">
        <f t="shared" si="10"/>
        <v>1.5739379194484866</v>
      </c>
      <c r="L192">
        <f t="shared" si="11"/>
        <v>0.98655750810742626</v>
      </c>
      <c r="M192">
        <f t="shared" si="12"/>
        <v>-4.4948995918937236</v>
      </c>
      <c r="N192" s="24">
        <f t="shared" si="13"/>
        <v>-7.7316858111214165E-2</v>
      </c>
      <c r="O192" s="24">
        <f t="shared" si="14"/>
        <v>0.27256749693578874</v>
      </c>
      <c r="P192" s="24"/>
      <c r="Q192" s="24"/>
      <c r="R192" s="24"/>
      <c r="S192" s="24"/>
      <c r="T192" s="24"/>
      <c r="U192" s="24"/>
      <c r="V192" s="4"/>
      <c r="AN192" s="1">
        <v>111.17</v>
      </c>
      <c r="AO192" s="1">
        <v>47.3</v>
      </c>
    </row>
    <row r="193" spans="1:41">
      <c r="A193" s="1" t="s">
        <v>0</v>
      </c>
      <c r="B193" s="5" t="s">
        <v>174</v>
      </c>
      <c r="C193" s="1" t="s">
        <v>2</v>
      </c>
      <c r="D193" s="1" t="s">
        <v>168</v>
      </c>
      <c r="E193" s="3" t="s">
        <v>175</v>
      </c>
      <c r="F193" s="1">
        <v>94.5</v>
      </c>
      <c r="G193" s="13">
        <v>39.450000000000003</v>
      </c>
      <c r="H193" s="11">
        <v>39.75</v>
      </c>
      <c r="I193" s="11">
        <v>94.83</v>
      </c>
      <c r="J193" s="23">
        <f t="shared" ref="J193:J256" si="15">RADIANS(H193)</f>
        <v>0.69376837766774602</v>
      </c>
      <c r="K193" s="23">
        <f t="shared" ref="K193:K256" si="16">RADIANS(I193)</f>
        <v>1.6550957296662228</v>
      </c>
      <c r="L193">
        <f t="shared" ref="L193:L256" si="17">((E$17-(2*E$18*SIN(J193)))^0.5)/E$18</f>
        <v>0.966286398303289</v>
      </c>
      <c r="M193">
        <f t="shared" ref="M193:M256" si="18">E$18*(I193-(E$9))</f>
        <v>-0.90361383548379215</v>
      </c>
      <c r="N193" s="24">
        <f t="shared" ref="N193:N256" si="19">L193*SIN(RADIANS(M193))</f>
        <v>-1.5238706421913457E-2</v>
      </c>
      <c r="O193" s="24">
        <f t="shared" ref="O193:O256" si="20">E$16-L193*COS(RADIANS(M193))</f>
        <v>0.28992443333810336</v>
      </c>
      <c r="P193" s="24"/>
      <c r="Q193" s="24"/>
      <c r="R193" s="24"/>
      <c r="S193" s="24"/>
      <c r="T193" s="24"/>
      <c r="U193" s="24"/>
      <c r="V193" s="4"/>
      <c r="AN193" s="1">
        <v>105.45</v>
      </c>
      <c r="AO193" s="1">
        <v>47.1</v>
      </c>
    </row>
    <row r="194" spans="1:41">
      <c r="A194" s="1" t="s">
        <v>0</v>
      </c>
      <c r="B194" s="2" t="s">
        <v>176</v>
      </c>
      <c r="C194" s="1" t="s">
        <v>2</v>
      </c>
      <c r="D194" s="1" t="s">
        <v>177</v>
      </c>
      <c r="E194" s="3" t="s">
        <v>178</v>
      </c>
      <c r="F194" s="1">
        <v>108.3</v>
      </c>
      <c r="G194" s="13">
        <v>45.47</v>
      </c>
      <c r="H194" s="11">
        <v>45.78</v>
      </c>
      <c r="I194" s="11">
        <v>108.5</v>
      </c>
      <c r="J194" s="23">
        <f t="shared" si="15"/>
        <v>0.79901173156300409</v>
      </c>
      <c r="K194" s="23">
        <f t="shared" si="16"/>
        <v>1.8936822384138476</v>
      </c>
      <c r="L194">
        <f t="shared" si="17"/>
        <v>0.85657405104564521</v>
      </c>
      <c r="M194">
        <f t="shared" si="18"/>
        <v>9.6539939688439187</v>
      </c>
      <c r="N194" s="24">
        <f t="shared" si="19"/>
        <v>0.14364562510746628</v>
      </c>
      <c r="O194" s="24">
        <f t="shared" si="20"/>
        <v>0.41164703697457239</v>
      </c>
      <c r="P194" s="24"/>
      <c r="Q194" s="24"/>
      <c r="R194" s="24"/>
      <c r="S194" s="24"/>
      <c r="T194" s="24"/>
      <c r="U194" s="24"/>
      <c r="V194" s="4"/>
      <c r="AN194" s="1">
        <v>82.33</v>
      </c>
      <c r="AO194" s="1">
        <v>35.35</v>
      </c>
    </row>
    <row r="195" spans="1:41">
      <c r="A195" s="1" t="s">
        <v>0</v>
      </c>
      <c r="B195" s="5" t="s">
        <v>179</v>
      </c>
      <c r="C195" s="1" t="s">
        <v>2</v>
      </c>
      <c r="D195" s="1" t="s">
        <v>177</v>
      </c>
      <c r="E195" s="3" t="s">
        <v>180</v>
      </c>
      <c r="F195" s="1">
        <v>114</v>
      </c>
      <c r="G195" s="13">
        <v>46.51</v>
      </c>
      <c r="H195" s="11">
        <v>46.85</v>
      </c>
      <c r="I195" s="11">
        <v>114</v>
      </c>
      <c r="J195" s="23">
        <f t="shared" si="15"/>
        <v>0.81768675455934337</v>
      </c>
      <c r="K195" s="23">
        <f t="shared" si="16"/>
        <v>1.9896753472735358</v>
      </c>
      <c r="L195">
        <f t="shared" si="17"/>
        <v>0.83684948968779216</v>
      </c>
      <c r="M195">
        <f t="shared" si="18"/>
        <v>13.901751315135243</v>
      </c>
      <c r="N195" s="24">
        <f t="shared" si="19"/>
        <v>0.20105954493105743</v>
      </c>
      <c r="O195" s="24">
        <f t="shared" si="20"/>
        <v>0.44375321706195514</v>
      </c>
      <c r="P195" s="24"/>
      <c r="Q195" s="24"/>
      <c r="R195" s="24"/>
      <c r="S195" s="24"/>
      <c r="T195" s="24"/>
      <c r="U195" s="24"/>
      <c r="V195" s="4"/>
      <c r="AN195" s="1">
        <v>80.5</v>
      </c>
      <c r="AO195" s="1">
        <v>35.130000000000003</v>
      </c>
    </row>
    <row r="196" spans="1:41">
      <c r="A196" s="1" t="s">
        <v>0</v>
      </c>
      <c r="B196" s="5" t="s">
        <v>181</v>
      </c>
      <c r="C196" s="1" t="s">
        <v>2</v>
      </c>
      <c r="D196" s="1" t="s">
        <v>177</v>
      </c>
      <c r="E196" s="3" t="s">
        <v>182</v>
      </c>
      <c r="F196" s="1">
        <v>111.17</v>
      </c>
      <c r="G196" s="13">
        <v>47.3</v>
      </c>
      <c r="H196" s="11">
        <v>47.5</v>
      </c>
      <c r="I196" s="11">
        <v>111.28</v>
      </c>
      <c r="J196" s="23">
        <f t="shared" si="15"/>
        <v>0.82903139469730658</v>
      </c>
      <c r="K196" s="23">
        <f t="shared" si="16"/>
        <v>1.9422023916192899</v>
      </c>
      <c r="L196">
        <f t="shared" si="17"/>
        <v>0.82483154472462439</v>
      </c>
      <c r="M196">
        <f t="shared" si="18"/>
        <v>11.801042227514808</v>
      </c>
      <c r="N196" s="24">
        <f t="shared" si="19"/>
        <v>0.16868948116516658</v>
      </c>
      <c r="O196" s="24">
        <f t="shared" si="20"/>
        <v>0.44869303207844147</v>
      </c>
      <c r="P196" s="24"/>
      <c r="Q196" s="24"/>
      <c r="R196" s="24"/>
      <c r="S196" s="24"/>
      <c r="T196" s="24"/>
      <c r="U196" s="24"/>
      <c r="V196" s="4"/>
      <c r="AN196" s="1">
        <v>78.52</v>
      </c>
      <c r="AO196" s="1">
        <v>35.299999999999997</v>
      </c>
    </row>
    <row r="197" spans="1:41">
      <c r="A197" s="1" t="s">
        <v>0</v>
      </c>
      <c r="B197" s="5" t="s">
        <v>177</v>
      </c>
      <c r="C197" s="1" t="s">
        <v>2</v>
      </c>
      <c r="D197" s="1" t="s">
        <v>177</v>
      </c>
      <c r="E197" s="3" t="s">
        <v>183</v>
      </c>
      <c r="F197" s="1">
        <v>105.45</v>
      </c>
      <c r="G197" s="13">
        <v>47.1</v>
      </c>
      <c r="H197" s="11">
        <v>47.17</v>
      </c>
      <c r="I197" s="11">
        <v>105.75</v>
      </c>
      <c r="J197" s="23">
        <f t="shared" si="15"/>
        <v>0.82327180816572532</v>
      </c>
      <c r="K197" s="23">
        <f t="shared" si="16"/>
        <v>1.8456856839840035</v>
      </c>
      <c r="L197">
        <f t="shared" si="17"/>
        <v>0.83093630383992612</v>
      </c>
      <c r="M197">
        <f t="shared" si="18"/>
        <v>7.5301152956982564</v>
      </c>
      <c r="N197" s="24">
        <f t="shared" si="19"/>
        <v>0.10889194958066672</v>
      </c>
      <c r="O197" s="24">
        <f t="shared" si="20"/>
        <v>0.43232025650197048</v>
      </c>
      <c r="P197" s="24"/>
      <c r="Q197" s="24"/>
      <c r="R197" s="24"/>
      <c r="S197" s="24"/>
      <c r="T197" s="24"/>
      <c r="U197" s="24"/>
      <c r="V197" s="4"/>
      <c r="AN197" s="1">
        <v>78.38</v>
      </c>
      <c r="AO197" s="1">
        <v>35.46</v>
      </c>
    </row>
    <row r="198" spans="1:41">
      <c r="A198" s="1" t="s">
        <v>0</v>
      </c>
      <c r="B198" s="2" t="s">
        <v>184</v>
      </c>
      <c r="C198" s="1" t="s">
        <v>2</v>
      </c>
      <c r="D198" s="1" t="s">
        <v>185</v>
      </c>
      <c r="E198" s="3" t="s">
        <v>186</v>
      </c>
      <c r="F198" s="1">
        <v>82.33</v>
      </c>
      <c r="G198" s="13">
        <v>35.35</v>
      </c>
      <c r="H198" s="11">
        <v>35.58</v>
      </c>
      <c r="I198" s="11">
        <v>82.55</v>
      </c>
      <c r="J198" s="23">
        <f t="shared" si="15"/>
        <v>0.62098814785958245</v>
      </c>
      <c r="K198" s="23">
        <f t="shared" si="16"/>
        <v>1.4407692975213189</v>
      </c>
      <c r="L198">
        <f t="shared" si="17"/>
        <v>1.0406104886879657</v>
      </c>
      <c r="M198">
        <f t="shared" si="18"/>
        <v>-10.387697510476059</v>
      </c>
      <c r="N198" s="24">
        <f t="shared" si="19"/>
        <v>-0.18763034360893607</v>
      </c>
      <c r="O198" s="24">
        <f t="shared" si="20"/>
        <v>0.23253556376480433</v>
      </c>
      <c r="P198" s="24"/>
      <c r="Q198" s="24"/>
      <c r="R198" s="24"/>
      <c r="S198" s="24"/>
      <c r="T198" s="24"/>
      <c r="U198" s="24"/>
      <c r="V198" s="4"/>
      <c r="AN198" s="1">
        <v>78.540000000000006</v>
      </c>
      <c r="AO198" s="1">
        <v>35.590000000000003</v>
      </c>
    </row>
    <row r="199" spans="1:41">
      <c r="A199" s="1" t="s">
        <v>0</v>
      </c>
      <c r="B199" s="2" t="s">
        <v>187</v>
      </c>
      <c r="C199" s="1" t="s">
        <v>2</v>
      </c>
      <c r="D199" s="1" t="s">
        <v>185</v>
      </c>
      <c r="E199" s="3" t="s">
        <v>188</v>
      </c>
      <c r="F199" s="1">
        <v>80.5</v>
      </c>
      <c r="G199" s="13">
        <v>35.130000000000003</v>
      </c>
      <c r="H199" s="11">
        <v>35.22</v>
      </c>
      <c r="I199" s="11">
        <v>80.83</v>
      </c>
      <c r="J199" s="23">
        <f t="shared" si="15"/>
        <v>0.61470496255240281</v>
      </c>
      <c r="K199" s="23">
        <f t="shared" si="16"/>
        <v>1.4107496343870165</v>
      </c>
      <c r="L199">
        <f t="shared" si="17"/>
        <v>1.046963738258804</v>
      </c>
      <c r="M199">
        <f t="shared" si="18"/>
        <v>-11.716087080588981</v>
      </c>
      <c r="N199" s="24">
        <f t="shared" si="19"/>
        <v>-0.21259878746154132</v>
      </c>
      <c r="O199" s="24">
        <f t="shared" si="20"/>
        <v>0.23093954114471749</v>
      </c>
      <c r="P199" s="24"/>
      <c r="Q199" s="24"/>
      <c r="R199" s="24"/>
      <c r="S199" s="24"/>
      <c r="T199" s="24"/>
      <c r="U199" s="24"/>
      <c r="V199" s="4"/>
      <c r="AN199" s="1">
        <v>79.489999999999995</v>
      </c>
      <c r="AO199" s="1">
        <v>36.4</v>
      </c>
    </row>
    <row r="200" spans="1:41">
      <c r="A200" s="1" t="s">
        <v>0</v>
      </c>
      <c r="B200" s="5" t="s">
        <v>189</v>
      </c>
      <c r="C200" s="1" t="s">
        <v>2</v>
      </c>
      <c r="D200" s="1" t="s">
        <v>185</v>
      </c>
      <c r="E200" s="3" t="s">
        <v>190</v>
      </c>
      <c r="F200" s="1">
        <v>78.52</v>
      </c>
      <c r="G200" s="13">
        <v>35.299999999999997</v>
      </c>
      <c r="H200" s="11">
        <v>35.5</v>
      </c>
      <c r="I200" s="11">
        <v>78.87</v>
      </c>
      <c r="J200" s="23">
        <f t="shared" si="15"/>
        <v>0.61959188445798696</v>
      </c>
      <c r="K200" s="23">
        <f t="shared" si="16"/>
        <v>1.3765411810479278</v>
      </c>
      <c r="L200">
        <f t="shared" si="17"/>
        <v>1.0420232117011057</v>
      </c>
      <c r="M200">
        <f t="shared" si="18"/>
        <v>-13.229833334903702</v>
      </c>
      <c r="N200" s="24">
        <f t="shared" si="19"/>
        <v>-0.23847511045077391</v>
      </c>
      <c r="O200" s="24">
        <f t="shared" si="20"/>
        <v>0.24172288291011235</v>
      </c>
      <c r="P200" s="24"/>
      <c r="Q200" s="24"/>
      <c r="R200" s="24"/>
      <c r="S200" s="24"/>
      <c r="T200" s="24"/>
      <c r="U200" s="24"/>
      <c r="V200" s="4"/>
      <c r="AN200" s="1">
        <v>100.47</v>
      </c>
      <c r="AO200" s="1">
        <v>46.48</v>
      </c>
    </row>
    <row r="201" spans="1:41">
      <c r="A201" s="1" t="s">
        <v>0</v>
      </c>
      <c r="B201" s="5" t="s">
        <v>191</v>
      </c>
      <c r="C201" s="1" t="s">
        <v>2</v>
      </c>
      <c r="D201" s="1" t="s">
        <v>185</v>
      </c>
      <c r="E201" s="3" t="s">
        <v>192</v>
      </c>
      <c r="F201" s="1">
        <v>78.38</v>
      </c>
      <c r="G201" s="13">
        <v>35.46</v>
      </c>
      <c r="H201" s="11">
        <v>78.38</v>
      </c>
      <c r="I201" s="11">
        <v>78.63</v>
      </c>
      <c r="J201" s="23">
        <f t="shared" si="15"/>
        <v>1.3679890677131554</v>
      </c>
      <c r="K201" s="23">
        <f t="shared" si="16"/>
        <v>1.3723523908431412</v>
      </c>
      <c r="L201">
        <f t="shared" si="17"/>
        <v>0.23037770572445296</v>
      </c>
      <c r="M201">
        <f t="shared" si="18"/>
        <v>-13.415190019105513</v>
      </c>
      <c r="N201" s="24">
        <f t="shared" si="19"/>
        <v>-5.3448962455292182E-2</v>
      </c>
      <c r="O201" s="24">
        <f t="shared" si="20"/>
        <v>1.0319989513378323</v>
      </c>
      <c r="P201" s="24"/>
      <c r="Q201" s="24"/>
      <c r="R201" s="24"/>
      <c r="S201" s="24"/>
      <c r="T201" s="24"/>
      <c r="U201" s="24"/>
      <c r="V201" s="4"/>
      <c r="AN201" s="1">
        <v>96.47</v>
      </c>
      <c r="AO201" s="1">
        <v>46.52</v>
      </c>
    </row>
    <row r="202" spans="1:41">
      <c r="A202" s="1" t="s">
        <v>0</v>
      </c>
      <c r="B202" s="5" t="s">
        <v>193</v>
      </c>
      <c r="C202" s="1" t="s">
        <v>2</v>
      </c>
      <c r="D202" s="1" t="s">
        <v>185</v>
      </c>
      <c r="E202" s="3" t="s">
        <v>194</v>
      </c>
      <c r="F202" s="1">
        <v>78.540000000000006</v>
      </c>
      <c r="G202" s="13">
        <v>35.590000000000003</v>
      </c>
      <c r="H202" s="11">
        <v>35.979999999999997</v>
      </c>
      <c r="I202" s="11">
        <v>78.900000000000006</v>
      </c>
      <c r="J202" s="23">
        <f t="shared" si="15"/>
        <v>0.62796946486755967</v>
      </c>
      <c r="K202" s="23">
        <f t="shared" si="16"/>
        <v>1.377064779823526</v>
      </c>
      <c r="L202">
        <f t="shared" si="17"/>
        <v>1.0335392796881302</v>
      </c>
      <c r="M202">
        <f t="shared" si="18"/>
        <v>-13.206663749378476</v>
      </c>
      <c r="N202" s="24">
        <f t="shared" si="19"/>
        <v>-0.23612662139426233</v>
      </c>
      <c r="O202" s="24">
        <f t="shared" si="20"/>
        <v>0.24988608180913774</v>
      </c>
      <c r="P202" s="24"/>
      <c r="Q202" s="24"/>
      <c r="R202" s="24"/>
      <c r="S202" s="24"/>
      <c r="T202" s="24"/>
      <c r="U202" s="24"/>
      <c r="V202" s="4"/>
      <c r="AN202" s="1">
        <v>101.17</v>
      </c>
      <c r="AO202" s="1">
        <v>48.13</v>
      </c>
    </row>
    <row r="203" spans="1:41">
      <c r="A203" s="1" t="s">
        <v>0</v>
      </c>
      <c r="B203" s="5" t="s">
        <v>195</v>
      </c>
      <c r="C203" s="1" t="s">
        <v>2</v>
      </c>
      <c r="D203" s="1" t="s">
        <v>185</v>
      </c>
      <c r="E203" s="3" t="s">
        <v>196</v>
      </c>
      <c r="F203" s="1">
        <v>79.489999999999995</v>
      </c>
      <c r="G203" s="13">
        <v>36.4</v>
      </c>
      <c r="H203" s="11">
        <v>36.67</v>
      </c>
      <c r="I203" s="11">
        <v>79.819999999999993</v>
      </c>
      <c r="J203" s="23">
        <f t="shared" si="15"/>
        <v>0.64001223670632068</v>
      </c>
      <c r="K203" s="23">
        <f t="shared" si="16"/>
        <v>1.3931218089418738</v>
      </c>
      <c r="L203">
        <f t="shared" si="17"/>
        <v>1.021311894875248</v>
      </c>
      <c r="M203">
        <f t="shared" si="18"/>
        <v>-12.496129793271573</v>
      </c>
      <c r="N203" s="24">
        <f t="shared" si="19"/>
        <v>-0.22098499958749734</v>
      </c>
      <c r="O203" s="24">
        <f t="shared" si="20"/>
        <v>0.25897300972512349</v>
      </c>
      <c r="P203" s="24"/>
      <c r="Q203" s="24"/>
      <c r="R203" s="24"/>
      <c r="S203" s="24"/>
      <c r="T203" s="24"/>
      <c r="U203" s="24"/>
      <c r="V203" s="4"/>
      <c r="AN203" s="1">
        <v>96.4</v>
      </c>
      <c r="AO203" s="1">
        <v>40.479999999999997</v>
      </c>
    </row>
    <row r="204" spans="1:41">
      <c r="A204" s="1" t="s">
        <v>0</v>
      </c>
      <c r="B204" s="2" t="s">
        <v>23</v>
      </c>
      <c r="C204" s="1" t="s">
        <v>2</v>
      </c>
      <c r="D204" s="1" t="s">
        <v>197</v>
      </c>
      <c r="E204" s="3" t="s">
        <v>198</v>
      </c>
      <c r="F204" s="1">
        <v>100.47</v>
      </c>
      <c r="G204" s="13">
        <v>46.48</v>
      </c>
      <c r="H204" s="11">
        <v>46.8</v>
      </c>
      <c r="I204" s="11">
        <v>100.78</v>
      </c>
      <c r="J204" s="23">
        <f t="shared" si="15"/>
        <v>0.81681408993334614</v>
      </c>
      <c r="K204" s="23">
        <f t="shared" si="16"/>
        <v>1.7589428201598853</v>
      </c>
      <c r="L204">
        <f t="shared" si="17"/>
        <v>0.83777283664769997</v>
      </c>
      <c r="M204">
        <f t="shared" si="18"/>
        <v>3.6916872936859155</v>
      </c>
      <c r="N204" s="24">
        <f t="shared" si="19"/>
        <v>5.3942120209581855E-2</v>
      </c>
      <c r="O204" s="24">
        <f t="shared" si="20"/>
        <v>0.42005623085472843</v>
      </c>
      <c r="P204" s="24"/>
      <c r="Q204" s="24"/>
      <c r="R204" s="24"/>
      <c r="S204" s="24"/>
      <c r="T204" s="24"/>
      <c r="U204" s="24"/>
      <c r="V204" s="4"/>
      <c r="AN204" s="1">
        <v>95.56</v>
      </c>
      <c r="AO204" s="1">
        <v>41.15</v>
      </c>
    </row>
    <row r="205" spans="1:41">
      <c r="A205" s="1" t="s">
        <v>0</v>
      </c>
      <c r="B205" s="5" t="s">
        <v>26</v>
      </c>
      <c r="C205" s="1" t="s">
        <v>2</v>
      </c>
      <c r="D205" s="1" t="s">
        <v>197</v>
      </c>
      <c r="E205" s="3" t="s">
        <v>199</v>
      </c>
      <c r="F205" s="1">
        <v>96.47</v>
      </c>
      <c r="G205" s="13">
        <v>46.52</v>
      </c>
      <c r="H205" s="11">
        <v>46.87</v>
      </c>
      <c r="I205" s="11">
        <v>96.78</v>
      </c>
      <c r="J205" s="23">
        <f t="shared" si="15"/>
        <v>0.81803582040974221</v>
      </c>
      <c r="K205" s="23">
        <f t="shared" si="16"/>
        <v>1.6891296500801121</v>
      </c>
      <c r="L205">
        <f t="shared" si="17"/>
        <v>0.83648010628317149</v>
      </c>
      <c r="M205">
        <f t="shared" si="18"/>
        <v>0.60240922365586136</v>
      </c>
      <c r="N205" s="24">
        <f t="shared" si="19"/>
        <v>8.7946102101875319E-3</v>
      </c>
      <c r="O205" s="24">
        <f t="shared" si="20"/>
        <v>0.419656791568221</v>
      </c>
      <c r="P205" s="24"/>
      <c r="Q205" s="24"/>
      <c r="R205" s="24"/>
      <c r="S205" s="24"/>
      <c r="T205" s="24"/>
      <c r="U205" s="24"/>
      <c r="V205" s="4"/>
      <c r="AN205" s="1">
        <v>97.26</v>
      </c>
      <c r="AO205" s="1">
        <v>42.01</v>
      </c>
    </row>
    <row r="206" spans="1:41">
      <c r="A206" s="1" t="s">
        <v>0</v>
      </c>
      <c r="B206" s="5" t="s">
        <v>200</v>
      </c>
      <c r="C206" s="1" t="s">
        <v>2</v>
      </c>
      <c r="D206" s="1" t="s">
        <v>197</v>
      </c>
      <c r="E206" s="3" t="s">
        <v>201</v>
      </c>
      <c r="F206" s="1">
        <v>101.17</v>
      </c>
      <c r="G206" s="13">
        <v>48.13</v>
      </c>
      <c r="H206" s="11">
        <v>48.22</v>
      </c>
      <c r="I206" s="11">
        <v>101.28</v>
      </c>
      <c r="J206" s="23">
        <f t="shared" si="15"/>
        <v>0.84159776531166564</v>
      </c>
      <c r="K206" s="23">
        <f t="shared" si="16"/>
        <v>1.7676694664198569</v>
      </c>
      <c r="L206">
        <f t="shared" si="17"/>
        <v>0.81148839573072928</v>
      </c>
      <c r="M206">
        <f t="shared" si="18"/>
        <v>4.0778470524396724</v>
      </c>
      <c r="N206" s="24">
        <f t="shared" si="19"/>
        <v>5.7706389645609868E-2</v>
      </c>
      <c r="O206" s="24">
        <f t="shared" si="20"/>
        <v>0.4466566710672889</v>
      </c>
      <c r="P206" s="24"/>
      <c r="Q206" s="24"/>
      <c r="R206" s="24"/>
      <c r="S206" s="24"/>
      <c r="T206" s="24"/>
      <c r="U206" s="24"/>
      <c r="V206" s="4"/>
      <c r="AN206" s="1">
        <v>100.76</v>
      </c>
      <c r="AO206" s="1">
        <v>41.14</v>
      </c>
    </row>
    <row r="207" spans="1:41">
      <c r="A207" s="1" t="s">
        <v>0</v>
      </c>
      <c r="B207" s="5" t="s">
        <v>156</v>
      </c>
      <c r="C207" s="1" t="s">
        <v>2</v>
      </c>
      <c r="D207" s="1" t="s">
        <v>202</v>
      </c>
      <c r="E207" s="3" t="s">
        <v>203</v>
      </c>
      <c r="F207" s="1">
        <v>96.4</v>
      </c>
      <c r="G207" s="13">
        <v>40.479999999999997</v>
      </c>
      <c r="H207" s="11">
        <v>40.799999999999997</v>
      </c>
      <c r="I207" s="11">
        <v>96.67</v>
      </c>
      <c r="J207" s="23">
        <f t="shared" si="15"/>
        <v>0.71209433481368645</v>
      </c>
      <c r="K207" s="23">
        <f t="shared" si="16"/>
        <v>1.6872097879029184</v>
      </c>
      <c r="L207">
        <f t="shared" si="17"/>
        <v>0.94736614993641466</v>
      </c>
      <c r="M207">
        <f t="shared" si="18"/>
        <v>0.51745407673003541</v>
      </c>
      <c r="N207" s="24">
        <f t="shared" si="19"/>
        <v>8.5558101592508005E-3</v>
      </c>
      <c r="O207" s="24">
        <f t="shared" si="20"/>
        <v>0.30876314932583848</v>
      </c>
      <c r="P207" s="24"/>
      <c r="Q207" s="24"/>
      <c r="R207" s="24"/>
      <c r="S207" s="24"/>
      <c r="T207" s="24"/>
      <c r="U207" s="24"/>
      <c r="V207" s="4"/>
      <c r="AN207" s="1">
        <v>103.39</v>
      </c>
      <c r="AO207" s="1">
        <v>41.52</v>
      </c>
    </row>
    <row r="208" spans="1:41">
      <c r="A208" s="1" t="s">
        <v>0</v>
      </c>
      <c r="B208" s="5" t="s">
        <v>204</v>
      </c>
      <c r="C208" s="1" t="s">
        <v>2</v>
      </c>
      <c r="D208" s="1" t="s">
        <v>202</v>
      </c>
      <c r="E208" s="3" t="s">
        <v>205</v>
      </c>
      <c r="F208" s="1">
        <v>95.56</v>
      </c>
      <c r="G208" s="13">
        <v>41.15</v>
      </c>
      <c r="H208" s="11">
        <v>41.25</v>
      </c>
      <c r="I208" s="11">
        <v>95.93</v>
      </c>
      <c r="J208" s="23">
        <f t="shared" si="15"/>
        <v>0.71994831644766089</v>
      </c>
      <c r="K208" s="23">
        <f t="shared" si="16"/>
        <v>1.6742943514381605</v>
      </c>
      <c r="L208">
        <f t="shared" si="17"/>
        <v>0.93923303007673997</v>
      </c>
      <c r="M208">
        <f t="shared" si="18"/>
        <v>-5.4062366225520679E-2</v>
      </c>
      <c r="N208" s="24">
        <f t="shared" si="19"/>
        <v>-8.8622849606033428E-4</v>
      </c>
      <c r="O208" s="24">
        <f t="shared" si="20"/>
        <v>0.31685805208328544</v>
      </c>
      <c r="P208" s="24"/>
      <c r="Q208" s="24"/>
      <c r="R208" s="24"/>
      <c r="S208" s="24"/>
      <c r="T208" s="24"/>
      <c r="U208" s="24"/>
      <c r="V208" s="4"/>
      <c r="AN208" s="1">
        <v>71.27</v>
      </c>
      <c r="AO208" s="1">
        <v>42.59</v>
      </c>
    </row>
    <row r="209" spans="1:41">
      <c r="A209" s="1" t="s">
        <v>0</v>
      </c>
      <c r="B209" s="5" t="s">
        <v>206</v>
      </c>
      <c r="C209" s="1" t="s">
        <v>2</v>
      </c>
      <c r="D209" s="1" t="s">
        <v>202</v>
      </c>
      <c r="E209" s="3" t="s">
        <v>207</v>
      </c>
      <c r="F209" s="1">
        <v>97.26</v>
      </c>
      <c r="G209" s="13">
        <v>42.01</v>
      </c>
      <c r="H209" s="11">
        <v>42.02</v>
      </c>
      <c r="I209" s="11">
        <v>97.43</v>
      </c>
      <c r="J209" s="23">
        <f t="shared" si="15"/>
        <v>0.73338735168801727</v>
      </c>
      <c r="K209" s="23">
        <f t="shared" si="16"/>
        <v>1.7004742902180754</v>
      </c>
      <c r="L209">
        <f t="shared" si="17"/>
        <v>0.92528283134837008</v>
      </c>
      <c r="M209">
        <f t="shared" si="18"/>
        <v>1.1044169100357495</v>
      </c>
      <c r="N209" s="24">
        <f t="shared" si="19"/>
        <v>1.7834380364713874E-2</v>
      </c>
      <c r="O209" s="24">
        <f t="shared" si="20"/>
        <v>0.33097972321060065</v>
      </c>
      <c r="P209" s="24"/>
      <c r="Q209" s="24"/>
      <c r="R209" s="24"/>
      <c r="S209" s="24"/>
      <c r="T209" s="24"/>
      <c r="U209" s="24"/>
      <c r="V209" s="4"/>
      <c r="AN209" s="1">
        <v>74.760000000000005</v>
      </c>
      <c r="AO209" s="1">
        <v>40.22</v>
      </c>
    </row>
    <row r="210" spans="1:41">
      <c r="A210" s="1" t="s">
        <v>0</v>
      </c>
      <c r="B210" s="5" t="s">
        <v>208</v>
      </c>
      <c r="C210" s="1" t="s">
        <v>2</v>
      </c>
      <c r="D210" s="1" t="s">
        <v>202</v>
      </c>
      <c r="E210" s="3" t="s">
        <v>209</v>
      </c>
      <c r="F210" s="1">
        <v>100.76</v>
      </c>
      <c r="G210" s="13">
        <v>41.14</v>
      </c>
      <c r="H210" s="11">
        <v>41.23</v>
      </c>
      <c r="I210" s="11">
        <v>101.27</v>
      </c>
      <c r="J210" s="23">
        <f t="shared" si="15"/>
        <v>0.71959925059726204</v>
      </c>
      <c r="K210" s="23">
        <f t="shared" si="16"/>
        <v>1.7674949334946575</v>
      </c>
      <c r="L210">
        <f t="shared" si="17"/>
        <v>0.93959481056288863</v>
      </c>
      <c r="M210">
        <f t="shared" si="18"/>
        <v>4.0701238572645932</v>
      </c>
      <c r="N210" s="24">
        <f t="shared" si="19"/>
        <v>6.6689932860267115E-2</v>
      </c>
      <c r="O210" s="24">
        <f t="shared" si="20"/>
        <v>0.31886557855162145</v>
      </c>
      <c r="P210" s="24"/>
      <c r="Q210" s="24"/>
      <c r="R210" s="24"/>
      <c r="S210" s="24"/>
      <c r="T210" s="24"/>
      <c r="U210" s="24"/>
      <c r="V210" s="4"/>
      <c r="AN210" s="1">
        <v>106.36</v>
      </c>
      <c r="AO210" s="1">
        <v>35.06</v>
      </c>
    </row>
    <row r="211" spans="1:41">
      <c r="A211" s="1" t="s">
        <v>0</v>
      </c>
      <c r="B211" s="5" t="s">
        <v>210</v>
      </c>
      <c r="C211" s="1" t="s">
        <v>2</v>
      </c>
      <c r="D211" s="1" t="s">
        <v>202</v>
      </c>
      <c r="E211" s="3" t="s">
        <v>211</v>
      </c>
      <c r="F211" s="1">
        <v>103.39</v>
      </c>
      <c r="G211" s="13">
        <v>41.52</v>
      </c>
      <c r="H211" s="11">
        <v>41.87</v>
      </c>
      <c r="I211" s="11">
        <v>103.65</v>
      </c>
      <c r="J211" s="23">
        <f t="shared" si="15"/>
        <v>0.73076935781002572</v>
      </c>
      <c r="K211" s="23">
        <f t="shared" si="16"/>
        <v>1.8090337696921226</v>
      </c>
      <c r="L211">
        <f t="shared" si="17"/>
        <v>0.92800369880884459</v>
      </c>
      <c r="M211">
        <f t="shared" si="18"/>
        <v>5.908244308932483</v>
      </c>
      <c r="N211" s="24">
        <f t="shared" si="19"/>
        <v>9.5524676787155052E-2</v>
      </c>
      <c r="O211" s="24">
        <f t="shared" si="20"/>
        <v>0.33301650607388622</v>
      </c>
      <c r="P211" s="24"/>
      <c r="Q211" s="24"/>
      <c r="R211" s="24"/>
      <c r="S211" s="24"/>
      <c r="T211" s="24"/>
      <c r="U211" s="24"/>
      <c r="V211" s="4"/>
      <c r="AN211" s="1">
        <v>105.57</v>
      </c>
      <c r="AO211" s="1">
        <v>35.4</v>
      </c>
    </row>
    <row r="212" spans="1:41">
      <c r="A212" s="1" t="s">
        <v>0</v>
      </c>
      <c r="B212" s="5" t="s">
        <v>158</v>
      </c>
      <c r="C212" s="1" t="s">
        <v>2</v>
      </c>
      <c r="D212" s="1" t="s">
        <v>50</v>
      </c>
      <c r="E212" s="3" t="s">
        <v>212</v>
      </c>
      <c r="F212" s="1">
        <v>71.27</v>
      </c>
      <c r="G212" s="13">
        <v>42.59</v>
      </c>
      <c r="H212" s="11">
        <v>42.98</v>
      </c>
      <c r="I212" s="11">
        <v>71.45</v>
      </c>
      <c r="J212" s="23">
        <f t="shared" si="15"/>
        <v>0.7501425125071628</v>
      </c>
      <c r="K212" s="23">
        <f t="shared" si="16"/>
        <v>1.2470377505499486</v>
      </c>
      <c r="L212">
        <f t="shared" si="17"/>
        <v>0.90783193517976812</v>
      </c>
      <c r="M212">
        <f t="shared" si="18"/>
        <v>-18.960444154809455</v>
      </c>
      <c r="N212" s="24">
        <f t="shared" si="19"/>
        <v>-0.29496849469826325</v>
      </c>
      <c r="O212" s="24">
        <f t="shared" si="20"/>
        <v>0.3975148609529825</v>
      </c>
      <c r="P212" s="24"/>
      <c r="Q212" s="24"/>
      <c r="R212" s="24"/>
      <c r="S212" s="24"/>
      <c r="T212" s="24"/>
      <c r="U212" s="24"/>
      <c r="V212" s="4"/>
      <c r="AN212" s="1">
        <v>90.11</v>
      </c>
      <c r="AO212" s="1">
        <v>32.17</v>
      </c>
    </row>
    <row r="213" spans="1:41">
      <c r="A213" s="1" t="s">
        <v>0</v>
      </c>
      <c r="B213" s="5" t="s">
        <v>213</v>
      </c>
      <c r="C213" s="1" t="s">
        <v>2</v>
      </c>
      <c r="D213" s="1" t="s">
        <v>214</v>
      </c>
      <c r="E213" s="3" t="s">
        <v>215</v>
      </c>
      <c r="F213" s="1">
        <v>74.760000000000005</v>
      </c>
      <c r="G213" s="13">
        <v>40.22</v>
      </c>
      <c r="H213" s="11">
        <v>79.38</v>
      </c>
      <c r="I213" s="11">
        <v>75.27</v>
      </c>
      <c r="J213" s="23">
        <f t="shared" si="15"/>
        <v>1.3854423602330987</v>
      </c>
      <c r="K213" s="23">
        <f t="shared" si="16"/>
        <v>1.3137093279761318</v>
      </c>
      <c r="L213">
        <f t="shared" si="17"/>
        <v>0.21061122149235878</v>
      </c>
      <c r="M213">
        <f t="shared" si="18"/>
        <v>-16.010183597930759</v>
      </c>
      <c r="N213" s="24">
        <f t="shared" si="19"/>
        <v>-5.8088302643872082E-2</v>
      </c>
      <c r="O213" s="24">
        <f t="shared" si="20"/>
        <v>1.0536484853581192</v>
      </c>
      <c r="P213" s="24"/>
      <c r="Q213" s="24"/>
      <c r="R213" s="24"/>
      <c r="S213" s="24"/>
      <c r="T213" s="24"/>
      <c r="U213" s="24"/>
      <c r="V213" s="4"/>
      <c r="AN213" s="1">
        <v>115.08</v>
      </c>
      <c r="AO213" s="1">
        <v>36.1</v>
      </c>
    </row>
    <row r="214" spans="1:41">
      <c r="A214" s="1" t="s">
        <v>0</v>
      </c>
      <c r="B214" s="2" t="s">
        <v>216</v>
      </c>
      <c r="C214" s="1" t="s">
        <v>2</v>
      </c>
      <c r="D214" s="1" t="s">
        <v>217</v>
      </c>
      <c r="E214" s="3" t="s">
        <v>218</v>
      </c>
      <c r="F214" s="1">
        <v>106.36</v>
      </c>
      <c r="G214" s="13">
        <v>35.06</v>
      </c>
      <c r="H214" s="11">
        <v>35.1</v>
      </c>
      <c r="I214" s="11">
        <v>106.6</v>
      </c>
      <c r="J214" s="23">
        <f t="shared" si="15"/>
        <v>0.61261056745000975</v>
      </c>
      <c r="K214" s="23">
        <f t="shared" si="16"/>
        <v>1.8605209826259552</v>
      </c>
      <c r="L214">
        <f t="shared" si="17"/>
        <v>1.0490791949627749</v>
      </c>
      <c r="M214">
        <f t="shared" si="18"/>
        <v>8.1865868855796382</v>
      </c>
      <c r="N214" s="24">
        <f t="shared" si="19"/>
        <v>0.14938596113741603</v>
      </c>
      <c r="O214" s="24">
        <f t="shared" si="20"/>
        <v>0.2177020123814819</v>
      </c>
      <c r="P214" s="24"/>
      <c r="Q214" s="24"/>
      <c r="R214" s="24"/>
      <c r="S214" s="24"/>
      <c r="T214" s="24"/>
      <c r="U214" s="24"/>
      <c r="V214" s="4"/>
      <c r="AN214" s="1">
        <v>119.49</v>
      </c>
      <c r="AO214" s="1">
        <v>39.31</v>
      </c>
    </row>
    <row r="215" spans="1:41">
      <c r="A215" s="1" t="s">
        <v>219</v>
      </c>
      <c r="B215" s="2" t="s">
        <v>220</v>
      </c>
      <c r="C215" s="1" t="s">
        <v>2</v>
      </c>
      <c r="D215" s="1" t="s">
        <v>217</v>
      </c>
      <c r="E215" s="3" t="s">
        <v>221</v>
      </c>
      <c r="F215" s="1">
        <v>105.57</v>
      </c>
      <c r="G215" s="13">
        <v>35.4</v>
      </c>
      <c r="H215" s="11">
        <v>35.67</v>
      </c>
      <c r="I215" s="11">
        <v>105.95</v>
      </c>
      <c r="J215" s="23">
        <f t="shared" si="15"/>
        <v>0.62255894418637736</v>
      </c>
      <c r="K215" s="23">
        <f t="shared" si="16"/>
        <v>1.8491763424879921</v>
      </c>
      <c r="L215">
        <f t="shared" si="17"/>
        <v>1.0390205690928029</v>
      </c>
      <c r="M215">
        <f t="shared" si="18"/>
        <v>7.684579199199761</v>
      </c>
      <c r="N215" s="24">
        <f t="shared" si="19"/>
        <v>0.13893727320669366</v>
      </c>
      <c r="O215" s="24">
        <f t="shared" si="20"/>
        <v>0.22640130453081486</v>
      </c>
      <c r="P215" s="24"/>
      <c r="Q215" s="24"/>
      <c r="R215" s="24"/>
      <c r="S215" s="24"/>
      <c r="T215" s="24"/>
      <c r="U215" s="24"/>
      <c r="V215" s="4"/>
      <c r="AN215" s="1">
        <v>73.45</v>
      </c>
      <c r="AO215" s="1">
        <v>42.39</v>
      </c>
    </row>
    <row r="216" spans="1:41">
      <c r="A216" s="1" t="s">
        <v>222</v>
      </c>
      <c r="B216" s="5" t="s">
        <v>223</v>
      </c>
      <c r="C216" s="1" t="s">
        <v>2</v>
      </c>
      <c r="D216" s="1" t="s">
        <v>224</v>
      </c>
      <c r="E216" s="3" t="s">
        <v>225</v>
      </c>
      <c r="F216" s="1">
        <v>90.11</v>
      </c>
      <c r="G216" s="13">
        <v>32.17</v>
      </c>
      <c r="H216" s="11">
        <v>32.28</v>
      </c>
      <c r="I216" s="11">
        <v>90.18</v>
      </c>
      <c r="J216" s="23">
        <f t="shared" si="15"/>
        <v>0.56339228254376961</v>
      </c>
      <c r="K216" s="23">
        <f t="shared" si="16"/>
        <v>1.5739379194484866</v>
      </c>
      <c r="L216">
        <f t="shared" si="17"/>
        <v>1.098456252246659</v>
      </c>
      <c r="M216">
        <f t="shared" si="18"/>
        <v>-4.4948995918937236</v>
      </c>
      <c r="N216" s="24">
        <f t="shared" si="19"/>
        <v>-8.6086401956694716E-2</v>
      </c>
      <c r="O216" s="24">
        <f t="shared" si="20"/>
        <v>0.16101291818314567</v>
      </c>
      <c r="P216" s="24"/>
      <c r="Q216" s="24"/>
      <c r="R216" s="24"/>
      <c r="S216" s="24"/>
      <c r="T216" s="24"/>
      <c r="U216" s="24"/>
      <c r="V216" s="4"/>
      <c r="AN216" s="1">
        <v>78.52</v>
      </c>
      <c r="AO216" s="1">
        <v>42.53</v>
      </c>
    </row>
    <row r="217" spans="1:41">
      <c r="A217" s="1" t="s">
        <v>0</v>
      </c>
      <c r="B217" s="5" t="s">
        <v>226</v>
      </c>
      <c r="C217" s="1" t="s">
        <v>2</v>
      </c>
      <c r="D217" s="1" t="s">
        <v>227</v>
      </c>
      <c r="E217" s="3" t="s">
        <v>228</v>
      </c>
      <c r="F217" s="1">
        <v>115.08</v>
      </c>
      <c r="G217" s="13">
        <v>36.1</v>
      </c>
      <c r="H217" s="11">
        <v>36.17</v>
      </c>
      <c r="I217" s="11">
        <v>115.13</v>
      </c>
      <c r="J217" s="23">
        <f t="shared" si="15"/>
        <v>0.63128559044634902</v>
      </c>
      <c r="K217" s="23">
        <f t="shared" si="16"/>
        <v>2.0093975678210714</v>
      </c>
      <c r="L217">
        <f t="shared" si="17"/>
        <v>1.0301760385174288</v>
      </c>
      <c r="M217">
        <f t="shared" si="18"/>
        <v>14.77447236991873</v>
      </c>
      <c r="N217" s="24">
        <f t="shared" si="19"/>
        <v>0.26271031459430838</v>
      </c>
      <c r="O217" s="24">
        <f t="shared" si="20"/>
        <v>0.25997522850219767</v>
      </c>
      <c r="P217" s="24"/>
      <c r="Q217" s="24"/>
      <c r="R217" s="24"/>
      <c r="S217" s="24"/>
      <c r="T217" s="24"/>
      <c r="U217" s="24"/>
      <c r="V217" s="4"/>
      <c r="AN217" s="1">
        <v>77.36</v>
      </c>
      <c r="AO217" s="1">
        <v>43.09</v>
      </c>
    </row>
    <row r="218" spans="1:41">
      <c r="A218" s="1" t="s">
        <v>0</v>
      </c>
      <c r="B218" s="5" t="s">
        <v>229</v>
      </c>
      <c r="C218" s="1" t="s">
        <v>2</v>
      </c>
      <c r="D218" s="1" t="s">
        <v>227</v>
      </c>
      <c r="E218" s="3" t="s">
        <v>230</v>
      </c>
      <c r="F218" s="1">
        <v>119.49</v>
      </c>
      <c r="G218" s="13">
        <v>39.31</v>
      </c>
      <c r="H218" s="11">
        <v>39.520000000000003</v>
      </c>
      <c r="I218" s="11">
        <v>119.82</v>
      </c>
      <c r="J218" s="23">
        <f t="shared" si="15"/>
        <v>0.68975412038815909</v>
      </c>
      <c r="K218" s="23">
        <f t="shared" si="16"/>
        <v>2.0912535097396057</v>
      </c>
      <c r="L218">
        <f t="shared" si="17"/>
        <v>0.97042005682248555</v>
      </c>
      <c r="M218">
        <f t="shared" si="18"/>
        <v>18.396650907028967</v>
      </c>
      <c r="N218" s="24">
        <f t="shared" si="19"/>
        <v>0.30625833211546882</v>
      </c>
      <c r="O218" s="24">
        <f t="shared" si="20"/>
        <v>0.3352644477154938</v>
      </c>
      <c r="P218" s="24"/>
      <c r="Q218" s="24"/>
      <c r="R218" s="24"/>
      <c r="S218" s="24"/>
      <c r="T218" s="24"/>
      <c r="U218" s="24"/>
      <c r="V218" s="4"/>
      <c r="AN218" s="1">
        <v>76.08</v>
      </c>
      <c r="AO218" s="1">
        <v>43.02</v>
      </c>
    </row>
    <row r="219" spans="1:41">
      <c r="A219" s="1" t="s">
        <v>0</v>
      </c>
      <c r="B219" s="2" t="s">
        <v>231</v>
      </c>
      <c r="C219" s="1" t="s">
        <v>2</v>
      </c>
      <c r="D219" s="1" t="s">
        <v>232</v>
      </c>
      <c r="E219" s="3" t="s">
        <v>233</v>
      </c>
      <c r="F219" s="1">
        <v>73.45</v>
      </c>
      <c r="G219" s="13">
        <v>42.39</v>
      </c>
      <c r="H219" s="11">
        <v>42.65</v>
      </c>
      <c r="I219" s="11">
        <v>73.75</v>
      </c>
      <c r="J219" s="23">
        <f t="shared" si="15"/>
        <v>0.74438292597558153</v>
      </c>
      <c r="K219" s="23">
        <f t="shared" si="16"/>
        <v>1.2871803233458181</v>
      </c>
      <c r="L219">
        <f t="shared" si="17"/>
        <v>0.91383792928762098</v>
      </c>
      <c r="M219">
        <f t="shared" si="18"/>
        <v>-17.184109264542176</v>
      </c>
      <c r="N219" s="24">
        <f t="shared" si="19"/>
        <v>-0.26998710741094578</v>
      </c>
      <c r="O219" s="24">
        <f t="shared" si="20"/>
        <v>0.38304615038961665</v>
      </c>
      <c r="P219" s="24"/>
      <c r="Q219" s="24"/>
      <c r="R219" s="24"/>
      <c r="S219" s="24"/>
      <c r="T219" s="24"/>
      <c r="U219" s="24"/>
      <c r="V219" s="4"/>
      <c r="AN219" s="1">
        <v>75.540000000000006</v>
      </c>
      <c r="AO219" s="1">
        <v>42.06</v>
      </c>
    </row>
    <row r="220" spans="1:41">
      <c r="A220" s="1" t="s">
        <v>0</v>
      </c>
      <c r="B220" s="2" t="s">
        <v>142</v>
      </c>
      <c r="C220" s="1" t="s">
        <v>2</v>
      </c>
      <c r="D220" s="1" t="s">
        <v>232</v>
      </c>
      <c r="E220" s="3" t="s">
        <v>234</v>
      </c>
      <c r="F220" s="1">
        <v>78.52</v>
      </c>
      <c r="G220" s="13">
        <v>42.53</v>
      </c>
      <c r="H220" s="11">
        <v>42.88</v>
      </c>
      <c r="I220" s="11">
        <v>78.87</v>
      </c>
      <c r="J220" s="23">
        <f t="shared" si="15"/>
        <v>0.74839718325516857</v>
      </c>
      <c r="K220" s="23">
        <f t="shared" si="16"/>
        <v>1.3765411810479278</v>
      </c>
      <c r="L220">
        <f t="shared" si="17"/>
        <v>0.90965273073612674</v>
      </c>
      <c r="M220">
        <f t="shared" si="18"/>
        <v>-13.229833334903702</v>
      </c>
      <c r="N220" s="24">
        <f t="shared" si="19"/>
        <v>-0.20818109711779631</v>
      </c>
      <c r="O220" s="24">
        <f t="shared" si="20"/>
        <v>0.37058023422186814</v>
      </c>
      <c r="P220" s="24"/>
      <c r="Q220" s="24"/>
      <c r="R220" s="24"/>
      <c r="S220" s="24"/>
      <c r="T220" s="24"/>
      <c r="U220" s="24"/>
      <c r="V220" s="4"/>
      <c r="AN220" s="1">
        <v>81.31</v>
      </c>
      <c r="AO220" s="1">
        <v>41.04</v>
      </c>
    </row>
    <row r="221" spans="1:41">
      <c r="A221" s="1" t="s">
        <v>0</v>
      </c>
      <c r="B221" s="5" t="s">
        <v>236</v>
      </c>
      <c r="C221" s="1" t="s">
        <v>2</v>
      </c>
      <c r="D221" s="1" t="s">
        <v>232</v>
      </c>
      <c r="E221" s="3" t="s">
        <v>237</v>
      </c>
      <c r="F221" s="1">
        <v>77.36</v>
      </c>
      <c r="G221" s="13">
        <v>43.09</v>
      </c>
      <c r="H221" s="11">
        <v>43.15</v>
      </c>
      <c r="I221" s="11">
        <v>77.599999999999994</v>
      </c>
      <c r="J221" s="23">
        <f t="shared" si="15"/>
        <v>0.75310957223555319</v>
      </c>
      <c r="K221" s="23">
        <f t="shared" si="16"/>
        <v>1.3543754995475996</v>
      </c>
      <c r="L221">
        <f t="shared" si="17"/>
        <v>0.90473499682044456</v>
      </c>
      <c r="M221">
        <f t="shared" si="18"/>
        <v>-14.210679122138252</v>
      </c>
      <c r="N221" s="24">
        <f t="shared" si="19"/>
        <v>-0.22210165049739311</v>
      </c>
      <c r="O221" s="24">
        <f t="shared" si="20"/>
        <v>0.37904090986615502</v>
      </c>
      <c r="P221" s="24"/>
      <c r="Q221" s="24"/>
      <c r="R221" s="24"/>
      <c r="S221" s="24"/>
      <c r="T221" s="24"/>
      <c r="U221" s="24"/>
      <c r="V221" s="4"/>
      <c r="AN221" s="1">
        <v>81.22</v>
      </c>
      <c r="AO221" s="1">
        <v>40.479999999999997</v>
      </c>
    </row>
    <row r="222" spans="1:41">
      <c r="A222" s="1" t="s">
        <v>0</v>
      </c>
      <c r="B222" s="5" t="s">
        <v>238</v>
      </c>
      <c r="C222" s="1" t="s">
        <v>2</v>
      </c>
      <c r="D222" s="1" t="s">
        <v>232</v>
      </c>
      <c r="E222" s="3" t="s">
        <v>239</v>
      </c>
      <c r="F222" s="1">
        <v>76.08</v>
      </c>
      <c r="G222" s="13">
        <v>43.02</v>
      </c>
      <c r="H222" s="11">
        <v>43.03</v>
      </c>
      <c r="I222" s="11">
        <v>76.13</v>
      </c>
      <c r="J222" s="23">
        <f t="shared" si="15"/>
        <v>0.75101517713316002</v>
      </c>
      <c r="K222" s="23">
        <f t="shared" si="16"/>
        <v>1.328719159543283</v>
      </c>
      <c r="L222">
        <f t="shared" si="17"/>
        <v>0.90692127805733813</v>
      </c>
      <c r="M222">
        <f t="shared" si="18"/>
        <v>-15.345988812874296</v>
      </c>
      <c r="N222" s="24">
        <f t="shared" si="19"/>
        <v>-0.24001415225987677</v>
      </c>
      <c r="O222" s="24">
        <f t="shared" si="20"/>
        <v>0.38150538444368343</v>
      </c>
      <c r="P222" s="24"/>
      <c r="Q222" s="24"/>
      <c r="R222" s="24"/>
      <c r="S222" s="24"/>
      <c r="T222" s="24"/>
      <c r="U222" s="24"/>
      <c r="V222" s="4"/>
      <c r="AN222" s="1">
        <v>84.3</v>
      </c>
      <c r="AO222" s="1">
        <v>39.06</v>
      </c>
    </row>
    <row r="223" spans="1:41">
      <c r="A223" s="1" t="s">
        <v>0</v>
      </c>
      <c r="B223" s="2" t="s">
        <v>142</v>
      </c>
      <c r="C223" s="1" t="s">
        <v>2</v>
      </c>
      <c r="D223" s="1" t="s">
        <v>232</v>
      </c>
      <c r="E223" s="3" t="s">
        <v>240</v>
      </c>
      <c r="F223" s="1">
        <v>75.540000000000006</v>
      </c>
      <c r="G223" s="13">
        <v>42.06</v>
      </c>
      <c r="H223" s="11">
        <v>80.38</v>
      </c>
      <c r="I223" s="11">
        <v>75.900000000000006</v>
      </c>
      <c r="J223" s="23">
        <f t="shared" si="15"/>
        <v>1.4028956527530421</v>
      </c>
      <c r="K223" s="23">
        <f t="shared" si="16"/>
        <v>1.3247049022636963</v>
      </c>
      <c r="L223">
        <f t="shared" si="17"/>
        <v>0.1908286984003337</v>
      </c>
      <c r="M223">
        <f t="shared" si="18"/>
        <v>-15.523622301901018</v>
      </c>
      <c r="N223" s="24">
        <f t="shared" si="19"/>
        <v>-5.1072561897303539E-2</v>
      </c>
      <c r="O223" s="24">
        <f t="shared" si="20"/>
        <v>1.0722233598505961</v>
      </c>
      <c r="P223" s="24"/>
      <c r="Q223" s="24"/>
      <c r="R223" s="24"/>
      <c r="S223" s="24"/>
      <c r="T223" s="24"/>
      <c r="U223" s="24"/>
      <c r="V223" s="4"/>
      <c r="AN223" s="1">
        <v>81.400000000000006</v>
      </c>
      <c r="AO223" s="1">
        <v>41.28</v>
      </c>
    </row>
    <row r="224" spans="1:41">
      <c r="A224" s="1" t="s">
        <v>0</v>
      </c>
      <c r="B224" s="2" t="s">
        <v>241</v>
      </c>
      <c r="C224" s="1" t="s">
        <v>2</v>
      </c>
      <c r="D224" s="1" t="s">
        <v>242</v>
      </c>
      <c r="E224" s="3" t="s">
        <v>243</v>
      </c>
      <c r="F224" s="1">
        <v>81.31</v>
      </c>
      <c r="G224" s="13">
        <v>41.04</v>
      </c>
      <c r="H224" s="11">
        <v>41.07</v>
      </c>
      <c r="I224" s="11">
        <v>81.52</v>
      </c>
      <c r="J224" s="23">
        <f t="shared" si="15"/>
        <v>0.71680672379407118</v>
      </c>
      <c r="K224" s="23">
        <f t="shared" si="16"/>
        <v>1.4227924062257773</v>
      </c>
      <c r="L224">
        <f t="shared" si="17"/>
        <v>0.94248802314553415</v>
      </c>
      <c r="M224">
        <f t="shared" si="18"/>
        <v>-11.183186613508799</v>
      </c>
      <c r="N224" s="24">
        <f t="shared" si="19"/>
        <v>-0.18279223697996597</v>
      </c>
      <c r="O224" s="24">
        <f t="shared" si="20"/>
        <v>0.33149849889374317</v>
      </c>
      <c r="P224" s="24"/>
      <c r="Q224" s="24"/>
      <c r="R224" s="24"/>
      <c r="S224" s="24"/>
      <c r="T224" s="24"/>
      <c r="U224" s="24"/>
      <c r="V224" s="4"/>
      <c r="AN224" s="1">
        <v>83</v>
      </c>
      <c r="AO224" s="1">
        <v>39.57</v>
      </c>
    </row>
    <row r="225" spans="1:41">
      <c r="A225" s="1" t="s">
        <v>0</v>
      </c>
      <c r="B225" s="2" t="s">
        <v>244</v>
      </c>
      <c r="C225" s="1" t="s">
        <v>2</v>
      </c>
      <c r="D225" s="1" t="s">
        <v>242</v>
      </c>
      <c r="E225" s="3" t="s">
        <v>245</v>
      </c>
      <c r="F225" s="1">
        <v>81.22</v>
      </c>
      <c r="G225" s="13">
        <v>40.479999999999997</v>
      </c>
      <c r="H225" s="11">
        <v>40.799999999999997</v>
      </c>
      <c r="I225" s="11">
        <v>81.37</v>
      </c>
      <c r="J225" s="23">
        <f t="shared" si="15"/>
        <v>0.71209433481368645</v>
      </c>
      <c r="K225" s="23">
        <f t="shared" si="16"/>
        <v>1.420174412347786</v>
      </c>
      <c r="L225">
        <f t="shared" si="17"/>
        <v>0.94736614993641466</v>
      </c>
      <c r="M225">
        <f t="shared" si="18"/>
        <v>-11.299034541134919</v>
      </c>
      <c r="N225" s="24">
        <f t="shared" si="19"/>
        <v>-0.18561709016543071</v>
      </c>
      <c r="O225" s="24">
        <f t="shared" si="20"/>
        <v>0.32708640255302435</v>
      </c>
      <c r="P225" s="24"/>
      <c r="Q225" s="24"/>
      <c r="R225" s="24"/>
      <c r="S225" s="24"/>
      <c r="T225" s="24"/>
      <c r="U225" s="24"/>
      <c r="V225" s="4"/>
      <c r="AN225" s="1">
        <v>84.11</v>
      </c>
      <c r="AO225" s="1">
        <v>39.450000000000003</v>
      </c>
    </row>
    <row r="226" spans="1:41">
      <c r="A226" s="1" t="s">
        <v>0</v>
      </c>
      <c r="B226" s="2" t="s">
        <v>246</v>
      </c>
      <c r="C226" s="1" t="s">
        <v>2</v>
      </c>
      <c r="D226" s="1" t="s">
        <v>242</v>
      </c>
      <c r="E226" s="3" t="s">
        <v>247</v>
      </c>
      <c r="F226" s="1">
        <v>84.3</v>
      </c>
      <c r="G226" s="13">
        <v>39.06</v>
      </c>
      <c r="H226" s="11">
        <v>39.1</v>
      </c>
      <c r="I226" s="11">
        <v>84.5</v>
      </c>
      <c r="J226" s="23">
        <f t="shared" si="15"/>
        <v>0.68242373752978291</v>
      </c>
      <c r="K226" s="23">
        <f t="shared" si="16"/>
        <v>1.4748032179352084</v>
      </c>
      <c r="L226">
        <f t="shared" si="17"/>
        <v>0.97795837732508395</v>
      </c>
      <c r="M226">
        <f t="shared" si="18"/>
        <v>-8.881674451336405</v>
      </c>
      <c r="N226" s="24">
        <f t="shared" si="19"/>
        <v>-0.15099128531368586</v>
      </c>
      <c r="O226" s="24">
        <f t="shared" si="20"/>
        <v>0.2898586942129755</v>
      </c>
      <c r="P226" s="24"/>
      <c r="Q226" s="24"/>
      <c r="R226" s="24"/>
      <c r="S226" s="24"/>
      <c r="T226" s="24"/>
      <c r="U226" s="24"/>
      <c r="V226" s="4"/>
      <c r="AN226" s="1">
        <v>83.34</v>
      </c>
      <c r="AO226" s="1">
        <v>41.39</v>
      </c>
    </row>
    <row r="227" spans="1:41">
      <c r="A227" s="1" t="s">
        <v>0</v>
      </c>
      <c r="B227" s="2" t="s">
        <v>248</v>
      </c>
      <c r="C227" s="1" t="s">
        <v>2</v>
      </c>
      <c r="D227" s="1" t="s">
        <v>242</v>
      </c>
      <c r="E227" s="3" t="s">
        <v>249</v>
      </c>
      <c r="F227" s="1">
        <v>81.400000000000006</v>
      </c>
      <c r="G227" s="13">
        <v>41.28</v>
      </c>
      <c r="H227" s="11">
        <v>41.47</v>
      </c>
      <c r="I227" s="11">
        <v>81.67</v>
      </c>
      <c r="J227" s="23">
        <f t="shared" si="15"/>
        <v>0.72378804080204839</v>
      </c>
      <c r="K227" s="23">
        <f t="shared" si="16"/>
        <v>1.4254104001037691</v>
      </c>
      <c r="L227">
        <f t="shared" si="17"/>
        <v>0.93525155884973799</v>
      </c>
      <c r="M227">
        <f t="shared" si="18"/>
        <v>-11.067338685882667</v>
      </c>
      <c r="N227" s="24">
        <f t="shared" si="19"/>
        <v>-0.17953327588277979</v>
      </c>
      <c r="O227" s="24">
        <f t="shared" si="20"/>
        <v>0.33823267875086238</v>
      </c>
      <c r="P227" s="24"/>
      <c r="Q227" s="24"/>
      <c r="R227" s="24"/>
      <c r="S227" s="24"/>
      <c r="T227" s="24"/>
      <c r="U227" s="24"/>
      <c r="V227" s="4"/>
      <c r="AN227" s="1">
        <v>80.39</v>
      </c>
      <c r="AO227" s="1">
        <v>41.06</v>
      </c>
    </row>
    <row r="228" spans="1:41">
      <c r="A228" s="1" t="s">
        <v>0</v>
      </c>
      <c r="B228" s="5" t="s">
        <v>250</v>
      </c>
      <c r="C228" s="1" t="s">
        <v>2</v>
      </c>
      <c r="D228" s="1" t="s">
        <v>242</v>
      </c>
      <c r="E228" s="3" t="s">
        <v>251</v>
      </c>
      <c r="F228" s="1">
        <v>83</v>
      </c>
      <c r="G228" s="13">
        <v>39.57</v>
      </c>
      <c r="H228" s="11">
        <v>39.950000000000003</v>
      </c>
      <c r="I228" s="11">
        <v>83</v>
      </c>
      <c r="J228" s="23">
        <f t="shared" si="15"/>
        <v>0.69725903617173468</v>
      </c>
      <c r="K228" s="23">
        <f t="shared" si="16"/>
        <v>1.4486232791552935</v>
      </c>
      <c r="L228">
        <f t="shared" si="17"/>
        <v>0.96268874780910885</v>
      </c>
      <c r="M228">
        <f t="shared" si="18"/>
        <v>-10.040153727597675</v>
      </c>
      <c r="N228" s="24">
        <f t="shared" si="19"/>
        <v>-0.16783352238904731</v>
      </c>
      <c r="O228" s="24">
        <f t="shared" si="20"/>
        <v>0.3081447088835968</v>
      </c>
      <c r="P228" s="24"/>
      <c r="Q228" s="24"/>
      <c r="R228" s="24"/>
      <c r="S228" s="24"/>
      <c r="T228" s="24"/>
      <c r="U228" s="24"/>
      <c r="V228" s="4"/>
      <c r="AN228" s="1">
        <v>82.1</v>
      </c>
      <c r="AO228" s="1">
        <v>41.26</v>
      </c>
    </row>
    <row r="229" spans="1:41">
      <c r="A229" s="1" t="s">
        <v>0</v>
      </c>
      <c r="B229" s="5" t="s">
        <v>252</v>
      </c>
      <c r="C229" s="1" t="s">
        <v>2</v>
      </c>
      <c r="D229" s="1" t="s">
        <v>242</v>
      </c>
      <c r="E229" s="3" t="s">
        <v>253</v>
      </c>
      <c r="F229" s="1">
        <v>84.11</v>
      </c>
      <c r="G229" s="13">
        <v>39.450000000000003</v>
      </c>
      <c r="H229" s="11">
        <v>39.75</v>
      </c>
      <c r="I229" s="11">
        <v>84.18</v>
      </c>
      <c r="J229" s="23">
        <f t="shared" si="15"/>
        <v>0.69376837766774602</v>
      </c>
      <c r="K229" s="23">
        <f t="shared" si="16"/>
        <v>1.4692181643288267</v>
      </c>
      <c r="L229">
        <f t="shared" si="17"/>
        <v>0.966286398303289</v>
      </c>
      <c r="M229">
        <f t="shared" si="18"/>
        <v>-9.128816696938804</v>
      </c>
      <c r="N229" s="24">
        <f t="shared" si="19"/>
        <v>-0.1533058431670884</v>
      </c>
      <c r="O229" s="24">
        <f t="shared" si="20"/>
        <v>0.30204311702085351</v>
      </c>
      <c r="P229" s="24"/>
      <c r="Q229" s="24"/>
      <c r="R229" s="24"/>
      <c r="S229" s="24"/>
      <c r="T229" s="24"/>
      <c r="U229" s="24"/>
      <c r="V229" s="4"/>
      <c r="AN229" s="1">
        <v>95.56</v>
      </c>
      <c r="AO229" s="1">
        <v>36.07</v>
      </c>
    </row>
    <row r="230" spans="1:41">
      <c r="A230" s="1" t="s">
        <v>0</v>
      </c>
      <c r="B230" s="5" t="s">
        <v>73</v>
      </c>
      <c r="C230" s="1" t="s">
        <v>2</v>
      </c>
      <c r="D230" s="1" t="s">
        <v>242</v>
      </c>
      <c r="E230" s="3" t="s">
        <v>254</v>
      </c>
      <c r="F230" s="1">
        <v>83.34</v>
      </c>
      <c r="G230" s="13">
        <v>41.39</v>
      </c>
      <c r="H230" s="11">
        <v>41.65</v>
      </c>
      <c r="I230" s="11">
        <v>83.57</v>
      </c>
      <c r="J230" s="23">
        <f t="shared" si="15"/>
        <v>0.72692963345563821</v>
      </c>
      <c r="K230" s="23">
        <f t="shared" si="16"/>
        <v>1.458571655891661</v>
      </c>
      <c r="L230">
        <f t="shared" si="17"/>
        <v>0.93199142677578328</v>
      </c>
      <c r="M230">
        <f t="shared" si="18"/>
        <v>-9.5999316026183976</v>
      </c>
      <c r="N230" s="24">
        <f t="shared" si="19"/>
        <v>-0.15542594520025074</v>
      </c>
      <c r="O230" s="24">
        <f t="shared" si="20"/>
        <v>0.33715062512586369</v>
      </c>
      <c r="P230" s="24"/>
      <c r="Q230" s="24"/>
      <c r="R230" s="24"/>
      <c r="S230" s="24"/>
      <c r="T230" s="24"/>
      <c r="U230" s="24"/>
      <c r="V230" s="4"/>
      <c r="AN230" s="1">
        <v>97.31</v>
      </c>
      <c r="AO230" s="1">
        <v>35.28</v>
      </c>
    </row>
    <row r="231" spans="1:41">
      <c r="A231" s="1" t="s">
        <v>0</v>
      </c>
      <c r="B231" s="5" t="s">
        <v>255</v>
      </c>
      <c r="C231" s="1" t="s">
        <v>2</v>
      </c>
      <c r="D231" s="1" t="s">
        <v>242</v>
      </c>
      <c r="E231" s="3" t="s">
        <v>256</v>
      </c>
      <c r="F231" s="1">
        <v>80.39</v>
      </c>
      <c r="G231" s="13">
        <v>41.06</v>
      </c>
      <c r="H231" s="11">
        <v>41.1</v>
      </c>
      <c r="I231" s="11">
        <v>80.650000000000006</v>
      </c>
      <c r="J231" s="23">
        <f t="shared" si="15"/>
        <v>0.71733032256966944</v>
      </c>
      <c r="K231" s="23">
        <f t="shared" si="16"/>
        <v>1.4076080417334269</v>
      </c>
      <c r="L231">
        <f t="shared" si="17"/>
        <v>0.94194568557665304</v>
      </c>
      <c r="M231">
        <f t="shared" si="18"/>
        <v>-11.855104593740327</v>
      </c>
      <c r="N231" s="24">
        <f t="shared" si="19"/>
        <v>-0.19351086249338301</v>
      </c>
      <c r="O231" s="24">
        <f t="shared" si="20"/>
        <v>0.33423643442947659</v>
      </c>
      <c r="P231" s="24"/>
      <c r="Q231" s="24"/>
      <c r="R231" s="24"/>
      <c r="S231" s="24"/>
      <c r="T231" s="24"/>
      <c r="U231" s="24"/>
      <c r="V231" s="4"/>
      <c r="AN231" s="1">
        <v>122.4</v>
      </c>
      <c r="AO231" s="1">
        <v>45.31</v>
      </c>
    </row>
    <row r="232" spans="1:41">
      <c r="A232" s="1" t="s">
        <v>0</v>
      </c>
      <c r="B232" s="5" t="s">
        <v>257</v>
      </c>
      <c r="C232" s="1" t="s">
        <v>2</v>
      </c>
      <c r="D232" s="1" t="s">
        <v>242</v>
      </c>
      <c r="E232" s="3" t="s">
        <v>258</v>
      </c>
      <c r="F232" s="1">
        <v>82.1</v>
      </c>
      <c r="G232" s="13">
        <v>41.26</v>
      </c>
      <c r="H232" s="11">
        <v>81.38</v>
      </c>
      <c r="I232" s="11">
        <v>82.17</v>
      </c>
      <c r="J232" s="23">
        <f t="shared" si="15"/>
        <v>1.4203489452729854</v>
      </c>
      <c r="K232" s="23">
        <f t="shared" si="16"/>
        <v>1.4341370463637406</v>
      </c>
      <c r="L232">
        <f t="shared" si="17"/>
        <v>0.17103164296410248</v>
      </c>
      <c r="M232">
        <f t="shared" si="18"/>
        <v>-10.68117892712891</v>
      </c>
      <c r="N232" s="24">
        <f t="shared" si="19"/>
        <v>-3.1699659279421415E-2</v>
      </c>
      <c r="O232" s="24">
        <f t="shared" si="20"/>
        <v>1.0880223609831015</v>
      </c>
      <c r="P232" s="24"/>
      <c r="Q232" s="24"/>
      <c r="R232" s="24"/>
      <c r="S232" s="24"/>
      <c r="T232" s="24"/>
      <c r="U232" s="24"/>
      <c r="V232" s="4"/>
      <c r="AN232" s="1">
        <v>123.05</v>
      </c>
      <c r="AO232" s="1">
        <v>44.03</v>
      </c>
    </row>
    <row r="233" spans="1:41">
      <c r="A233" s="1" t="s">
        <v>0</v>
      </c>
      <c r="B233" s="5" t="s">
        <v>21</v>
      </c>
      <c r="C233" s="1" t="s">
        <v>2</v>
      </c>
      <c r="D233" s="1" t="s">
        <v>259</v>
      </c>
      <c r="E233" s="3" t="s">
        <v>260</v>
      </c>
      <c r="F233" s="1">
        <v>95.56</v>
      </c>
      <c r="G233" s="13">
        <v>36.07</v>
      </c>
      <c r="H233" s="11">
        <v>36.119999999999997</v>
      </c>
      <c r="I233" s="11">
        <v>95.93</v>
      </c>
      <c r="J233" s="23">
        <f t="shared" si="15"/>
        <v>0.6304129258203518</v>
      </c>
      <c r="K233" s="23">
        <f t="shared" si="16"/>
        <v>1.6742943514381605</v>
      </c>
      <c r="L233">
        <f t="shared" si="17"/>
        <v>1.0310613769442971</v>
      </c>
      <c r="M233">
        <f t="shared" si="18"/>
        <v>-5.4062366225520679E-2</v>
      </c>
      <c r="N233" s="24">
        <f t="shared" si="19"/>
        <v>-9.7287461596254072E-4</v>
      </c>
      <c r="O233" s="24">
        <f t="shared" si="20"/>
        <v>0.22502974609391035</v>
      </c>
      <c r="P233" s="24"/>
      <c r="Q233" s="24"/>
      <c r="R233" s="24"/>
      <c r="S233" s="24"/>
      <c r="T233" s="24"/>
      <c r="U233" s="24"/>
      <c r="V233" s="4"/>
      <c r="AN233" s="1">
        <v>75.28</v>
      </c>
      <c r="AO233" s="1">
        <v>40.36</v>
      </c>
    </row>
    <row r="234" spans="1:41">
      <c r="A234" s="1" t="s">
        <v>0</v>
      </c>
      <c r="B234" s="5" t="s">
        <v>261</v>
      </c>
      <c r="C234" s="1" t="s">
        <v>2</v>
      </c>
      <c r="D234" s="1" t="s">
        <v>259</v>
      </c>
      <c r="E234" s="3" t="s">
        <v>262</v>
      </c>
      <c r="F234" s="1">
        <v>97.31</v>
      </c>
      <c r="G234" s="13">
        <v>35.28</v>
      </c>
      <c r="H234" s="11">
        <v>35.47</v>
      </c>
      <c r="I234" s="11">
        <v>97.52</v>
      </c>
      <c r="J234" s="23">
        <f t="shared" si="15"/>
        <v>0.6190682856823887</v>
      </c>
      <c r="K234" s="23">
        <f t="shared" si="16"/>
        <v>1.7020450865448702</v>
      </c>
      <c r="L234">
        <f t="shared" si="17"/>
        <v>1.0425528519329137</v>
      </c>
      <c r="M234">
        <f t="shared" si="18"/>
        <v>1.1739256666114175</v>
      </c>
      <c r="N234" s="24">
        <f t="shared" si="19"/>
        <v>2.1359233339523911E-2</v>
      </c>
      <c r="O234" s="24">
        <f t="shared" si="20"/>
        <v>0.21375663303127235</v>
      </c>
      <c r="P234" s="24"/>
      <c r="Q234" s="24"/>
      <c r="R234" s="24"/>
      <c r="S234" s="24"/>
      <c r="T234" s="24"/>
      <c r="U234" s="24"/>
      <c r="V234" s="4"/>
      <c r="AN234" s="1">
        <v>80.05</v>
      </c>
      <c r="AO234" s="1">
        <v>42.07</v>
      </c>
    </row>
    <row r="235" spans="1:41">
      <c r="A235" s="1" t="s">
        <v>0</v>
      </c>
      <c r="B235" s="5" t="s">
        <v>263</v>
      </c>
      <c r="C235" s="1" t="s">
        <v>2</v>
      </c>
      <c r="D235" s="1" t="s">
        <v>264</v>
      </c>
      <c r="E235" s="3" t="s">
        <v>265</v>
      </c>
      <c r="F235" s="1">
        <v>122.4</v>
      </c>
      <c r="G235" s="13">
        <v>45.31</v>
      </c>
      <c r="H235" s="11">
        <v>45.52</v>
      </c>
      <c r="I235" s="11">
        <v>122.67</v>
      </c>
      <c r="J235" s="23">
        <f t="shared" si="15"/>
        <v>0.79447387550781889</v>
      </c>
      <c r="K235" s="23">
        <f t="shared" si="16"/>
        <v>2.1409953934214441</v>
      </c>
      <c r="L235">
        <f t="shared" si="17"/>
        <v>0.86135572200704769</v>
      </c>
      <c r="M235">
        <f t="shared" si="18"/>
        <v>20.597761531925386</v>
      </c>
      <c r="N235" s="24">
        <f t="shared" si="19"/>
        <v>0.30302931659170151</v>
      </c>
      <c r="O235" s="24">
        <f t="shared" si="20"/>
        <v>0.44979858724625432</v>
      </c>
      <c r="P235" s="24"/>
      <c r="Q235" s="24"/>
      <c r="R235" s="24"/>
      <c r="S235" s="24"/>
      <c r="T235" s="24"/>
      <c r="U235" s="24"/>
      <c r="V235" s="4"/>
      <c r="AN235" s="1">
        <v>79.58</v>
      </c>
      <c r="AO235" s="1">
        <v>40.26</v>
      </c>
    </row>
    <row r="236" spans="1:41">
      <c r="A236" s="1" t="s">
        <v>219</v>
      </c>
      <c r="B236" s="5" t="s">
        <v>266</v>
      </c>
      <c r="C236" s="1" t="s">
        <v>2</v>
      </c>
      <c r="D236" s="1" t="s">
        <v>264</v>
      </c>
      <c r="E236" s="3" t="s">
        <v>267</v>
      </c>
      <c r="F236" s="1">
        <v>123.05</v>
      </c>
      <c r="G236" s="13">
        <v>44.03</v>
      </c>
      <c r="H236" s="11">
        <v>44.05</v>
      </c>
      <c r="I236" s="11">
        <v>123.08</v>
      </c>
      <c r="J236" s="23">
        <f t="shared" si="15"/>
        <v>0.76881753550350207</v>
      </c>
      <c r="K236" s="23">
        <f t="shared" si="16"/>
        <v>2.1481512433546208</v>
      </c>
      <c r="L236">
        <f t="shared" si="17"/>
        <v>0.88830642842859275</v>
      </c>
      <c r="M236">
        <f t="shared" si="18"/>
        <v>20.914412534103462</v>
      </c>
      <c r="N236" s="24">
        <f t="shared" si="19"/>
        <v>0.31710139609983828</v>
      </c>
      <c r="O236" s="24">
        <f t="shared" si="20"/>
        <v>0.42631056343584617</v>
      </c>
      <c r="P236" s="24"/>
      <c r="Q236" s="24"/>
      <c r="R236" s="24"/>
      <c r="S236" s="24"/>
      <c r="T236" s="24"/>
      <c r="U236" s="24"/>
      <c r="V236" s="4"/>
      <c r="AN236" s="1">
        <v>75.400000000000006</v>
      </c>
      <c r="AO236" s="1">
        <v>41.24</v>
      </c>
    </row>
    <row r="237" spans="1:41">
      <c r="A237" s="1" t="s">
        <v>0</v>
      </c>
      <c r="B237" s="2" t="s">
        <v>268</v>
      </c>
      <c r="C237" s="1" t="s">
        <v>2</v>
      </c>
      <c r="D237" s="1" t="s">
        <v>269</v>
      </c>
      <c r="E237" s="3" t="s">
        <v>270</v>
      </c>
      <c r="F237" s="1">
        <v>75.28</v>
      </c>
      <c r="G237" s="13">
        <v>40.36</v>
      </c>
      <c r="H237" s="11">
        <v>40.6</v>
      </c>
      <c r="I237" s="11">
        <v>75.47</v>
      </c>
      <c r="J237" s="23">
        <f t="shared" si="15"/>
        <v>0.70860367630969778</v>
      </c>
      <c r="K237" s="23">
        <f t="shared" si="16"/>
        <v>1.3171999864801205</v>
      </c>
      <c r="L237">
        <f t="shared" si="17"/>
        <v>0.95097618783353888</v>
      </c>
      <c r="M237">
        <f t="shared" si="18"/>
        <v>-15.855719694429252</v>
      </c>
      <c r="N237" s="24">
        <f t="shared" si="19"/>
        <v>-0.259821784189743</v>
      </c>
      <c r="O237" s="24">
        <f t="shared" si="20"/>
        <v>0.34129650672136225</v>
      </c>
      <c r="P237" s="24"/>
      <c r="Q237" s="24"/>
      <c r="R237" s="24"/>
      <c r="S237" s="24"/>
      <c r="T237" s="24"/>
      <c r="U237" s="24"/>
      <c r="V237" s="4"/>
      <c r="AN237" s="1">
        <v>76.52</v>
      </c>
      <c r="AO237" s="1">
        <v>40.159999999999997</v>
      </c>
    </row>
    <row r="238" spans="1:41">
      <c r="A238" s="1" t="s">
        <v>0</v>
      </c>
      <c r="B238" s="5" t="s">
        <v>271</v>
      </c>
      <c r="C238" s="1" t="s">
        <v>2</v>
      </c>
      <c r="D238" s="1" t="s">
        <v>269</v>
      </c>
      <c r="E238" s="3" t="s">
        <v>272</v>
      </c>
      <c r="F238" s="1">
        <v>80.05</v>
      </c>
      <c r="G238" s="13">
        <v>42.07</v>
      </c>
      <c r="H238" s="11">
        <v>42.12</v>
      </c>
      <c r="I238" s="11">
        <v>80.08</v>
      </c>
      <c r="J238" s="23">
        <f t="shared" si="15"/>
        <v>0.73513268094001161</v>
      </c>
      <c r="K238" s="23">
        <f t="shared" si="16"/>
        <v>1.3976596649970592</v>
      </c>
      <c r="L238">
        <f t="shared" si="17"/>
        <v>0.92346803861631688</v>
      </c>
      <c r="M238">
        <f t="shared" si="18"/>
        <v>-12.295326718719616</v>
      </c>
      <c r="N238" s="24">
        <f t="shared" si="19"/>
        <v>-0.19665315941404038</v>
      </c>
      <c r="O238" s="24">
        <f t="shared" si="20"/>
        <v>0.3538042609416826</v>
      </c>
      <c r="P238" s="24"/>
      <c r="Q238" s="24"/>
      <c r="R238" s="24"/>
      <c r="S238" s="24"/>
      <c r="T238" s="24"/>
      <c r="U238" s="24"/>
      <c r="V238" s="4"/>
      <c r="AN238" s="1">
        <v>77.510000000000005</v>
      </c>
      <c r="AO238" s="1">
        <v>40.47</v>
      </c>
    </row>
    <row r="239" spans="1:41">
      <c r="A239" s="1" t="s">
        <v>0</v>
      </c>
      <c r="B239" s="5" t="s">
        <v>47</v>
      </c>
      <c r="C239" s="1" t="s">
        <v>2</v>
      </c>
      <c r="D239" s="1" t="s">
        <v>269</v>
      </c>
      <c r="E239" s="3" t="s">
        <v>273</v>
      </c>
      <c r="F239" s="1">
        <v>79.58</v>
      </c>
      <c r="G239" s="13">
        <v>40.26</v>
      </c>
      <c r="H239" s="11">
        <v>40.43</v>
      </c>
      <c r="I239" s="11">
        <v>79.97</v>
      </c>
      <c r="J239" s="23">
        <f t="shared" si="15"/>
        <v>0.70563661658130739</v>
      </c>
      <c r="K239" s="23">
        <f t="shared" si="16"/>
        <v>1.3957398028198653</v>
      </c>
      <c r="L239">
        <f t="shared" si="17"/>
        <v>0.95404244283897488</v>
      </c>
      <c r="M239">
        <f t="shared" si="18"/>
        <v>-12.380281865645442</v>
      </c>
      <c r="N239" s="24">
        <f t="shared" si="19"/>
        <v>-0.20454593292470943</v>
      </c>
      <c r="O239" s="24">
        <f t="shared" si="20"/>
        <v>0.32423340885595309</v>
      </c>
      <c r="P239" s="24"/>
      <c r="Q239" s="24"/>
      <c r="R239" s="24"/>
      <c r="S239" s="24"/>
      <c r="T239" s="24"/>
      <c r="U239" s="24"/>
      <c r="V239" s="4"/>
      <c r="AN239" s="1">
        <v>71.25</v>
      </c>
      <c r="AO239" s="1">
        <v>41.49</v>
      </c>
    </row>
    <row r="240" spans="1:41">
      <c r="A240" s="1" t="s">
        <v>0</v>
      </c>
      <c r="B240" s="5" t="s">
        <v>274</v>
      </c>
      <c r="C240" s="1" t="s">
        <v>2</v>
      </c>
      <c r="D240" s="1" t="s">
        <v>269</v>
      </c>
      <c r="E240" s="3" t="s">
        <v>275</v>
      </c>
      <c r="F240" s="1">
        <v>75.400000000000006</v>
      </c>
      <c r="G240" s="13">
        <v>41.24</v>
      </c>
      <c r="H240" s="11">
        <v>41.4</v>
      </c>
      <c r="I240" s="11">
        <v>75.67</v>
      </c>
      <c r="J240" s="23">
        <f t="shared" si="15"/>
        <v>0.72256631032565244</v>
      </c>
      <c r="K240" s="23">
        <f t="shared" si="16"/>
        <v>1.3206906449841092</v>
      </c>
      <c r="L240">
        <f t="shared" si="17"/>
        <v>0.9365187652266318</v>
      </c>
      <c r="M240">
        <f t="shared" si="18"/>
        <v>-15.701255790927748</v>
      </c>
      <c r="N240" s="24">
        <f t="shared" si="19"/>
        <v>-0.25344215599750591</v>
      </c>
      <c r="O240" s="24">
        <f t="shared" si="20"/>
        <v>0.35451733304427635</v>
      </c>
      <c r="P240" s="24"/>
      <c r="Q240" s="24"/>
      <c r="R240" s="24"/>
      <c r="S240" s="24"/>
      <c r="T240" s="24"/>
      <c r="U240" s="24"/>
      <c r="V240" s="4"/>
      <c r="AN240" s="1">
        <v>79.55</v>
      </c>
      <c r="AO240" s="1">
        <v>32.47</v>
      </c>
    </row>
    <row r="241" spans="1:41">
      <c r="A241" s="1" t="s">
        <v>0</v>
      </c>
      <c r="B241" s="5" t="s">
        <v>47</v>
      </c>
      <c r="C241" s="1" t="s">
        <v>2</v>
      </c>
      <c r="D241" s="1" t="s">
        <v>269</v>
      </c>
      <c r="E241" s="3" t="s">
        <v>276</v>
      </c>
      <c r="F241" s="1">
        <v>76.52</v>
      </c>
      <c r="G241" s="13">
        <v>40.159999999999997</v>
      </c>
      <c r="H241" s="11">
        <v>40.270000000000003</v>
      </c>
      <c r="I241" s="11">
        <v>76.87</v>
      </c>
      <c r="J241" s="23">
        <f t="shared" si="15"/>
        <v>0.70284408977811652</v>
      </c>
      <c r="K241" s="23">
        <f t="shared" si="16"/>
        <v>1.3416345960080411</v>
      </c>
      <c r="L241">
        <f t="shared" si="17"/>
        <v>0.95692641194562811</v>
      </c>
      <c r="M241">
        <f t="shared" si="18"/>
        <v>-14.77447236991873</v>
      </c>
      <c r="N241" s="24">
        <f t="shared" si="19"/>
        <v>-0.24403056305564183</v>
      </c>
      <c r="O241" s="24">
        <f t="shared" si="20"/>
        <v>0.33080301030681114</v>
      </c>
      <c r="P241" s="24"/>
      <c r="Q241" s="24"/>
      <c r="R241" s="24"/>
      <c r="S241" s="24"/>
      <c r="T241" s="24"/>
      <c r="U241" s="24"/>
      <c r="V241" s="4"/>
      <c r="AN241" s="1">
        <v>82.23</v>
      </c>
      <c r="AO241" s="1">
        <v>34.5</v>
      </c>
    </row>
    <row r="242" spans="1:41">
      <c r="A242" s="1" t="s">
        <v>0</v>
      </c>
      <c r="B242" s="5" t="s">
        <v>277</v>
      </c>
      <c r="C242" s="1" t="s">
        <v>2</v>
      </c>
      <c r="D242" s="1" t="s">
        <v>269</v>
      </c>
      <c r="E242" s="3" t="s">
        <v>278</v>
      </c>
      <c r="F242" s="1">
        <v>77.510000000000005</v>
      </c>
      <c r="G242" s="13">
        <v>40.47</v>
      </c>
      <c r="H242" s="11">
        <v>82.38</v>
      </c>
      <c r="I242" s="11">
        <v>77.849999999999994</v>
      </c>
      <c r="J242" s="23">
        <f t="shared" si="15"/>
        <v>1.4378022377929287</v>
      </c>
      <c r="K242" s="23">
        <f t="shared" si="16"/>
        <v>1.3587388226775854</v>
      </c>
      <c r="L242">
        <f t="shared" si="17"/>
        <v>0.15122156280608318</v>
      </c>
      <c r="M242">
        <f t="shared" si="18"/>
        <v>-14.017599242761374</v>
      </c>
      <c r="N242" s="24">
        <f t="shared" si="19"/>
        <v>-3.6628875572397947E-2</v>
      </c>
      <c r="O242" s="24">
        <f t="shared" si="20"/>
        <v>1.1093722721179273</v>
      </c>
      <c r="P242" s="24"/>
      <c r="Q242" s="24"/>
      <c r="R242" s="24"/>
      <c r="S242" s="24"/>
      <c r="T242" s="24"/>
      <c r="U242" s="24"/>
      <c r="V242" s="4"/>
      <c r="AN242" s="1">
        <v>81.2</v>
      </c>
      <c r="AO242" s="1">
        <v>34</v>
      </c>
    </row>
    <row r="243" spans="1:41">
      <c r="A243" s="1" t="s">
        <v>0</v>
      </c>
      <c r="B243" s="5" t="s">
        <v>279</v>
      </c>
      <c r="C243" s="1" t="s">
        <v>2</v>
      </c>
      <c r="D243" s="1" t="s">
        <v>280</v>
      </c>
      <c r="E243" s="3" t="s">
        <v>281</v>
      </c>
      <c r="F243" s="1">
        <v>71.25</v>
      </c>
      <c r="G243" s="13">
        <v>41.49</v>
      </c>
      <c r="H243" s="11">
        <v>41.82</v>
      </c>
      <c r="I243" s="11">
        <v>71.42</v>
      </c>
      <c r="J243" s="23">
        <f t="shared" si="15"/>
        <v>0.72989669318402861</v>
      </c>
      <c r="K243" s="23">
        <f t="shared" si="16"/>
        <v>1.2465141517743501</v>
      </c>
      <c r="L243">
        <f t="shared" si="17"/>
        <v>0.92891030150158826</v>
      </c>
      <c r="M243">
        <f t="shared" si="18"/>
        <v>-18.983613740334679</v>
      </c>
      <c r="N243" s="24">
        <f t="shared" si="19"/>
        <v>-0.3021724109040767</v>
      </c>
      <c r="O243" s="24">
        <f t="shared" si="20"/>
        <v>0.37770226344346736</v>
      </c>
      <c r="P243" s="24"/>
      <c r="Q243" s="24"/>
      <c r="R243" s="24"/>
      <c r="S243" s="24"/>
      <c r="T243" s="24"/>
      <c r="U243" s="24"/>
      <c r="V243" s="4"/>
      <c r="AN243" s="1">
        <v>98.29</v>
      </c>
      <c r="AO243" s="1">
        <v>45.27</v>
      </c>
    </row>
    <row r="244" spans="1:41">
      <c r="A244" s="1" t="s">
        <v>0</v>
      </c>
      <c r="B244" s="2" t="s">
        <v>282</v>
      </c>
      <c r="C244" s="1" t="s">
        <v>2</v>
      </c>
      <c r="D244" s="1" t="s">
        <v>283</v>
      </c>
      <c r="E244" s="3" t="s">
        <v>284</v>
      </c>
      <c r="F244" s="1">
        <v>79.55</v>
      </c>
      <c r="G244" s="13">
        <v>32.47</v>
      </c>
      <c r="H244" s="11">
        <v>32.78</v>
      </c>
      <c r="I244" s="11">
        <v>79.92</v>
      </c>
      <c r="J244" s="23">
        <f t="shared" si="15"/>
        <v>0.57211892880374127</v>
      </c>
      <c r="K244" s="23">
        <f t="shared" si="16"/>
        <v>1.3948671381938682</v>
      </c>
      <c r="L244">
        <f t="shared" si="17"/>
        <v>1.0897491200085405</v>
      </c>
      <c r="M244">
        <f t="shared" si="18"/>
        <v>-12.418897841520815</v>
      </c>
      <c r="N244" s="24">
        <f t="shared" si="19"/>
        <v>-0.23435866783134443</v>
      </c>
      <c r="O244" s="24">
        <f t="shared" si="20"/>
        <v>0.19184014872630306</v>
      </c>
      <c r="P244" s="24"/>
      <c r="Q244" s="24"/>
      <c r="R244" s="24"/>
      <c r="S244" s="24"/>
      <c r="T244" s="24"/>
      <c r="U244" s="24"/>
      <c r="V244" s="4"/>
      <c r="AN244" s="1">
        <v>96.43</v>
      </c>
      <c r="AO244" s="1">
        <v>43.42</v>
      </c>
    </row>
    <row r="245" spans="1:41">
      <c r="A245" s="1" t="s">
        <v>0</v>
      </c>
      <c r="B245" s="5" t="s">
        <v>285</v>
      </c>
      <c r="C245" s="1" t="s">
        <v>2</v>
      </c>
      <c r="D245" s="1" t="s">
        <v>283</v>
      </c>
      <c r="E245" s="3" t="s">
        <v>286</v>
      </c>
      <c r="F245" s="1">
        <v>82.23</v>
      </c>
      <c r="G245" s="13">
        <v>34.5</v>
      </c>
      <c r="H245" s="11">
        <v>34.83</v>
      </c>
      <c r="I245" s="11">
        <v>82.38</v>
      </c>
      <c r="J245" s="23">
        <f t="shared" si="15"/>
        <v>0.60789817846962491</v>
      </c>
      <c r="K245" s="23">
        <f t="shared" si="16"/>
        <v>1.4378022377929287</v>
      </c>
      <c r="L245">
        <f t="shared" si="17"/>
        <v>1.0538347627038425</v>
      </c>
      <c r="M245">
        <f t="shared" si="18"/>
        <v>-10.518991828452338</v>
      </c>
      <c r="N245" s="24">
        <f t="shared" si="19"/>
        <v>-0.19238958644524504</v>
      </c>
      <c r="O245" s="24">
        <f t="shared" si="20"/>
        <v>0.21996617630459836</v>
      </c>
      <c r="P245" s="24"/>
      <c r="Q245" s="24"/>
      <c r="R245" s="24"/>
      <c r="S245" s="24"/>
      <c r="T245" s="24"/>
      <c r="U245" s="24"/>
      <c r="V245" s="4"/>
      <c r="AN245" s="1">
        <v>103.23</v>
      </c>
      <c r="AO245" s="1">
        <v>44.08</v>
      </c>
    </row>
    <row r="246" spans="1:41">
      <c r="A246" s="1" t="s">
        <v>0</v>
      </c>
      <c r="B246" s="2" t="s">
        <v>248</v>
      </c>
      <c r="C246" s="1" t="s">
        <v>2</v>
      </c>
      <c r="D246" s="1" t="s">
        <v>283</v>
      </c>
      <c r="E246" s="3" t="s">
        <v>287</v>
      </c>
      <c r="F246" s="1">
        <v>81.2</v>
      </c>
      <c r="G246" s="13">
        <v>34</v>
      </c>
      <c r="H246" s="11">
        <v>34</v>
      </c>
      <c r="I246" s="11">
        <v>81.33</v>
      </c>
      <c r="J246" s="23">
        <f t="shared" si="15"/>
        <v>0.59341194567807209</v>
      </c>
      <c r="K246" s="23">
        <f t="shared" si="16"/>
        <v>1.4194762806469883</v>
      </c>
      <c r="L246">
        <f t="shared" si="17"/>
        <v>1.0684169801014598</v>
      </c>
      <c r="M246">
        <f t="shared" si="18"/>
        <v>-11.329927321835225</v>
      </c>
      <c r="N246" s="24">
        <f t="shared" si="19"/>
        <v>-0.20989940736389218</v>
      </c>
      <c r="O246" s="24">
        <f t="shared" si="20"/>
        <v>0.20849480583341862</v>
      </c>
      <c r="P246" s="24"/>
      <c r="Q246" s="24"/>
      <c r="R246" s="24"/>
      <c r="S246" s="24"/>
      <c r="T246" s="24"/>
      <c r="U246" s="24"/>
      <c r="V246" s="4"/>
      <c r="AN246" s="1">
        <v>102.9</v>
      </c>
      <c r="AO246" s="1">
        <v>45.56</v>
      </c>
    </row>
    <row r="247" spans="1:41">
      <c r="A247" s="1" t="s">
        <v>0</v>
      </c>
      <c r="B247" s="2" t="s">
        <v>288</v>
      </c>
      <c r="C247" s="1" t="s">
        <v>2</v>
      </c>
      <c r="D247" s="1" t="s">
        <v>36</v>
      </c>
      <c r="E247" s="3" t="s">
        <v>289</v>
      </c>
      <c r="F247" s="1">
        <v>98.29</v>
      </c>
      <c r="G247" s="13">
        <v>45.27</v>
      </c>
      <c r="H247" s="11">
        <v>45.45</v>
      </c>
      <c r="I247" s="11">
        <v>98.48</v>
      </c>
      <c r="J247" s="23">
        <f t="shared" si="15"/>
        <v>0.79325214503142283</v>
      </c>
      <c r="K247" s="23">
        <f t="shared" si="16"/>
        <v>1.7188002473640158</v>
      </c>
      <c r="L247">
        <f t="shared" si="17"/>
        <v>0.86264233834881199</v>
      </c>
      <c r="M247">
        <f t="shared" si="18"/>
        <v>1.9153524034186364</v>
      </c>
      <c r="N247" s="24">
        <f t="shared" si="19"/>
        <v>2.8832077508102474E-2</v>
      </c>
      <c r="O247" s="24">
        <f t="shared" si="20"/>
        <v>0.3939302873134779</v>
      </c>
      <c r="P247" s="24"/>
      <c r="Q247" s="24"/>
      <c r="R247" s="24"/>
      <c r="S247" s="24"/>
      <c r="T247" s="24"/>
      <c r="U247" s="24"/>
      <c r="V247" s="4"/>
      <c r="AN247" s="1">
        <v>98.31</v>
      </c>
      <c r="AO247" s="1">
        <v>44.52</v>
      </c>
    </row>
    <row r="248" spans="1:41">
      <c r="A248" s="1" t="s">
        <v>0</v>
      </c>
      <c r="B248" s="5" t="s">
        <v>38</v>
      </c>
      <c r="C248" s="1" t="s">
        <v>2</v>
      </c>
      <c r="D248" s="1" t="s">
        <v>36</v>
      </c>
      <c r="E248" s="3" t="s">
        <v>290</v>
      </c>
      <c r="F248" s="1">
        <v>96.43</v>
      </c>
      <c r="G248" s="13">
        <v>43.42</v>
      </c>
      <c r="H248" s="11">
        <v>43.7</v>
      </c>
      <c r="I248" s="11">
        <v>96.72</v>
      </c>
      <c r="J248" s="23">
        <f t="shared" si="15"/>
        <v>0.76270888312152207</v>
      </c>
      <c r="K248" s="23">
        <f t="shared" si="16"/>
        <v>1.6880824525289155</v>
      </c>
      <c r="L248">
        <f t="shared" si="17"/>
        <v>0.89470188308668952</v>
      </c>
      <c r="M248">
        <f t="shared" si="18"/>
        <v>0.55607005260540887</v>
      </c>
      <c r="N248" s="24">
        <f t="shared" si="19"/>
        <v>8.6831720784928089E-3</v>
      </c>
      <c r="O248" s="24">
        <f t="shared" si="20"/>
        <v>0.36143091748857081</v>
      </c>
      <c r="P248" s="24"/>
      <c r="Q248" s="24"/>
      <c r="R248" s="24"/>
      <c r="S248" s="24"/>
      <c r="T248" s="24"/>
      <c r="U248" s="24"/>
      <c r="V248" s="4"/>
      <c r="AN248" s="1">
        <v>85.16</v>
      </c>
      <c r="AO248" s="1">
        <v>35.200000000000003</v>
      </c>
    </row>
    <row r="249" spans="1:41">
      <c r="A249" s="1" t="s">
        <v>0</v>
      </c>
      <c r="B249" s="5" t="s">
        <v>291</v>
      </c>
      <c r="C249" s="1" t="s">
        <v>2</v>
      </c>
      <c r="D249" s="1" t="s">
        <v>36</v>
      </c>
      <c r="E249" s="3" t="s">
        <v>292</v>
      </c>
      <c r="F249" s="1">
        <v>103.23</v>
      </c>
      <c r="G249" s="13">
        <v>44.08</v>
      </c>
      <c r="H249" s="11">
        <v>44.13</v>
      </c>
      <c r="I249" s="11">
        <v>103.38</v>
      </c>
      <c r="J249" s="23">
        <f t="shared" si="15"/>
        <v>0.77021379890509767</v>
      </c>
      <c r="K249" s="23">
        <f t="shared" si="16"/>
        <v>1.8043213807117378</v>
      </c>
      <c r="L249">
        <f t="shared" si="17"/>
        <v>0.88684344451372632</v>
      </c>
      <c r="M249">
        <f t="shared" si="18"/>
        <v>5.6997180392054458</v>
      </c>
      <c r="N249" s="24">
        <f t="shared" si="19"/>
        <v>8.8076726264226149E-2</v>
      </c>
      <c r="O249" s="24">
        <f t="shared" si="20"/>
        <v>0.37363172145638479</v>
      </c>
      <c r="P249" s="24"/>
      <c r="Q249" s="24"/>
      <c r="R249" s="24"/>
      <c r="S249" s="24"/>
      <c r="T249" s="24"/>
      <c r="U249" s="24"/>
      <c r="V249" s="4"/>
      <c r="AN249" s="1">
        <v>83.92</v>
      </c>
      <c r="AO249" s="1">
        <v>35.96</v>
      </c>
    </row>
    <row r="250" spans="1:41">
      <c r="A250" s="1" t="s">
        <v>0</v>
      </c>
      <c r="B250" s="5" t="s">
        <v>293</v>
      </c>
      <c r="C250" s="1" t="s">
        <v>2</v>
      </c>
      <c r="D250" s="1" t="s">
        <v>36</v>
      </c>
      <c r="E250" s="3" t="s">
        <v>294</v>
      </c>
      <c r="F250" s="1">
        <v>102.9</v>
      </c>
      <c r="G250" s="13">
        <v>45.56</v>
      </c>
      <c r="H250" s="11">
        <v>45.93</v>
      </c>
      <c r="I250" s="11">
        <v>103.5</v>
      </c>
      <c r="J250" s="23">
        <f t="shared" si="15"/>
        <v>0.80162972544099553</v>
      </c>
      <c r="K250" s="23">
        <f t="shared" si="16"/>
        <v>1.806415775814131</v>
      </c>
      <c r="L250">
        <f t="shared" si="17"/>
        <v>0.853813387263339</v>
      </c>
      <c r="M250">
        <f t="shared" si="18"/>
        <v>5.792396381306351</v>
      </c>
      <c r="N250" s="24">
        <f t="shared" si="19"/>
        <v>8.6170490677593595E-2</v>
      </c>
      <c r="O250" s="24">
        <f t="shared" si="20"/>
        <v>0.40663675311514125</v>
      </c>
      <c r="P250" s="24"/>
      <c r="Q250" s="24"/>
      <c r="R250" s="24"/>
      <c r="S250" s="24"/>
      <c r="T250" s="24"/>
      <c r="U250" s="24"/>
      <c r="V250" s="4"/>
      <c r="AN250" s="1">
        <v>89.58</v>
      </c>
      <c r="AO250" s="1">
        <v>35.07</v>
      </c>
    </row>
    <row r="251" spans="1:41">
      <c r="A251" s="1" t="s">
        <v>0</v>
      </c>
      <c r="B251" s="5" t="s">
        <v>295</v>
      </c>
      <c r="C251" s="1" t="s">
        <v>2</v>
      </c>
      <c r="D251" s="1" t="s">
        <v>36</v>
      </c>
      <c r="E251" s="3" t="s">
        <v>296</v>
      </c>
      <c r="F251" s="1">
        <v>98.31</v>
      </c>
      <c r="G251" s="13">
        <v>44.52</v>
      </c>
      <c r="H251" s="11">
        <v>44.87</v>
      </c>
      <c r="I251" s="11">
        <v>98.52</v>
      </c>
      <c r="J251" s="23">
        <f t="shared" si="15"/>
        <v>0.78312923536985557</v>
      </c>
      <c r="K251" s="23">
        <f t="shared" si="16"/>
        <v>1.7194983790648135</v>
      </c>
      <c r="L251">
        <f t="shared" si="17"/>
        <v>0.87329044561329527</v>
      </c>
      <c r="M251">
        <f t="shared" si="18"/>
        <v>1.946245184118931</v>
      </c>
      <c r="N251" s="24">
        <f t="shared" si="19"/>
        <v>2.9658563032486391E-2</v>
      </c>
      <c r="O251" s="24">
        <f t="shared" si="20"/>
        <v>0.3833039936463698</v>
      </c>
      <c r="P251" s="24"/>
      <c r="Q251" s="24"/>
      <c r="R251" s="24"/>
      <c r="S251" s="24"/>
      <c r="T251" s="24"/>
      <c r="U251" s="24"/>
      <c r="V251" s="4"/>
      <c r="AN251" s="1">
        <v>86.46</v>
      </c>
      <c r="AO251" s="1">
        <v>36.090000000000003</v>
      </c>
    </row>
    <row r="252" spans="1:41">
      <c r="A252" s="1" t="s">
        <v>0</v>
      </c>
      <c r="B252" s="2" t="s">
        <v>297</v>
      </c>
      <c r="C252" s="1" t="s">
        <v>2</v>
      </c>
      <c r="D252" s="1" t="s">
        <v>298</v>
      </c>
      <c r="E252" s="3" t="s">
        <v>299</v>
      </c>
      <c r="F252" s="1">
        <v>85.16</v>
      </c>
      <c r="G252" s="13">
        <v>35.200000000000003</v>
      </c>
      <c r="H252" s="11">
        <v>35.33</v>
      </c>
      <c r="I252" s="11">
        <v>85.27</v>
      </c>
      <c r="J252" s="23">
        <f t="shared" si="15"/>
        <v>0.61662482472959657</v>
      </c>
      <c r="K252" s="23">
        <f t="shared" si="16"/>
        <v>1.4882422531755648</v>
      </c>
      <c r="L252">
        <f t="shared" si="17"/>
        <v>1.0450235609617293</v>
      </c>
      <c r="M252">
        <f t="shared" si="18"/>
        <v>-8.2869884228556234</v>
      </c>
      <c r="N252" s="24">
        <f t="shared" si="19"/>
        <v>-0.1506207935818879</v>
      </c>
      <c r="O252" s="24">
        <f t="shared" si="20"/>
        <v>0.22197866842230973</v>
      </c>
      <c r="P252" s="24"/>
      <c r="Q252" s="24"/>
      <c r="R252" s="24"/>
      <c r="S252" s="24"/>
      <c r="T252" s="24"/>
      <c r="U252" s="24"/>
      <c r="V252" s="4"/>
      <c r="AN252" s="1">
        <v>98.29</v>
      </c>
      <c r="AO252" s="1">
        <v>29.25</v>
      </c>
    </row>
    <row r="253" spans="1:41">
      <c r="A253" s="1" t="s">
        <v>0</v>
      </c>
      <c r="B253" s="5" t="s">
        <v>300</v>
      </c>
      <c r="C253" s="1" t="s">
        <v>2</v>
      </c>
      <c r="D253" s="1" t="s">
        <v>298</v>
      </c>
      <c r="E253" s="3" t="s">
        <v>301</v>
      </c>
      <c r="F253" s="1">
        <v>83.92</v>
      </c>
      <c r="G253" s="13">
        <v>35.96</v>
      </c>
      <c r="H253" s="11">
        <v>83.38</v>
      </c>
      <c r="I253" s="11">
        <v>84.53</v>
      </c>
      <c r="J253" s="23">
        <f t="shared" si="15"/>
        <v>1.4552555303128718</v>
      </c>
      <c r="K253" s="23">
        <f t="shared" si="16"/>
        <v>1.4753268167108067</v>
      </c>
      <c r="L253">
        <f t="shared" si="17"/>
        <v>0.13139996654057895</v>
      </c>
      <c r="M253">
        <f t="shared" si="18"/>
        <v>-8.8585048658111791</v>
      </c>
      <c r="N253" s="24">
        <f t="shared" si="19"/>
        <v>-2.0234916673704098E-2</v>
      </c>
      <c r="O253" s="24">
        <f t="shared" si="20"/>
        <v>1.1262580820319663</v>
      </c>
      <c r="P253" s="24"/>
      <c r="Q253" s="24"/>
      <c r="R253" s="24"/>
      <c r="S253" s="24"/>
      <c r="T253" s="24"/>
      <c r="U253" s="24"/>
      <c r="V253" s="4"/>
      <c r="AN253" s="1">
        <v>106.29</v>
      </c>
      <c r="AO253" s="1">
        <v>31.45</v>
      </c>
    </row>
    <row r="254" spans="1:41">
      <c r="A254" s="1" t="s">
        <v>0</v>
      </c>
      <c r="B254" s="5" t="s">
        <v>302</v>
      </c>
      <c r="C254" s="1" t="s">
        <v>2</v>
      </c>
      <c r="D254" s="1" t="s">
        <v>298</v>
      </c>
      <c r="E254" s="3" t="s">
        <v>303</v>
      </c>
      <c r="F254" s="1">
        <v>89.58</v>
      </c>
      <c r="G254" s="13">
        <v>35.07</v>
      </c>
      <c r="H254" s="11">
        <v>35.119999999999997</v>
      </c>
      <c r="I254" s="11">
        <v>89.97</v>
      </c>
      <c r="J254" s="23">
        <f t="shared" si="15"/>
        <v>0.61295963330040848</v>
      </c>
      <c r="K254" s="23">
        <f t="shared" si="16"/>
        <v>1.5702727280192983</v>
      </c>
      <c r="L254">
        <f t="shared" si="17"/>
        <v>1.0487266986747537</v>
      </c>
      <c r="M254">
        <f t="shared" si="18"/>
        <v>-4.6570866905703072</v>
      </c>
      <c r="N254" s="24">
        <f t="shared" si="19"/>
        <v>-8.5148245071077835E-2</v>
      </c>
      <c r="O254" s="24">
        <f t="shared" si="20"/>
        <v>0.21082636021594103</v>
      </c>
      <c r="P254" s="24"/>
      <c r="Q254" s="24"/>
      <c r="R254" s="24"/>
      <c r="S254" s="24"/>
      <c r="T254" s="24"/>
      <c r="U254" s="24"/>
      <c r="V254" s="4"/>
      <c r="AN254" s="1">
        <v>97.44</v>
      </c>
      <c r="AO254" s="1">
        <v>30.16</v>
      </c>
    </row>
    <row r="255" spans="1:41">
      <c r="A255" s="1" t="s">
        <v>0</v>
      </c>
      <c r="B255" s="5" t="s">
        <v>304</v>
      </c>
      <c r="C255" s="1" t="s">
        <v>2</v>
      </c>
      <c r="D255" s="1" t="s">
        <v>298</v>
      </c>
      <c r="E255" s="3" t="s">
        <v>522</v>
      </c>
      <c r="F255" s="1">
        <v>86.46</v>
      </c>
      <c r="G255" s="13">
        <v>36.090000000000003</v>
      </c>
      <c r="H255" s="11">
        <v>36.15</v>
      </c>
      <c r="I255" s="11">
        <v>86.77</v>
      </c>
      <c r="J255" s="23">
        <f t="shared" si="15"/>
        <v>0.63093652459595007</v>
      </c>
      <c r="K255" s="23">
        <f t="shared" si="16"/>
        <v>1.5144221919554797</v>
      </c>
      <c r="L255">
        <f t="shared" si="17"/>
        <v>1.0305301974333332</v>
      </c>
      <c r="M255">
        <f t="shared" si="18"/>
        <v>-7.1285091465943529</v>
      </c>
      <c r="N255" s="24">
        <f t="shared" si="19"/>
        <v>-0.1278838761340052</v>
      </c>
      <c r="O255" s="24">
        <f t="shared" si="20"/>
        <v>0.23352614185975251</v>
      </c>
      <c r="P255" s="24"/>
      <c r="Q255" s="24"/>
      <c r="R255" s="24"/>
      <c r="S255" s="24"/>
      <c r="T255" s="24"/>
      <c r="U255" s="24"/>
      <c r="V255" s="4"/>
      <c r="AN255" s="1">
        <v>97.24</v>
      </c>
      <c r="AO255" s="1">
        <v>27.44</v>
      </c>
    </row>
    <row r="256" spans="1:41">
      <c r="A256" s="1" t="s">
        <v>0</v>
      </c>
      <c r="B256" s="5" t="s">
        <v>305</v>
      </c>
      <c r="C256" s="1" t="s">
        <v>2</v>
      </c>
      <c r="D256" s="1" t="s">
        <v>306</v>
      </c>
      <c r="E256" s="3" t="s">
        <v>307</v>
      </c>
      <c r="F256" s="1">
        <v>98.29</v>
      </c>
      <c r="G256" s="13">
        <v>29.25</v>
      </c>
      <c r="H256" s="11">
        <v>29.42</v>
      </c>
      <c r="I256" s="11">
        <v>98.48</v>
      </c>
      <c r="J256" s="23">
        <f t="shared" si="15"/>
        <v>0.51347586593673178</v>
      </c>
      <c r="K256" s="23">
        <f t="shared" si="16"/>
        <v>1.7188002473640158</v>
      </c>
      <c r="L256">
        <f t="shared" si="17"/>
        <v>1.1478541278117893</v>
      </c>
      <c r="M256">
        <f t="shared" si="18"/>
        <v>1.9153524034186364</v>
      </c>
      <c r="N256" s="24">
        <f t="shared" si="19"/>
        <v>3.8364705405501215E-2</v>
      </c>
      <c r="O256" s="24">
        <f t="shared" si="20"/>
        <v>0.10887784678008505</v>
      </c>
      <c r="P256" s="24"/>
      <c r="Q256" s="24"/>
      <c r="R256" s="24"/>
      <c r="S256" s="24"/>
      <c r="T256" s="24"/>
      <c r="U256" s="24"/>
      <c r="V256" s="4"/>
      <c r="AN256" s="1">
        <v>96.48</v>
      </c>
      <c r="AO256" s="1">
        <v>32.46</v>
      </c>
    </row>
    <row r="257" spans="1:41">
      <c r="A257" s="1" t="s">
        <v>0</v>
      </c>
      <c r="B257" s="5" t="s">
        <v>308</v>
      </c>
      <c r="C257" s="1" t="s">
        <v>2</v>
      </c>
      <c r="D257" s="1" t="s">
        <v>306</v>
      </c>
      <c r="E257" s="3" t="s">
        <v>309</v>
      </c>
      <c r="F257" s="1">
        <v>106.29</v>
      </c>
      <c r="G257" s="13">
        <v>31.45</v>
      </c>
      <c r="H257" s="11">
        <v>31.75</v>
      </c>
      <c r="I257" s="11">
        <v>106.48</v>
      </c>
      <c r="J257" s="23">
        <f t="shared" ref="J257:J320" si="21">RADIANS(H257)</f>
        <v>0.55414203750819968</v>
      </c>
      <c r="K257" s="23">
        <f t="shared" ref="K257:K320" si="22">RADIANS(I257)</f>
        <v>1.8584265875235622</v>
      </c>
      <c r="L257">
        <f t="shared" ref="L257:L320" si="23">((E$17-(2*E$18*SIN(J257)))^0.5)/E$18</f>
        <v>1.1076629759667012</v>
      </c>
      <c r="M257">
        <f t="shared" ref="M257:M320" si="24">E$18*(I257-(E$9))</f>
        <v>8.0939085434787437</v>
      </c>
      <c r="N257" s="24">
        <f t="shared" ref="N257:N320" si="25">L257*SIN(RADIANS(M257))</f>
        <v>0.15595448957367919</v>
      </c>
      <c r="O257" s="24">
        <f t="shared" ref="O257:O320" si="26">E$16-L257*COS(RADIANS(M257))</f>
        <v>0.15946152641771927</v>
      </c>
      <c r="P257" s="24"/>
      <c r="Q257" s="24"/>
      <c r="R257" s="24"/>
      <c r="S257" s="24"/>
      <c r="T257" s="24"/>
      <c r="U257" s="24"/>
      <c r="V257" s="4"/>
      <c r="AN257" s="1">
        <v>95.22</v>
      </c>
      <c r="AO257" s="1">
        <v>29.45</v>
      </c>
    </row>
    <row r="258" spans="1:41">
      <c r="A258" s="1" t="s">
        <v>0</v>
      </c>
      <c r="B258" s="2" t="s">
        <v>310</v>
      </c>
      <c r="C258" s="1" t="s">
        <v>2</v>
      </c>
      <c r="D258" s="1" t="s">
        <v>306</v>
      </c>
      <c r="E258" s="3" t="s">
        <v>311</v>
      </c>
      <c r="F258" s="1">
        <v>97.44</v>
      </c>
      <c r="G258" s="13">
        <v>30.16</v>
      </c>
      <c r="H258" s="11">
        <v>30.27</v>
      </c>
      <c r="I258" s="11">
        <v>97.73</v>
      </c>
      <c r="J258" s="23">
        <f t="shared" si="21"/>
        <v>0.52831116457868355</v>
      </c>
      <c r="K258" s="23">
        <f t="shared" si="22"/>
        <v>1.7057102779740583</v>
      </c>
      <c r="L258">
        <f t="shared" si="23"/>
        <v>1.1332462295425156</v>
      </c>
      <c r="M258">
        <f t="shared" si="24"/>
        <v>1.3361127652880014</v>
      </c>
      <c r="N258" s="24">
        <f t="shared" si="25"/>
        <v>2.6424416205910104E-2</v>
      </c>
      <c r="O258" s="24">
        <f t="shared" si="26"/>
        <v>0.12315255144400528</v>
      </c>
      <c r="P258" s="24"/>
      <c r="Q258" s="24"/>
      <c r="R258" s="24"/>
      <c r="S258" s="24"/>
      <c r="T258" s="24"/>
      <c r="U258" s="24"/>
      <c r="V258" s="4"/>
      <c r="AN258" s="1">
        <v>101.5</v>
      </c>
      <c r="AO258" s="1">
        <v>35.11</v>
      </c>
    </row>
    <row r="259" spans="1:41">
      <c r="A259" s="1" t="s">
        <v>0</v>
      </c>
      <c r="B259" s="5" t="s">
        <v>312</v>
      </c>
      <c r="C259" s="1" t="s">
        <v>2</v>
      </c>
      <c r="D259" s="1" t="s">
        <v>306</v>
      </c>
      <c r="E259" s="3" t="s">
        <v>313</v>
      </c>
      <c r="F259" s="1">
        <v>97.24</v>
      </c>
      <c r="G259" s="13">
        <v>27.44</v>
      </c>
      <c r="H259" s="11">
        <v>27.73</v>
      </c>
      <c r="I259" s="11">
        <v>97.4</v>
      </c>
      <c r="J259" s="23">
        <f t="shared" si="21"/>
        <v>0.48397980157802761</v>
      </c>
      <c r="K259" s="23">
        <f t="shared" si="22"/>
        <v>1.6999506914424771</v>
      </c>
      <c r="L259">
        <f t="shared" si="23"/>
        <v>1.1767096675909881</v>
      </c>
      <c r="M259">
        <f t="shared" si="24"/>
        <v>1.0812473245105232</v>
      </c>
      <c r="N259" s="24">
        <f t="shared" si="25"/>
        <v>2.2204753550888742E-2</v>
      </c>
      <c r="O259" s="24">
        <f t="shared" si="26"/>
        <v>7.9590519249174374E-2</v>
      </c>
      <c r="P259" s="24"/>
      <c r="Q259" s="24"/>
      <c r="R259" s="24"/>
      <c r="S259" s="24"/>
      <c r="T259" s="24"/>
      <c r="U259" s="24"/>
      <c r="V259" s="4"/>
      <c r="AN259" s="1">
        <v>101.53</v>
      </c>
      <c r="AO259" s="1">
        <v>33.340000000000003</v>
      </c>
    </row>
    <row r="260" spans="1:41">
      <c r="A260" s="1" t="s">
        <v>0</v>
      </c>
      <c r="B260" s="5" t="s">
        <v>314</v>
      </c>
      <c r="C260" s="1" t="s">
        <v>2</v>
      </c>
      <c r="D260" s="1" t="s">
        <v>306</v>
      </c>
      <c r="E260" s="3" t="s">
        <v>315</v>
      </c>
      <c r="F260" s="1">
        <v>96.48</v>
      </c>
      <c r="G260" s="13">
        <v>32.46</v>
      </c>
      <c r="H260" s="11">
        <v>32.770000000000003</v>
      </c>
      <c r="I260" s="11">
        <v>96.8</v>
      </c>
      <c r="J260" s="23">
        <f t="shared" si="21"/>
        <v>0.57194439587854184</v>
      </c>
      <c r="K260" s="23">
        <f t="shared" si="22"/>
        <v>1.6894787159305109</v>
      </c>
      <c r="L260">
        <f t="shared" si="23"/>
        <v>1.08992346652938</v>
      </c>
      <c r="M260">
        <f t="shared" si="24"/>
        <v>0.61785561400600864</v>
      </c>
      <c r="N260" s="24">
        <f t="shared" si="25"/>
        <v>1.1753086997492362E-2</v>
      </c>
      <c r="O260" s="24">
        <f t="shared" si="26"/>
        <v>0.1662305685182941</v>
      </c>
      <c r="P260" s="24"/>
      <c r="Q260" s="24"/>
      <c r="R260" s="24"/>
      <c r="S260" s="24"/>
      <c r="T260" s="24"/>
      <c r="U260" s="24"/>
      <c r="V260" s="4"/>
      <c r="AN260" s="1">
        <v>102.21</v>
      </c>
      <c r="AO260" s="1">
        <v>31.51</v>
      </c>
    </row>
    <row r="261" spans="1:41">
      <c r="A261" s="1" t="s">
        <v>0</v>
      </c>
      <c r="B261" s="5" t="s">
        <v>316</v>
      </c>
      <c r="C261" s="1" t="s">
        <v>2</v>
      </c>
      <c r="D261" s="1" t="s">
        <v>306</v>
      </c>
      <c r="E261" s="3" t="s">
        <v>317</v>
      </c>
      <c r="F261" s="1">
        <v>95.22</v>
      </c>
      <c r="G261" s="13">
        <v>29.45</v>
      </c>
      <c r="H261" s="11">
        <v>84.38</v>
      </c>
      <c r="I261" s="11">
        <v>95.37</v>
      </c>
      <c r="J261" s="23">
        <f t="shared" si="21"/>
        <v>1.4727088228328151</v>
      </c>
      <c r="K261" s="23">
        <f t="shared" si="22"/>
        <v>1.6645205076269922</v>
      </c>
      <c r="L261">
        <f t="shared" si="23"/>
        <v>0.1115683636588856</v>
      </c>
      <c r="M261">
        <f t="shared" si="24"/>
        <v>-0.48656129602972997</v>
      </c>
      <c r="N261" s="24">
        <f t="shared" si="25"/>
        <v>-9.4743793725209319E-4</v>
      </c>
      <c r="O261" s="24">
        <f t="shared" si="26"/>
        <v>1.1445263232848732</v>
      </c>
      <c r="P261" s="24"/>
      <c r="Q261" s="24"/>
      <c r="R261" s="24"/>
      <c r="S261" s="24"/>
      <c r="T261" s="24"/>
      <c r="U261" s="24"/>
      <c r="V261" s="4"/>
      <c r="AN261" s="1">
        <v>111.53</v>
      </c>
      <c r="AO261" s="1">
        <v>40.450000000000003</v>
      </c>
    </row>
    <row r="262" spans="1:41">
      <c r="A262" s="1" t="s">
        <v>0</v>
      </c>
      <c r="B262" s="5" t="s">
        <v>318</v>
      </c>
      <c r="C262" s="1" t="s">
        <v>2</v>
      </c>
      <c r="D262" s="1" t="s">
        <v>306</v>
      </c>
      <c r="E262" s="3" t="s">
        <v>319</v>
      </c>
      <c r="F262" s="1">
        <v>101.5</v>
      </c>
      <c r="G262" s="13">
        <v>35.11</v>
      </c>
      <c r="H262" s="11">
        <v>35.18</v>
      </c>
      <c r="I262" s="11">
        <v>101.83</v>
      </c>
      <c r="J262" s="23">
        <f t="shared" si="21"/>
        <v>0.61400683085160512</v>
      </c>
      <c r="K262" s="23">
        <f t="shared" si="22"/>
        <v>1.7772687773058258</v>
      </c>
      <c r="L262">
        <f t="shared" si="23"/>
        <v>1.0476690181773931</v>
      </c>
      <c r="M262">
        <f t="shared" si="24"/>
        <v>4.5026227870688027</v>
      </c>
      <c r="N262" s="24">
        <f t="shared" si="25"/>
        <v>8.2246974242231055E-2</v>
      </c>
      <c r="O262" s="24">
        <f t="shared" si="26"/>
        <v>0.21165502368151801</v>
      </c>
      <c r="P262" s="24"/>
      <c r="Q262" s="24"/>
      <c r="R262" s="24"/>
      <c r="S262" s="24"/>
      <c r="T262" s="24"/>
      <c r="U262" s="24"/>
      <c r="V262" s="4"/>
      <c r="AN262" s="1">
        <v>111.57</v>
      </c>
      <c r="AO262" s="1">
        <v>41.13</v>
      </c>
    </row>
    <row r="263" spans="1:41">
      <c r="A263" s="1" t="s">
        <v>0</v>
      </c>
      <c r="B263" s="5" t="s">
        <v>320</v>
      </c>
      <c r="C263" s="1" t="s">
        <v>2</v>
      </c>
      <c r="D263" s="1" t="s">
        <v>306</v>
      </c>
      <c r="E263" s="3" t="s">
        <v>321</v>
      </c>
      <c r="F263" s="1">
        <v>101.53</v>
      </c>
      <c r="G263" s="13">
        <v>33.340000000000003</v>
      </c>
      <c r="H263" s="11">
        <v>33.57</v>
      </c>
      <c r="I263" s="11">
        <v>101.88</v>
      </c>
      <c r="J263" s="23">
        <f t="shared" si="21"/>
        <v>0.58590702989449639</v>
      </c>
      <c r="K263" s="23">
        <f t="shared" si="22"/>
        <v>1.7781414419318229</v>
      </c>
      <c r="L263">
        <f t="shared" si="23"/>
        <v>1.0759496294843522</v>
      </c>
      <c r="M263">
        <f t="shared" si="24"/>
        <v>4.5412387629441762</v>
      </c>
      <c r="N263" s="24">
        <f t="shared" si="25"/>
        <v>8.5190042881004541E-2</v>
      </c>
      <c r="O263" s="24">
        <f t="shared" si="26"/>
        <v>0.18351886609125412</v>
      </c>
      <c r="P263" s="24"/>
      <c r="Q263" s="24"/>
      <c r="R263" s="24"/>
      <c r="S263" s="24"/>
      <c r="T263" s="24"/>
      <c r="U263" s="24"/>
      <c r="V263" s="4"/>
      <c r="AN263" s="1">
        <v>111.39</v>
      </c>
      <c r="AO263" s="1">
        <v>40.14</v>
      </c>
    </row>
    <row r="264" spans="1:41">
      <c r="A264" s="1" t="s">
        <v>0</v>
      </c>
      <c r="B264" s="5" t="s">
        <v>322</v>
      </c>
      <c r="C264" s="1" t="s">
        <v>2</v>
      </c>
      <c r="D264" s="1" t="s">
        <v>306</v>
      </c>
      <c r="E264" s="3" t="s">
        <v>323</v>
      </c>
      <c r="F264" s="1">
        <v>102.21</v>
      </c>
      <c r="G264" s="13">
        <v>31.51</v>
      </c>
      <c r="H264" s="11">
        <v>31.85</v>
      </c>
      <c r="I264" s="11">
        <v>102.35</v>
      </c>
      <c r="J264" s="23">
        <f t="shared" si="21"/>
        <v>0.55588736676019401</v>
      </c>
      <c r="K264" s="23">
        <f t="shared" si="22"/>
        <v>1.7863444894161962</v>
      </c>
      <c r="L264">
        <f t="shared" si="23"/>
        <v>1.1059276659117636</v>
      </c>
      <c r="M264">
        <f t="shared" si="24"/>
        <v>4.9042289361727063</v>
      </c>
      <c r="N264" s="24">
        <f t="shared" si="25"/>
        <v>9.454626711417087E-2</v>
      </c>
      <c r="O264" s="24">
        <f t="shared" si="26"/>
        <v>0.15421181154456676</v>
      </c>
      <c r="P264" s="24"/>
      <c r="Q264" s="24"/>
      <c r="R264" s="24"/>
      <c r="S264" s="24"/>
      <c r="T264" s="24"/>
      <c r="U264" s="24"/>
      <c r="V264" s="4"/>
      <c r="AN264" s="1">
        <v>76.17</v>
      </c>
      <c r="AO264" s="1">
        <v>36.5</v>
      </c>
    </row>
    <row r="265" spans="1:41">
      <c r="A265" s="1" t="s">
        <v>0</v>
      </c>
      <c r="B265" s="5" t="s">
        <v>172</v>
      </c>
      <c r="C265" s="1" t="s">
        <v>2</v>
      </c>
      <c r="D265" s="1" t="s">
        <v>324</v>
      </c>
      <c r="E265" s="3" t="s">
        <v>325</v>
      </c>
      <c r="F265" s="1">
        <v>111.53</v>
      </c>
      <c r="G265" s="13">
        <v>40.450000000000003</v>
      </c>
      <c r="H265" s="11">
        <v>40.75</v>
      </c>
      <c r="I265" s="11">
        <v>111.88</v>
      </c>
      <c r="J265" s="23">
        <f t="shared" si="21"/>
        <v>0.71122167018768934</v>
      </c>
      <c r="K265" s="23">
        <f t="shared" si="22"/>
        <v>1.9526743671312559</v>
      </c>
      <c r="L265">
        <f t="shared" si="23"/>
        <v>0.94826893038805771</v>
      </c>
      <c r="M265">
        <f t="shared" si="24"/>
        <v>12.264433938019311</v>
      </c>
      <c r="N265" s="24">
        <f t="shared" si="25"/>
        <v>0.20143493629799686</v>
      </c>
      <c r="O265" s="24">
        <f t="shared" si="26"/>
        <v>0.32946348401823466</v>
      </c>
      <c r="P265" s="24"/>
      <c r="Q265" s="24"/>
      <c r="R265" s="24"/>
      <c r="S265" s="24"/>
      <c r="T265" s="24"/>
      <c r="U265" s="24"/>
      <c r="V265" s="4"/>
      <c r="AN265" s="1">
        <v>77.260000000000005</v>
      </c>
      <c r="AO265" s="1">
        <v>37.322000000000003</v>
      </c>
    </row>
    <row r="266" spans="1:41">
      <c r="A266" s="1" t="s">
        <v>0</v>
      </c>
      <c r="B266" s="5" t="s">
        <v>326</v>
      </c>
      <c r="C266" s="1" t="s">
        <v>2</v>
      </c>
      <c r="D266" s="1" t="s">
        <v>324</v>
      </c>
      <c r="E266" s="3" t="s">
        <v>327</v>
      </c>
      <c r="F266" s="1">
        <v>111.57</v>
      </c>
      <c r="G266" s="13">
        <v>41.13</v>
      </c>
      <c r="H266" s="11">
        <v>41.22</v>
      </c>
      <c r="I266" s="11">
        <v>111.95</v>
      </c>
      <c r="J266" s="23">
        <f t="shared" si="21"/>
        <v>0.71942471767206262</v>
      </c>
      <c r="K266" s="23">
        <f t="shared" si="22"/>
        <v>1.953896097607652</v>
      </c>
      <c r="L266">
        <f t="shared" si="23"/>
        <v>0.93977569007351591</v>
      </c>
      <c r="M266">
        <f t="shared" si="24"/>
        <v>12.318496304244842</v>
      </c>
      <c r="N266" s="24">
        <f t="shared" si="25"/>
        <v>0.20049718363616648</v>
      </c>
      <c r="O266" s="24">
        <f t="shared" si="26"/>
        <v>0.33795166204494054</v>
      </c>
      <c r="P266" s="24"/>
      <c r="Q266" s="24"/>
      <c r="R266" s="24"/>
      <c r="S266" s="24"/>
      <c r="T266" s="24"/>
      <c r="U266" s="24"/>
      <c r="V266" s="4" t="s">
        <v>574</v>
      </c>
      <c r="AN266" s="1">
        <v>79.56</v>
      </c>
      <c r="AO266" s="1">
        <v>37.159999999999997</v>
      </c>
    </row>
    <row r="267" spans="1:41">
      <c r="A267" s="1" t="s">
        <v>0</v>
      </c>
      <c r="B267" s="5" t="s">
        <v>328</v>
      </c>
      <c r="C267" s="1" t="s">
        <v>2</v>
      </c>
      <c r="D267" s="1" t="s">
        <v>324</v>
      </c>
      <c r="E267" s="3" t="s">
        <v>329</v>
      </c>
      <c r="F267" s="1">
        <v>111.39</v>
      </c>
      <c r="G267" s="13">
        <v>40.14</v>
      </c>
      <c r="H267" s="11">
        <v>40.229999999999997</v>
      </c>
      <c r="I267" s="11">
        <v>111.65</v>
      </c>
      <c r="J267" s="23">
        <f t="shared" si="21"/>
        <v>0.70214595807731872</v>
      </c>
      <c r="K267" s="23">
        <f t="shared" si="22"/>
        <v>1.9486601098516689</v>
      </c>
      <c r="L267">
        <f t="shared" si="23"/>
        <v>0.95764711294543126</v>
      </c>
      <c r="M267">
        <f t="shared" si="24"/>
        <v>12.086800448992591</v>
      </c>
      <c r="N267" s="24">
        <f t="shared" si="25"/>
        <v>0.2005248891376705</v>
      </c>
      <c r="O267" s="24">
        <f t="shared" si="26"/>
        <v>0.31967314938857105</v>
      </c>
      <c r="P267" s="24"/>
      <c r="Q267" s="24"/>
      <c r="R267" s="24"/>
      <c r="S267" s="24"/>
      <c r="T267" s="24"/>
      <c r="U267" s="24"/>
      <c r="V267" s="4" t="s">
        <v>574</v>
      </c>
      <c r="AN267" s="1">
        <v>73.12</v>
      </c>
      <c r="AO267" s="1">
        <v>44.28</v>
      </c>
    </row>
    <row r="268" spans="1:41">
      <c r="A268" s="1" t="s">
        <v>0</v>
      </c>
      <c r="B268" s="5" t="s">
        <v>330</v>
      </c>
      <c r="C268" s="1" t="s">
        <v>2</v>
      </c>
      <c r="D268" s="1" t="s">
        <v>331</v>
      </c>
      <c r="E268" s="3" t="s">
        <v>207</v>
      </c>
      <c r="F268" s="1">
        <v>76.17</v>
      </c>
      <c r="G268" s="13">
        <v>36.5</v>
      </c>
      <c r="H268" s="11">
        <v>36.83</v>
      </c>
      <c r="I268" s="11">
        <v>76.28</v>
      </c>
      <c r="J268" s="23">
        <f t="shared" si="21"/>
        <v>0.64280476350951155</v>
      </c>
      <c r="K268" s="23">
        <f t="shared" si="22"/>
        <v>1.3313371534212746</v>
      </c>
      <c r="L268">
        <f t="shared" si="23"/>
        <v>1.0184712541830498</v>
      </c>
      <c r="M268">
        <f t="shared" si="24"/>
        <v>-15.230140885248165</v>
      </c>
      <c r="N268" s="24">
        <f t="shared" si="25"/>
        <v>-0.26754913598843161</v>
      </c>
      <c r="O268" s="24">
        <f t="shared" si="26"/>
        <v>0.27338971491823794</v>
      </c>
      <c r="P268" s="24"/>
      <c r="Q268" s="24"/>
      <c r="R268" s="24"/>
      <c r="S268" s="24"/>
      <c r="T268" s="24"/>
      <c r="U268" s="24"/>
      <c r="V268" s="4"/>
      <c r="AN268" s="1">
        <v>72.58</v>
      </c>
      <c r="AO268" s="1">
        <v>43.36</v>
      </c>
    </row>
    <row r="269" spans="1:41">
      <c r="A269" s="1" t="s">
        <v>0</v>
      </c>
      <c r="B269" s="5" t="s">
        <v>236</v>
      </c>
      <c r="C269" s="1" t="s">
        <v>2</v>
      </c>
      <c r="D269" s="1" t="s">
        <v>331</v>
      </c>
      <c r="E269" s="3" t="s">
        <v>332</v>
      </c>
      <c r="F269" s="1">
        <v>77.260000000000005</v>
      </c>
      <c r="G269" s="13">
        <v>37.322000000000003</v>
      </c>
      <c r="H269" s="11">
        <v>37.54</v>
      </c>
      <c r="I269" s="11">
        <v>77.430000000000007</v>
      </c>
      <c r="J269" s="23">
        <f t="shared" si="21"/>
        <v>0.65519660119867129</v>
      </c>
      <c r="K269" s="23">
        <f t="shared" si="22"/>
        <v>1.3514084398192094</v>
      </c>
      <c r="L269">
        <f t="shared" si="23"/>
        <v>1.0058420330359985</v>
      </c>
      <c r="M269">
        <f t="shared" si="24"/>
        <v>-14.34197344011452</v>
      </c>
      <c r="N269" s="24">
        <f t="shared" si="25"/>
        <v>-0.24915594594374491</v>
      </c>
      <c r="O269" s="24">
        <f t="shared" si="26"/>
        <v>0.28159617457438768</v>
      </c>
      <c r="P269" s="24"/>
      <c r="Q269" s="24"/>
      <c r="R269" s="24"/>
      <c r="S269" s="24"/>
      <c r="T269" s="24"/>
      <c r="U269" s="24"/>
      <c r="V269" s="4"/>
      <c r="AN269" s="1">
        <v>122.19</v>
      </c>
      <c r="AO269" s="1">
        <v>47.36</v>
      </c>
    </row>
    <row r="270" spans="1:41">
      <c r="A270" s="1" t="s">
        <v>0</v>
      </c>
      <c r="B270" s="5" t="s">
        <v>229</v>
      </c>
      <c r="C270" s="1" t="s">
        <v>2</v>
      </c>
      <c r="D270" s="1" t="s">
        <v>331</v>
      </c>
      <c r="E270" s="3" t="s">
        <v>333</v>
      </c>
      <c r="F270" s="1">
        <v>79.56</v>
      </c>
      <c r="G270" s="13">
        <v>37.159999999999997</v>
      </c>
      <c r="H270" s="11">
        <v>37.270000000000003</v>
      </c>
      <c r="I270" s="11">
        <v>79.930000000000007</v>
      </c>
      <c r="J270" s="23">
        <f t="shared" si="21"/>
        <v>0.65048421221828667</v>
      </c>
      <c r="K270" s="23">
        <f t="shared" si="22"/>
        <v>1.3950416711190676</v>
      </c>
      <c r="L270">
        <f t="shared" si="23"/>
        <v>1.0106492708973529</v>
      </c>
      <c r="M270">
        <f t="shared" si="24"/>
        <v>-12.411174646345737</v>
      </c>
      <c r="N270" s="24">
        <f t="shared" si="25"/>
        <v>-0.21721461089522315</v>
      </c>
      <c r="O270" s="24">
        <f t="shared" si="26"/>
        <v>0.26905988359054778</v>
      </c>
      <c r="P270" s="24"/>
      <c r="Q270" s="24"/>
      <c r="R270" s="24"/>
      <c r="S270" s="24"/>
      <c r="T270" s="24"/>
      <c r="U270" s="24"/>
      <c r="V270" s="4"/>
      <c r="AN270" s="1">
        <v>117.25</v>
      </c>
      <c r="AO270" s="1">
        <v>47.39</v>
      </c>
    </row>
    <row r="271" spans="1:41">
      <c r="A271" s="1" t="s">
        <v>0</v>
      </c>
      <c r="B271" s="2" t="s">
        <v>176</v>
      </c>
      <c r="C271" s="1" t="s">
        <v>2</v>
      </c>
      <c r="D271" s="1" t="s">
        <v>334</v>
      </c>
      <c r="E271" s="3" t="s">
        <v>335</v>
      </c>
      <c r="F271" s="1">
        <v>73.12</v>
      </c>
      <c r="G271" s="13">
        <v>44.28</v>
      </c>
      <c r="H271" s="11">
        <v>44.47</v>
      </c>
      <c r="I271" s="11">
        <v>73.2</v>
      </c>
      <c r="J271" s="23">
        <f t="shared" si="21"/>
        <v>0.77614791836187835</v>
      </c>
      <c r="K271" s="23">
        <f t="shared" si="22"/>
        <v>1.2775810124598492</v>
      </c>
      <c r="L271">
        <f t="shared" si="23"/>
        <v>0.88062094935636126</v>
      </c>
      <c r="M271">
        <f t="shared" si="24"/>
        <v>-17.608884999171305</v>
      </c>
      <c r="N271" s="24">
        <f t="shared" si="25"/>
        <v>-0.26640342484401275</v>
      </c>
      <c r="O271" s="24">
        <f t="shared" si="26"/>
        <v>0.41673229501280851</v>
      </c>
      <c r="P271" s="24"/>
      <c r="Q271" s="24"/>
      <c r="R271" s="24"/>
      <c r="S271" s="24"/>
      <c r="T271" s="24"/>
      <c r="U271" s="24"/>
      <c r="V271" s="4"/>
      <c r="AN271" s="1">
        <v>118.19</v>
      </c>
      <c r="AO271" s="1">
        <v>46.3</v>
      </c>
    </row>
    <row r="272" spans="1:41">
      <c r="A272" s="1" t="s">
        <v>0</v>
      </c>
      <c r="B272" s="5" t="s">
        <v>336</v>
      </c>
      <c r="C272" s="1" t="s">
        <v>2</v>
      </c>
      <c r="D272" s="1" t="s">
        <v>334</v>
      </c>
      <c r="E272" s="3" t="s">
        <v>337</v>
      </c>
      <c r="F272" s="1">
        <v>72.58</v>
      </c>
      <c r="G272" s="13">
        <v>43.36</v>
      </c>
      <c r="H272" s="11">
        <v>43.6</v>
      </c>
      <c r="I272" s="11">
        <v>72.97</v>
      </c>
      <c r="J272" s="23">
        <f t="shared" si="21"/>
        <v>0.76096355386952774</v>
      </c>
      <c r="K272" s="23">
        <f t="shared" si="22"/>
        <v>1.2735667551802623</v>
      </c>
      <c r="L272">
        <f t="shared" si="23"/>
        <v>0.89652762540703912</v>
      </c>
      <c r="M272">
        <f t="shared" si="24"/>
        <v>-17.786518488198038</v>
      </c>
      <c r="N272" s="24">
        <f t="shared" si="25"/>
        <v>-0.27386342652529239</v>
      </c>
      <c r="O272" s="24">
        <f t="shared" si="26"/>
        <v>0.40241589768646391</v>
      </c>
      <c r="P272" s="24"/>
      <c r="Q272" s="24"/>
      <c r="R272" s="24"/>
      <c r="S272" s="24"/>
      <c r="T272" s="24"/>
      <c r="U272" s="24"/>
      <c r="V272" s="4"/>
      <c r="AN272" s="1">
        <v>89.24</v>
      </c>
      <c r="AO272" s="1">
        <v>43.02</v>
      </c>
    </row>
    <row r="273" spans="1:41">
      <c r="A273" s="1" t="s">
        <v>0</v>
      </c>
      <c r="B273" s="5" t="s">
        <v>338</v>
      </c>
      <c r="C273" s="1" t="s">
        <v>2</v>
      </c>
      <c r="D273" s="1" t="s">
        <v>339</v>
      </c>
      <c r="E273" s="3" t="s">
        <v>340</v>
      </c>
      <c r="F273" s="1">
        <v>122.19</v>
      </c>
      <c r="G273" s="13">
        <v>47.36</v>
      </c>
      <c r="H273" s="11">
        <v>85.38</v>
      </c>
      <c r="I273" s="11">
        <v>122.32</v>
      </c>
      <c r="J273" s="23">
        <f t="shared" si="21"/>
        <v>1.4901621153527584</v>
      </c>
      <c r="K273" s="23">
        <f t="shared" si="22"/>
        <v>2.1348867410394639</v>
      </c>
      <c r="L273">
        <f t="shared" si="23"/>
        <v>9.1728264414347352E-2</v>
      </c>
      <c r="M273">
        <f t="shared" si="24"/>
        <v>20.32744970079775</v>
      </c>
      <c r="N273" s="24">
        <f t="shared" si="25"/>
        <v>3.186501788246951E-2</v>
      </c>
      <c r="O273" s="24">
        <f t="shared" si="26"/>
        <v>1.1700749961317765</v>
      </c>
      <c r="P273" s="24"/>
      <c r="Q273" s="24"/>
      <c r="R273" s="24"/>
      <c r="S273" s="24"/>
      <c r="T273" s="24"/>
      <c r="U273" s="24"/>
      <c r="V273" s="4" t="s">
        <v>574</v>
      </c>
      <c r="AN273" s="1">
        <v>87.95</v>
      </c>
      <c r="AO273" s="1">
        <v>43.05</v>
      </c>
    </row>
    <row r="274" spans="1:41">
      <c r="A274" s="1" t="s">
        <v>0</v>
      </c>
      <c r="B274" s="5" t="s">
        <v>341</v>
      </c>
      <c r="C274" s="1" t="s">
        <v>2</v>
      </c>
      <c r="D274" s="1" t="s">
        <v>339</v>
      </c>
      <c r="E274" s="3" t="s">
        <v>342</v>
      </c>
      <c r="F274" s="1">
        <v>117.25</v>
      </c>
      <c r="G274" s="13">
        <v>47.39</v>
      </c>
      <c r="H274" s="11">
        <v>47.65</v>
      </c>
      <c r="I274" s="11">
        <v>117.42</v>
      </c>
      <c r="J274" s="23">
        <f t="shared" si="21"/>
        <v>0.83164938857529802</v>
      </c>
      <c r="K274" s="23">
        <f t="shared" si="22"/>
        <v>2.0493656076917417</v>
      </c>
      <c r="L274">
        <f t="shared" si="23"/>
        <v>0.82205438985161694</v>
      </c>
      <c r="M274">
        <f t="shared" si="24"/>
        <v>16.543084065010941</v>
      </c>
      <c r="N274" s="24">
        <f t="shared" si="25"/>
        <v>0.234068690235546</v>
      </c>
      <c r="O274" s="24">
        <f t="shared" si="26"/>
        <v>0.46806447912841775</v>
      </c>
      <c r="P274" s="24"/>
      <c r="Q274" s="24"/>
      <c r="R274" s="24"/>
      <c r="S274" s="24"/>
      <c r="T274" s="24"/>
      <c r="U274" s="24"/>
      <c r="V274" s="4" t="s">
        <v>574</v>
      </c>
      <c r="AN274" s="1">
        <v>81.38</v>
      </c>
      <c r="AO274" s="1">
        <v>38.200000000000003</v>
      </c>
    </row>
    <row r="275" spans="1:41">
      <c r="A275" s="1" t="s">
        <v>0</v>
      </c>
      <c r="B275" s="5" t="s">
        <v>343</v>
      </c>
      <c r="C275" s="1" t="s">
        <v>2</v>
      </c>
      <c r="D275" s="1" t="s">
        <v>339</v>
      </c>
      <c r="E275" s="3" t="s">
        <v>344</v>
      </c>
      <c r="F275" s="1">
        <v>118.19</v>
      </c>
      <c r="G275" s="13">
        <v>46.3</v>
      </c>
      <c r="H275" s="11">
        <v>46.5</v>
      </c>
      <c r="I275" s="11">
        <v>118.32</v>
      </c>
      <c r="J275" s="23">
        <f t="shared" si="21"/>
        <v>0.81157810217736326</v>
      </c>
      <c r="K275" s="23">
        <f t="shared" si="22"/>
        <v>2.0650735709596906</v>
      </c>
      <c r="L275">
        <f t="shared" si="23"/>
        <v>0.84330956275397462</v>
      </c>
      <c r="M275">
        <f t="shared" si="24"/>
        <v>17.238171630767695</v>
      </c>
      <c r="N275" s="24">
        <f t="shared" si="25"/>
        <v>0.24991007526999923</v>
      </c>
      <c r="O275" s="24">
        <f t="shared" si="26"/>
        <v>0.45066160267519728</v>
      </c>
      <c r="P275" s="24"/>
      <c r="Q275" s="24"/>
      <c r="R275" s="24"/>
      <c r="S275" s="24"/>
      <c r="T275" s="24"/>
      <c r="U275" s="24"/>
      <c r="V275" s="4"/>
      <c r="AN275" s="1">
        <v>82.224999999999994</v>
      </c>
      <c r="AO275" s="1">
        <v>38.25</v>
      </c>
    </row>
    <row r="276" spans="1:41">
      <c r="A276" s="1" t="s">
        <v>0</v>
      </c>
      <c r="B276" s="5" t="s">
        <v>345</v>
      </c>
      <c r="C276" s="1" t="s">
        <v>2</v>
      </c>
      <c r="D276" s="1" t="s">
        <v>346</v>
      </c>
      <c r="E276" s="3" t="s">
        <v>347</v>
      </c>
      <c r="F276" s="1">
        <v>89.24</v>
      </c>
      <c r="G276" s="13">
        <v>43.02</v>
      </c>
      <c r="H276" s="11">
        <v>43.03</v>
      </c>
      <c r="I276" s="11">
        <v>89.4</v>
      </c>
      <c r="J276" s="23">
        <f t="shared" si="21"/>
        <v>0.75101517713316002</v>
      </c>
      <c r="K276" s="23">
        <f t="shared" si="22"/>
        <v>1.5603243512829308</v>
      </c>
      <c r="L276">
        <f t="shared" si="23"/>
        <v>0.90692127805733813</v>
      </c>
      <c r="M276">
        <f t="shared" si="24"/>
        <v>-5.0973088155495843</v>
      </c>
      <c r="N276" s="24">
        <f t="shared" si="25"/>
        <v>-8.0577699761244514E-2</v>
      </c>
      <c r="O276" s="24">
        <f t="shared" si="26"/>
        <v>0.35275604227900903</v>
      </c>
      <c r="P276" s="24"/>
      <c r="Q276" s="24"/>
      <c r="R276" s="24"/>
      <c r="S276" s="24"/>
      <c r="T276" s="24"/>
      <c r="U276" s="24"/>
      <c r="V276" s="4"/>
    </row>
    <row r="277" spans="1:41">
      <c r="A277" s="1" t="s">
        <v>0</v>
      </c>
      <c r="B277" s="5" t="s">
        <v>348</v>
      </c>
      <c r="C277" s="1" t="s">
        <v>2</v>
      </c>
      <c r="D277" s="1" t="s">
        <v>346</v>
      </c>
      <c r="E277" s="6" t="s">
        <v>349</v>
      </c>
      <c r="F277" s="1">
        <v>87.95</v>
      </c>
      <c r="G277" s="13">
        <v>43.05</v>
      </c>
      <c r="H277" s="11">
        <v>43.08</v>
      </c>
      <c r="I277" s="11">
        <v>88.58</v>
      </c>
      <c r="J277" s="23">
        <f t="shared" si="21"/>
        <v>0.75188784175915713</v>
      </c>
      <c r="K277" s="23">
        <f t="shared" si="22"/>
        <v>1.5460126514165771</v>
      </c>
      <c r="L277">
        <f t="shared" si="23"/>
        <v>0.90601044826989863</v>
      </c>
      <c r="M277">
        <f t="shared" si="24"/>
        <v>-5.7306108199057517</v>
      </c>
      <c r="N277" s="24">
        <f t="shared" si="25"/>
        <v>-9.0466369570867608E-2</v>
      </c>
      <c r="O277" s="24">
        <f t="shared" si="26"/>
        <v>0.35460812492531157</v>
      </c>
      <c r="P277" s="24"/>
      <c r="Q277" s="24"/>
      <c r="R277" s="24"/>
      <c r="S277" s="24"/>
      <c r="T277" s="24"/>
      <c r="U277" s="24"/>
      <c r="V277" s="4"/>
    </row>
    <row r="278" spans="1:41">
      <c r="A278" s="1" t="s">
        <v>0</v>
      </c>
      <c r="B278" s="2" t="s">
        <v>350</v>
      </c>
      <c r="C278" s="1" t="s">
        <v>2</v>
      </c>
      <c r="D278" s="1" t="s">
        <v>351</v>
      </c>
      <c r="E278" s="3" t="s">
        <v>352</v>
      </c>
      <c r="F278" s="1">
        <v>81.38</v>
      </c>
      <c r="G278" s="13">
        <v>38.200000000000003</v>
      </c>
      <c r="H278" s="11">
        <v>38.33</v>
      </c>
      <c r="I278" s="11">
        <v>81.63</v>
      </c>
      <c r="J278" s="23">
        <f t="shared" si="21"/>
        <v>0.66898470228942652</v>
      </c>
      <c r="K278" s="23">
        <f t="shared" si="22"/>
        <v>1.4247122684029712</v>
      </c>
      <c r="L278">
        <f t="shared" si="23"/>
        <v>0.99174443759807074</v>
      </c>
      <c r="M278">
        <f t="shared" si="24"/>
        <v>-11.098231466582972</v>
      </c>
      <c r="N278" s="24">
        <f t="shared" si="25"/>
        <v>-0.19090255008498958</v>
      </c>
      <c r="O278" s="24">
        <f t="shared" si="26"/>
        <v>0.28289322988094423</v>
      </c>
      <c r="P278" s="24"/>
      <c r="Q278" s="24"/>
      <c r="R278" s="24"/>
      <c r="S278" s="24"/>
      <c r="T278" s="24"/>
      <c r="U278" s="24"/>
      <c r="V278" s="4"/>
    </row>
    <row r="279" spans="1:41">
      <c r="A279" s="1" t="s">
        <v>0</v>
      </c>
      <c r="B279" s="5" t="s">
        <v>353</v>
      </c>
      <c r="C279" s="1" t="s">
        <v>2</v>
      </c>
      <c r="D279" s="1" t="s">
        <v>351</v>
      </c>
      <c r="E279" s="3" t="s">
        <v>354</v>
      </c>
      <c r="F279" s="1">
        <v>82.224999999999994</v>
      </c>
      <c r="G279" s="13">
        <v>38.25</v>
      </c>
      <c r="H279" s="11">
        <v>38.42</v>
      </c>
      <c r="I279" s="11">
        <v>82.38</v>
      </c>
      <c r="J279" s="23">
        <f t="shared" si="21"/>
        <v>0.67055549861622143</v>
      </c>
      <c r="K279" s="23">
        <f t="shared" si="22"/>
        <v>1.4378022377929287</v>
      </c>
      <c r="L279">
        <f t="shared" si="23"/>
        <v>0.99013537903816817</v>
      </c>
      <c r="M279">
        <f t="shared" si="24"/>
        <v>-10.518991828452338</v>
      </c>
      <c r="N279" s="24">
        <f t="shared" si="25"/>
        <v>-0.18076053555987381</v>
      </c>
      <c r="O279" s="24">
        <f t="shared" si="26"/>
        <v>0.2825950566625629</v>
      </c>
      <c r="P279" s="24"/>
      <c r="Q279" s="24"/>
      <c r="R279" s="24"/>
      <c r="S279" s="24"/>
      <c r="T279" s="24"/>
      <c r="U279" s="24"/>
      <c r="V279" s="4"/>
    </row>
    <row r="280" spans="1:41">
      <c r="B280" s="7"/>
      <c r="E280" s="3" t="s">
        <v>846</v>
      </c>
      <c r="F280" s="1">
        <v>43.04</v>
      </c>
      <c r="G280" s="13">
        <v>141.21</v>
      </c>
      <c r="H280" s="11">
        <v>219.32</v>
      </c>
      <c r="I280" s="11">
        <v>43.07</v>
      </c>
      <c r="J280" s="23">
        <f t="shared" si="21"/>
        <v>3.8278561154739634</v>
      </c>
      <c r="K280" s="23">
        <f t="shared" si="22"/>
        <v>0.75171330883395771</v>
      </c>
      <c r="L280">
        <f t="shared" si="23"/>
        <v>2.0568192500393656</v>
      </c>
      <c r="M280">
        <f t="shared" si="24"/>
        <v>-40.878872061672688</v>
      </c>
      <c r="N280" s="24">
        <f t="shared" si="25"/>
        <v>-1.3461101359976386</v>
      </c>
      <c r="O280" s="24">
        <f t="shared" si="26"/>
        <v>-0.29905978818595047</v>
      </c>
      <c r="P280" s="24"/>
      <c r="Q280" s="24"/>
      <c r="R280" s="24"/>
      <c r="S280" s="24"/>
      <c r="T280" s="24"/>
      <c r="U280" s="24"/>
      <c r="V280" s="4"/>
    </row>
    <row r="281" spans="1:41">
      <c r="E281" s="3" t="s">
        <v>847</v>
      </c>
      <c r="F281" s="1">
        <v>34.31</v>
      </c>
      <c r="G281" s="13">
        <v>135.30000000000001</v>
      </c>
      <c r="H281" s="11">
        <v>225.17</v>
      </c>
      <c r="I281" s="11">
        <v>34.520000000000003</v>
      </c>
      <c r="J281" s="23">
        <f t="shared" si="21"/>
        <v>3.9299578767156316</v>
      </c>
      <c r="K281" s="23">
        <f t="shared" si="22"/>
        <v>0.6024876577884426</v>
      </c>
      <c r="L281">
        <f t="shared" si="23"/>
        <v>2.1038421410305621</v>
      </c>
      <c r="M281">
        <f t="shared" si="24"/>
        <v>-47.482203936361927</v>
      </c>
      <c r="N281" s="24">
        <f t="shared" si="25"/>
        <v>-1.5506735894338755</v>
      </c>
      <c r="O281" s="24">
        <f t="shared" si="26"/>
        <v>-0.16572619244091413</v>
      </c>
      <c r="P281" s="24"/>
      <c r="Q281" s="24"/>
      <c r="R281" s="24"/>
      <c r="S281" s="24"/>
      <c r="T281" s="24"/>
      <c r="U281" s="24"/>
      <c r="V281" s="4"/>
    </row>
    <row r="282" spans="1:41">
      <c r="B282" s="7"/>
      <c r="E282" s="3" t="s">
        <v>848</v>
      </c>
      <c r="F282" s="1">
        <v>37.33</v>
      </c>
      <c r="G282" s="13">
        <v>233.41</v>
      </c>
      <c r="H282" s="11">
        <v>233.68</v>
      </c>
      <c r="I282" s="11">
        <v>37.549999999999997</v>
      </c>
      <c r="J282" s="23">
        <f t="shared" si="21"/>
        <v>4.0784853960603495</v>
      </c>
      <c r="K282" s="23">
        <f t="shared" si="22"/>
        <v>0.65537113412387071</v>
      </c>
      <c r="L282">
        <f t="shared" si="23"/>
        <v>2.1624291498699768</v>
      </c>
      <c r="M282">
        <f t="shared" si="24"/>
        <v>-45.142075798314167</v>
      </c>
      <c r="N282" s="24">
        <f t="shared" si="25"/>
        <v>-1.5328552269354132</v>
      </c>
      <c r="O282" s="24">
        <f t="shared" si="26"/>
        <v>-0.26918133839975211</v>
      </c>
      <c r="P282" s="24"/>
      <c r="Q282" s="24"/>
      <c r="R282" s="24"/>
      <c r="S282" s="24"/>
      <c r="T282" s="24"/>
      <c r="U282" s="24"/>
      <c r="V282" s="4"/>
    </row>
    <row r="283" spans="1:41">
      <c r="A283" s="7"/>
      <c r="B283" s="7"/>
      <c r="E283" s="3" t="s">
        <v>849</v>
      </c>
      <c r="F283" s="1">
        <v>31.13</v>
      </c>
      <c r="G283" s="13">
        <v>238.72</v>
      </c>
      <c r="H283" s="11">
        <v>239.2</v>
      </c>
      <c r="I283" s="11">
        <v>31.22</v>
      </c>
      <c r="J283" s="23">
        <f t="shared" si="21"/>
        <v>4.1748275707704359</v>
      </c>
      <c r="K283" s="23">
        <f t="shared" si="22"/>
        <v>0.54489179247262964</v>
      </c>
      <c r="L283">
        <f t="shared" si="23"/>
        <v>2.1940751729647912</v>
      </c>
      <c r="M283">
        <f t="shared" si="24"/>
        <v>-50.030858344136725</v>
      </c>
      <c r="N283" s="24">
        <f t="shared" si="25"/>
        <v>-1.6815184222984376</v>
      </c>
      <c r="O283" s="24">
        <f t="shared" si="26"/>
        <v>-0.15332824460877537</v>
      </c>
      <c r="P283" s="24"/>
      <c r="Q283" s="24"/>
      <c r="R283" s="24"/>
      <c r="S283" s="24"/>
      <c r="T283" s="24"/>
      <c r="U283" s="24"/>
      <c r="V283" s="4"/>
    </row>
    <row r="284" spans="1:41">
      <c r="A284" s="7"/>
      <c r="B284" s="7"/>
      <c r="E284" s="3" t="s">
        <v>850</v>
      </c>
      <c r="F284" s="1">
        <v>14.35</v>
      </c>
      <c r="G284" s="13">
        <v>239.42000000000002</v>
      </c>
      <c r="H284" s="11">
        <v>239.7</v>
      </c>
      <c r="I284" s="11">
        <v>14.58</v>
      </c>
      <c r="J284" s="23">
        <f t="shared" si="21"/>
        <v>4.1835542170304079</v>
      </c>
      <c r="K284" s="23">
        <f t="shared" si="22"/>
        <v>0.25446900494077324</v>
      </c>
      <c r="L284">
        <f t="shared" si="23"/>
        <v>2.1966912485124737</v>
      </c>
      <c r="M284">
        <f t="shared" si="24"/>
        <v>-62.882255115461753</v>
      </c>
      <c r="N284" s="24">
        <f t="shared" si="25"/>
        <v>-1.9552126625966897</v>
      </c>
      <c r="O284" s="24">
        <f t="shared" si="26"/>
        <v>0.25479356263194708</v>
      </c>
      <c r="P284" s="24"/>
      <c r="Q284" s="24"/>
      <c r="R284" s="24"/>
      <c r="S284" s="24"/>
      <c r="T284" s="24"/>
      <c r="U284" s="24"/>
      <c r="V284" s="4"/>
    </row>
    <row r="285" spans="1:41">
      <c r="B285" s="7"/>
      <c r="E285" s="3" t="s">
        <v>851</v>
      </c>
      <c r="F285" s="1">
        <v>47.55</v>
      </c>
      <c r="G285" s="13">
        <v>253.45</v>
      </c>
      <c r="H285" s="11">
        <v>253.75</v>
      </c>
      <c r="I285" s="11">
        <v>47.92</v>
      </c>
      <c r="J285" s="23">
        <f t="shared" si="21"/>
        <v>4.428772976935611</v>
      </c>
      <c r="K285" s="23">
        <f t="shared" si="22"/>
        <v>0.83636177755568275</v>
      </c>
      <c r="L285">
        <f t="shared" si="23"/>
        <v>2.2529422093663625</v>
      </c>
      <c r="M285">
        <f t="shared" si="24"/>
        <v>-37.133122401761248</v>
      </c>
      <c r="N285" s="24">
        <f t="shared" si="25"/>
        <v>-1.3600312943922825</v>
      </c>
      <c r="O285" s="24">
        <f t="shared" si="26"/>
        <v>-0.54003390763479331</v>
      </c>
      <c r="P285" s="24"/>
      <c r="Q285" s="24"/>
      <c r="R285" s="24"/>
      <c r="S285" s="24"/>
      <c r="T285" s="24"/>
      <c r="U285" s="24"/>
      <c r="V285" s="4"/>
    </row>
    <row r="286" spans="1:41">
      <c r="A286" s="4"/>
      <c r="B286" s="7"/>
      <c r="E286" s="3" t="s">
        <v>852</v>
      </c>
      <c r="F286" s="1">
        <v>19.04</v>
      </c>
      <c r="G286" s="13">
        <v>287.48</v>
      </c>
      <c r="H286" s="11">
        <v>287.8</v>
      </c>
      <c r="I286" s="11">
        <v>19.07</v>
      </c>
      <c r="J286" s="23">
        <f t="shared" si="21"/>
        <v>5.0230575872396805</v>
      </c>
      <c r="K286" s="23">
        <f t="shared" si="22"/>
        <v>0.33283428835531864</v>
      </c>
      <c r="L286">
        <f t="shared" si="23"/>
        <v>2.2483855890717166</v>
      </c>
      <c r="M286">
        <f t="shared" si="24"/>
        <v>-59.414540481853017</v>
      </c>
      <c r="N286" s="24">
        <f t="shared" si="25"/>
        <v>-1.9355703629173613</v>
      </c>
      <c r="O286" s="24">
        <f t="shared" si="26"/>
        <v>0.11206045145244725</v>
      </c>
      <c r="P286" s="24"/>
      <c r="Q286" s="24"/>
      <c r="R286" s="24"/>
      <c r="S286" s="24"/>
      <c r="T286" s="24"/>
      <c r="U286" s="24"/>
      <c r="V286" s="4"/>
    </row>
    <row r="287" spans="1:41">
      <c r="B287" s="7"/>
      <c r="E287" s="3" t="s">
        <v>853</v>
      </c>
      <c r="F287" s="1">
        <v>24.38</v>
      </c>
      <c r="G287" s="13">
        <v>313.57</v>
      </c>
      <c r="H287" s="11">
        <v>313.95</v>
      </c>
      <c r="I287" s="11">
        <v>24.63</v>
      </c>
      <c r="J287" s="23">
        <f t="shared" si="21"/>
        <v>5.4794611866361977</v>
      </c>
      <c r="K287" s="23">
        <f t="shared" si="22"/>
        <v>0.42987459476620338</v>
      </c>
      <c r="L287">
        <f t="shared" si="23"/>
        <v>2.1104441547630928</v>
      </c>
      <c r="M287">
        <f t="shared" si="24"/>
        <v>-55.120443964511239</v>
      </c>
      <c r="N287" s="24">
        <f t="shared" si="25"/>
        <v>-1.7313154693083921</v>
      </c>
      <c r="O287" s="24">
        <f t="shared" si="26"/>
        <v>4.9226431378589952E-2</v>
      </c>
      <c r="P287" s="24"/>
      <c r="Q287" s="24"/>
      <c r="R287" s="24"/>
      <c r="S287" s="24"/>
      <c r="T287" s="24"/>
      <c r="U287" s="24"/>
      <c r="V287" s="4"/>
    </row>
    <row r="288" spans="1:41">
      <c r="A288" s="4"/>
      <c r="B288" s="7"/>
      <c r="E288" s="3" t="s">
        <v>854</v>
      </c>
      <c r="F288" s="1">
        <v>41</v>
      </c>
      <c r="G288" s="13">
        <v>331.43</v>
      </c>
      <c r="H288" s="11">
        <v>331.72</v>
      </c>
      <c r="I288" s="11">
        <v>41</v>
      </c>
      <c r="J288" s="23">
        <f t="shared" si="21"/>
        <v>5.7896061947155903</v>
      </c>
      <c r="K288" s="23">
        <f t="shared" si="22"/>
        <v>0.71558499331767511</v>
      </c>
      <c r="L288">
        <f t="shared" si="23"/>
        <v>1.95358784814022</v>
      </c>
      <c r="M288">
        <f t="shared" si="24"/>
        <v>-42.477573462913242</v>
      </c>
      <c r="N288" s="24">
        <f t="shared" si="25"/>
        <v>-1.3192609469442405</v>
      </c>
      <c r="O288" s="24">
        <f t="shared" si="26"/>
        <v>-0.18476187325637472</v>
      </c>
      <c r="P288" s="24"/>
      <c r="Q288" s="24"/>
      <c r="R288" s="24"/>
      <c r="S288" s="24"/>
      <c r="T288" s="24"/>
      <c r="U288" s="24"/>
      <c r="V288" s="4"/>
    </row>
    <row r="289" spans="1:22">
      <c r="B289" s="7"/>
      <c r="F289" s="1">
        <v>-180</v>
      </c>
      <c r="G289" s="13">
        <v>0</v>
      </c>
      <c r="H289" s="11">
        <v>0</v>
      </c>
      <c r="I289" s="11">
        <v>-180</v>
      </c>
      <c r="J289" s="23">
        <f t="shared" si="21"/>
        <v>0</v>
      </c>
      <c r="K289" s="23">
        <f t="shared" si="22"/>
        <v>-3.1415926535897931</v>
      </c>
      <c r="L289">
        <f t="shared" si="23"/>
        <v>1.6092239693528461</v>
      </c>
      <c r="M289">
        <f t="shared" si="24"/>
        <v>-213.16018683207372</v>
      </c>
      <c r="N289" s="24">
        <f t="shared" si="25"/>
        <v>0.88021597908281968</v>
      </c>
      <c r="O289" s="24">
        <f t="shared" si="26"/>
        <v>2.6032438155933839</v>
      </c>
      <c r="P289" s="24"/>
      <c r="Q289" s="24"/>
      <c r="R289" s="24"/>
      <c r="S289" s="24"/>
      <c r="T289" s="24"/>
      <c r="U289" s="24"/>
      <c r="V289" s="4"/>
    </row>
    <row r="290" spans="1:22">
      <c r="B290" s="7"/>
      <c r="F290" s="1">
        <v>-170</v>
      </c>
      <c r="G290" s="13">
        <v>0</v>
      </c>
      <c r="H290" s="11">
        <v>0</v>
      </c>
      <c r="I290" s="11">
        <v>-170</v>
      </c>
      <c r="J290" s="23">
        <f t="shared" si="21"/>
        <v>0</v>
      </c>
      <c r="K290" s="23">
        <f t="shared" si="22"/>
        <v>-2.9670597283903604</v>
      </c>
      <c r="L290">
        <f t="shared" si="23"/>
        <v>1.6092239693528461</v>
      </c>
      <c r="M290">
        <f t="shared" si="24"/>
        <v>-205.4369916569986</v>
      </c>
      <c r="N290" s="24">
        <f t="shared" si="25"/>
        <v>0.69119108072673696</v>
      </c>
      <c r="O290" s="24">
        <f t="shared" si="26"/>
        <v>2.7093135215189763</v>
      </c>
      <c r="P290" s="24"/>
      <c r="Q290" s="24"/>
      <c r="R290" s="24"/>
      <c r="S290" s="24"/>
      <c r="T290" s="24"/>
      <c r="U290" s="24"/>
      <c r="V290" s="4"/>
    </row>
    <row r="291" spans="1:22">
      <c r="B291" s="7"/>
      <c r="F291" s="1">
        <v>-160</v>
      </c>
      <c r="G291" s="13">
        <v>0</v>
      </c>
      <c r="H291" s="11">
        <v>0</v>
      </c>
      <c r="I291" s="11">
        <v>-160</v>
      </c>
      <c r="J291" s="23">
        <f t="shared" si="21"/>
        <v>0</v>
      </c>
      <c r="K291" s="23">
        <f t="shared" si="22"/>
        <v>-2.7925268031909272</v>
      </c>
      <c r="L291">
        <f t="shared" si="23"/>
        <v>1.6092239693528461</v>
      </c>
      <c r="M291">
        <f t="shared" si="24"/>
        <v>-197.71379648192345</v>
      </c>
      <c r="N291" s="24">
        <f t="shared" si="25"/>
        <v>0.48962642318668065</v>
      </c>
      <c r="O291" s="24">
        <f t="shared" si="26"/>
        <v>2.7890184996848939</v>
      </c>
      <c r="P291" s="24"/>
      <c r="Q291" s="24"/>
      <c r="R291" s="24"/>
      <c r="S291" s="24"/>
      <c r="T291" s="24"/>
      <c r="U291" s="24"/>
      <c r="V291" s="4"/>
    </row>
    <row r="292" spans="1:22">
      <c r="A292" s="4"/>
      <c r="B292" s="7"/>
      <c r="F292" s="1">
        <v>-150</v>
      </c>
      <c r="G292" s="13">
        <v>0</v>
      </c>
      <c r="H292" s="11">
        <v>0</v>
      </c>
      <c r="I292" s="11">
        <v>-150</v>
      </c>
      <c r="J292" s="23">
        <f t="shared" si="21"/>
        <v>0</v>
      </c>
      <c r="K292" s="23">
        <f t="shared" si="22"/>
        <v>-2.6179938779914944</v>
      </c>
      <c r="L292">
        <f t="shared" si="23"/>
        <v>1.6092239693528461</v>
      </c>
      <c r="M292">
        <f t="shared" si="24"/>
        <v>-189.9906013068483</v>
      </c>
      <c r="N292" s="24">
        <f t="shared" si="25"/>
        <v>0.27917884222924566</v>
      </c>
      <c r="O292" s="24">
        <f t="shared" si="26"/>
        <v>2.8409127227047377</v>
      </c>
      <c r="P292" s="24"/>
      <c r="Q292" s="24"/>
      <c r="R292" s="24"/>
      <c r="S292" s="24"/>
      <c r="T292" s="24"/>
      <c r="U292" s="24"/>
      <c r="V292" s="4"/>
    </row>
    <row r="293" spans="1:22">
      <c r="A293" s="4"/>
      <c r="B293" s="7"/>
      <c r="F293" s="1">
        <v>-140</v>
      </c>
      <c r="G293" s="13">
        <v>0</v>
      </c>
      <c r="H293" s="11">
        <v>0</v>
      </c>
      <c r="I293" s="11">
        <v>-140</v>
      </c>
      <c r="J293" s="23">
        <f t="shared" si="21"/>
        <v>0</v>
      </c>
      <c r="K293" s="23">
        <f t="shared" si="22"/>
        <v>-2.4434609527920612</v>
      </c>
      <c r="L293">
        <f t="shared" si="23"/>
        <v>1.6092239693528461</v>
      </c>
      <c r="M293">
        <f t="shared" si="24"/>
        <v>-182.26740613177319</v>
      </c>
      <c r="N293" s="24">
        <f t="shared" si="25"/>
        <v>6.3666329810117481E-2</v>
      </c>
      <c r="O293" s="24">
        <f t="shared" si="26"/>
        <v>2.8640547127761273</v>
      </c>
      <c r="P293" s="24"/>
      <c r="Q293" s="24"/>
      <c r="R293" s="24"/>
      <c r="S293" s="24"/>
      <c r="T293" s="24"/>
      <c r="U293" s="24"/>
      <c r="V293" s="4"/>
    </row>
    <row r="294" spans="1:22">
      <c r="A294" s="7"/>
      <c r="B294" s="7"/>
      <c r="F294" s="1">
        <v>-130</v>
      </c>
      <c r="G294" s="13">
        <v>0</v>
      </c>
      <c r="H294" s="11">
        <v>0</v>
      </c>
      <c r="I294" s="11">
        <v>-130</v>
      </c>
      <c r="J294" s="23">
        <f t="shared" si="21"/>
        <v>0</v>
      </c>
      <c r="K294" s="23">
        <f t="shared" si="22"/>
        <v>-2.2689280275926285</v>
      </c>
      <c r="L294">
        <f t="shared" si="23"/>
        <v>1.6092239693528461</v>
      </c>
      <c r="M294">
        <f t="shared" si="24"/>
        <v>-174.54421095669804</v>
      </c>
      <c r="N294" s="24">
        <f t="shared" si="25"/>
        <v>-0.15300123287833323</v>
      </c>
      <c r="O294" s="24">
        <f t="shared" si="26"/>
        <v>2.8580246222033607</v>
      </c>
      <c r="P294" s="24"/>
      <c r="Q294" s="24"/>
      <c r="R294" s="24"/>
      <c r="S294" s="24"/>
      <c r="T294" s="24"/>
      <c r="U294" s="24"/>
      <c r="V294" s="4"/>
    </row>
    <row r="295" spans="1:22">
      <c r="A295" s="7"/>
      <c r="B295" s="7"/>
      <c r="F295" s="1">
        <v>-120</v>
      </c>
      <c r="G295" s="13">
        <v>0</v>
      </c>
      <c r="H295" s="11">
        <v>0</v>
      </c>
      <c r="I295" s="11">
        <v>-120</v>
      </c>
      <c r="J295" s="23">
        <f t="shared" si="21"/>
        <v>0</v>
      </c>
      <c r="K295" s="23">
        <f t="shared" si="22"/>
        <v>-2.0943951023931953</v>
      </c>
      <c r="L295">
        <f t="shared" si="23"/>
        <v>1.6092239693528461</v>
      </c>
      <c r="M295">
        <f t="shared" si="24"/>
        <v>-166.82101578162292</v>
      </c>
      <c r="N295" s="24">
        <f t="shared" si="25"/>
        <v>-0.36689300943666137</v>
      </c>
      <c r="O295" s="24">
        <f t="shared" si="26"/>
        <v>2.8229318503779348</v>
      </c>
      <c r="P295" s="24"/>
      <c r="Q295" s="24"/>
      <c r="R295" s="24"/>
      <c r="S295" s="24"/>
      <c r="T295" s="24"/>
      <c r="U295" s="24"/>
      <c r="V295" s="4"/>
    </row>
    <row r="296" spans="1:22">
      <c r="B296" s="7"/>
      <c r="F296" s="1">
        <v>-110</v>
      </c>
      <c r="G296" s="13">
        <v>0</v>
      </c>
      <c r="H296" s="11">
        <v>0</v>
      </c>
      <c r="I296" s="11">
        <v>-110</v>
      </c>
      <c r="J296" s="23">
        <f t="shared" si="21"/>
        <v>0</v>
      </c>
      <c r="K296" s="23">
        <f t="shared" si="22"/>
        <v>-1.9198621771937625</v>
      </c>
      <c r="L296">
        <f t="shared" si="23"/>
        <v>1.6092239693528461</v>
      </c>
      <c r="M296">
        <f t="shared" si="24"/>
        <v>-159.09782060654777</v>
      </c>
      <c r="N296" s="24">
        <f t="shared" si="25"/>
        <v>-0.57412852246250734</v>
      </c>
      <c r="O296" s="24">
        <f t="shared" si="26"/>
        <v>2.7594130590277848</v>
      </c>
      <c r="P296" s="24"/>
      <c r="Q296" s="24"/>
      <c r="R296" s="24"/>
      <c r="S296" s="24"/>
      <c r="T296" s="24"/>
      <c r="U296" s="24"/>
      <c r="V296" s="4"/>
    </row>
    <row r="297" spans="1:22">
      <c r="A297" s="7"/>
      <c r="B297" s="7"/>
      <c r="F297" s="1">
        <v>-100</v>
      </c>
      <c r="G297" s="13">
        <v>0</v>
      </c>
      <c r="H297" s="11">
        <v>0</v>
      </c>
      <c r="I297" s="11">
        <v>-100</v>
      </c>
      <c r="J297" s="23">
        <f t="shared" si="21"/>
        <v>0</v>
      </c>
      <c r="K297" s="23">
        <f t="shared" si="22"/>
        <v>-1.7453292519943295</v>
      </c>
      <c r="L297">
        <f t="shared" si="23"/>
        <v>1.6092239693528461</v>
      </c>
      <c r="M297">
        <f t="shared" si="24"/>
        <v>-151.37462543147265</v>
      </c>
      <c r="N297" s="24">
        <f t="shared" si="25"/>
        <v>-0.77094805412939105</v>
      </c>
      <c r="O297" s="24">
        <f t="shared" si="26"/>
        <v>2.6686206217430772</v>
      </c>
      <c r="P297" s="24"/>
      <c r="Q297" s="24"/>
      <c r="R297" s="24"/>
      <c r="S297" s="24"/>
      <c r="T297" s="24"/>
      <c r="U297" s="24"/>
      <c r="V297" s="4"/>
    </row>
    <row r="298" spans="1:22">
      <c r="B298" s="7"/>
      <c r="F298" s="1">
        <v>-90</v>
      </c>
      <c r="G298" s="13">
        <v>0</v>
      </c>
      <c r="H298" s="11">
        <v>0</v>
      </c>
      <c r="I298" s="11">
        <v>-90</v>
      </c>
      <c r="J298" s="23">
        <f t="shared" si="21"/>
        <v>0</v>
      </c>
      <c r="K298" s="23">
        <f t="shared" si="22"/>
        <v>-1.5707963267948966</v>
      </c>
      <c r="L298">
        <f t="shared" si="23"/>
        <v>1.6092239693528461</v>
      </c>
      <c r="M298">
        <f t="shared" si="24"/>
        <v>-143.6514302563975</v>
      </c>
      <c r="N298" s="24">
        <f t="shared" si="25"/>
        <v>-0.95378085591548767</v>
      </c>
      <c r="O298" s="24">
        <f t="shared" si="26"/>
        <v>2.552201717330111</v>
      </c>
      <c r="P298" s="24"/>
      <c r="Q298" s="24"/>
      <c r="R298" s="24"/>
      <c r="S298" s="24"/>
      <c r="T298" s="24"/>
      <c r="U298" s="24"/>
      <c r="V298" s="4"/>
    </row>
    <row r="299" spans="1:22">
      <c r="A299" s="7"/>
      <c r="B299" s="7"/>
      <c r="F299" s="1">
        <v>-80</v>
      </c>
      <c r="G299" s="13">
        <v>0</v>
      </c>
      <c r="H299" s="11">
        <v>0</v>
      </c>
      <c r="I299" s="11">
        <v>-80</v>
      </c>
      <c r="J299" s="23">
        <f t="shared" si="21"/>
        <v>0</v>
      </c>
      <c r="K299" s="23">
        <f t="shared" si="22"/>
        <v>-1.3962634015954636</v>
      </c>
      <c r="L299">
        <f t="shared" si="23"/>
        <v>1.6092239693528461</v>
      </c>
      <c r="M299">
        <f t="shared" si="24"/>
        <v>-135.92823508132238</v>
      </c>
      <c r="N299" s="24">
        <f t="shared" si="25"/>
        <v>-1.119309930004623</v>
      </c>
      <c r="O299" s="24">
        <f t="shared" si="26"/>
        <v>2.4122684462868649</v>
      </c>
      <c r="P299" s="24"/>
      <c r="Q299" s="24"/>
      <c r="R299" s="24"/>
      <c r="S299" s="24"/>
      <c r="T299" s="24"/>
      <c r="U299" s="24"/>
      <c r="V299" s="4"/>
    </row>
    <row r="300" spans="1:22">
      <c r="B300" s="7"/>
      <c r="F300" s="1">
        <v>-70</v>
      </c>
      <c r="G300" s="13">
        <v>0</v>
      </c>
      <c r="H300" s="11">
        <v>0</v>
      </c>
      <c r="I300" s="11">
        <v>-70</v>
      </c>
      <c r="J300" s="23">
        <f t="shared" si="21"/>
        <v>0</v>
      </c>
      <c r="K300" s="23">
        <f t="shared" si="22"/>
        <v>-1.2217304763960306</v>
      </c>
      <c r="L300">
        <f t="shared" si="23"/>
        <v>1.6092239693528461</v>
      </c>
      <c r="M300">
        <f t="shared" si="24"/>
        <v>-128.20503990624724</v>
      </c>
      <c r="N300" s="24">
        <f t="shared" si="25"/>
        <v>-1.2645322070793508</v>
      </c>
      <c r="O300" s="24">
        <f t="shared" si="26"/>
        <v>2.2513595125544565</v>
      </c>
      <c r="P300" s="24"/>
      <c r="Q300" s="24"/>
      <c r="R300" s="24"/>
      <c r="S300" s="24"/>
      <c r="T300" s="24"/>
      <c r="U300" s="24"/>
      <c r="V300" s="4"/>
    </row>
    <row r="301" spans="1:22">
      <c r="A301" s="4"/>
      <c r="B301" s="7"/>
      <c r="F301" s="1">
        <v>-60</v>
      </c>
      <c r="G301" s="13">
        <v>0</v>
      </c>
      <c r="H301" s="11">
        <v>0</v>
      </c>
      <c r="I301" s="11">
        <v>-60</v>
      </c>
      <c r="J301" s="23">
        <f t="shared" si="21"/>
        <v>0</v>
      </c>
      <c r="K301" s="23">
        <f t="shared" si="22"/>
        <v>-1.0471975511965976</v>
      </c>
      <c r="L301">
        <f t="shared" si="23"/>
        <v>1.6092239693528461</v>
      </c>
      <c r="M301">
        <f t="shared" si="24"/>
        <v>-120.4818447311721</v>
      </c>
      <c r="N301" s="24">
        <f t="shared" si="25"/>
        <v>-1.3868130287457123</v>
      </c>
      <c r="O301" s="24">
        <f t="shared" si="26"/>
        <v>2.0723941657236553</v>
      </c>
      <c r="P301" s="24"/>
      <c r="Q301" s="24"/>
      <c r="R301" s="24"/>
      <c r="S301" s="24"/>
      <c r="T301" s="24"/>
      <c r="U301" s="24"/>
      <c r="V301" s="4"/>
    </row>
    <row r="302" spans="1:22">
      <c r="A302" s="4"/>
      <c r="B302" s="7"/>
      <c r="F302" s="1">
        <v>-50</v>
      </c>
      <c r="G302" s="13">
        <v>0</v>
      </c>
      <c r="H302" s="11">
        <v>0</v>
      </c>
      <c r="I302" s="11">
        <v>-50</v>
      </c>
      <c r="J302" s="23">
        <f t="shared" si="21"/>
        <v>0</v>
      </c>
      <c r="K302" s="23">
        <f t="shared" si="22"/>
        <v>-0.87266462599716477</v>
      </c>
      <c r="L302">
        <f t="shared" si="23"/>
        <v>1.6092239693528461</v>
      </c>
      <c r="M302">
        <f t="shared" si="24"/>
        <v>-112.75864955609697</v>
      </c>
      <c r="N302" s="24">
        <f t="shared" si="25"/>
        <v>-1.483933946156101</v>
      </c>
      <c r="O302" s="24">
        <f t="shared" si="26"/>
        <v>1.8786192392882839</v>
      </c>
      <c r="P302" s="24"/>
      <c r="Q302" s="24"/>
      <c r="R302" s="24"/>
      <c r="S302" s="24"/>
      <c r="T302" s="24"/>
      <c r="U302" s="24"/>
      <c r="V302" s="4"/>
    </row>
    <row r="303" spans="1:22">
      <c r="A303" s="4"/>
      <c r="B303" s="7"/>
      <c r="F303" s="1">
        <v>-40</v>
      </c>
      <c r="G303" s="13">
        <v>0</v>
      </c>
      <c r="H303" s="11">
        <v>0</v>
      </c>
      <c r="I303" s="11">
        <v>-40</v>
      </c>
      <c r="J303" s="23">
        <f t="shared" si="21"/>
        <v>0</v>
      </c>
      <c r="K303" s="23">
        <f t="shared" si="22"/>
        <v>-0.69813170079773179</v>
      </c>
      <c r="L303">
        <f t="shared" si="23"/>
        <v>1.6092239693528461</v>
      </c>
      <c r="M303">
        <f t="shared" si="24"/>
        <v>-105.03545438102184</v>
      </c>
      <c r="N303" s="24">
        <f t="shared" si="25"/>
        <v>-1.554132967655804</v>
      </c>
      <c r="O303" s="24">
        <f t="shared" si="26"/>
        <v>1.6735502457905989</v>
      </c>
      <c r="P303" s="24"/>
      <c r="Q303" s="24"/>
      <c r="R303" s="24"/>
      <c r="S303" s="24"/>
      <c r="T303" s="24"/>
      <c r="U303" s="24"/>
      <c r="V303" s="4"/>
    </row>
    <row r="304" spans="1:22">
      <c r="A304" s="7"/>
      <c r="B304" s="7"/>
      <c r="F304" s="1">
        <v>-30</v>
      </c>
      <c r="G304" s="13">
        <v>0</v>
      </c>
      <c r="H304" s="11">
        <v>0</v>
      </c>
      <c r="I304" s="11">
        <v>-30</v>
      </c>
      <c r="J304" s="23">
        <f t="shared" si="21"/>
        <v>0</v>
      </c>
      <c r="K304" s="23">
        <f t="shared" si="22"/>
        <v>-0.52359877559829882</v>
      </c>
      <c r="L304">
        <f t="shared" si="23"/>
        <v>1.6092239693528461</v>
      </c>
      <c r="M304">
        <f t="shared" si="24"/>
        <v>-97.312259205946702</v>
      </c>
      <c r="N304" s="24">
        <f t="shared" si="25"/>
        <v>-1.5961365252704898</v>
      </c>
      <c r="O304" s="24">
        <f t="shared" si="26"/>
        <v>1.4609075975250665</v>
      </c>
      <c r="P304" s="24"/>
      <c r="Q304" s="24"/>
      <c r="R304" s="24"/>
      <c r="S304" s="24"/>
      <c r="T304" s="24"/>
      <c r="U304" s="24"/>
      <c r="V304" s="4"/>
    </row>
    <row r="305" spans="1:22">
      <c r="A305" s="7"/>
      <c r="B305" s="4"/>
      <c r="F305" s="1">
        <v>-20</v>
      </c>
      <c r="G305" s="13">
        <v>0</v>
      </c>
      <c r="H305" s="11">
        <v>0</v>
      </c>
      <c r="I305" s="11">
        <v>-20</v>
      </c>
      <c r="J305" s="23">
        <f t="shared" si="21"/>
        <v>0</v>
      </c>
      <c r="K305" s="23">
        <f t="shared" si="22"/>
        <v>-0.3490658503988659</v>
      </c>
      <c r="L305">
        <f t="shared" si="23"/>
        <v>1.6092239693528461</v>
      </c>
      <c r="M305">
        <f t="shared" si="24"/>
        <v>-89.589064030871569</v>
      </c>
      <c r="N305" s="24">
        <f t="shared" si="25"/>
        <v>-1.609182580090738</v>
      </c>
      <c r="O305" s="24">
        <f t="shared" si="26"/>
        <v>1.2445491099002532</v>
      </c>
      <c r="P305" s="24"/>
      <c r="Q305" s="24"/>
      <c r="R305" s="24"/>
      <c r="S305" s="24"/>
      <c r="T305" s="24"/>
      <c r="U305" s="24"/>
      <c r="V305" s="4"/>
    </row>
    <row r="306" spans="1:22">
      <c r="B306" s="4"/>
      <c r="F306" s="1">
        <v>-10</v>
      </c>
      <c r="G306" s="13">
        <v>0</v>
      </c>
      <c r="H306" s="11">
        <v>0</v>
      </c>
      <c r="I306" s="11">
        <v>-10</v>
      </c>
      <c r="J306" s="23">
        <f t="shared" si="21"/>
        <v>0</v>
      </c>
      <c r="K306" s="23">
        <f t="shared" si="22"/>
        <v>-0.17453292519943295</v>
      </c>
      <c r="L306">
        <f t="shared" si="23"/>
        <v>1.6092239693528461</v>
      </c>
      <c r="M306">
        <f t="shared" si="24"/>
        <v>-81.865868855796435</v>
      </c>
      <c r="N306" s="24">
        <f t="shared" si="25"/>
        <v>-1.5930344473700166</v>
      </c>
      <c r="O306" s="24">
        <f t="shared" si="26"/>
        <v>1.0284000119995143</v>
      </c>
      <c r="P306" s="24"/>
      <c r="Q306" s="24"/>
      <c r="R306" s="24"/>
      <c r="S306" s="24"/>
      <c r="T306" s="24"/>
      <c r="U306" s="24"/>
      <c r="V306" s="4"/>
    </row>
    <row r="307" spans="1:22">
      <c r="A307" s="4"/>
      <c r="B307" s="4"/>
      <c r="F307" s="1">
        <v>0</v>
      </c>
      <c r="G307" s="13">
        <v>0</v>
      </c>
      <c r="H307" s="11">
        <v>0</v>
      </c>
      <c r="I307" s="11">
        <v>0</v>
      </c>
      <c r="J307" s="23">
        <f t="shared" si="21"/>
        <v>0</v>
      </c>
      <c r="K307" s="23">
        <f t="shared" si="22"/>
        <v>0</v>
      </c>
      <c r="L307">
        <f t="shared" si="23"/>
        <v>1.6092239693528461</v>
      </c>
      <c r="M307">
        <f t="shared" si="24"/>
        <v>-74.142673680721288</v>
      </c>
      <c r="N307" s="24">
        <f t="shared" si="25"/>
        <v>-1.5479850905177726</v>
      </c>
      <c r="O307" s="24">
        <f t="shared" si="26"/>
        <v>0.81638173410614789</v>
      </c>
      <c r="P307" s="24"/>
      <c r="Q307" s="24"/>
      <c r="R307" s="24"/>
      <c r="S307" s="24"/>
      <c r="T307" s="24"/>
      <c r="U307" s="24"/>
      <c r="V307" s="4"/>
    </row>
    <row r="308" spans="1:22">
      <c r="A308" s="4"/>
      <c r="B308" s="4"/>
      <c r="F308" s="1">
        <v>10</v>
      </c>
      <c r="G308" s="13">
        <v>0</v>
      </c>
      <c r="H308" s="11">
        <v>0</v>
      </c>
      <c r="I308" s="11">
        <v>10</v>
      </c>
      <c r="J308" s="23">
        <f t="shared" si="21"/>
        <v>0</v>
      </c>
      <c r="K308" s="23">
        <f t="shared" si="22"/>
        <v>0.17453292519943295</v>
      </c>
      <c r="L308">
        <f t="shared" si="23"/>
        <v>1.6092239693528461</v>
      </c>
      <c r="M308">
        <f t="shared" si="24"/>
        <v>-66.419478505646154</v>
      </c>
      <c r="N308" s="24">
        <f t="shared" si="25"/>
        <v>-1.4748518060849476</v>
      </c>
      <c r="O308" s="24">
        <f t="shared" si="26"/>
        <v>0.61234076414732641</v>
      </c>
      <c r="P308" s="24"/>
      <c r="Q308" s="24"/>
      <c r="R308" s="24"/>
      <c r="S308" s="24"/>
      <c r="T308" s="24"/>
      <c r="U308" s="24"/>
      <c r="V308" s="4"/>
    </row>
    <row r="309" spans="1:22">
      <c r="A309" s="7"/>
      <c r="B309" s="4"/>
      <c r="F309" s="1">
        <v>20</v>
      </c>
      <c r="G309" s="13">
        <v>0</v>
      </c>
      <c r="H309" s="11">
        <v>0</v>
      </c>
      <c r="I309" s="11">
        <v>20</v>
      </c>
      <c r="J309" s="23">
        <f t="shared" si="21"/>
        <v>0</v>
      </c>
      <c r="K309" s="23">
        <f t="shared" si="22"/>
        <v>0.3490658503988659</v>
      </c>
      <c r="L309">
        <f t="shared" si="23"/>
        <v>1.6092239693528461</v>
      </c>
      <c r="M309">
        <f t="shared" si="24"/>
        <v>-58.696283330571028</v>
      </c>
      <c r="N309" s="24">
        <f t="shared" si="25"/>
        <v>-1.3749613961682305</v>
      </c>
      <c r="O309" s="24">
        <f t="shared" si="26"/>
        <v>0.41997886376073867</v>
      </c>
      <c r="P309" s="24"/>
      <c r="Q309" s="24"/>
      <c r="R309" s="24"/>
      <c r="S309" s="24"/>
      <c r="T309" s="24"/>
      <c r="U309" s="24"/>
      <c r="V309" s="4"/>
    </row>
    <row r="310" spans="1:22">
      <c r="A310" s="7"/>
      <c r="B310" s="4"/>
      <c r="F310" s="1">
        <v>30</v>
      </c>
      <c r="G310" s="13">
        <v>0</v>
      </c>
      <c r="H310" s="11">
        <v>0</v>
      </c>
      <c r="I310" s="11">
        <v>30</v>
      </c>
      <c r="J310" s="23">
        <f t="shared" si="21"/>
        <v>0</v>
      </c>
      <c r="K310" s="23">
        <f t="shared" si="22"/>
        <v>0.52359877559829882</v>
      </c>
      <c r="L310">
        <f t="shared" si="23"/>
        <v>1.6092239693528461</v>
      </c>
      <c r="M310">
        <f t="shared" si="24"/>
        <v>-50.973088155495887</v>
      </c>
      <c r="N310" s="24">
        <f t="shared" si="25"/>
        <v>-1.2501260972389407</v>
      </c>
      <c r="O310" s="24">
        <f t="shared" si="26"/>
        <v>0.24278591002130723</v>
      </c>
      <c r="P310" s="24"/>
      <c r="Q310" s="24"/>
      <c r="R310" s="24"/>
      <c r="S310" s="24"/>
      <c r="T310" s="24"/>
      <c r="U310" s="24"/>
      <c r="V310" s="4"/>
    </row>
    <row r="311" spans="1:22">
      <c r="B311" s="4"/>
      <c r="F311" s="1">
        <v>40</v>
      </c>
      <c r="G311" s="13">
        <v>0</v>
      </c>
      <c r="H311" s="11">
        <v>0</v>
      </c>
      <c r="I311" s="11">
        <v>40</v>
      </c>
      <c r="J311" s="23">
        <f t="shared" si="21"/>
        <v>0</v>
      </c>
      <c r="K311" s="23">
        <f t="shared" si="22"/>
        <v>0.69813170079773179</v>
      </c>
      <c r="L311">
        <f t="shared" si="23"/>
        <v>1.6092239693528461</v>
      </c>
      <c r="M311">
        <f t="shared" si="24"/>
        <v>-43.249892980420753</v>
      </c>
      <c r="N311" s="24">
        <f t="shared" si="25"/>
        <v>-1.1026107021016773</v>
      </c>
      <c r="O311" s="24">
        <f t="shared" si="26"/>
        <v>8.3976581229934899E-2</v>
      </c>
      <c r="P311" s="24"/>
      <c r="Q311" s="24"/>
      <c r="R311" s="24"/>
      <c r="S311" s="24"/>
      <c r="T311" s="24"/>
      <c r="U311" s="24"/>
      <c r="V311" s="4"/>
    </row>
    <row r="312" spans="1:22">
      <c r="B312" s="4"/>
      <c r="F312" s="1">
        <v>50</v>
      </c>
      <c r="G312" s="13">
        <v>0</v>
      </c>
      <c r="H312" s="11">
        <v>0</v>
      </c>
      <c r="I312" s="11">
        <v>50</v>
      </c>
      <c r="J312" s="23">
        <f t="shared" si="21"/>
        <v>0</v>
      </c>
      <c r="K312" s="23">
        <f t="shared" si="22"/>
        <v>0.87266462599716477</v>
      </c>
      <c r="L312">
        <f t="shared" si="23"/>
        <v>1.6092239693528461</v>
      </c>
      <c r="M312">
        <f t="shared" si="24"/>
        <v>-35.52669780534562</v>
      </c>
      <c r="N312" s="24">
        <f t="shared" si="25"/>
        <v>-0.93509147146426697</v>
      </c>
      <c r="O312" s="24">
        <f t="shared" si="26"/>
        <v>-5.3567964573668414E-2</v>
      </c>
      <c r="P312" s="24"/>
      <c r="Q312" s="24"/>
      <c r="R312" s="24"/>
      <c r="S312" s="24"/>
      <c r="T312" s="24"/>
      <c r="U312" s="24"/>
      <c r="V312" s="4"/>
    </row>
    <row r="313" spans="1:22">
      <c r="B313" s="4"/>
      <c r="F313" s="1">
        <v>60</v>
      </c>
      <c r="G313" s="13">
        <v>0</v>
      </c>
      <c r="H313" s="11">
        <v>0</v>
      </c>
      <c r="I313" s="11">
        <v>60</v>
      </c>
      <c r="J313" s="23">
        <f t="shared" si="21"/>
        <v>0</v>
      </c>
      <c r="K313" s="23">
        <f t="shared" si="22"/>
        <v>1.0471975511965976</v>
      </c>
      <c r="L313">
        <f t="shared" si="23"/>
        <v>1.6092239693528461</v>
      </c>
      <c r="M313">
        <f t="shared" si="24"/>
        <v>-27.803502630270486</v>
      </c>
      <c r="N313" s="24">
        <f t="shared" si="25"/>
        <v>-0.7506075805554604</v>
      </c>
      <c r="O313" s="24">
        <f t="shared" si="26"/>
        <v>-0.167352360291257</v>
      </c>
      <c r="P313" s="24"/>
      <c r="Q313" s="24"/>
      <c r="R313" s="24"/>
      <c r="S313" s="24"/>
      <c r="T313" s="24"/>
      <c r="U313" s="24"/>
      <c r="V313" s="4"/>
    </row>
    <row r="314" spans="1:22">
      <c r="A314" s="7"/>
      <c r="B314" s="4"/>
      <c r="F314" s="1">
        <v>70</v>
      </c>
      <c r="G314" s="13">
        <v>0</v>
      </c>
      <c r="H314" s="11">
        <v>0</v>
      </c>
      <c r="I314" s="11">
        <v>70</v>
      </c>
      <c r="J314" s="23">
        <f t="shared" si="21"/>
        <v>0</v>
      </c>
      <c r="K314" s="23">
        <f t="shared" si="22"/>
        <v>1.2217304763960306</v>
      </c>
      <c r="L314">
        <f t="shared" si="23"/>
        <v>1.6092239693528461</v>
      </c>
      <c r="M314">
        <f t="shared" si="24"/>
        <v>-20.080307455195349</v>
      </c>
      <c r="N314" s="24">
        <f t="shared" si="25"/>
        <v>-0.55250598165781006</v>
      </c>
      <c r="O314" s="24">
        <f t="shared" si="26"/>
        <v>-0.2553123013318459</v>
      </c>
      <c r="P314" s="24"/>
      <c r="Q314" s="24"/>
      <c r="R314" s="24"/>
      <c r="S314" s="24"/>
      <c r="T314" s="24"/>
      <c r="U314" s="24"/>
      <c r="V314" s="4"/>
    </row>
    <row r="315" spans="1:22">
      <c r="B315" s="4"/>
      <c r="F315" s="1">
        <v>80</v>
      </c>
      <c r="G315" s="13">
        <v>0</v>
      </c>
      <c r="H315" s="11">
        <v>0</v>
      </c>
      <c r="I315" s="11">
        <v>80</v>
      </c>
      <c r="J315" s="23">
        <f t="shared" si="21"/>
        <v>0</v>
      </c>
      <c r="K315" s="23">
        <f t="shared" si="22"/>
        <v>1.3962634015954636</v>
      </c>
      <c r="L315">
        <f t="shared" si="23"/>
        <v>1.6092239693528461</v>
      </c>
      <c r="M315">
        <f t="shared" si="24"/>
        <v>-12.357112280120216</v>
      </c>
      <c r="N315" s="24">
        <f t="shared" si="25"/>
        <v>-0.3443806828732795</v>
      </c>
      <c r="O315" s="24">
        <f t="shared" si="26"/>
        <v>-0.315851996735103</v>
      </c>
      <c r="P315" s="24"/>
      <c r="Q315" s="24"/>
      <c r="R315" s="24"/>
      <c r="S315" s="24"/>
      <c r="T315" s="24"/>
      <c r="U315" s="24"/>
      <c r="V315" s="4"/>
    </row>
    <row r="316" spans="1:22">
      <c r="A316" s="7"/>
      <c r="B316" s="4"/>
      <c r="F316" s="1">
        <v>90</v>
      </c>
      <c r="G316" s="13">
        <v>0</v>
      </c>
      <c r="H316" s="11">
        <v>0</v>
      </c>
      <c r="I316" s="11">
        <v>90</v>
      </c>
      <c r="J316" s="23">
        <f t="shared" si="21"/>
        <v>0</v>
      </c>
      <c r="K316" s="23">
        <f t="shared" si="22"/>
        <v>1.5707963267948966</v>
      </c>
      <c r="L316">
        <f t="shared" si="23"/>
        <v>1.6092239693528461</v>
      </c>
      <c r="M316">
        <f t="shared" si="24"/>
        <v>-4.6339171050450805</v>
      </c>
      <c r="N316" s="24">
        <f t="shared" si="25"/>
        <v>-0.13000754474119469</v>
      </c>
      <c r="O316" s="24">
        <f t="shared" si="26"/>
        <v>-0.34787312040482155</v>
      </c>
      <c r="P316" s="24"/>
      <c r="Q316" s="24"/>
      <c r="R316" s="24"/>
      <c r="S316" s="24"/>
      <c r="T316" s="24"/>
      <c r="U316" s="24"/>
    </row>
    <row r="317" spans="1:22">
      <c r="B317" s="4"/>
      <c r="F317" s="1">
        <v>100</v>
      </c>
      <c r="G317" s="13">
        <v>0</v>
      </c>
      <c r="H317" s="11">
        <v>0</v>
      </c>
      <c r="I317" s="11">
        <v>100</v>
      </c>
      <c r="J317" s="23">
        <f t="shared" si="21"/>
        <v>0</v>
      </c>
      <c r="K317" s="23">
        <f t="shared" si="22"/>
        <v>1.7453292519943295</v>
      </c>
      <c r="L317">
        <f t="shared" si="23"/>
        <v>1.6092239693528461</v>
      </c>
      <c r="M317">
        <f t="shared" si="24"/>
        <v>3.0892780700300539</v>
      </c>
      <c r="N317" s="24">
        <f t="shared" si="25"/>
        <v>8.6724222355604189E-2</v>
      </c>
      <c r="O317" s="24">
        <f t="shared" si="26"/>
        <v>-0.35079473721204057</v>
      </c>
      <c r="P317" s="24"/>
      <c r="Q317" s="24"/>
      <c r="R317" s="24"/>
      <c r="S317" s="24"/>
      <c r="T317" s="24"/>
      <c r="U317" s="24"/>
    </row>
    <row r="318" spans="1:22">
      <c r="A318" s="4"/>
      <c r="B318" s="4"/>
      <c r="F318" s="1">
        <v>110</v>
      </c>
      <c r="G318" s="13">
        <v>0</v>
      </c>
      <c r="H318" s="11">
        <v>0</v>
      </c>
      <c r="I318" s="11">
        <v>110</v>
      </c>
      <c r="J318" s="23">
        <f t="shared" si="21"/>
        <v>0</v>
      </c>
      <c r="K318" s="23">
        <f t="shared" si="22"/>
        <v>1.9198621771937625</v>
      </c>
      <c r="L318">
        <f t="shared" si="23"/>
        <v>1.6092239693528461</v>
      </c>
      <c r="M318">
        <f t="shared" si="24"/>
        <v>10.812473245105188</v>
      </c>
      <c r="N318" s="24">
        <f t="shared" si="25"/>
        <v>0.30188261720545062</v>
      </c>
      <c r="O318" s="24">
        <f t="shared" si="26"/>
        <v>-0.32456384246353998</v>
      </c>
      <c r="P318" s="24"/>
      <c r="Q318" s="24"/>
      <c r="R318" s="24"/>
      <c r="S318" s="24"/>
      <c r="T318" s="24"/>
      <c r="U318" s="24"/>
    </row>
    <row r="319" spans="1:22">
      <c r="B319" s="4"/>
      <c r="F319" s="1">
        <v>120</v>
      </c>
      <c r="G319" s="13">
        <v>0</v>
      </c>
      <c r="H319" s="11">
        <v>0</v>
      </c>
      <c r="I319" s="11">
        <v>120</v>
      </c>
      <c r="J319" s="23">
        <f t="shared" si="21"/>
        <v>0</v>
      </c>
      <c r="K319" s="23">
        <f t="shared" si="22"/>
        <v>2.0943951023931953</v>
      </c>
      <c r="L319">
        <f t="shared" si="23"/>
        <v>1.6092239693528461</v>
      </c>
      <c r="M319">
        <f t="shared" si="24"/>
        <v>18.535668420180322</v>
      </c>
      <c r="N319" s="24">
        <f t="shared" si="25"/>
        <v>0.51156418310431628</v>
      </c>
      <c r="O319" s="24">
        <f t="shared" si="26"/>
        <v>-0.26965632352606739</v>
      </c>
      <c r="P319" s="24"/>
      <c r="Q319" s="24"/>
      <c r="R319" s="24"/>
      <c r="S319" s="24"/>
      <c r="T319" s="24"/>
      <c r="U319" s="24"/>
    </row>
    <row r="320" spans="1:22">
      <c r="A320" s="4"/>
      <c r="B320" s="4"/>
      <c r="F320" s="1">
        <v>130</v>
      </c>
      <c r="G320" s="13">
        <v>0</v>
      </c>
      <c r="H320" s="11">
        <v>0</v>
      </c>
      <c r="I320" s="11">
        <v>130</v>
      </c>
      <c r="J320" s="23">
        <f t="shared" si="21"/>
        <v>0</v>
      </c>
      <c r="K320" s="23">
        <f t="shared" si="22"/>
        <v>2.2689280275926285</v>
      </c>
      <c r="L320">
        <f t="shared" si="23"/>
        <v>1.6092239693528461</v>
      </c>
      <c r="M320">
        <f t="shared" si="24"/>
        <v>26.258863595255459</v>
      </c>
      <c r="N320" s="24">
        <f t="shared" si="25"/>
        <v>0.71196482533077443</v>
      </c>
      <c r="O320" s="24">
        <f t="shared" si="26"/>
        <v>-0.18706832616027302</v>
      </c>
      <c r="P320" s="24"/>
      <c r="Q320" s="24"/>
      <c r="R320" s="24"/>
      <c r="S320" s="24"/>
      <c r="T320" s="24"/>
      <c r="U320" s="24"/>
    </row>
    <row r="321" spans="1:21">
      <c r="B321" s="4"/>
      <c r="F321" s="1">
        <v>140</v>
      </c>
      <c r="G321" s="13">
        <v>0</v>
      </c>
      <c r="H321" s="11">
        <v>0</v>
      </c>
      <c r="I321" s="11">
        <v>140</v>
      </c>
      <c r="J321" s="23">
        <f t="shared" ref="J321:J384" si="27">RADIANS(H321)</f>
        <v>0</v>
      </c>
      <c r="K321" s="23">
        <f t="shared" ref="K321:K384" si="28">RADIANS(I321)</f>
        <v>2.4434609527920612</v>
      </c>
      <c r="L321">
        <f t="shared" ref="L321:L384" si="29">((E$17-(2*E$18*SIN(J321)))^0.5)/E$18</f>
        <v>1.6092239693528461</v>
      </c>
      <c r="M321">
        <f t="shared" ref="M321:M384" si="30">E$18*(I321-(E$9))</f>
        <v>33.982058770330596</v>
      </c>
      <c r="N321" s="24">
        <f t="shared" ref="N321:N384" si="31">L321*SIN(RADIANS(M321))</f>
        <v>0.89944882597134868</v>
      </c>
      <c r="O321" s="24">
        <f t="shared" ref="O321:O384" si="32">E$16-L321*COS(RADIANS(M321))</f>
        <v>-7.8298182198455191E-2</v>
      </c>
      <c r="P321" s="24"/>
      <c r="Q321" s="24"/>
      <c r="R321" s="24"/>
      <c r="S321" s="24"/>
      <c r="T321" s="24"/>
      <c r="U321" s="24"/>
    </row>
    <row r="322" spans="1:21">
      <c r="A322" s="4"/>
      <c r="B322" s="4"/>
      <c r="F322" s="1">
        <v>150</v>
      </c>
      <c r="G322" s="13">
        <v>0</v>
      </c>
      <c r="H322" s="11">
        <v>0</v>
      </c>
      <c r="I322" s="11">
        <v>150</v>
      </c>
      <c r="J322" s="23">
        <f t="shared" si="27"/>
        <v>0</v>
      </c>
      <c r="K322" s="23">
        <f t="shared" si="28"/>
        <v>2.6179938779914944</v>
      </c>
      <c r="L322">
        <f t="shared" si="29"/>
        <v>1.6092239693528461</v>
      </c>
      <c r="M322">
        <f t="shared" si="30"/>
        <v>41.70525394540573</v>
      </c>
      <c r="N322" s="24">
        <f t="shared" si="31"/>
        <v>1.070614804012255</v>
      </c>
      <c r="O322" s="24">
        <f t="shared" si="32"/>
        <v>5.4680773561353924E-2</v>
      </c>
      <c r="P322" s="24"/>
      <c r="Q322" s="24"/>
      <c r="R322" s="24"/>
      <c r="S322" s="24"/>
      <c r="T322" s="24"/>
      <c r="U322" s="24"/>
    </row>
    <row r="323" spans="1:21">
      <c r="B323" s="4"/>
      <c r="F323" s="1">
        <v>160</v>
      </c>
      <c r="G323" s="13">
        <v>0</v>
      </c>
      <c r="H323" s="11">
        <v>0</v>
      </c>
      <c r="I323" s="11">
        <v>160</v>
      </c>
      <c r="J323" s="23">
        <f t="shared" si="27"/>
        <v>0</v>
      </c>
      <c r="K323" s="23">
        <f t="shared" si="28"/>
        <v>2.7925268031909272</v>
      </c>
      <c r="L323">
        <f t="shared" si="29"/>
        <v>1.6092239693528461</v>
      </c>
      <c r="M323">
        <f t="shared" si="30"/>
        <v>49.428449120480863</v>
      </c>
      <c r="N323" s="24">
        <f t="shared" si="31"/>
        <v>1.2223574240332717</v>
      </c>
      <c r="O323" s="24">
        <f t="shared" si="32"/>
        <v>0.20945600408234699</v>
      </c>
      <c r="P323" s="24"/>
      <c r="Q323" s="24"/>
      <c r="R323" s="24"/>
      <c r="S323" s="24"/>
      <c r="T323" s="24"/>
      <c r="U323" s="24"/>
    </row>
    <row r="324" spans="1:21">
      <c r="A324" s="4"/>
      <c r="B324" s="4"/>
      <c r="F324" s="1">
        <v>170</v>
      </c>
      <c r="G324" s="13">
        <v>0</v>
      </c>
      <c r="H324" s="11">
        <v>0</v>
      </c>
      <c r="I324" s="11">
        <v>170</v>
      </c>
      <c r="J324" s="23">
        <f t="shared" si="27"/>
        <v>0</v>
      </c>
      <c r="K324" s="23">
        <f t="shared" si="28"/>
        <v>2.9670597283903604</v>
      </c>
      <c r="L324">
        <f t="shared" si="29"/>
        <v>1.6092239693528461</v>
      </c>
      <c r="M324">
        <f t="shared" si="30"/>
        <v>57.151644295555997</v>
      </c>
      <c r="N324" s="24">
        <f t="shared" si="31"/>
        <v>1.351923733969381</v>
      </c>
      <c r="O324" s="24">
        <f t="shared" si="32"/>
        <v>0.38321953893131744</v>
      </c>
      <c r="P324" s="24"/>
      <c r="Q324" s="24"/>
      <c r="R324" s="24"/>
      <c r="S324" s="24"/>
      <c r="T324" s="24"/>
      <c r="U324" s="24"/>
    </row>
    <row r="325" spans="1:21">
      <c r="B325" s="4"/>
      <c r="F325" s="1">
        <v>180</v>
      </c>
      <c r="G325" s="13">
        <v>0</v>
      </c>
      <c r="H325" s="11">
        <v>0</v>
      </c>
      <c r="I325" s="11">
        <v>180</v>
      </c>
      <c r="J325" s="23">
        <f t="shared" si="27"/>
        <v>0</v>
      </c>
      <c r="K325" s="23">
        <f t="shared" si="28"/>
        <v>3.1415926535897931</v>
      </c>
      <c r="L325">
        <f t="shared" si="29"/>
        <v>1.6092239693528461</v>
      </c>
      <c r="M325">
        <f t="shared" si="30"/>
        <v>64.87483947063113</v>
      </c>
      <c r="N325" s="24">
        <f t="shared" si="31"/>
        <v>1.4569631098466067</v>
      </c>
      <c r="O325" s="24">
        <f t="shared" si="32"/>
        <v>0.57281891717131106</v>
      </c>
      <c r="P325" s="24"/>
      <c r="Q325" s="24"/>
      <c r="R325" s="24"/>
      <c r="S325" s="24"/>
      <c r="T325" s="24"/>
      <c r="U325" s="24"/>
    </row>
    <row r="326" spans="1:21">
      <c r="A326" s="4"/>
      <c r="B326" s="4"/>
      <c r="F326" s="1">
        <v>-180</v>
      </c>
      <c r="G326" s="13">
        <f>G289+10</f>
        <v>10</v>
      </c>
      <c r="H326" s="11">
        <v>10</v>
      </c>
      <c r="I326" s="11">
        <v>-180</v>
      </c>
      <c r="J326" s="23">
        <f t="shared" si="27"/>
        <v>0.17453292519943295</v>
      </c>
      <c r="K326" s="23">
        <f t="shared" si="28"/>
        <v>-3.1415926535897931</v>
      </c>
      <c r="L326">
        <f t="shared" si="29"/>
        <v>1.4628472760151765</v>
      </c>
      <c r="M326">
        <f t="shared" si="30"/>
        <v>-213.16018683207372</v>
      </c>
      <c r="N326" s="24">
        <f t="shared" si="31"/>
        <v>0.80015061410261923</v>
      </c>
      <c r="O326" s="24">
        <f t="shared" si="32"/>
        <v>2.4807053576177038</v>
      </c>
      <c r="P326" s="24"/>
      <c r="Q326" s="24"/>
      <c r="R326" s="24"/>
      <c r="S326" s="24"/>
      <c r="T326" s="24"/>
      <c r="U326" s="24"/>
    </row>
    <row r="327" spans="1:21">
      <c r="B327" s="4"/>
      <c r="F327" s="1">
        <v>-170</v>
      </c>
      <c r="G327" s="13">
        <f t="shared" ref="G327:G390" si="33">G290+10</f>
        <v>10</v>
      </c>
      <c r="H327" s="11">
        <v>10</v>
      </c>
      <c r="I327" s="11">
        <v>-170</v>
      </c>
      <c r="J327" s="23">
        <f t="shared" si="27"/>
        <v>0.17453292519943295</v>
      </c>
      <c r="K327" s="23">
        <f t="shared" si="28"/>
        <v>-2.9670597283903604</v>
      </c>
      <c r="L327">
        <f t="shared" si="29"/>
        <v>1.4628472760151765</v>
      </c>
      <c r="M327">
        <f t="shared" si="30"/>
        <v>-205.4369916569986</v>
      </c>
      <c r="N327" s="24">
        <f t="shared" si="31"/>
        <v>0.62831961796698355</v>
      </c>
      <c r="O327" s="24">
        <f t="shared" si="32"/>
        <v>2.5771268522859589</v>
      </c>
      <c r="P327" s="24"/>
      <c r="Q327" s="24"/>
      <c r="R327" s="24"/>
      <c r="S327" s="24"/>
      <c r="T327" s="24"/>
      <c r="U327" s="24"/>
    </row>
    <row r="328" spans="1:21">
      <c r="A328" s="4"/>
      <c r="B328" s="4"/>
      <c r="F328" s="1">
        <v>-160</v>
      </c>
      <c r="G328" s="13">
        <f t="shared" si="33"/>
        <v>10</v>
      </c>
      <c r="H328" s="11">
        <v>10</v>
      </c>
      <c r="I328" s="11">
        <v>-160</v>
      </c>
      <c r="J328" s="23">
        <f t="shared" si="27"/>
        <v>0.17453292519943295</v>
      </c>
      <c r="K328" s="23">
        <f t="shared" si="28"/>
        <v>-2.7925268031909272</v>
      </c>
      <c r="L328">
        <f t="shared" si="29"/>
        <v>1.4628472760151765</v>
      </c>
      <c r="M328">
        <f t="shared" si="30"/>
        <v>-197.71379648192345</v>
      </c>
      <c r="N328" s="24">
        <f t="shared" si="31"/>
        <v>0.44508949224248212</v>
      </c>
      <c r="O328" s="24">
        <f t="shared" si="32"/>
        <v>2.6495817823736276</v>
      </c>
      <c r="P328" s="24"/>
      <c r="Q328" s="24"/>
      <c r="R328" s="24"/>
      <c r="S328" s="24"/>
      <c r="T328" s="24"/>
      <c r="U328" s="24"/>
    </row>
    <row r="329" spans="1:21">
      <c r="B329" s="4"/>
      <c r="F329" s="1">
        <v>-150</v>
      </c>
      <c r="G329" s="13">
        <f t="shared" si="33"/>
        <v>10</v>
      </c>
      <c r="H329" s="11">
        <v>10</v>
      </c>
      <c r="I329" s="11">
        <v>-150</v>
      </c>
      <c r="J329" s="23">
        <f t="shared" si="27"/>
        <v>0.17453292519943295</v>
      </c>
      <c r="K329" s="23">
        <f t="shared" si="28"/>
        <v>-2.6179938779914944</v>
      </c>
      <c r="L329">
        <f t="shared" si="29"/>
        <v>1.4628472760151765</v>
      </c>
      <c r="M329">
        <f t="shared" si="30"/>
        <v>-189.9906013068483</v>
      </c>
      <c r="N329" s="24">
        <f t="shared" si="31"/>
        <v>0.25378444309424525</v>
      </c>
      <c r="O329" s="24">
        <f t="shared" si="32"/>
        <v>2.6967556526559804</v>
      </c>
      <c r="P329" s="24"/>
      <c r="Q329" s="24"/>
      <c r="R329" s="24"/>
      <c r="S329" s="24"/>
      <c r="T329" s="24"/>
      <c r="U329" s="24"/>
    </row>
    <row r="330" spans="1:21">
      <c r="A330" s="4"/>
      <c r="B330" s="4"/>
      <c r="F330" s="1">
        <v>-140</v>
      </c>
      <c r="G330" s="13">
        <f t="shared" si="33"/>
        <v>10</v>
      </c>
      <c r="H330" s="11">
        <v>10</v>
      </c>
      <c r="I330" s="11">
        <v>-140</v>
      </c>
      <c r="J330" s="23">
        <f t="shared" si="27"/>
        <v>0.17453292519943295</v>
      </c>
      <c r="K330" s="23">
        <f t="shared" si="28"/>
        <v>-2.4434609527920612</v>
      </c>
      <c r="L330">
        <f t="shared" si="29"/>
        <v>1.4628472760151765</v>
      </c>
      <c r="M330">
        <f t="shared" si="30"/>
        <v>-182.26740613177319</v>
      </c>
      <c r="N330" s="24">
        <f t="shared" si="31"/>
        <v>5.7875173941181308E-2</v>
      </c>
      <c r="O330" s="24">
        <f t="shared" si="32"/>
        <v>2.7177926231350593</v>
      </c>
      <c r="P330" s="24"/>
      <c r="Q330" s="24"/>
      <c r="R330" s="24"/>
      <c r="S330" s="24"/>
      <c r="T330" s="24"/>
      <c r="U330" s="24"/>
    </row>
    <row r="331" spans="1:21">
      <c r="B331" s="4"/>
      <c r="F331" s="1">
        <v>-130</v>
      </c>
      <c r="G331" s="13">
        <f t="shared" si="33"/>
        <v>10</v>
      </c>
      <c r="H331" s="11">
        <v>10</v>
      </c>
      <c r="I331" s="11">
        <v>-130</v>
      </c>
      <c r="J331" s="23">
        <f t="shared" si="27"/>
        <v>0.17453292519943295</v>
      </c>
      <c r="K331" s="23">
        <f t="shared" si="28"/>
        <v>-2.2689280275926285</v>
      </c>
      <c r="L331">
        <f t="shared" si="29"/>
        <v>1.4628472760151765</v>
      </c>
      <c r="M331">
        <f t="shared" si="30"/>
        <v>-174.54421095669804</v>
      </c>
      <c r="N331" s="24">
        <f t="shared" si="31"/>
        <v>-0.13908408090207744</v>
      </c>
      <c r="O331" s="24">
        <f t="shared" si="32"/>
        <v>2.7123110359001612</v>
      </c>
      <c r="P331" s="24"/>
      <c r="Q331" s="24"/>
      <c r="R331" s="24"/>
      <c r="S331" s="24"/>
      <c r="T331" s="24"/>
      <c r="U331" s="24"/>
    </row>
    <row r="332" spans="1:21">
      <c r="A332" s="4"/>
      <c r="B332" s="4"/>
      <c r="F332" s="1">
        <v>-120</v>
      </c>
      <c r="G332" s="13">
        <f t="shared" si="33"/>
        <v>10</v>
      </c>
      <c r="H332" s="11">
        <v>10</v>
      </c>
      <c r="I332" s="11">
        <v>-120</v>
      </c>
      <c r="J332" s="23">
        <f t="shared" si="27"/>
        <v>0.17453292519943295</v>
      </c>
      <c r="K332" s="23">
        <f t="shared" si="28"/>
        <v>-2.0943951023931953</v>
      </c>
      <c r="L332">
        <f t="shared" si="29"/>
        <v>1.4628472760151765</v>
      </c>
      <c r="M332">
        <f t="shared" si="30"/>
        <v>-166.82101578162292</v>
      </c>
      <c r="N332" s="24">
        <f t="shared" si="31"/>
        <v>-0.33352003802135094</v>
      </c>
      <c r="O332" s="24">
        <f t="shared" si="32"/>
        <v>2.680410339259848</v>
      </c>
      <c r="P332" s="24"/>
      <c r="Q332" s="24"/>
      <c r="R332" s="24"/>
      <c r="S332" s="24"/>
      <c r="T332" s="24"/>
      <c r="U332" s="24"/>
    </row>
    <row r="333" spans="1:21">
      <c r="B333" s="4"/>
      <c r="F333" s="1">
        <v>-110</v>
      </c>
      <c r="G333" s="13">
        <f t="shared" si="33"/>
        <v>10</v>
      </c>
      <c r="H333" s="11">
        <v>10</v>
      </c>
      <c r="I333" s="11">
        <v>-110</v>
      </c>
      <c r="J333" s="23">
        <f t="shared" si="27"/>
        <v>0.17453292519943295</v>
      </c>
      <c r="K333" s="23">
        <f t="shared" si="28"/>
        <v>-1.9198621771937625</v>
      </c>
      <c r="L333">
        <f t="shared" si="29"/>
        <v>1.4628472760151765</v>
      </c>
      <c r="M333">
        <f t="shared" si="30"/>
        <v>-159.09782060654777</v>
      </c>
      <c r="N333" s="24">
        <f t="shared" si="31"/>
        <v>-0.52190519229256194</v>
      </c>
      <c r="O333" s="24">
        <f t="shared" si="32"/>
        <v>2.622669283526188</v>
      </c>
      <c r="P333" s="24"/>
      <c r="Q333" s="24"/>
      <c r="R333" s="24"/>
      <c r="S333" s="24"/>
      <c r="T333" s="24"/>
      <c r="U333" s="24"/>
    </row>
    <row r="334" spans="1:21">
      <c r="A334" s="4"/>
      <c r="B334" s="4"/>
      <c r="F334" s="1">
        <v>-100</v>
      </c>
      <c r="G334" s="13">
        <f t="shared" si="33"/>
        <v>10</v>
      </c>
      <c r="H334" s="11">
        <v>10</v>
      </c>
      <c r="I334" s="11">
        <v>-100</v>
      </c>
      <c r="J334" s="23">
        <f t="shared" si="27"/>
        <v>0.17453292519943295</v>
      </c>
      <c r="K334" s="23">
        <f t="shared" si="28"/>
        <v>-1.7453292519943295</v>
      </c>
      <c r="L334">
        <f t="shared" si="29"/>
        <v>1.4628472760151765</v>
      </c>
      <c r="M334">
        <f t="shared" si="30"/>
        <v>-151.37462543147265</v>
      </c>
      <c r="N334" s="24">
        <f t="shared" si="31"/>
        <v>-0.70082181375033836</v>
      </c>
      <c r="O334" s="24">
        <f t="shared" si="32"/>
        <v>2.5401354211837543</v>
      </c>
      <c r="P334" s="24"/>
      <c r="Q334" s="24"/>
      <c r="R334" s="24"/>
      <c r="S334" s="24"/>
      <c r="T334" s="24"/>
      <c r="U334" s="24"/>
    </row>
    <row r="335" spans="1:21">
      <c r="B335" s="4"/>
      <c r="F335" s="1">
        <v>-90</v>
      </c>
      <c r="G335" s="13">
        <f t="shared" si="33"/>
        <v>10</v>
      </c>
      <c r="H335" s="11">
        <v>10</v>
      </c>
      <c r="I335" s="11">
        <v>-90</v>
      </c>
      <c r="J335" s="23">
        <f t="shared" si="27"/>
        <v>0.17453292519943295</v>
      </c>
      <c r="K335" s="23">
        <f t="shared" si="28"/>
        <v>-1.5707963267948966</v>
      </c>
      <c r="L335">
        <f t="shared" si="29"/>
        <v>1.4628472760151765</v>
      </c>
      <c r="M335">
        <f t="shared" si="30"/>
        <v>-143.6514302563975</v>
      </c>
      <c r="N335" s="24">
        <f t="shared" si="31"/>
        <v>-0.86702395288860423</v>
      </c>
      <c r="O335" s="24">
        <f t="shared" si="32"/>
        <v>2.4343061019338883</v>
      </c>
      <c r="P335" s="24"/>
      <c r="Q335" s="24"/>
      <c r="R335" s="24"/>
      <c r="S335" s="24"/>
      <c r="T335" s="24"/>
      <c r="U335" s="24"/>
    </row>
    <row r="336" spans="1:21">
      <c r="A336" s="4"/>
      <c r="B336" s="4"/>
      <c r="F336" s="1">
        <v>-80</v>
      </c>
      <c r="G336" s="13">
        <f t="shared" si="33"/>
        <v>10</v>
      </c>
      <c r="H336" s="11">
        <v>10</v>
      </c>
      <c r="I336" s="11">
        <v>-80</v>
      </c>
      <c r="J336" s="23">
        <f t="shared" si="27"/>
        <v>0.17453292519943295</v>
      </c>
      <c r="K336" s="23">
        <f t="shared" si="28"/>
        <v>-1.3962634015954636</v>
      </c>
      <c r="L336">
        <f t="shared" si="29"/>
        <v>1.4628472760151765</v>
      </c>
      <c r="M336">
        <f t="shared" si="30"/>
        <v>-135.92823508132238</v>
      </c>
      <c r="N336" s="24">
        <f t="shared" si="31"/>
        <v>-1.0174963294776658</v>
      </c>
      <c r="O336" s="24">
        <f t="shared" si="32"/>
        <v>2.3071013074068549</v>
      </c>
      <c r="P336" s="24"/>
      <c r="Q336" s="24"/>
      <c r="R336" s="24"/>
      <c r="S336" s="24"/>
      <c r="T336" s="24"/>
      <c r="U336" s="24"/>
    </row>
    <row r="337" spans="1:21">
      <c r="B337" s="4"/>
      <c r="F337" s="1">
        <v>-70</v>
      </c>
      <c r="G337" s="13">
        <f t="shared" si="33"/>
        <v>10</v>
      </c>
      <c r="H337" s="11">
        <v>10</v>
      </c>
      <c r="I337" s="11">
        <v>-70</v>
      </c>
      <c r="J337" s="23">
        <f t="shared" si="27"/>
        <v>0.17453292519943295</v>
      </c>
      <c r="K337" s="23">
        <f t="shared" si="28"/>
        <v>-1.2217304763960306</v>
      </c>
      <c r="L337">
        <f t="shared" si="29"/>
        <v>1.4628472760151765</v>
      </c>
      <c r="M337">
        <f t="shared" si="30"/>
        <v>-128.20503990624724</v>
      </c>
      <c r="N337" s="24">
        <f t="shared" si="31"/>
        <v>-1.1495090365223659</v>
      </c>
      <c r="O337" s="24">
        <f t="shared" si="32"/>
        <v>2.1608288183812152</v>
      </c>
      <c r="P337" s="24"/>
      <c r="Q337" s="24"/>
      <c r="R337" s="24"/>
      <c r="S337" s="24"/>
      <c r="T337" s="24"/>
      <c r="U337" s="24"/>
    </row>
    <row r="338" spans="1:21">
      <c r="A338" s="4"/>
      <c r="B338" s="4"/>
      <c r="F338" s="1">
        <v>-60</v>
      </c>
      <c r="G338" s="13">
        <f t="shared" si="33"/>
        <v>10</v>
      </c>
      <c r="H338" s="11">
        <v>10</v>
      </c>
      <c r="I338" s="11">
        <v>-60</v>
      </c>
      <c r="J338" s="23">
        <f t="shared" si="27"/>
        <v>0.17453292519943295</v>
      </c>
      <c r="K338" s="23">
        <f t="shared" si="28"/>
        <v>-1.0471975511965976</v>
      </c>
      <c r="L338">
        <f t="shared" si="29"/>
        <v>1.4628472760151765</v>
      </c>
      <c r="M338">
        <f t="shared" si="30"/>
        <v>-120.4818447311721</v>
      </c>
      <c r="N338" s="24">
        <f t="shared" si="31"/>
        <v>-1.260667066908572</v>
      </c>
      <c r="O338" s="24">
        <f t="shared" si="32"/>
        <v>1.9981423464553516</v>
      </c>
      <c r="P338" s="24"/>
      <c r="Q338" s="24"/>
      <c r="R338" s="24"/>
      <c r="S338" s="24"/>
      <c r="T338" s="24"/>
      <c r="U338" s="24"/>
    </row>
    <row r="339" spans="1:21">
      <c r="B339" s="4"/>
      <c r="F339" s="1">
        <v>-50</v>
      </c>
      <c r="G339" s="13">
        <f t="shared" si="33"/>
        <v>10</v>
      </c>
      <c r="H339" s="11">
        <v>10</v>
      </c>
      <c r="I339" s="11">
        <v>-50</v>
      </c>
      <c r="J339" s="23">
        <f t="shared" si="27"/>
        <v>0.17453292519943295</v>
      </c>
      <c r="K339" s="23">
        <f t="shared" si="28"/>
        <v>-0.87266462599716477</v>
      </c>
      <c r="L339">
        <f t="shared" si="29"/>
        <v>1.4628472760151765</v>
      </c>
      <c r="M339">
        <f t="shared" si="30"/>
        <v>-112.75864955609697</v>
      </c>
      <c r="N339" s="24">
        <f t="shared" si="31"/>
        <v>-1.3489537642133709</v>
      </c>
      <c r="O339" s="24">
        <f t="shared" si="32"/>
        <v>1.8219933897566643</v>
      </c>
      <c r="P339" s="24"/>
      <c r="Q339" s="24"/>
      <c r="R339" s="24"/>
      <c r="S339" s="24"/>
      <c r="T339" s="24"/>
      <c r="U339" s="24"/>
    </row>
    <row r="340" spans="1:21">
      <c r="A340" s="4"/>
      <c r="B340" s="4"/>
      <c r="F340" s="1">
        <v>-40</v>
      </c>
      <c r="G340" s="13">
        <f t="shared" si="33"/>
        <v>10</v>
      </c>
      <c r="H340" s="11">
        <v>10</v>
      </c>
      <c r="I340" s="11">
        <v>-40</v>
      </c>
      <c r="J340" s="23">
        <f t="shared" si="27"/>
        <v>0.17453292519943295</v>
      </c>
      <c r="K340" s="23">
        <f t="shared" si="28"/>
        <v>-0.69813170079773179</v>
      </c>
      <c r="L340">
        <f t="shared" si="29"/>
        <v>1.4628472760151765</v>
      </c>
      <c r="M340">
        <f t="shared" si="30"/>
        <v>-105.03545438102184</v>
      </c>
      <c r="N340" s="24">
        <f t="shared" si="31"/>
        <v>-1.412767409383638</v>
      </c>
      <c r="O340" s="24">
        <f t="shared" si="32"/>
        <v>1.6355776861340652</v>
      </c>
      <c r="P340" s="24"/>
      <c r="Q340" s="24"/>
      <c r="R340" s="24"/>
      <c r="S340" s="24"/>
      <c r="T340" s="24"/>
      <c r="U340" s="24"/>
    </row>
    <row r="341" spans="1:21">
      <c r="B341" s="4"/>
      <c r="F341" s="1">
        <v>-30</v>
      </c>
      <c r="G341" s="13">
        <f t="shared" si="33"/>
        <v>10</v>
      </c>
      <c r="H341" s="11">
        <v>10</v>
      </c>
      <c r="I341" s="11">
        <v>-30</v>
      </c>
      <c r="J341" s="23">
        <f t="shared" si="27"/>
        <v>0.17453292519943295</v>
      </c>
      <c r="K341" s="23">
        <f t="shared" si="28"/>
        <v>-0.52359877559829882</v>
      </c>
      <c r="L341">
        <f t="shared" si="29"/>
        <v>1.4628472760151765</v>
      </c>
      <c r="M341">
        <f t="shared" si="30"/>
        <v>-97.312259205946702</v>
      </c>
      <c r="N341" s="24">
        <f t="shared" si="31"/>
        <v>-1.4509502795184273</v>
      </c>
      <c r="O341" s="24">
        <f t="shared" si="32"/>
        <v>1.4422772352931654</v>
      </c>
      <c r="P341" s="24"/>
      <c r="Q341" s="24"/>
      <c r="R341" s="24"/>
      <c r="S341" s="24"/>
      <c r="T341" s="24"/>
      <c r="U341" s="24"/>
    </row>
    <row r="342" spans="1:21">
      <c r="A342" s="4"/>
      <c r="B342" s="4"/>
      <c r="F342" s="1">
        <v>-20</v>
      </c>
      <c r="G342" s="13">
        <f t="shared" si="33"/>
        <v>10</v>
      </c>
      <c r="H342" s="11">
        <v>10</v>
      </c>
      <c r="I342" s="11">
        <v>-20</v>
      </c>
      <c r="J342" s="23">
        <f t="shared" si="27"/>
        <v>0.17453292519943295</v>
      </c>
      <c r="K342" s="23">
        <f t="shared" si="28"/>
        <v>-0.3490658503988659</v>
      </c>
      <c r="L342">
        <f t="shared" si="29"/>
        <v>1.4628472760151765</v>
      </c>
      <c r="M342">
        <f t="shared" si="30"/>
        <v>-89.589064030871569</v>
      </c>
      <c r="N342" s="24">
        <f t="shared" si="31"/>
        <v>-1.4628096515635873</v>
      </c>
      <c r="O342" s="24">
        <f t="shared" si="32"/>
        <v>1.2455989417228785</v>
      </c>
      <c r="P342" s="24"/>
      <c r="Q342" s="24"/>
      <c r="R342" s="24"/>
      <c r="S342" s="24"/>
      <c r="T342" s="24"/>
      <c r="U342" s="24"/>
    </row>
    <row r="343" spans="1:21">
      <c r="A343" s="4"/>
      <c r="B343" s="4"/>
      <c r="F343" s="1">
        <v>-10</v>
      </c>
      <c r="G343" s="13">
        <f t="shared" si="33"/>
        <v>10</v>
      </c>
      <c r="H343" s="11">
        <v>10</v>
      </c>
      <c r="I343" s="11">
        <v>-10</v>
      </c>
      <c r="J343" s="23">
        <f t="shared" si="27"/>
        <v>0.17453292519943295</v>
      </c>
      <c r="K343" s="23">
        <f t="shared" si="28"/>
        <v>-0.17453292519943295</v>
      </c>
      <c r="L343">
        <f t="shared" si="29"/>
        <v>1.4628472760151765</v>
      </c>
      <c r="M343">
        <f t="shared" si="30"/>
        <v>-81.865868855796435</v>
      </c>
      <c r="N343" s="24">
        <f t="shared" si="31"/>
        <v>-1.4481303698643853</v>
      </c>
      <c r="O343" s="24">
        <f t="shared" si="32"/>
        <v>1.0491109915686239</v>
      </c>
      <c r="P343" s="24"/>
      <c r="Q343" s="24"/>
      <c r="R343" s="24"/>
      <c r="S343" s="24"/>
      <c r="T343" s="24"/>
      <c r="U343" s="24"/>
    </row>
    <row r="344" spans="1:21">
      <c r="A344" s="4"/>
      <c r="B344" s="4"/>
      <c r="F344" s="1">
        <v>0</v>
      </c>
      <c r="G344" s="13">
        <f t="shared" si="33"/>
        <v>10</v>
      </c>
      <c r="H344" s="11">
        <v>10</v>
      </c>
      <c r="I344" s="11">
        <v>0</v>
      </c>
      <c r="J344" s="23">
        <f t="shared" si="27"/>
        <v>0.17453292519943295</v>
      </c>
      <c r="K344" s="23">
        <f t="shared" si="28"/>
        <v>0</v>
      </c>
      <c r="L344">
        <f t="shared" si="29"/>
        <v>1.4628472760151765</v>
      </c>
      <c r="M344">
        <f t="shared" si="30"/>
        <v>-74.142673680721288</v>
      </c>
      <c r="N344" s="24">
        <f t="shared" si="31"/>
        <v>-1.4071787495724981</v>
      </c>
      <c r="O344" s="24">
        <f t="shared" si="32"/>
        <v>0.85637811771858596</v>
      </c>
      <c r="P344" s="24"/>
      <c r="Q344" s="24"/>
      <c r="R344" s="24"/>
      <c r="S344" s="24"/>
      <c r="T344" s="24"/>
      <c r="U344" s="24"/>
    </row>
    <row r="345" spans="1:21">
      <c r="A345" s="4"/>
      <c r="B345" s="4"/>
      <c r="F345" s="1">
        <v>10</v>
      </c>
      <c r="G345" s="13">
        <f t="shared" si="33"/>
        <v>10</v>
      </c>
      <c r="H345" s="11">
        <v>10</v>
      </c>
      <c r="I345" s="11">
        <v>10</v>
      </c>
      <c r="J345" s="23">
        <f t="shared" si="27"/>
        <v>0.17453292519943295</v>
      </c>
      <c r="K345" s="23">
        <f t="shared" si="28"/>
        <v>0.17453292519943295</v>
      </c>
      <c r="L345">
        <f t="shared" si="29"/>
        <v>1.4628472760151765</v>
      </c>
      <c r="M345">
        <f t="shared" si="30"/>
        <v>-66.419478505646154</v>
      </c>
      <c r="N345" s="24">
        <f t="shared" si="31"/>
        <v>-1.3406977450908011</v>
      </c>
      <c r="O345" s="24">
        <f t="shared" si="32"/>
        <v>0.67089692753982455</v>
      </c>
      <c r="P345" s="24"/>
      <c r="Q345" s="24"/>
      <c r="R345" s="24"/>
      <c r="S345" s="24"/>
      <c r="T345" s="24"/>
      <c r="U345" s="24"/>
    </row>
    <row r="346" spans="1:21">
      <c r="A346" s="4"/>
      <c r="B346" s="4"/>
      <c r="F346" s="1">
        <v>20</v>
      </c>
      <c r="G346" s="13">
        <f t="shared" si="33"/>
        <v>10</v>
      </c>
      <c r="H346" s="11">
        <v>10</v>
      </c>
      <c r="I346" s="11">
        <v>20</v>
      </c>
      <c r="J346" s="23">
        <f t="shared" si="27"/>
        <v>0.17453292519943295</v>
      </c>
      <c r="K346" s="23">
        <f t="shared" si="28"/>
        <v>0.3490658503988659</v>
      </c>
      <c r="L346">
        <f t="shared" si="29"/>
        <v>1.4628472760151765</v>
      </c>
      <c r="M346">
        <f t="shared" si="30"/>
        <v>-58.696283330571028</v>
      </c>
      <c r="N346" s="24">
        <f t="shared" si="31"/>
        <v>-1.2498934712112157</v>
      </c>
      <c r="O346" s="24">
        <f t="shared" si="32"/>
        <v>0.49603246656439748</v>
      </c>
      <c r="P346" s="24"/>
      <c r="Q346" s="24"/>
      <c r="R346" s="24"/>
      <c r="S346" s="24"/>
      <c r="T346" s="24"/>
      <c r="U346" s="24"/>
    </row>
    <row r="347" spans="1:21">
      <c r="A347" s="4"/>
      <c r="B347" s="4"/>
      <c r="F347" s="1">
        <v>30</v>
      </c>
      <c r="G347" s="13">
        <f t="shared" si="33"/>
        <v>10</v>
      </c>
      <c r="H347" s="11">
        <v>10</v>
      </c>
      <c r="I347" s="11">
        <v>30</v>
      </c>
      <c r="J347" s="23">
        <f t="shared" si="27"/>
        <v>0.17453292519943295</v>
      </c>
      <c r="K347" s="23">
        <f t="shared" si="28"/>
        <v>0.52359877559829882</v>
      </c>
      <c r="L347">
        <f t="shared" si="29"/>
        <v>1.4628472760151765</v>
      </c>
      <c r="M347">
        <f t="shared" si="30"/>
        <v>-50.973088155495887</v>
      </c>
      <c r="N347" s="24">
        <f t="shared" si="31"/>
        <v>-1.1364133214824674</v>
      </c>
      <c r="O347" s="24">
        <f t="shared" si="32"/>
        <v>0.33495716900277162</v>
      </c>
      <c r="P347" s="24"/>
      <c r="Q347" s="24"/>
      <c r="R347" s="24"/>
      <c r="S347" s="24"/>
      <c r="T347" s="24"/>
      <c r="U347" s="24"/>
    </row>
    <row r="348" spans="1:21">
      <c r="B348" s="4"/>
      <c r="F348" s="1">
        <v>40</v>
      </c>
      <c r="G348" s="13">
        <f t="shared" si="33"/>
        <v>10</v>
      </c>
      <c r="H348" s="11">
        <v>10</v>
      </c>
      <c r="I348" s="11">
        <v>40</v>
      </c>
      <c r="J348" s="23">
        <f t="shared" si="27"/>
        <v>0.17453292519943295</v>
      </c>
      <c r="K348" s="23">
        <f t="shared" si="28"/>
        <v>0.69813170079773179</v>
      </c>
      <c r="L348">
        <f t="shared" si="29"/>
        <v>1.4628472760151765</v>
      </c>
      <c r="M348">
        <f t="shared" si="30"/>
        <v>-43.249892980420753</v>
      </c>
      <c r="N348" s="24">
        <f t="shared" si="31"/>
        <v>-1.0023160807897191</v>
      </c>
      <c r="O348" s="24">
        <f t="shared" si="32"/>
        <v>0.19059330265936669</v>
      </c>
      <c r="P348" s="24"/>
      <c r="Q348" s="24"/>
      <c r="R348" s="24"/>
      <c r="S348" s="24"/>
      <c r="T348" s="24"/>
      <c r="U348" s="24"/>
    </row>
    <row r="349" spans="1:21">
      <c r="A349" s="4"/>
      <c r="B349" s="4"/>
      <c r="F349" s="1">
        <v>50</v>
      </c>
      <c r="G349" s="13">
        <f t="shared" si="33"/>
        <v>10</v>
      </c>
      <c r="H349" s="11">
        <v>10</v>
      </c>
      <c r="I349" s="11">
        <v>50</v>
      </c>
      <c r="J349" s="23">
        <f t="shared" si="27"/>
        <v>0.17453292519943295</v>
      </c>
      <c r="K349" s="23">
        <f t="shared" si="28"/>
        <v>0.87266462599716477</v>
      </c>
      <c r="L349">
        <f t="shared" si="29"/>
        <v>1.4628472760151765</v>
      </c>
      <c r="M349">
        <f t="shared" si="30"/>
        <v>-35.52669780534562</v>
      </c>
      <c r="N349" s="24">
        <f t="shared" si="31"/>
        <v>-0.85003457437104257</v>
      </c>
      <c r="O349" s="24">
        <f t="shared" si="32"/>
        <v>6.5559952428782209E-2</v>
      </c>
      <c r="P349" s="24"/>
      <c r="Q349" s="24"/>
      <c r="R349" s="24"/>
      <c r="S349" s="24"/>
      <c r="T349" s="24"/>
      <c r="U349" s="24"/>
    </row>
    <row r="350" spans="1:21">
      <c r="A350" s="4"/>
      <c r="B350" s="4"/>
      <c r="F350" s="1">
        <v>60</v>
      </c>
      <c r="G350" s="13">
        <f t="shared" si="33"/>
        <v>10</v>
      </c>
      <c r="H350" s="11">
        <v>10</v>
      </c>
      <c r="I350" s="11">
        <v>60</v>
      </c>
      <c r="J350" s="23">
        <f t="shared" si="27"/>
        <v>0.17453292519943295</v>
      </c>
      <c r="K350" s="23">
        <f t="shared" si="28"/>
        <v>1.0471975511965976</v>
      </c>
      <c r="L350">
        <f t="shared" si="29"/>
        <v>1.4628472760151765</v>
      </c>
      <c r="M350">
        <f t="shared" si="30"/>
        <v>-27.803502630270486</v>
      </c>
      <c r="N350" s="24">
        <f t="shared" si="31"/>
        <v>-0.68233153090148846</v>
      </c>
      <c r="O350" s="24">
        <f t="shared" si="32"/>
        <v>-3.787449578879265E-2</v>
      </c>
      <c r="P350" s="24"/>
      <c r="Q350" s="24"/>
      <c r="R350" s="24"/>
      <c r="S350" s="24"/>
      <c r="T350" s="24"/>
      <c r="U350" s="24"/>
    </row>
    <row r="351" spans="1:21">
      <c r="A351" s="4"/>
      <c r="B351" s="4"/>
      <c r="F351" s="1">
        <v>70</v>
      </c>
      <c r="G351" s="13">
        <f t="shared" si="33"/>
        <v>10</v>
      </c>
      <c r="H351" s="11">
        <v>10</v>
      </c>
      <c r="I351" s="11">
        <v>70</v>
      </c>
      <c r="J351" s="23">
        <f t="shared" si="27"/>
        <v>0.17453292519943295</v>
      </c>
      <c r="K351" s="23">
        <f t="shared" si="28"/>
        <v>1.2217304763960306</v>
      </c>
      <c r="L351">
        <f t="shared" si="29"/>
        <v>1.4628472760151765</v>
      </c>
      <c r="M351">
        <f t="shared" si="30"/>
        <v>-20.080307455195349</v>
      </c>
      <c r="N351" s="24">
        <f t="shared" si="31"/>
        <v>-0.50224946038757512</v>
      </c>
      <c r="O351" s="24">
        <f t="shared" si="32"/>
        <v>-0.11783350870445708</v>
      </c>
      <c r="P351" s="24"/>
      <c r="Q351" s="24"/>
      <c r="R351" s="24"/>
      <c r="S351" s="24"/>
      <c r="T351" s="24"/>
      <c r="U351" s="24"/>
    </row>
    <row r="352" spans="1:21">
      <c r="A352" s="4"/>
      <c r="B352" s="4"/>
      <c r="F352" s="1">
        <v>80</v>
      </c>
      <c r="G352" s="13">
        <f t="shared" si="33"/>
        <v>10</v>
      </c>
      <c r="H352" s="11">
        <v>10</v>
      </c>
      <c r="I352" s="11">
        <v>80</v>
      </c>
      <c r="J352" s="23">
        <f t="shared" si="27"/>
        <v>0.17453292519943295</v>
      </c>
      <c r="K352" s="23">
        <f t="shared" si="28"/>
        <v>1.3962634015954636</v>
      </c>
      <c r="L352">
        <f t="shared" si="29"/>
        <v>1.4628472760151765</v>
      </c>
      <c r="M352">
        <f t="shared" si="30"/>
        <v>-12.357112280120216</v>
      </c>
      <c r="N352" s="24">
        <f t="shared" si="31"/>
        <v>-0.3130554561998094</v>
      </c>
      <c r="O352" s="24">
        <f t="shared" si="32"/>
        <v>-0.17286645017068314</v>
      </c>
      <c r="P352" s="24"/>
      <c r="Q352" s="24"/>
      <c r="R352" s="24"/>
      <c r="S352" s="24"/>
      <c r="T352" s="24"/>
      <c r="U352" s="24"/>
    </row>
    <row r="353" spans="1:21">
      <c r="A353" s="4"/>
      <c r="B353" s="4"/>
      <c r="F353" s="1">
        <v>90</v>
      </c>
      <c r="G353" s="13">
        <f t="shared" si="33"/>
        <v>10</v>
      </c>
      <c r="H353" s="11">
        <v>10</v>
      </c>
      <c r="I353" s="11">
        <v>90</v>
      </c>
      <c r="J353" s="23">
        <f t="shared" si="27"/>
        <v>0.17453292519943295</v>
      </c>
      <c r="K353" s="23">
        <f t="shared" si="28"/>
        <v>1.5707963267948966</v>
      </c>
      <c r="L353">
        <f t="shared" si="29"/>
        <v>1.4628472760151765</v>
      </c>
      <c r="M353">
        <f t="shared" si="30"/>
        <v>-4.6339171050450805</v>
      </c>
      <c r="N353" s="24">
        <f t="shared" si="31"/>
        <v>-0.1181819226583853</v>
      </c>
      <c r="O353" s="24">
        <f t="shared" si="32"/>
        <v>-0.20197489898034782</v>
      </c>
      <c r="P353" s="24"/>
      <c r="Q353" s="24"/>
      <c r="R353" s="24"/>
      <c r="S353" s="24"/>
      <c r="T353" s="24"/>
      <c r="U353" s="24"/>
    </row>
    <row r="354" spans="1:21">
      <c r="A354" s="4"/>
      <c r="B354" s="4"/>
      <c r="F354" s="1">
        <v>100</v>
      </c>
      <c r="G354" s="13">
        <f t="shared" si="33"/>
        <v>10</v>
      </c>
      <c r="H354" s="11">
        <v>10</v>
      </c>
      <c r="I354" s="11">
        <v>100</v>
      </c>
      <c r="J354" s="23">
        <f t="shared" si="27"/>
        <v>0.17453292519943295</v>
      </c>
      <c r="K354" s="23">
        <f t="shared" si="28"/>
        <v>1.7453292519943295</v>
      </c>
      <c r="L354">
        <f t="shared" si="29"/>
        <v>1.4628472760151765</v>
      </c>
      <c r="M354">
        <f t="shared" si="30"/>
        <v>3.0892780700300539</v>
      </c>
      <c r="N354" s="24">
        <f t="shared" si="31"/>
        <v>7.8835696493166768E-2</v>
      </c>
      <c r="O354" s="24">
        <f t="shared" si="32"/>
        <v>-0.204630762470698</v>
      </c>
      <c r="P354" s="24"/>
      <c r="Q354" s="24"/>
      <c r="R354" s="24"/>
      <c r="S354" s="24"/>
      <c r="T354" s="24"/>
      <c r="U354" s="24"/>
    </row>
    <row r="355" spans="1:21">
      <c r="B355" s="4"/>
      <c r="F355" s="1">
        <v>110</v>
      </c>
      <c r="G355" s="13">
        <f t="shared" si="33"/>
        <v>10</v>
      </c>
      <c r="H355" s="11">
        <v>10</v>
      </c>
      <c r="I355" s="11">
        <v>110</v>
      </c>
      <c r="J355" s="23">
        <f t="shared" si="27"/>
        <v>0.17453292519943295</v>
      </c>
      <c r="K355" s="23">
        <f t="shared" si="28"/>
        <v>1.9198621771937625</v>
      </c>
      <c r="L355">
        <f t="shared" si="29"/>
        <v>1.4628472760151765</v>
      </c>
      <c r="M355">
        <f t="shared" si="30"/>
        <v>10.812473245105188</v>
      </c>
      <c r="N355" s="24">
        <f t="shared" si="31"/>
        <v>0.27442305898098179</v>
      </c>
      <c r="O355" s="24">
        <f t="shared" si="32"/>
        <v>-0.18078585731078034</v>
      </c>
      <c r="P355" s="24"/>
      <c r="Q355" s="24"/>
      <c r="R355" s="24"/>
      <c r="S355" s="24"/>
      <c r="T355" s="24"/>
      <c r="U355" s="24"/>
    </row>
    <row r="356" spans="1:21">
      <c r="A356" s="4"/>
      <c r="B356" s="4"/>
      <c r="F356" s="1">
        <v>120</v>
      </c>
      <c r="G356" s="13">
        <f t="shared" si="33"/>
        <v>10</v>
      </c>
      <c r="H356" s="11">
        <v>10</v>
      </c>
      <c r="I356" s="11">
        <v>120</v>
      </c>
      <c r="J356" s="23">
        <f t="shared" si="27"/>
        <v>0.17453292519943295</v>
      </c>
      <c r="K356" s="23">
        <f t="shared" si="28"/>
        <v>2.0943951023931953</v>
      </c>
      <c r="L356">
        <f t="shared" si="29"/>
        <v>1.4628472760151765</v>
      </c>
      <c r="M356">
        <f t="shared" si="30"/>
        <v>18.535668420180322</v>
      </c>
      <c r="N356" s="24">
        <f t="shared" si="31"/>
        <v>0.46503177060059897</v>
      </c>
      <c r="O356" s="24">
        <f t="shared" si="32"/>
        <v>-0.13087278365532451</v>
      </c>
      <c r="P356" s="24"/>
      <c r="Q356" s="24"/>
      <c r="R356" s="24"/>
      <c r="S356" s="24"/>
      <c r="T356" s="24"/>
      <c r="U356" s="24"/>
    </row>
    <row r="357" spans="1:21">
      <c r="B357" s="4"/>
      <c r="F357" s="1">
        <v>130</v>
      </c>
      <c r="G357" s="13">
        <f t="shared" si="33"/>
        <v>10</v>
      </c>
      <c r="H357" s="11">
        <v>10</v>
      </c>
      <c r="I357" s="11">
        <v>130</v>
      </c>
      <c r="J357" s="23">
        <f t="shared" si="27"/>
        <v>0.17453292519943295</v>
      </c>
      <c r="K357" s="23">
        <f t="shared" si="28"/>
        <v>2.2689280275926285</v>
      </c>
      <c r="L357">
        <f t="shared" si="29"/>
        <v>1.4628472760151765</v>
      </c>
      <c r="M357">
        <f t="shared" si="30"/>
        <v>26.258863595255459</v>
      </c>
      <c r="N357" s="24">
        <f t="shared" si="31"/>
        <v>0.64720376106042266</v>
      </c>
      <c r="O357" s="24">
        <f t="shared" si="32"/>
        <v>-5.5797076805962575E-2</v>
      </c>
      <c r="P357" s="24"/>
      <c r="Q357" s="24"/>
      <c r="R357" s="24"/>
      <c r="S357" s="24"/>
      <c r="T357" s="24"/>
      <c r="U357" s="24"/>
    </row>
    <row r="358" spans="1:21">
      <c r="A358" s="4"/>
      <c r="B358" s="4"/>
      <c r="F358" s="1">
        <v>140</v>
      </c>
      <c r="G358" s="13">
        <f t="shared" si="33"/>
        <v>10</v>
      </c>
      <c r="H358" s="11">
        <v>10</v>
      </c>
      <c r="I358" s="11">
        <v>140</v>
      </c>
      <c r="J358" s="23">
        <f t="shared" si="27"/>
        <v>0.17453292519943295</v>
      </c>
      <c r="K358" s="23">
        <f t="shared" si="28"/>
        <v>2.4434609527920612</v>
      </c>
      <c r="L358">
        <f t="shared" si="29"/>
        <v>1.4628472760151765</v>
      </c>
      <c r="M358">
        <f t="shared" si="30"/>
        <v>33.982058770330596</v>
      </c>
      <c r="N358" s="24">
        <f t="shared" si="31"/>
        <v>0.81763402114646044</v>
      </c>
      <c r="O358" s="24">
        <f t="shared" si="32"/>
        <v>4.3079221233714104E-2</v>
      </c>
      <c r="P358" s="24"/>
      <c r="Q358" s="24"/>
      <c r="R358" s="24"/>
      <c r="S358" s="24"/>
      <c r="T358" s="24"/>
      <c r="U358" s="24"/>
    </row>
    <row r="359" spans="1:21">
      <c r="B359" s="4"/>
      <c r="F359" s="1">
        <v>150</v>
      </c>
      <c r="G359" s="13">
        <f t="shared" si="33"/>
        <v>10</v>
      </c>
      <c r="H359" s="11">
        <v>10</v>
      </c>
      <c r="I359" s="11">
        <v>150</v>
      </c>
      <c r="J359" s="23">
        <f t="shared" si="27"/>
        <v>0.17453292519943295</v>
      </c>
      <c r="K359" s="23">
        <f t="shared" si="28"/>
        <v>2.6179938779914944</v>
      </c>
      <c r="L359">
        <f t="shared" si="29"/>
        <v>1.4628472760151765</v>
      </c>
      <c r="M359">
        <f t="shared" si="30"/>
        <v>41.70525394540573</v>
      </c>
      <c r="N359" s="24">
        <f t="shared" si="31"/>
        <v>0.97323056301521482</v>
      </c>
      <c r="O359" s="24">
        <f t="shared" si="32"/>
        <v>0.16396227226035864</v>
      </c>
      <c r="P359" s="24"/>
      <c r="Q359" s="24"/>
      <c r="R359" s="24"/>
      <c r="S359" s="24"/>
      <c r="T359" s="24"/>
      <c r="U359" s="24"/>
    </row>
    <row r="360" spans="1:21">
      <c r="A360" s="4"/>
      <c r="B360" s="4"/>
      <c r="F360" s="1">
        <v>160</v>
      </c>
      <c r="G360" s="13">
        <f t="shared" si="33"/>
        <v>10</v>
      </c>
      <c r="H360" s="11">
        <v>10</v>
      </c>
      <c r="I360" s="11">
        <v>160</v>
      </c>
      <c r="J360" s="23">
        <f t="shared" si="27"/>
        <v>0.17453292519943295</v>
      </c>
      <c r="K360" s="23">
        <f t="shared" si="28"/>
        <v>2.7925268031909272</v>
      </c>
      <c r="L360">
        <f t="shared" si="29"/>
        <v>1.4628472760151765</v>
      </c>
      <c r="M360">
        <f t="shared" si="30"/>
        <v>49.428449120480863</v>
      </c>
      <c r="N360" s="24">
        <f t="shared" si="31"/>
        <v>1.1111705158002947</v>
      </c>
      <c r="O360" s="24">
        <f t="shared" si="32"/>
        <v>0.30465898612630249</v>
      </c>
      <c r="P360" s="24"/>
      <c r="Q360" s="24"/>
      <c r="R360" s="24"/>
      <c r="S360" s="24"/>
      <c r="T360" s="24"/>
      <c r="U360" s="24"/>
    </row>
    <row r="361" spans="1:21">
      <c r="A361" s="4"/>
      <c r="B361" s="4"/>
      <c r="F361" s="1">
        <v>170</v>
      </c>
      <c r="G361" s="13">
        <f t="shared" si="33"/>
        <v>10</v>
      </c>
      <c r="H361" s="11">
        <v>10</v>
      </c>
      <c r="I361" s="11">
        <v>170</v>
      </c>
      <c r="J361" s="23">
        <f t="shared" si="27"/>
        <v>0.17453292519943295</v>
      </c>
      <c r="K361" s="23">
        <f t="shared" si="28"/>
        <v>2.9670597283903604</v>
      </c>
      <c r="L361">
        <f t="shared" si="29"/>
        <v>1.4628472760151765</v>
      </c>
      <c r="M361">
        <f t="shared" si="30"/>
        <v>57.151644295555997</v>
      </c>
      <c r="N361" s="24">
        <f t="shared" si="31"/>
        <v>1.2289513388324036</v>
      </c>
      <c r="O361" s="24">
        <f t="shared" si="32"/>
        <v>0.46261680832230645</v>
      </c>
      <c r="P361" s="24"/>
      <c r="Q361" s="24"/>
      <c r="R361" s="24"/>
      <c r="S361" s="24"/>
      <c r="T361" s="24"/>
      <c r="U361" s="24"/>
    </row>
    <row r="362" spans="1:21">
      <c r="B362" s="4"/>
      <c r="F362" s="1">
        <v>180</v>
      </c>
      <c r="G362" s="13">
        <f t="shared" si="33"/>
        <v>10</v>
      </c>
      <c r="H362" s="11">
        <v>10</v>
      </c>
      <c r="I362" s="11">
        <v>180</v>
      </c>
      <c r="J362" s="23">
        <f t="shared" si="27"/>
        <v>0.17453292519943295</v>
      </c>
      <c r="K362" s="23">
        <f t="shared" si="28"/>
        <v>3.1415926535897931</v>
      </c>
      <c r="L362">
        <f t="shared" si="29"/>
        <v>1.4628472760151765</v>
      </c>
      <c r="M362">
        <f t="shared" si="30"/>
        <v>64.87483947063113</v>
      </c>
      <c r="N362" s="24">
        <f t="shared" si="31"/>
        <v>1.3244362233498319</v>
      </c>
      <c r="O362" s="24">
        <f t="shared" si="32"/>
        <v>0.6349700290514787</v>
      </c>
      <c r="P362" s="24"/>
      <c r="Q362" s="24"/>
      <c r="R362" s="24"/>
      <c r="S362" s="24"/>
      <c r="T362" s="24"/>
      <c r="U362" s="24"/>
    </row>
    <row r="363" spans="1:21">
      <c r="B363" s="4"/>
      <c r="F363" s="1">
        <v>-180</v>
      </c>
      <c r="G363" s="13">
        <f t="shared" si="33"/>
        <v>20</v>
      </c>
      <c r="H363" s="11">
        <v>20</v>
      </c>
      <c r="I363" s="11">
        <v>-180</v>
      </c>
      <c r="J363" s="23">
        <f t="shared" si="27"/>
        <v>0.3490658503988659</v>
      </c>
      <c r="K363" s="23">
        <f t="shared" si="28"/>
        <v>-3.1415926535897931</v>
      </c>
      <c r="L363">
        <f t="shared" si="29"/>
        <v>1.3053374316156967</v>
      </c>
      <c r="M363">
        <f t="shared" si="30"/>
        <v>-213.16018683207372</v>
      </c>
      <c r="N363" s="24">
        <f t="shared" si="31"/>
        <v>0.71399561980494786</v>
      </c>
      <c r="O363" s="24">
        <f t="shared" si="32"/>
        <v>2.3488468423814228</v>
      </c>
      <c r="P363" s="24"/>
      <c r="Q363" s="24"/>
      <c r="R363" s="24"/>
      <c r="S363" s="24"/>
      <c r="T363" s="24"/>
      <c r="U363" s="24"/>
    </row>
    <row r="364" spans="1:21">
      <c r="B364" s="4"/>
      <c r="F364" s="1">
        <v>-170</v>
      </c>
      <c r="G364" s="13">
        <f t="shared" si="33"/>
        <v>20</v>
      </c>
      <c r="H364" s="11">
        <v>20</v>
      </c>
      <c r="I364" s="11">
        <v>-170</v>
      </c>
      <c r="J364" s="23">
        <f t="shared" si="27"/>
        <v>0.3490658503988659</v>
      </c>
      <c r="K364" s="23">
        <f t="shared" si="28"/>
        <v>-2.9670597283903604</v>
      </c>
      <c r="L364">
        <f t="shared" si="29"/>
        <v>1.3053374316156967</v>
      </c>
      <c r="M364">
        <f t="shared" si="30"/>
        <v>-205.4369916569986</v>
      </c>
      <c r="N364" s="24">
        <f t="shared" si="31"/>
        <v>0.56066626352474347</v>
      </c>
      <c r="O364" s="24">
        <f t="shared" si="32"/>
        <v>2.4348862999970251</v>
      </c>
      <c r="P364" s="24"/>
      <c r="Q364" s="24"/>
      <c r="R364" s="24"/>
      <c r="S364" s="24"/>
      <c r="T364" s="24"/>
      <c r="U364" s="24"/>
    </row>
    <row r="365" spans="1:21">
      <c r="A365" s="4"/>
      <c r="B365" s="4"/>
      <c r="F365" s="1">
        <v>-160</v>
      </c>
      <c r="G365" s="13">
        <f t="shared" si="33"/>
        <v>20</v>
      </c>
      <c r="H365" s="11">
        <v>20</v>
      </c>
      <c r="I365" s="11">
        <v>-160</v>
      </c>
      <c r="J365" s="23">
        <f t="shared" si="27"/>
        <v>0.3490658503988659</v>
      </c>
      <c r="K365" s="23">
        <f t="shared" si="28"/>
        <v>-2.7925268031909272</v>
      </c>
      <c r="L365">
        <f t="shared" si="29"/>
        <v>1.3053374316156967</v>
      </c>
      <c r="M365">
        <f t="shared" si="30"/>
        <v>-197.71379648192345</v>
      </c>
      <c r="N365" s="24">
        <f t="shared" si="31"/>
        <v>0.39716516150993508</v>
      </c>
      <c r="O365" s="24">
        <f t="shared" si="32"/>
        <v>2.4995397562389954</v>
      </c>
      <c r="P365" s="24"/>
      <c r="Q365" s="24"/>
      <c r="R365" s="24"/>
      <c r="S365" s="24"/>
      <c r="T365" s="24"/>
      <c r="U365" s="24"/>
    </row>
    <row r="366" spans="1:21">
      <c r="B366" s="4"/>
      <c r="F366" s="1">
        <v>-150</v>
      </c>
      <c r="G366" s="13">
        <f t="shared" si="33"/>
        <v>20</v>
      </c>
      <c r="H366" s="11">
        <v>20</v>
      </c>
      <c r="I366" s="11">
        <v>-150</v>
      </c>
      <c r="J366" s="23">
        <f t="shared" si="27"/>
        <v>0.3490658503988659</v>
      </c>
      <c r="K366" s="23">
        <f t="shared" si="28"/>
        <v>-2.6179938779914944</v>
      </c>
      <c r="L366">
        <f t="shared" si="29"/>
        <v>1.3053374316156967</v>
      </c>
      <c r="M366">
        <f t="shared" si="30"/>
        <v>-189.9906013068483</v>
      </c>
      <c r="N366" s="24">
        <f t="shared" si="31"/>
        <v>0.22645859110806119</v>
      </c>
      <c r="O366" s="24">
        <f t="shared" si="32"/>
        <v>2.5416342521466451</v>
      </c>
      <c r="P366" s="24"/>
      <c r="Q366" s="24"/>
      <c r="R366" s="24"/>
      <c r="S366" s="24"/>
      <c r="T366" s="24"/>
      <c r="U366" s="24"/>
    </row>
    <row r="367" spans="1:21">
      <c r="A367" s="4"/>
      <c r="B367" s="4"/>
      <c r="F367" s="1">
        <v>-140</v>
      </c>
      <c r="G367" s="13">
        <f t="shared" si="33"/>
        <v>20</v>
      </c>
      <c r="H367" s="11">
        <v>20</v>
      </c>
      <c r="I367" s="11">
        <v>-140</v>
      </c>
      <c r="J367" s="23">
        <f t="shared" si="27"/>
        <v>0.3490658503988659</v>
      </c>
      <c r="K367" s="23">
        <f t="shared" si="28"/>
        <v>-2.4434609527920612</v>
      </c>
      <c r="L367">
        <f t="shared" si="29"/>
        <v>1.3053374316156967</v>
      </c>
      <c r="M367">
        <f t="shared" si="30"/>
        <v>-182.26740613177319</v>
      </c>
      <c r="N367" s="24">
        <f t="shared" si="31"/>
        <v>5.1643553052567286E-2</v>
      </c>
      <c r="O367" s="24">
        <f t="shared" si="32"/>
        <v>2.5604060989855983</v>
      </c>
      <c r="P367" s="24"/>
      <c r="Q367" s="24"/>
      <c r="R367" s="24"/>
      <c r="S367" s="24"/>
      <c r="T367" s="24"/>
      <c r="U367" s="24"/>
    </row>
    <row r="368" spans="1:21">
      <c r="A368" s="4"/>
      <c r="B368" s="4"/>
      <c r="F368" s="1">
        <v>-130</v>
      </c>
      <c r="G368" s="13">
        <f t="shared" si="33"/>
        <v>20</v>
      </c>
      <c r="H368" s="11">
        <v>20</v>
      </c>
      <c r="I368" s="11">
        <v>-130</v>
      </c>
      <c r="J368" s="23">
        <f t="shared" si="27"/>
        <v>0.3490658503988659</v>
      </c>
      <c r="K368" s="23">
        <f t="shared" si="28"/>
        <v>-2.2689280275926285</v>
      </c>
      <c r="L368">
        <f t="shared" si="29"/>
        <v>1.3053374316156967</v>
      </c>
      <c r="M368">
        <f t="shared" si="30"/>
        <v>-174.54421095669804</v>
      </c>
      <c r="N368" s="24">
        <f t="shared" si="31"/>
        <v>-0.12410841508889271</v>
      </c>
      <c r="O368" s="24">
        <f t="shared" si="32"/>
        <v>2.5555147332772989</v>
      </c>
      <c r="P368" s="24"/>
      <c r="Q368" s="24"/>
      <c r="R368" s="24"/>
      <c r="S368" s="24"/>
      <c r="T368" s="24"/>
      <c r="U368" s="24"/>
    </row>
    <row r="369" spans="1:21">
      <c r="A369" s="4"/>
      <c r="B369" s="4"/>
      <c r="F369" s="1">
        <v>-120</v>
      </c>
      <c r="G369" s="13">
        <f t="shared" si="33"/>
        <v>20</v>
      </c>
      <c r="H369" s="11">
        <v>20</v>
      </c>
      <c r="I369" s="11">
        <v>-120</v>
      </c>
      <c r="J369" s="23">
        <f t="shared" si="27"/>
        <v>0.3490658503988659</v>
      </c>
      <c r="K369" s="23">
        <f t="shared" si="28"/>
        <v>-2.0943951023931953</v>
      </c>
      <c r="L369">
        <f t="shared" si="29"/>
        <v>1.3053374316156967</v>
      </c>
      <c r="M369">
        <f t="shared" si="30"/>
        <v>-166.82101578162292</v>
      </c>
      <c r="N369" s="24">
        <f t="shared" si="31"/>
        <v>-0.29760877773179317</v>
      </c>
      <c r="O369" s="24">
        <f t="shared" si="32"/>
        <v>2.5270488953856978</v>
      </c>
      <c r="P369" s="24"/>
      <c r="Q369" s="24"/>
      <c r="R369" s="24"/>
      <c r="S369" s="24"/>
      <c r="T369" s="24"/>
      <c r="U369" s="24"/>
    </row>
    <row r="370" spans="1:21">
      <c r="A370" s="7"/>
      <c r="B370" s="4"/>
      <c r="F370" s="1">
        <v>-110</v>
      </c>
      <c r="G370" s="13">
        <f t="shared" si="33"/>
        <v>20</v>
      </c>
      <c r="H370" s="11">
        <v>20</v>
      </c>
      <c r="I370" s="11">
        <v>-110</v>
      </c>
      <c r="J370" s="23">
        <f t="shared" si="27"/>
        <v>0.3490658503988659</v>
      </c>
      <c r="K370" s="23">
        <f t="shared" si="28"/>
        <v>-1.9198621771937625</v>
      </c>
      <c r="L370">
        <f t="shared" si="29"/>
        <v>1.3053374316156967</v>
      </c>
      <c r="M370">
        <f t="shared" si="30"/>
        <v>-159.09782060654777</v>
      </c>
      <c r="N370" s="24">
        <f t="shared" si="31"/>
        <v>-0.46570984847429919</v>
      </c>
      <c r="O370" s="24">
        <f t="shared" si="32"/>
        <v>2.475525019567665</v>
      </c>
      <c r="P370" s="24"/>
      <c r="Q370" s="24"/>
      <c r="R370" s="24"/>
      <c r="S370" s="24"/>
      <c r="T370" s="24"/>
      <c r="U370" s="24"/>
    </row>
    <row r="371" spans="1:21">
      <c r="A371" s="7"/>
      <c r="B371" s="4"/>
      <c r="F371" s="1">
        <v>-100</v>
      </c>
      <c r="G371" s="13">
        <f t="shared" si="33"/>
        <v>20</v>
      </c>
      <c r="H371" s="11">
        <v>20</v>
      </c>
      <c r="I371" s="11">
        <v>-100</v>
      </c>
      <c r="J371" s="23">
        <f t="shared" si="27"/>
        <v>0.3490658503988659</v>
      </c>
      <c r="K371" s="23">
        <f t="shared" si="28"/>
        <v>-1.7453292519943295</v>
      </c>
      <c r="L371">
        <f t="shared" si="29"/>
        <v>1.3053374316156967</v>
      </c>
      <c r="M371">
        <f t="shared" si="30"/>
        <v>-151.37462543147265</v>
      </c>
      <c r="N371" s="24">
        <f t="shared" si="31"/>
        <v>-0.62536189620086491</v>
      </c>
      <c r="O371" s="24">
        <f t="shared" si="32"/>
        <v>2.4018778646952388</v>
      </c>
      <c r="P371" s="24"/>
      <c r="Q371" s="24"/>
      <c r="R371" s="24"/>
      <c r="S371" s="24"/>
      <c r="T371" s="24"/>
      <c r="U371" s="24"/>
    </row>
    <row r="372" spans="1:21">
      <c r="B372" s="4"/>
      <c r="F372" s="1">
        <v>-90</v>
      </c>
      <c r="G372" s="13">
        <f t="shared" si="33"/>
        <v>20</v>
      </c>
      <c r="H372" s="11">
        <v>20</v>
      </c>
      <c r="I372" s="11">
        <v>-90</v>
      </c>
      <c r="J372" s="23">
        <f t="shared" si="27"/>
        <v>0.3490658503988659</v>
      </c>
      <c r="K372" s="23">
        <f t="shared" si="28"/>
        <v>-1.5707963267948966</v>
      </c>
      <c r="L372">
        <f t="shared" si="29"/>
        <v>1.3053374316156967</v>
      </c>
      <c r="M372">
        <f t="shared" si="30"/>
        <v>-143.6514302563975</v>
      </c>
      <c r="N372" s="24">
        <f t="shared" si="31"/>
        <v>-0.77366847405686245</v>
      </c>
      <c r="O372" s="24">
        <f t="shared" si="32"/>
        <v>2.307443555629455</v>
      </c>
      <c r="P372" s="24"/>
      <c r="Q372" s="24"/>
      <c r="R372" s="24"/>
      <c r="S372" s="24"/>
      <c r="T372" s="24"/>
      <c r="U372" s="24"/>
    </row>
    <row r="373" spans="1:21">
      <c r="A373" s="4"/>
      <c r="B373" s="4"/>
      <c r="F373" s="1">
        <v>-80</v>
      </c>
      <c r="G373" s="13">
        <f t="shared" si="33"/>
        <v>20</v>
      </c>
      <c r="H373" s="11">
        <v>20</v>
      </c>
      <c r="I373" s="11">
        <v>-80</v>
      </c>
      <c r="J373" s="23">
        <f t="shared" si="27"/>
        <v>0.3490658503988659</v>
      </c>
      <c r="K373" s="23">
        <f t="shared" si="28"/>
        <v>-1.3962634015954636</v>
      </c>
      <c r="L373">
        <f t="shared" si="29"/>
        <v>1.3053374316156967</v>
      </c>
      <c r="M373">
        <f t="shared" si="30"/>
        <v>-135.92823508132238</v>
      </c>
      <c r="N373" s="24">
        <f t="shared" si="31"/>
        <v>-0.90793896750230241</v>
      </c>
      <c r="O373" s="24">
        <f t="shared" si="32"/>
        <v>2.1939353429133392</v>
      </c>
      <c r="P373" s="24"/>
      <c r="Q373" s="24"/>
      <c r="R373" s="24"/>
      <c r="S373" s="24"/>
      <c r="T373" s="24"/>
      <c r="U373" s="24"/>
    </row>
    <row r="374" spans="1:21">
      <c r="B374" s="4"/>
      <c r="F374" s="1">
        <v>-70</v>
      </c>
      <c r="G374" s="13">
        <f t="shared" si="33"/>
        <v>20</v>
      </c>
      <c r="H374" s="11">
        <v>20</v>
      </c>
      <c r="I374" s="11">
        <v>-70</v>
      </c>
      <c r="J374" s="23">
        <f t="shared" si="27"/>
        <v>0.3490658503988659</v>
      </c>
      <c r="K374" s="23">
        <f t="shared" si="28"/>
        <v>-1.2217304763960306</v>
      </c>
      <c r="L374">
        <f t="shared" si="29"/>
        <v>1.3053374316156967</v>
      </c>
      <c r="M374">
        <f t="shared" si="30"/>
        <v>-128.20503990624724</v>
      </c>
      <c r="N374" s="24">
        <f t="shared" si="31"/>
        <v>-1.0257374081049129</v>
      </c>
      <c r="O374" s="24">
        <f t="shared" si="32"/>
        <v>2.0634125205576979</v>
      </c>
      <c r="P374" s="24"/>
      <c r="Q374" s="24"/>
      <c r="R374" s="24"/>
      <c r="S374" s="24"/>
      <c r="T374" s="24"/>
      <c r="U374" s="24"/>
    </row>
    <row r="375" spans="1:21">
      <c r="A375" s="4"/>
      <c r="B375" s="4"/>
      <c r="F375" s="1">
        <v>-60</v>
      </c>
      <c r="G375" s="13">
        <f t="shared" si="33"/>
        <v>20</v>
      </c>
      <c r="H375" s="11">
        <v>20</v>
      </c>
      <c r="I375" s="11">
        <v>-60</v>
      </c>
      <c r="J375" s="23">
        <f t="shared" si="27"/>
        <v>0.3490658503988659</v>
      </c>
      <c r="K375" s="23">
        <f t="shared" si="28"/>
        <v>-1.0471975511965976</v>
      </c>
      <c r="L375">
        <f t="shared" si="29"/>
        <v>1.3053374316156967</v>
      </c>
      <c r="M375">
        <f t="shared" si="30"/>
        <v>-120.4818447311721</v>
      </c>
      <c r="N375" s="24">
        <f t="shared" si="31"/>
        <v>-1.1249266674806704</v>
      </c>
      <c r="O375" s="24">
        <f t="shared" si="32"/>
        <v>1.9182430658209049</v>
      </c>
      <c r="P375" s="24"/>
      <c r="Q375" s="24"/>
      <c r="R375" s="24"/>
      <c r="S375" s="24"/>
      <c r="T375" s="24"/>
      <c r="U375" s="24"/>
    </row>
    <row r="376" spans="1:21">
      <c r="B376" s="4"/>
      <c r="F376" s="1">
        <v>-50</v>
      </c>
      <c r="G376" s="13">
        <f t="shared" si="33"/>
        <v>20</v>
      </c>
      <c r="H376" s="11">
        <v>20</v>
      </c>
      <c r="I376" s="11">
        <v>-50</v>
      </c>
      <c r="J376" s="23">
        <f t="shared" si="27"/>
        <v>0.3490658503988659</v>
      </c>
      <c r="K376" s="23">
        <f t="shared" si="28"/>
        <v>-0.87266462599716477</v>
      </c>
      <c r="L376">
        <f t="shared" si="29"/>
        <v>1.3053374316156967</v>
      </c>
      <c r="M376">
        <f t="shared" si="30"/>
        <v>-112.75864955609697</v>
      </c>
      <c r="N376" s="24">
        <f t="shared" si="31"/>
        <v>-1.2037072296044251</v>
      </c>
      <c r="O376" s="24">
        <f t="shared" si="32"/>
        <v>1.7610606787810266</v>
      </c>
      <c r="P376" s="24"/>
      <c r="Q376" s="24"/>
      <c r="R376" s="24"/>
      <c r="S376" s="24"/>
      <c r="T376" s="24"/>
      <c r="U376" s="24"/>
    </row>
    <row r="377" spans="1:21">
      <c r="A377" s="4"/>
      <c r="B377" s="4"/>
      <c r="F377" s="1">
        <v>-40</v>
      </c>
      <c r="G377" s="13">
        <f t="shared" si="33"/>
        <v>20</v>
      </c>
      <c r="H377" s="11">
        <v>20</v>
      </c>
      <c r="I377" s="11">
        <v>-40</v>
      </c>
      <c r="J377" s="23">
        <f t="shared" si="27"/>
        <v>0.3490658503988659</v>
      </c>
      <c r="K377" s="23">
        <f t="shared" si="28"/>
        <v>-0.69813170079773179</v>
      </c>
      <c r="L377">
        <f t="shared" si="29"/>
        <v>1.3053374316156967</v>
      </c>
      <c r="M377">
        <f t="shared" si="30"/>
        <v>-105.03545438102184</v>
      </c>
      <c r="N377" s="24">
        <f t="shared" si="31"/>
        <v>-1.2606498380737781</v>
      </c>
      <c r="O377" s="24">
        <f t="shared" si="32"/>
        <v>1.5947170010989606</v>
      </c>
      <c r="P377" s="24"/>
      <c r="Q377" s="24"/>
      <c r="R377" s="24"/>
      <c r="S377" s="24"/>
      <c r="T377" s="24"/>
      <c r="U377" s="24"/>
    </row>
    <row r="378" spans="1:21">
      <c r="B378" s="4"/>
      <c r="F378" s="1">
        <v>-30</v>
      </c>
      <c r="G378" s="13">
        <f t="shared" si="33"/>
        <v>20</v>
      </c>
      <c r="H378" s="11">
        <v>20</v>
      </c>
      <c r="I378" s="11">
        <v>-30</v>
      </c>
      <c r="J378" s="23">
        <f t="shared" si="27"/>
        <v>0.3490658503988659</v>
      </c>
      <c r="K378" s="23">
        <f t="shared" si="28"/>
        <v>-0.52359877559829882</v>
      </c>
      <c r="L378">
        <f t="shared" si="29"/>
        <v>1.3053374316156967</v>
      </c>
      <c r="M378">
        <f t="shared" si="30"/>
        <v>-97.312259205946702</v>
      </c>
      <c r="N378" s="24">
        <f t="shared" si="31"/>
        <v>-1.2947214260314974</v>
      </c>
      <c r="O378" s="24">
        <f t="shared" si="32"/>
        <v>1.4222298808315961</v>
      </c>
      <c r="P378" s="24"/>
      <c r="Q378" s="24"/>
      <c r="R378" s="24"/>
      <c r="S378" s="24"/>
      <c r="T378" s="24"/>
      <c r="U378" s="24"/>
    </row>
    <row r="379" spans="1:21">
      <c r="A379" s="4"/>
      <c r="B379" s="4"/>
      <c r="F379" s="1">
        <v>-20</v>
      </c>
      <c r="G379" s="13">
        <f t="shared" si="33"/>
        <v>20</v>
      </c>
      <c r="H379" s="11">
        <v>20</v>
      </c>
      <c r="I379" s="11">
        <v>-20</v>
      </c>
      <c r="J379" s="23">
        <f t="shared" si="27"/>
        <v>0.3490658503988659</v>
      </c>
      <c r="K379" s="23">
        <f t="shared" si="28"/>
        <v>-0.3490658503988659</v>
      </c>
      <c r="L379">
        <f t="shared" si="29"/>
        <v>1.3053374316156967</v>
      </c>
      <c r="M379">
        <f t="shared" si="30"/>
        <v>-89.589064030871569</v>
      </c>
      <c r="N379" s="24">
        <f t="shared" si="31"/>
        <v>-1.3053038583194214</v>
      </c>
      <c r="O379" s="24">
        <f t="shared" si="32"/>
        <v>1.2467286218875062</v>
      </c>
      <c r="P379" s="24"/>
      <c r="Q379" s="24"/>
      <c r="R379" s="24"/>
      <c r="S379" s="24"/>
      <c r="T379" s="24"/>
      <c r="U379" s="24"/>
    </row>
    <row r="380" spans="1:21">
      <c r="A380" s="4"/>
      <c r="B380" s="4"/>
      <c r="F380" s="1">
        <v>-10</v>
      </c>
      <c r="G380" s="13">
        <f t="shared" si="33"/>
        <v>20</v>
      </c>
      <c r="H380" s="11">
        <v>20</v>
      </c>
      <c r="I380" s="11">
        <v>-10</v>
      </c>
      <c r="J380" s="23">
        <f t="shared" si="27"/>
        <v>0.3490658503988659</v>
      </c>
      <c r="K380" s="23">
        <f t="shared" si="28"/>
        <v>-0.17453292519943295</v>
      </c>
      <c r="L380">
        <f t="shared" si="29"/>
        <v>1.3053374316156967</v>
      </c>
      <c r="M380">
        <f t="shared" si="30"/>
        <v>-81.865868855796435</v>
      </c>
      <c r="N380" s="24">
        <f t="shared" si="31"/>
        <v>-1.2922051458390618</v>
      </c>
      <c r="O380" s="24">
        <f t="shared" si="32"/>
        <v>1.0713972114230779</v>
      </c>
      <c r="P380" s="24"/>
      <c r="Q380" s="24"/>
      <c r="R380" s="24"/>
      <c r="S380" s="24"/>
      <c r="T380" s="24"/>
      <c r="U380" s="24"/>
    </row>
    <row r="381" spans="1:21">
      <c r="A381" s="4"/>
      <c r="B381" s="4"/>
      <c r="F381" s="1">
        <v>0</v>
      </c>
      <c r="G381" s="13">
        <f t="shared" si="33"/>
        <v>20</v>
      </c>
      <c r="H381" s="11">
        <v>20</v>
      </c>
      <c r="I381" s="11">
        <v>0</v>
      </c>
      <c r="J381" s="23">
        <f t="shared" si="27"/>
        <v>0.3490658503988659</v>
      </c>
      <c r="K381" s="23">
        <f t="shared" si="28"/>
        <v>0</v>
      </c>
      <c r="L381">
        <f t="shared" si="29"/>
        <v>1.3053374316156967</v>
      </c>
      <c r="M381">
        <f t="shared" si="30"/>
        <v>-74.142673680721288</v>
      </c>
      <c r="N381" s="24">
        <f t="shared" si="31"/>
        <v>-1.2556629286652177</v>
      </c>
      <c r="O381" s="24">
        <f t="shared" si="32"/>
        <v>0.89941655516165786</v>
      </c>
      <c r="P381" s="24"/>
      <c r="Q381" s="24"/>
      <c r="R381" s="24"/>
      <c r="S381" s="24"/>
      <c r="T381" s="24"/>
      <c r="U381" s="24"/>
    </row>
    <row r="382" spans="1:21">
      <c r="A382" s="4"/>
      <c r="B382" s="4"/>
      <c r="F382" s="1">
        <v>10</v>
      </c>
      <c r="G382" s="13">
        <f t="shared" si="33"/>
        <v>20</v>
      </c>
      <c r="H382" s="11">
        <v>20</v>
      </c>
      <c r="I382" s="11">
        <v>10</v>
      </c>
      <c r="J382" s="23">
        <f t="shared" si="27"/>
        <v>0.3490658503988659</v>
      </c>
      <c r="K382" s="23">
        <f t="shared" si="28"/>
        <v>0.17453292519943295</v>
      </c>
      <c r="L382">
        <f t="shared" si="29"/>
        <v>1.3053374316156967</v>
      </c>
      <c r="M382">
        <f t="shared" si="30"/>
        <v>-66.419478505646154</v>
      </c>
      <c r="N382" s="24">
        <f t="shared" si="31"/>
        <v>-1.1963401647210818</v>
      </c>
      <c r="O382" s="24">
        <f t="shared" si="32"/>
        <v>0.73390676861682158</v>
      </c>
      <c r="P382" s="24"/>
      <c r="Q382" s="24"/>
      <c r="R382" s="24"/>
      <c r="S382" s="24"/>
      <c r="T382" s="24"/>
      <c r="U382" s="24"/>
    </row>
    <row r="383" spans="1:21">
      <c r="A383" s="4"/>
      <c r="B383" s="4"/>
      <c r="F383" s="1">
        <v>20</v>
      </c>
      <c r="G383" s="13">
        <f t="shared" si="33"/>
        <v>20</v>
      </c>
      <c r="H383" s="11">
        <v>20</v>
      </c>
      <c r="I383" s="11">
        <v>20</v>
      </c>
      <c r="J383" s="23">
        <f t="shared" si="27"/>
        <v>0.3490658503988659</v>
      </c>
      <c r="K383" s="23">
        <f t="shared" si="28"/>
        <v>0.3490658503988659</v>
      </c>
      <c r="L383">
        <f t="shared" si="29"/>
        <v>1.3053374316156967</v>
      </c>
      <c r="M383">
        <f t="shared" si="30"/>
        <v>-58.696283330571028</v>
      </c>
      <c r="N383" s="24">
        <f t="shared" si="31"/>
        <v>-1.115313102231972</v>
      </c>
      <c r="O383" s="24">
        <f t="shared" si="32"/>
        <v>0.57787057118662644</v>
      </c>
      <c r="P383" s="24"/>
      <c r="Q383" s="24"/>
      <c r="R383" s="24"/>
      <c r="S383" s="24"/>
      <c r="T383" s="24"/>
      <c r="U383" s="24"/>
    </row>
    <row r="384" spans="1:21">
      <c r="A384" s="4"/>
      <c r="B384" s="4"/>
      <c r="F384" s="1">
        <v>30</v>
      </c>
      <c r="G384" s="13">
        <f t="shared" si="33"/>
        <v>20</v>
      </c>
      <c r="H384" s="11">
        <v>20</v>
      </c>
      <c r="I384" s="11">
        <v>30</v>
      </c>
      <c r="J384" s="23">
        <f t="shared" si="27"/>
        <v>0.3490658503988659</v>
      </c>
      <c r="K384" s="23">
        <f t="shared" si="28"/>
        <v>0.52359877559829882</v>
      </c>
      <c r="L384">
        <f t="shared" si="29"/>
        <v>1.3053374316156967</v>
      </c>
      <c r="M384">
        <f t="shared" si="30"/>
        <v>-50.973088155495887</v>
      </c>
      <c r="N384" s="24">
        <f t="shared" si="31"/>
        <v>-1.0140517541643885</v>
      </c>
      <c r="O384" s="24">
        <f t="shared" si="32"/>
        <v>0.43413881007717392</v>
      </c>
      <c r="P384" s="24"/>
      <c r="Q384" s="24"/>
      <c r="R384" s="24"/>
      <c r="S384" s="24"/>
      <c r="T384" s="24"/>
      <c r="U384" s="24"/>
    </row>
    <row r="385" spans="1:21">
      <c r="A385" s="4"/>
      <c r="B385" s="4"/>
      <c r="F385" s="1">
        <v>40</v>
      </c>
      <c r="G385" s="13">
        <f t="shared" si="33"/>
        <v>20</v>
      </c>
      <c r="H385" s="11">
        <v>20</v>
      </c>
      <c r="I385" s="11">
        <v>40</v>
      </c>
      <c r="J385" s="23">
        <f t="shared" ref="J385:J448" si="34">RADIANS(H385)</f>
        <v>0.3490658503988659</v>
      </c>
      <c r="K385" s="23">
        <f t="shared" ref="K385:K448" si="35">RADIANS(I385)</f>
        <v>0.69813170079773179</v>
      </c>
      <c r="L385">
        <f t="shared" ref="L385:L448" si="36">((E$17-(2*E$18*SIN(J385)))^0.5)/E$18</f>
        <v>1.3053374316156967</v>
      </c>
      <c r="M385">
        <f t="shared" ref="M385:M448" si="37">E$18*(I385-(E$9))</f>
        <v>-43.249892980420753</v>
      </c>
      <c r="N385" s="24">
        <f t="shared" ref="N385:N448" si="38">L385*SIN(RADIANS(M385))</f>
        <v>-0.89439322888795492</v>
      </c>
      <c r="O385" s="24">
        <f t="shared" ref="O385:O448" si="39">E$16-L385*COS(RADIANS(M385))</f>
        <v>0.3053191023738957</v>
      </c>
      <c r="P385" s="24"/>
      <c r="Q385" s="24"/>
      <c r="R385" s="24"/>
      <c r="S385" s="24"/>
      <c r="T385" s="24"/>
      <c r="U385" s="24"/>
    </row>
    <row r="386" spans="1:21">
      <c r="A386" s="7"/>
      <c r="B386" s="4"/>
      <c r="F386" s="1">
        <v>50</v>
      </c>
      <c r="G386" s="13">
        <f t="shared" si="33"/>
        <v>20</v>
      </c>
      <c r="H386" s="11">
        <v>20</v>
      </c>
      <c r="I386" s="11">
        <v>50</v>
      </c>
      <c r="J386" s="23">
        <f t="shared" si="34"/>
        <v>0.3490658503988659</v>
      </c>
      <c r="K386" s="23">
        <f t="shared" si="35"/>
        <v>0.87266462599716477</v>
      </c>
      <c r="L386">
        <f t="shared" si="36"/>
        <v>1.3053374316156967</v>
      </c>
      <c r="M386">
        <f t="shared" si="37"/>
        <v>-35.52669780534562</v>
      </c>
      <c r="N386" s="24">
        <f t="shared" si="38"/>
        <v>-0.7585084009019456</v>
      </c>
      <c r="O386" s="24">
        <f t="shared" si="39"/>
        <v>0.19374852700878575</v>
      </c>
      <c r="P386" s="24"/>
      <c r="Q386" s="24"/>
      <c r="R386" s="24"/>
      <c r="S386" s="24"/>
      <c r="T386" s="24"/>
      <c r="U386" s="24"/>
    </row>
    <row r="387" spans="1:21">
      <c r="A387" s="7"/>
      <c r="B387" s="4"/>
      <c r="F387" s="1">
        <v>60</v>
      </c>
      <c r="G387" s="13">
        <f t="shared" si="33"/>
        <v>20</v>
      </c>
      <c r="H387" s="11">
        <v>20</v>
      </c>
      <c r="I387" s="11">
        <v>60</v>
      </c>
      <c r="J387" s="23">
        <f t="shared" si="34"/>
        <v>0.3490658503988659</v>
      </c>
      <c r="K387" s="23">
        <f t="shared" si="35"/>
        <v>1.0471975511965976</v>
      </c>
      <c r="L387">
        <f t="shared" si="36"/>
        <v>1.3053374316156967</v>
      </c>
      <c r="M387">
        <f t="shared" si="37"/>
        <v>-27.803502630270486</v>
      </c>
      <c r="N387" s="24">
        <f t="shared" si="38"/>
        <v>-0.60886252629431359</v>
      </c>
      <c r="O387" s="24">
        <f t="shared" si="39"/>
        <v>0.1014512248975874</v>
      </c>
      <c r="P387" s="24"/>
      <c r="Q387" s="24"/>
      <c r="R387" s="24"/>
      <c r="S387" s="24"/>
      <c r="T387" s="24"/>
      <c r="U387" s="24"/>
    </row>
    <row r="388" spans="1:21">
      <c r="B388" s="4"/>
      <c r="F388" s="1">
        <v>70</v>
      </c>
      <c r="G388" s="13">
        <f t="shared" si="33"/>
        <v>20</v>
      </c>
      <c r="H388" s="11">
        <v>20</v>
      </c>
      <c r="I388" s="11">
        <v>70</v>
      </c>
      <c r="J388" s="23">
        <f t="shared" si="34"/>
        <v>0.3490658503988659</v>
      </c>
      <c r="K388" s="23">
        <f t="shared" si="35"/>
        <v>1.2217304763960306</v>
      </c>
      <c r="L388">
        <f t="shared" si="36"/>
        <v>1.3053374316156967</v>
      </c>
      <c r="M388">
        <f t="shared" si="37"/>
        <v>-20.080307455195349</v>
      </c>
      <c r="N388" s="24">
        <f t="shared" si="38"/>
        <v>-0.44817051745727499</v>
      </c>
      <c r="O388" s="24">
        <f t="shared" si="39"/>
        <v>3.0101676475707828E-2</v>
      </c>
      <c r="P388" s="24"/>
      <c r="Q388" s="24"/>
      <c r="R388" s="24"/>
      <c r="S388" s="24"/>
      <c r="T388" s="24"/>
      <c r="U388" s="24"/>
    </row>
    <row r="389" spans="1:21">
      <c r="B389" s="4"/>
      <c r="F389" s="1">
        <v>80</v>
      </c>
      <c r="G389" s="13">
        <f t="shared" si="33"/>
        <v>20</v>
      </c>
      <c r="H389" s="11">
        <v>20</v>
      </c>
      <c r="I389" s="11">
        <v>80</v>
      </c>
      <c r="J389" s="23">
        <f t="shared" si="34"/>
        <v>0.3490658503988659</v>
      </c>
      <c r="K389" s="23">
        <f t="shared" si="35"/>
        <v>1.3962634015954636</v>
      </c>
      <c r="L389">
        <f t="shared" si="36"/>
        <v>1.3053374316156967</v>
      </c>
      <c r="M389">
        <f t="shared" si="37"/>
        <v>-12.357112280120216</v>
      </c>
      <c r="N389" s="24">
        <f t="shared" si="38"/>
        <v>-0.27934768847660613</v>
      </c>
      <c r="O389" s="24">
        <f t="shared" si="39"/>
        <v>-1.9005677139130706E-2</v>
      </c>
    </row>
    <row r="390" spans="1:21">
      <c r="B390" s="4"/>
      <c r="F390" s="1">
        <v>90</v>
      </c>
      <c r="G390" s="13">
        <f t="shared" si="33"/>
        <v>20</v>
      </c>
      <c r="H390" s="11">
        <v>20</v>
      </c>
      <c r="I390" s="11">
        <v>90</v>
      </c>
      <c r="J390" s="23">
        <f t="shared" si="34"/>
        <v>0.3490658503988659</v>
      </c>
      <c r="K390" s="23">
        <f t="shared" si="35"/>
        <v>1.5707963267948966</v>
      </c>
      <c r="L390">
        <f t="shared" si="36"/>
        <v>1.3053374316156967</v>
      </c>
      <c r="M390">
        <f t="shared" si="37"/>
        <v>-4.6339171050450805</v>
      </c>
      <c r="N390" s="24">
        <f t="shared" si="38"/>
        <v>-0.10545686478394968</v>
      </c>
      <c r="O390" s="24">
        <f t="shared" si="39"/>
        <v>-4.4979918217138204E-2</v>
      </c>
    </row>
    <row r="391" spans="1:21">
      <c r="A391" s="4"/>
      <c r="B391" s="4"/>
      <c r="F391" s="1">
        <v>100</v>
      </c>
      <c r="G391" s="13">
        <f t="shared" ref="G391:G454" si="40">G354+10</f>
        <v>20</v>
      </c>
      <c r="H391" s="11">
        <v>20</v>
      </c>
      <c r="I391" s="11">
        <v>100</v>
      </c>
      <c r="J391" s="23">
        <f t="shared" si="34"/>
        <v>0.3490658503988659</v>
      </c>
      <c r="K391" s="23">
        <f t="shared" si="35"/>
        <v>1.7453292519943295</v>
      </c>
      <c r="L391">
        <f t="shared" si="36"/>
        <v>1.3053374316156967</v>
      </c>
      <c r="M391">
        <f t="shared" si="37"/>
        <v>3.0892780700300539</v>
      </c>
      <c r="N391" s="24">
        <f t="shared" si="38"/>
        <v>7.0347183378121333E-2</v>
      </c>
      <c r="O391" s="24">
        <f t="shared" si="39"/>
        <v>-4.7349815665803652E-2</v>
      </c>
    </row>
    <row r="392" spans="1:21">
      <c r="A392" s="4"/>
      <c r="B392" s="4"/>
      <c r="F392" s="1">
        <v>110</v>
      </c>
      <c r="G392" s="13">
        <f t="shared" si="40"/>
        <v>20</v>
      </c>
      <c r="H392" s="11">
        <v>20</v>
      </c>
      <c r="I392" s="11">
        <v>110</v>
      </c>
      <c r="J392" s="23">
        <f t="shared" si="34"/>
        <v>0.3490658503988659</v>
      </c>
      <c r="K392" s="23">
        <f t="shared" si="35"/>
        <v>1.9198621771937625</v>
      </c>
      <c r="L392">
        <f t="shared" si="36"/>
        <v>1.3053374316156967</v>
      </c>
      <c r="M392">
        <f t="shared" si="37"/>
        <v>10.812473245105188</v>
      </c>
      <c r="N392" s="24">
        <f t="shared" si="38"/>
        <v>0.24487497557649432</v>
      </c>
      <c r="O392" s="24">
        <f t="shared" si="39"/>
        <v>-2.6072374220683203E-2</v>
      </c>
    </row>
    <row r="393" spans="1:21">
      <c r="A393" s="4"/>
      <c r="B393" s="4"/>
      <c r="F393" s="1">
        <v>120</v>
      </c>
      <c r="G393" s="13">
        <f t="shared" si="40"/>
        <v>20</v>
      </c>
      <c r="H393" s="11">
        <v>20</v>
      </c>
      <c r="I393" s="11">
        <v>120</v>
      </c>
      <c r="J393" s="23">
        <f t="shared" si="34"/>
        <v>0.3490658503988659</v>
      </c>
      <c r="K393" s="23">
        <f t="shared" si="35"/>
        <v>2.0943951023931953</v>
      </c>
      <c r="L393">
        <f t="shared" si="36"/>
        <v>1.3053374316156967</v>
      </c>
      <c r="M393">
        <f t="shared" si="37"/>
        <v>18.535668420180322</v>
      </c>
      <c r="N393" s="24">
        <f t="shared" si="38"/>
        <v>0.41496018552875102</v>
      </c>
      <c r="O393" s="24">
        <f t="shared" si="39"/>
        <v>1.8466385523900009E-2</v>
      </c>
    </row>
    <row r="394" spans="1:21">
      <c r="A394" s="7"/>
      <c r="B394" s="4"/>
      <c r="F394" s="1">
        <v>130</v>
      </c>
      <c r="G394" s="13">
        <f t="shared" si="40"/>
        <v>20</v>
      </c>
      <c r="H394" s="11">
        <v>20</v>
      </c>
      <c r="I394" s="11">
        <v>130</v>
      </c>
      <c r="J394" s="23">
        <f t="shared" si="34"/>
        <v>0.3490658503988659</v>
      </c>
      <c r="K394" s="23">
        <f t="shared" si="35"/>
        <v>2.2689280275926285</v>
      </c>
      <c r="L394">
        <f t="shared" si="36"/>
        <v>1.3053374316156967</v>
      </c>
      <c r="M394">
        <f t="shared" si="37"/>
        <v>26.258863595255459</v>
      </c>
      <c r="N394" s="24">
        <f t="shared" si="38"/>
        <v>0.57751708537608581</v>
      </c>
      <c r="O394" s="24">
        <f t="shared" si="39"/>
        <v>8.5458430395754625E-2</v>
      </c>
    </row>
    <row r="395" spans="1:21">
      <c r="A395" s="7"/>
      <c r="B395" s="4"/>
      <c r="F395" s="1">
        <v>140</v>
      </c>
      <c r="G395" s="13">
        <f t="shared" si="40"/>
        <v>20</v>
      </c>
      <c r="H395" s="11">
        <v>20</v>
      </c>
      <c r="I395" s="11">
        <v>140</v>
      </c>
      <c r="J395" s="23">
        <f t="shared" si="34"/>
        <v>0.3490658503988659</v>
      </c>
      <c r="K395" s="23">
        <f t="shared" si="35"/>
        <v>2.4434609527920612</v>
      </c>
      <c r="L395">
        <f t="shared" si="36"/>
        <v>1.3053374316156967</v>
      </c>
      <c r="M395">
        <f t="shared" si="37"/>
        <v>33.982058770330596</v>
      </c>
      <c r="N395" s="24">
        <f t="shared" si="38"/>
        <v>0.72959652771972772</v>
      </c>
      <c r="O395" s="24">
        <f t="shared" si="39"/>
        <v>0.1736883741820674</v>
      </c>
    </row>
    <row r="396" spans="1:21">
      <c r="B396" s="4"/>
      <c r="F396" s="1">
        <v>150</v>
      </c>
      <c r="G396" s="13">
        <f t="shared" si="40"/>
        <v>20</v>
      </c>
      <c r="H396" s="11">
        <v>20</v>
      </c>
      <c r="I396" s="11">
        <v>150</v>
      </c>
      <c r="J396" s="23">
        <f t="shared" si="34"/>
        <v>0.3490658503988659</v>
      </c>
      <c r="K396" s="23">
        <f t="shared" si="35"/>
        <v>2.6179938779914944</v>
      </c>
      <c r="L396">
        <f t="shared" si="36"/>
        <v>1.3053374316156967</v>
      </c>
      <c r="M396">
        <f t="shared" si="37"/>
        <v>41.70525394540573</v>
      </c>
      <c r="N396" s="24">
        <f t="shared" si="38"/>
        <v>0.86843944978094834</v>
      </c>
      <c r="O396" s="24">
        <f t="shared" si="39"/>
        <v>0.28155552746605261</v>
      </c>
    </row>
    <row r="397" spans="1:21">
      <c r="A397" s="4"/>
      <c r="B397" s="4"/>
      <c r="F397" s="1">
        <v>160</v>
      </c>
      <c r="G397" s="13">
        <f t="shared" si="40"/>
        <v>20</v>
      </c>
      <c r="H397" s="11">
        <v>20</v>
      </c>
      <c r="I397" s="11">
        <v>160</v>
      </c>
      <c r="J397" s="23">
        <f t="shared" si="34"/>
        <v>0.3490658503988659</v>
      </c>
      <c r="K397" s="23">
        <f t="shared" si="35"/>
        <v>2.7925268031909272</v>
      </c>
      <c r="L397">
        <f t="shared" si="36"/>
        <v>1.3053374316156967</v>
      </c>
      <c r="M397">
        <f t="shared" si="37"/>
        <v>49.428449120480863</v>
      </c>
      <c r="N397" s="24">
        <f t="shared" si="38"/>
        <v>0.99152692899897621</v>
      </c>
      <c r="O397" s="24">
        <f t="shared" si="39"/>
        <v>0.40710293772942896</v>
      </c>
    </row>
    <row r="398" spans="1:21">
      <c r="B398" s="4"/>
      <c r="F398" s="1">
        <v>170</v>
      </c>
      <c r="G398" s="13">
        <f t="shared" si="40"/>
        <v>20</v>
      </c>
      <c r="H398" s="11">
        <v>20</v>
      </c>
      <c r="I398" s="11">
        <v>170</v>
      </c>
      <c r="J398" s="23">
        <f t="shared" si="34"/>
        <v>0.3490658503988659</v>
      </c>
      <c r="K398" s="23">
        <f t="shared" si="35"/>
        <v>2.9670597283903604</v>
      </c>
      <c r="L398">
        <f t="shared" si="36"/>
        <v>1.3053374316156967</v>
      </c>
      <c r="M398">
        <f t="shared" si="37"/>
        <v>57.151644295555997</v>
      </c>
      <c r="N398" s="24">
        <f t="shared" si="38"/>
        <v>1.0966258819458052</v>
      </c>
      <c r="O398" s="24">
        <f t="shared" si="39"/>
        <v>0.54805289286801406</v>
      </c>
    </row>
    <row r="399" spans="1:21">
      <c r="A399" s="4"/>
      <c r="B399" s="4"/>
      <c r="F399" s="1">
        <v>180</v>
      </c>
      <c r="G399" s="13">
        <f t="shared" si="40"/>
        <v>20</v>
      </c>
      <c r="H399" s="11">
        <v>20</v>
      </c>
      <c r="I399" s="11">
        <v>180</v>
      </c>
      <c r="J399" s="23">
        <f t="shared" si="34"/>
        <v>0.3490658503988659</v>
      </c>
      <c r="K399" s="23">
        <f t="shared" si="35"/>
        <v>3.1415926535897931</v>
      </c>
      <c r="L399">
        <f t="shared" si="36"/>
        <v>1.3053374316156967</v>
      </c>
      <c r="M399">
        <f t="shared" si="37"/>
        <v>64.87483947063113</v>
      </c>
      <c r="N399" s="24">
        <f t="shared" si="38"/>
        <v>1.1818295774769085</v>
      </c>
      <c r="O399" s="24">
        <f t="shared" si="39"/>
        <v>0.70184824400689594</v>
      </c>
    </row>
    <row r="400" spans="1:21">
      <c r="B400" s="4"/>
      <c r="F400" s="1">
        <v>-180</v>
      </c>
      <c r="G400" s="13">
        <f t="shared" si="40"/>
        <v>30</v>
      </c>
      <c r="H400" s="11">
        <v>30</v>
      </c>
      <c r="I400" s="11">
        <v>-180</v>
      </c>
      <c r="J400" s="23">
        <f t="shared" si="34"/>
        <v>0.52359877559829882</v>
      </c>
      <c r="K400" s="23">
        <f t="shared" si="35"/>
        <v>-3.1415926535897931</v>
      </c>
      <c r="L400">
        <f t="shared" si="36"/>
        <v>1.1378931811773303</v>
      </c>
      <c r="M400">
        <f t="shared" si="37"/>
        <v>-213.16018683207372</v>
      </c>
      <c r="N400" s="24">
        <f t="shared" si="38"/>
        <v>0.62240668771821805</v>
      </c>
      <c r="O400" s="24">
        <f t="shared" si="39"/>
        <v>2.2086717928038366</v>
      </c>
    </row>
    <row r="401" spans="1:15">
      <c r="A401" s="4"/>
      <c r="B401" s="4"/>
      <c r="F401" s="1">
        <v>-170</v>
      </c>
      <c r="G401" s="13">
        <f t="shared" si="40"/>
        <v>30</v>
      </c>
      <c r="H401" s="11">
        <v>30</v>
      </c>
      <c r="I401" s="11">
        <v>-170</v>
      </c>
      <c r="J401" s="23">
        <f t="shared" si="34"/>
        <v>0.52359877559829882</v>
      </c>
      <c r="K401" s="23">
        <f t="shared" si="35"/>
        <v>-2.9670597283903604</v>
      </c>
      <c r="L401">
        <f t="shared" si="36"/>
        <v>1.1378931811773303</v>
      </c>
      <c r="M401">
        <f t="shared" si="37"/>
        <v>-205.4369916569986</v>
      </c>
      <c r="N401" s="24">
        <f t="shared" si="38"/>
        <v>0.48874590027753401</v>
      </c>
      <c r="O401" s="24">
        <f t="shared" si="39"/>
        <v>2.283674401142286</v>
      </c>
    </row>
    <row r="402" spans="1:15">
      <c r="B402" s="4"/>
      <c r="F402" s="1">
        <v>-160</v>
      </c>
      <c r="G402" s="13">
        <f t="shared" si="40"/>
        <v>30</v>
      </c>
      <c r="H402" s="11">
        <v>30</v>
      </c>
      <c r="I402" s="11">
        <v>-160</v>
      </c>
      <c r="J402" s="23">
        <f t="shared" si="34"/>
        <v>0.52359877559829882</v>
      </c>
      <c r="K402" s="23">
        <f t="shared" si="35"/>
        <v>-2.7925268031909272</v>
      </c>
      <c r="L402">
        <f t="shared" si="36"/>
        <v>1.1378931811773303</v>
      </c>
      <c r="M402">
        <f t="shared" si="37"/>
        <v>-197.71379648192345</v>
      </c>
      <c r="N402" s="24">
        <f t="shared" si="38"/>
        <v>0.3462181640834161</v>
      </c>
      <c r="O402" s="24">
        <f t="shared" si="39"/>
        <v>2.3400343316977317</v>
      </c>
    </row>
    <row r="403" spans="1:15">
      <c r="A403" s="4"/>
      <c r="B403" s="4"/>
      <c r="F403" s="1">
        <v>-150</v>
      </c>
      <c r="G403" s="13">
        <f t="shared" si="40"/>
        <v>30</v>
      </c>
      <c r="H403" s="11">
        <v>30</v>
      </c>
      <c r="I403" s="11">
        <v>-150</v>
      </c>
      <c r="J403" s="23">
        <f t="shared" si="34"/>
        <v>0.52359877559829882</v>
      </c>
      <c r="K403" s="23">
        <f t="shared" si="35"/>
        <v>-2.6179938779914944</v>
      </c>
      <c r="L403">
        <f t="shared" si="36"/>
        <v>1.1378931811773303</v>
      </c>
      <c r="M403">
        <f t="shared" si="37"/>
        <v>-189.9906013068483</v>
      </c>
      <c r="N403" s="24">
        <f t="shared" si="38"/>
        <v>0.1974092525041089</v>
      </c>
      <c r="O403" s="24">
        <f t="shared" si="39"/>
        <v>2.376729088699471</v>
      </c>
    </row>
    <row r="404" spans="1:15">
      <c r="B404" s="4"/>
      <c r="F404" s="1">
        <v>-140</v>
      </c>
      <c r="G404" s="13">
        <f t="shared" si="40"/>
        <v>30</v>
      </c>
      <c r="H404" s="11">
        <v>30</v>
      </c>
      <c r="I404" s="11">
        <v>-140</v>
      </c>
      <c r="J404" s="23">
        <f t="shared" si="34"/>
        <v>0.52359877559829882</v>
      </c>
      <c r="K404" s="23">
        <f t="shared" si="35"/>
        <v>-2.4434609527920612</v>
      </c>
      <c r="L404">
        <f t="shared" si="36"/>
        <v>1.1378931811773303</v>
      </c>
      <c r="M404">
        <f t="shared" si="37"/>
        <v>-182.26740613177319</v>
      </c>
      <c r="N404" s="24">
        <f t="shared" si="38"/>
        <v>4.5018893541993309E-2</v>
      </c>
      <c r="O404" s="24">
        <f t="shared" si="39"/>
        <v>2.3930929468091025</v>
      </c>
    </row>
    <row r="405" spans="1:15">
      <c r="A405" s="4"/>
      <c r="B405" s="4"/>
      <c r="F405" s="1">
        <v>-130</v>
      </c>
      <c r="G405" s="13">
        <f t="shared" si="40"/>
        <v>30</v>
      </c>
      <c r="H405" s="11">
        <v>30</v>
      </c>
      <c r="I405" s="11">
        <v>-130</v>
      </c>
      <c r="J405" s="23">
        <f t="shared" si="34"/>
        <v>0.52359877559829882</v>
      </c>
      <c r="K405" s="23">
        <f t="shared" si="35"/>
        <v>-2.2689280275926285</v>
      </c>
      <c r="L405">
        <f t="shared" si="36"/>
        <v>1.1378931811773303</v>
      </c>
      <c r="M405">
        <f t="shared" si="37"/>
        <v>-174.54421095669804</v>
      </c>
      <c r="N405" s="24">
        <f t="shared" si="38"/>
        <v>-0.10818820929817156</v>
      </c>
      <c r="O405" s="24">
        <f t="shared" si="39"/>
        <v>2.3888290288739298</v>
      </c>
    </row>
    <row r="406" spans="1:15">
      <c r="B406" s="4"/>
      <c r="F406" s="1">
        <v>-120</v>
      </c>
      <c r="G406" s="13">
        <f t="shared" si="40"/>
        <v>30</v>
      </c>
      <c r="H406" s="11">
        <v>30</v>
      </c>
      <c r="I406" s="11">
        <v>-120</v>
      </c>
      <c r="J406" s="23">
        <f t="shared" si="34"/>
        <v>0.52359877559829882</v>
      </c>
      <c r="K406" s="23">
        <f t="shared" si="35"/>
        <v>-2.0943951023931953</v>
      </c>
      <c r="L406">
        <f t="shared" si="36"/>
        <v>1.1378931811773303</v>
      </c>
      <c r="M406">
        <f t="shared" si="37"/>
        <v>-166.82101578162292</v>
      </c>
      <c r="N406" s="24">
        <f t="shared" si="38"/>
        <v>-0.25943253494260321</v>
      </c>
      <c r="O406" s="24">
        <f t="shared" si="39"/>
        <v>2.3640146919455387</v>
      </c>
    </row>
    <row r="407" spans="1:15">
      <c r="A407" s="4"/>
      <c r="B407" s="4"/>
      <c r="F407" s="1">
        <v>-110</v>
      </c>
      <c r="G407" s="13">
        <f t="shared" si="40"/>
        <v>30</v>
      </c>
      <c r="H407" s="11">
        <v>30</v>
      </c>
      <c r="I407" s="11">
        <v>-110</v>
      </c>
      <c r="J407" s="23">
        <f t="shared" si="34"/>
        <v>0.52359877559829882</v>
      </c>
      <c r="K407" s="23">
        <f t="shared" si="35"/>
        <v>-1.9198621771937625</v>
      </c>
      <c r="L407">
        <f t="shared" si="36"/>
        <v>1.1378931811773303</v>
      </c>
      <c r="M407">
        <f t="shared" si="37"/>
        <v>-159.09782060654777</v>
      </c>
      <c r="N407" s="24">
        <f t="shared" si="38"/>
        <v>-0.40597017150585202</v>
      </c>
      <c r="O407" s="24">
        <f t="shared" si="39"/>
        <v>2.3191001238490743</v>
      </c>
    </row>
    <row r="408" spans="1:15">
      <c r="B408" s="4"/>
      <c r="F408" s="1">
        <v>-100</v>
      </c>
      <c r="G408" s="13">
        <f t="shared" si="40"/>
        <v>30</v>
      </c>
      <c r="H408" s="11">
        <v>30</v>
      </c>
      <c r="I408" s="11">
        <v>-100</v>
      </c>
      <c r="J408" s="23">
        <f t="shared" si="34"/>
        <v>0.52359877559829882</v>
      </c>
      <c r="K408" s="23">
        <f t="shared" si="35"/>
        <v>-1.7453292519943295</v>
      </c>
      <c r="L408">
        <f t="shared" si="36"/>
        <v>1.1378931811773303</v>
      </c>
      <c r="M408">
        <f t="shared" si="37"/>
        <v>-151.37462543147265</v>
      </c>
      <c r="N408" s="24">
        <f t="shared" si="38"/>
        <v>-0.54514259701746581</v>
      </c>
      <c r="O408" s="24">
        <f t="shared" si="39"/>
        <v>2.2549001757646034</v>
      </c>
    </row>
    <row r="409" spans="1:15">
      <c r="A409" s="4"/>
      <c r="B409" s="4"/>
      <c r="F409" s="1">
        <v>-90</v>
      </c>
      <c r="G409" s="13">
        <f t="shared" si="40"/>
        <v>30</v>
      </c>
      <c r="H409" s="11">
        <v>30</v>
      </c>
      <c r="I409" s="11">
        <v>-90</v>
      </c>
      <c r="J409" s="23">
        <f t="shared" si="34"/>
        <v>0.52359877559829882</v>
      </c>
      <c r="K409" s="23">
        <f t="shared" si="35"/>
        <v>-1.5707963267948966</v>
      </c>
      <c r="L409">
        <f t="shared" si="36"/>
        <v>1.1378931811773303</v>
      </c>
      <c r="M409">
        <f t="shared" si="37"/>
        <v>-143.6514302563975</v>
      </c>
      <c r="N409" s="24">
        <f t="shared" si="38"/>
        <v>-0.67442491098375068</v>
      </c>
      <c r="O409" s="24">
        <f t="shared" si="39"/>
        <v>2.1725795789958866</v>
      </c>
    </row>
    <row r="410" spans="1:15">
      <c r="B410" s="4"/>
      <c r="F410" s="1">
        <v>-80</v>
      </c>
      <c r="G410" s="13">
        <f t="shared" si="40"/>
        <v>30</v>
      </c>
      <c r="H410" s="11">
        <v>30</v>
      </c>
      <c r="I410" s="11">
        <v>-80</v>
      </c>
      <c r="J410" s="23">
        <f t="shared" si="34"/>
        <v>0.52359877559829882</v>
      </c>
      <c r="K410" s="23">
        <f t="shared" si="35"/>
        <v>-1.3962634015954636</v>
      </c>
      <c r="L410">
        <f t="shared" si="36"/>
        <v>1.1378931811773303</v>
      </c>
      <c r="M410">
        <f t="shared" si="37"/>
        <v>-135.92823508132238</v>
      </c>
      <c r="N410" s="24">
        <f t="shared" si="38"/>
        <v>-0.79147164175570872</v>
      </c>
      <c r="O410" s="24">
        <f t="shared" si="39"/>
        <v>2.0736318141275918</v>
      </c>
    </row>
    <row r="411" spans="1:15">
      <c r="A411" s="4"/>
      <c r="B411" s="4"/>
      <c r="F411" s="1">
        <v>-70</v>
      </c>
      <c r="G411" s="13">
        <f t="shared" si="40"/>
        <v>30</v>
      </c>
      <c r="H411" s="11">
        <v>30</v>
      </c>
      <c r="I411" s="11">
        <v>-70</v>
      </c>
      <c r="J411" s="23">
        <f t="shared" si="34"/>
        <v>0.52359877559829882</v>
      </c>
      <c r="K411" s="23">
        <f t="shared" si="35"/>
        <v>-1.2217304763960306</v>
      </c>
      <c r="L411">
        <f t="shared" si="36"/>
        <v>1.1378931811773303</v>
      </c>
      <c r="M411">
        <f t="shared" si="37"/>
        <v>-128.20503990624724</v>
      </c>
      <c r="N411" s="24">
        <f t="shared" si="38"/>
        <v>-0.89415929865460031</v>
      </c>
      <c r="O411" s="24">
        <f t="shared" si="39"/>
        <v>1.9598520159319093</v>
      </c>
    </row>
    <row r="412" spans="1:15">
      <c r="B412" s="4"/>
      <c r="F412" s="1">
        <v>-60</v>
      </c>
      <c r="G412" s="13">
        <f t="shared" si="40"/>
        <v>30</v>
      </c>
      <c r="H412" s="11">
        <v>30</v>
      </c>
      <c r="I412" s="11">
        <v>-60</v>
      </c>
      <c r="J412" s="23">
        <f t="shared" si="34"/>
        <v>0.52359877559829882</v>
      </c>
      <c r="K412" s="23">
        <f t="shared" si="35"/>
        <v>-1.0471975511965976</v>
      </c>
      <c r="L412">
        <f t="shared" si="36"/>
        <v>1.1378931811773303</v>
      </c>
      <c r="M412">
        <f t="shared" si="37"/>
        <v>-120.4818447311721</v>
      </c>
      <c r="N412" s="24">
        <f t="shared" si="38"/>
        <v>-0.9806248968639476</v>
      </c>
      <c r="O412" s="24">
        <f t="shared" si="39"/>
        <v>1.8333044055904475</v>
      </c>
    </row>
    <row r="413" spans="1:15">
      <c r="A413" s="4"/>
      <c r="B413" s="4"/>
      <c r="F413" s="1">
        <v>-50</v>
      </c>
      <c r="G413" s="13">
        <f t="shared" si="40"/>
        <v>30</v>
      </c>
      <c r="H413" s="11">
        <v>30</v>
      </c>
      <c r="I413" s="11">
        <v>-50</v>
      </c>
      <c r="J413" s="23">
        <f t="shared" si="34"/>
        <v>0.52359877559829882</v>
      </c>
      <c r="K413" s="23">
        <f t="shared" si="35"/>
        <v>-0.87266462599716477</v>
      </c>
      <c r="L413">
        <f t="shared" si="36"/>
        <v>1.1378931811773303</v>
      </c>
      <c r="M413">
        <f t="shared" si="37"/>
        <v>-112.75864955609697</v>
      </c>
      <c r="N413" s="24">
        <f t="shared" si="38"/>
        <v>-1.049299756159892</v>
      </c>
      <c r="O413" s="24">
        <f t="shared" si="39"/>
        <v>1.6962848410840716</v>
      </c>
    </row>
    <row r="414" spans="1:15">
      <c r="B414" s="4"/>
      <c r="F414" s="1">
        <v>-40</v>
      </c>
      <c r="G414" s="13">
        <f t="shared" si="40"/>
        <v>30</v>
      </c>
      <c r="H414" s="11">
        <v>30</v>
      </c>
      <c r="I414" s="11">
        <v>-40</v>
      </c>
      <c r="J414" s="23">
        <f t="shared" si="34"/>
        <v>0.52359877559829882</v>
      </c>
      <c r="K414" s="23">
        <f t="shared" si="35"/>
        <v>-0.69813170079773179</v>
      </c>
      <c r="L414">
        <f t="shared" si="36"/>
        <v>1.1378931811773303</v>
      </c>
      <c r="M414">
        <f t="shared" si="37"/>
        <v>-105.03545438102184</v>
      </c>
      <c r="N414" s="24">
        <f t="shared" si="38"/>
        <v>-1.0989379602949922</v>
      </c>
      <c r="O414" s="24">
        <f t="shared" si="39"/>
        <v>1.5512791651707587</v>
      </c>
    </row>
    <row r="415" spans="1:15">
      <c r="A415" s="4"/>
      <c r="B415" s="4"/>
      <c r="F415" s="1">
        <v>-30</v>
      </c>
      <c r="G415" s="13">
        <f t="shared" si="40"/>
        <v>30</v>
      </c>
      <c r="H415" s="11">
        <v>30</v>
      </c>
      <c r="I415" s="11">
        <v>-30</v>
      </c>
      <c r="J415" s="23">
        <f t="shared" si="34"/>
        <v>0.52359877559829882</v>
      </c>
      <c r="K415" s="23">
        <f t="shared" si="35"/>
        <v>-0.52359877559829882</v>
      </c>
      <c r="L415">
        <f t="shared" si="36"/>
        <v>1.1378931811773303</v>
      </c>
      <c r="M415">
        <f t="shared" si="37"/>
        <v>-97.312259205946702</v>
      </c>
      <c r="N415" s="24">
        <f t="shared" si="38"/>
        <v>-1.1286389607182965</v>
      </c>
      <c r="O415" s="24">
        <f t="shared" si="39"/>
        <v>1.4009181066127347</v>
      </c>
    </row>
    <row r="416" spans="1:15">
      <c r="B416" s="4"/>
      <c r="F416" s="1">
        <v>-20</v>
      </c>
      <c r="G416" s="13">
        <f t="shared" si="40"/>
        <v>30</v>
      </c>
      <c r="H416" s="11">
        <v>30</v>
      </c>
      <c r="I416" s="11">
        <v>-20</v>
      </c>
      <c r="J416" s="23">
        <f t="shared" si="34"/>
        <v>0.52359877559829882</v>
      </c>
      <c r="K416" s="23">
        <f t="shared" si="35"/>
        <v>-0.3490658503988659</v>
      </c>
      <c r="L416">
        <f t="shared" si="36"/>
        <v>1.1378931811773303</v>
      </c>
      <c r="M416">
        <f t="shared" si="37"/>
        <v>-89.589064030871569</v>
      </c>
      <c r="N416" s="24">
        <f t="shared" si="38"/>
        <v>-1.1378639145494254</v>
      </c>
      <c r="O416" s="24">
        <f t="shared" si="39"/>
        <v>1.2479295528459637</v>
      </c>
    </row>
    <row r="417" spans="1:15">
      <c r="A417" s="4"/>
      <c r="B417" s="4"/>
      <c r="F417" s="1">
        <v>-10</v>
      </c>
      <c r="G417" s="13">
        <f t="shared" si="40"/>
        <v>30</v>
      </c>
      <c r="H417" s="11">
        <v>30</v>
      </c>
      <c r="I417" s="11">
        <v>-10</v>
      </c>
      <c r="J417" s="23">
        <f t="shared" si="34"/>
        <v>0.52359877559829882</v>
      </c>
      <c r="K417" s="23">
        <f t="shared" si="35"/>
        <v>-0.17453292519943295</v>
      </c>
      <c r="L417">
        <f t="shared" si="36"/>
        <v>1.1378931811773303</v>
      </c>
      <c r="M417">
        <f t="shared" si="37"/>
        <v>-81.865868855796435</v>
      </c>
      <c r="N417" s="24">
        <f t="shared" si="38"/>
        <v>-1.126445460399103</v>
      </c>
      <c r="O417" s="24">
        <f t="shared" si="39"/>
        <v>1.0950890599729961</v>
      </c>
    </row>
    <row r="418" spans="1:15">
      <c r="B418" s="4"/>
      <c r="F418" s="1">
        <v>0</v>
      </c>
      <c r="G418" s="13">
        <f t="shared" si="40"/>
        <v>30</v>
      </c>
      <c r="H418" s="11">
        <v>30</v>
      </c>
      <c r="I418" s="11">
        <v>0</v>
      </c>
      <c r="J418" s="23">
        <f t="shared" si="34"/>
        <v>0.52359877559829882</v>
      </c>
      <c r="K418" s="23">
        <f t="shared" si="35"/>
        <v>0</v>
      </c>
      <c r="L418">
        <f t="shared" si="36"/>
        <v>1.1378931811773303</v>
      </c>
      <c r="M418">
        <f t="shared" si="37"/>
        <v>-74.142673680721288</v>
      </c>
      <c r="N418" s="24">
        <f t="shared" si="38"/>
        <v>-1.0945907546807885</v>
      </c>
      <c r="O418" s="24">
        <f t="shared" si="39"/>
        <v>0.9451694979391031</v>
      </c>
    </row>
    <row r="419" spans="1:15">
      <c r="A419" s="4"/>
      <c r="B419" s="4"/>
      <c r="F419" s="1">
        <v>10</v>
      </c>
      <c r="G419" s="13">
        <f t="shared" si="40"/>
        <v>30</v>
      </c>
      <c r="H419" s="11">
        <v>30</v>
      </c>
      <c r="I419" s="11">
        <v>10</v>
      </c>
      <c r="J419" s="23">
        <f t="shared" si="34"/>
        <v>0.52359877559829882</v>
      </c>
      <c r="K419" s="23">
        <f t="shared" si="35"/>
        <v>0.17453292519943295</v>
      </c>
      <c r="L419">
        <f t="shared" si="36"/>
        <v>1.1378931811773303</v>
      </c>
      <c r="M419">
        <f t="shared" si="37"/>
        <v>-66.419478505646154</v>
      </c>
      <c r="N419" s="24">
        <f t="shared" si="38"/>
        <v>-1.0428777133278935</v>
      </c>
      <c r="O419" s="24">
        <f t="shared" si="39"/>
        <v>0.80089074444133979</v>
      </c>
    </row>
    <row r="420" spans="1:15">
      <c r="B420" s="4"/>
      <c r="F420" s="1">
        <v>20</v>
      </c>
      <c r="G420" s="13">
        <f t="shared" si="40"/>
        <v>30</v>
      </c>
      <c r="H420" s="11">
        <v>30</v>
      </c>
      <c r="I420" s="11">
        <v>20</v>
      </c>
      <c r="J420" s="23">
        <f t="shared" si="34"/>
        <v>0.52359877559829882</v>
      </c>
      <c r="K420" s="23">
        <f t="shared" si="35"/>
        <v>0.3490658503988659</v>
      </c>
      <c r="L420">
        <f t="shared" si="36"/>
        <v>1.1378931811773303</v>
      </c>
      <c r="M420">
        <f t="shared" si="37"/>
        <v>-58.696283330571028</v>
      </c>
      <c r="N420" s="24">
        <f t="shared" si="38"/>
        <v>-0.97224452710027875</v>
      </c>
      <c r="O420" s="24">
        <f t="shared" si="39"/>
        <v>0.6648703402360524</v>
      </c>
    </row>
    <row r="421" spans="1:15">
      <c r="A421" s="4"/>
      <c r="B421" s="4"/>
      <c r="F421" s="1">
        <v>30</v>
      </c>
      <c r="G421" s="13">
        <f t="shared" si="40"/>
        <v>30</v>
      </c>
      <c r="H421" s="11">
        <v>30</v>
      </c>
      <c r="I421" s="11">
        <v>30</v>
      </c>
      <c r="J421" s="23">
        <f t="shared" si="34"/>
        <v>0.52359877559829882</v>
      </c>
      <c r="K421" s="23">
        <f t="shared" si="35"/>
        <v>0.52359877559829882</v>
      </c>
      <c r="L421">
        <f t="shared" si="36"/>
        <v>1.1378931811773303</v>
      </c>
      <c r="M421">
        <f t="shared" si="37"/>
        <v>-50.973088155495887</v>
      </c>
      <c r="N421" s="24">
        <f t="shared" si="38"/>
        <v>-0.88397264069592829</v>
      </c>
      <c r="O421" s="24">
        <f t="shared" si="39"/>
        <v>0.53957600106842629</v>
      </c>
    </row>
    <row r="422" spans="1:15">
      <c r="B422" s="4"/>
      <c r="F422" s="1">
        <v>40</v>
      </c>
      <c r="G422" s="13">
        <f t="shared" si="40"/>
        <v>30</v>
      </c>
      <c r="H422" s="11">
        <v>30</v>
      </c>
      <c r="I422" s="11">
        <v>40</v>
      </c>
      <c r="J422" s="23">
        <f t="shared" si="34"/>
        <v>0.52359877559829882</v>
      </c>
      <c r="K422" s="23">
        <f t="shared" si="35"/>
        <v>0.69813170079773179</v>
      </c>
      <c r="L422">
        <f t="shared" si="36"/>
        <v>1.1378931811773303</v>
      </c>
      <c r="M422">
        <f t="shared" si="37"/>
        <v>-43.249892980420753</v>
      </c>
      <c r="N422" s="24">
        <f t="shared" si="38"/>
        <v>-0.77966350446495614</v>
      </c>
      <c r="O422" s="24">
        <f t="shared" si="39"/>
        <v>0.42728084776436281</v>
      </c>
    </row>
    <row r="423" spans="1:15">
      <c r="A423" s="4"/>
      <c r="B423" s="4"/>
      <c r="F423" s="1">
        <v>50</v>
      </c>
      <c r="G423" s="13">
        <f t="shared" si="40"/>
        <v>30</v>
      </c>
      <c r="H423" s="11">
        <v>30</v>
      </c>
      <c r="I423" s="11">
        <v>50</v>
      </c>
      <c r="J423" s="23">
        <f t="shared" si="34"/>
        <v>0.52359877559829882</v>
      </c>
      <c r="K423" s="23">
        <f t="shared" si="35"/>
        <v>0.87266462599716477</v>
      </c>
      <c r="L423">
        <f t="shared" si="36"/>
        <v>1.1378931811773303</v>
      </c>
      <c r="M423">
        <f t="shared" si="37"/>
        <v>-35.52669780534562</v>
      </c>
      <c r="N423" s="24">
        <f t="shared" si="38"/>
        <v>-0.66120952050209014</v>
      </c>
      <c r="O423" s="24">
        <f t="shared" si="39"/>
        <v>0.33002216671141127</v>
      </c>
    </row>
    <row r="424" spans="1:15">
      <c r="B424" s="4"/>
      <c r="F424" s="1">
        <v>60</v>
      </c>
      <c r="G424" s="13">
        <f t="shared" si="40"/>
        <v>30</v>
      </c>
      <c r="H424" s="11">
        <v>30</v>
      </c>
      <c r="I424" s="11">
        <v>60</v>
      </c>
      <c r="J424" s="23">
        <f t="shared" si="34"/>
        <v>0.52359877559829882</v>
      </c>
      <c r="K424" s="23">
        <f t="shared" si="35"/>
        <v>1.0471975511965976</v>
      </c>
      <c r="L424">
        <f t="shared" si="36"/>
        <v>1.1378931811773303</v>
      </c>
      <c r="M424">
        <f t="shared" si="37"/>
        <v>-27.803502630270486</v>
      </c>
      <c r="N424" s="24">
        <f t="shared" si="38"/>
        <v>-0.53075971022079371</v>
      </c>
      <c r="O424" s="24">
        <f t="shared" si="39"/>
        <v>0.2495644489062907</v>
      </c>
    </row>
    <row r="425" spans="1:15">
      <c r="A425" s="7"/>
      <c r="B425" s="4"/>
      <c r="F425" s="1">
        <v>70</v>
      </c>
      <c r="G425" s="13">
        <f t="shared" si="40"/>
        <v>30</v>
      </c>
      <c r="H425" s="11">
        <v>30</v>
      </c>
      <c r="I425" s="11">
        <v>70</v>
      </c>
      <c r="J425" s="23">
        <f t="shared" si="34"/>
        <v>0.52359877559829882</v>
      </c>
      <c r="K425" s="23">
        <f t="shared" si="35"/>
        <v>1.2217304763960306</v>
      </c>
      <c r="L425">
        <f t="shared" si="36"/>
        <v>1.1378931811773303</v>
      </c>
      <c r="M425">
        <f t="shared" si="37"/>
        <v>-20.080307455195349</v>
      </c>
      <c r="N425" s="24">
        <f t="shared" si="38"/>
        <v>-0.39068072627636774</v>
      </c>
      <c r="O425" s="24">
        <f t="shared" si="39"/>
        <v>0.18736737812372151</v>
      </c>
    </row>
    <row r="426" spans="1:15">
      <c r="B426" s="4"/>
      <c r="F426" s="1">
        <v>80</v>
      </c>
      <c r="G426" s="13">
        <f t="shared" si="40"/>
        <v>30</v>
      </c>
      <c r="H426" s="11">
        <v>30</v>
      </c>
      <c r="I426" s="11">
        <v>80</v>
      </c>
      <c r="J426" s="23">
        <f t="shared" si="34"/>
        <v>0.52359877559829882</v>
      </c>
      <c r="K426" s="23">
        <f t="shared" si="35"/>
        <v>1.3962634015954636</v>
      </c>
      <c r="L426">
        <f t="shared" si="36"/>
        <v>1.1378931811773303</v>
      </c>
      <c r="M426">
        <f t="shared" si="37"/>
        <v>-12.357112280120216</v>
      </c>
      <c r="N426" s="24">
        <f t="shared" si="38"/>
        <v>-0.24351391616934986</v>
      </c>
      <c r="O426" s="24">
        <f t="shared" si="39"/>
        <v>0.14455934897311029</v>
      </c>
    </row>
    <row r="427" spans="1:15">
      <c r="A427" s="4"/>
      <c r="B427" s="4"/>
      <c r="F427" s="1">
        <v>90</v>
      </c>
      <c r="G427" s="13">
        <f t="shared" si="40"/>
        <v>30</v>
      </c>
      <c r="H427" s="11">
        <v>30</v>
      </c>
      <c r="I427" s="11">
        <v>90</v>
      </c>
      <c r="J427" s="23">
        <f t="shared" si="34"/>
        <v>0.52359877559829882</v>
      </c>
      <c r="K427" s="23">
        <f t="shared" si="35"/>
        <v>1.5707963267948966</v>
      </c>
      <c r="L427">
        <f t="shared" si="36"/>
        <v>1.1378931811773303</v>
      </c>
      <c r="M427">
        <f t="shared" si="37"/>
        <v>-4.6339171050450805</v>
      </c>
      <c r="N427" s="24">
        <f t="shared" si="38"/>
        <v>-9.1929216491912241E-2</v>
      </c>
      <c r="O427" s="24">
        <f t="shared" si="39"/>
        <v>0.12191699528503941</v>
      </c>
    </row>
    <row r="428" spans="1:15">
      <c r="B428" s="4"/>
      <c r="F428" s="1">
        <v>100</v>
      </c>
      <c r="G428" s="13">
        <f t="shared" si="40"/>
        <v>30</v>
      </c>
      <c r="H428" s="11">
        <v>30</v>
      </c>
      <c r="I428" s="11">
        <v>100</v>
      </c>
      <c r="J428" s="23">
        <f t="shared" si="34"/>
        <v>0.52359877559829882</v>
      </c>
      <c r="K428" s="23">
        <f t="shared" si="35"/>
        <v>1.7453292519943295</v>
      </c>
      <c r="L428">
        <f t="shared" si="36"/>
        <v>1.1378931811773303</v>
      </c>
      <c r="M428">
        <f t="shared" si="37"/>
        <v>3.0892780700300539</v>
      </c>
      <c r="N428" s="24">
        <f t="shared" si="38"/>
        <v>6.13232857207777E-2</v>
      </c>
      <c r="O428" s="24">
        <f t="shared" si="39"/>
        <v>0.11985110022862622</v>
      </c>
    </row>
    <row r="429" spans="1:15">
      <c r="A429" s="4"/>
      <c r="B429" s="4"/>
      <c r="F429" s="1">
        <v>110</v>
      </c>
      <c r="G429" s="13">
        <f t="shared" si="40"/>
        <v>30</v>
      </c>
      <c r="H429" s="11">
        <v>30</v>
      </c>
      <c r="I429" s="11">
        <v>110</v>
      </c>
      <c r="J429" s="23">
        <f t="shared" si="34"/>
        <v>0.52359877559829882</v>
      </c>
      <c r="K429" s="23">
        <f t="shared" si="35"/>
        <v>1.9198621771937625</v>
      </c>
      <c r="L429">
        <f t="shared" si="36"/>
        <v>1.1378931811773303</v>
      </c>
      <c r="M429">
        <f t="shared" si="37"/>
        <v>10.812473245105188</v>
      </c>
      <c r="N429" s="24">
        <f t="shared" si="38"/>
        <v>0.21346324574831682</v>
      </c>
      <c r="O429" s="24">
        <f t="shared" si="39"/>
        <v>0.13839914378188145</v>
      </c>
    </row>
    <row r="430" spans="1:15">
      <c r="B430" s="4"/>
      <c r="F430" s="1">
        <v>120</v>
      </c>
      <c r="G430" s="13">
        <f t="shared" si="40"/>
        <v>30</v>
      </c>
      <c r="H430" s="11">
        <v>30</v>
      </c>
      <c r="I430" s="11">
        <v>120</v>
      </c>
      <c r="J430" s="23">
        <f t="shared" si="34"/>
        <v>0.52359877559829882</v>
      </c>
      <c r="K430" s="23">
        <f t="shared" si="35"/>
        <v>2.0943951023931953</v>
      </c>
      <c r="L430">
        <f t="shared" si="36"/>
        <v>1.1378931811773303</v>
      </c>
      <c r="M430">
        <f t="shared" si="37"/>
        <v>18.535668420180322</v>
      </c>
      <c r="N430" s="24">
        <f t="shared" si="38"/>
        <v>0.36173050288521869</v>
      </c>
      <c r="O430" s="24">
        <f t="shared" si="39"/>
        <v>0.17722462276069728</v>
      </c>
    </row>
    <row r="431" spans="1:15">
      <c r="A431" s="4"/>
      <c r="B431" s="4"/>
      <c r="F431" s="1">
        <v>130</v>
      </c>
      <c r="G431" s="13">
        <f t="shared" si="40"/>
        <v>30</v>
      </c>
      <c r="H431" s="11">
        <v>30</v>
      </c>
      <c r="I431" s="11">
        <v>130</v>
      </c>
      <c r="J431" s="23">
        <f t="shared" si="34"/>
        <v>0.52359877559829882</v>
      </c>
      <c r="K431" s="23">
        <f t="shared" si="35"/>
        <v>2.2689280275926285</v>
      </c>
      <c r="L431">
        <f t="shared" si="36"/>
        <v>1.1378931811773303</v>
      </c>
      <c r="M431">
        <f t="shared" si="37"/>
        <v>26.258863595255459</v>
      </c>
      <c r="N431" s="24">
        <f t="shared" si="38"/>
        <v>0.5034351559576864</v>
      </c>
      <c r="O431" s="24">
        <f t="shared" si="39"/>
        <v>0.23562315574266712</v>
      </c>
    </row>
    <row r="432" spans="1:15">
      <c r="B432" s="4"/>
      <c r="F432" s="1">
        <v>140</v>
      </c>
      <c r="G432" s="13">
        <f t="shared" si="40"/>
        <v>30</v>
      </c>
      <c r="H432" s="11">
        <v>30</v>
      </c>
      <c r="I432" s="11">
        <v>140</v>
      </c>
      <c r="J432" s="23">
        <f t="shared" si="34"/>
        <v>0.52359877559829882</v>
      </c>
      <c r="K432" s="23">
        <f t="shared" si="35"/>
        <v>2.4434609527920612</v>
      </c>
      <c r="L432">
        <f t="shared" si="36"/>
        <v>1.1378931811773303</v>
      </c>
      <c r="M432">
        <f t="shared" si="37"/>
        <v>33.982058770330596</v>
      </c>
      <c r="N432" s="24">
        <f t="shared" si="38"/>
        <v>0.63600636417461942</v>
      </c>
      <c r="O432" s="24">
        <f t="shared" si="39"/>
        <v>0.31253526212870542</v>
      </c>
    </row>
    <row r="433" spans="1:15">
      <c r="A433" s="4"/>
      <c r="B433" s="4"/>
      <c r="F433" s="1">
        <v>150</v>
      </c>
      <c r="G433" s="13">
        <f t="shared" si="40"/>
        <v>30</v>
      </c>
      <c r="H433" s="11">
        <v>30</v>
      </c>
      <c r="I433" s="11">
        <v>150</v>
      </c>
      <c r="J433" s="23">
        <f t="shared" si="34"/>
        <v>0.52359877559829882</v>
      </c>
      <c r="K433" s="23">
        <f t="shared" si="35"/>
        <v>2.6179938779914944</v>
      </c>
      <c r="L433">
        <f t="shared" si="36"/>
        <v>1.1378931811773303</v>
      </c>
      <c r="M433">
        <f t="shared" si="37"/>
        <v>41.70525394540573</v>
      </c>
      <c r="N433" s="24">
        <f t="shared" si="38"/>
        <v>0.75703898795577196</v>
      </c>
      <c r="O433" s="24">
        <f t="shared" si="39"/>
        <v>0.40656558350157235</v>
      </c>
    </row>
    <row r="434" spans="1:15">
      <c r="B434" s="4"/>
      <c r="F434" s="1">
        <v>160</v>
      </c>
      <c r="G434" s="13">
        <f t="shared" si="40"/>
        <v>30</v>
      </c>
      <c r="H434" s="11">
        <v>30</v>
      </c>
      <c r="I434" s="11">
        <v>160</v>
      </c>
      <c r="J434" s="23">
        <f t="shared" si="34"/>
        <v>0.52359877559829882</v>
      </c>
      <c r="K434" s="23">
        <f t="shared" si="35"/>
        <v>2.7925268031909272</v>
      </c>
      <c r="L434">
        <f t="shared" si="36"/>
        <v>1.1378931811773303</v>
      </c>
      <c r="M434">
        <f t="shared" si="37"/>
        <v>49.428449120480863</v>
      </c>
      <c r="N434" s="24">
        <f t="shared" si="38"/>
        <v>0.86433722356764653</v>
      </c>
      <c r="O434" s="24">
        <f t="shared" si="39"/>
        <v>0.51600819856267777</v>
      </c>
    </row>
    <row r="435" spans="1:15">
      <c r="A435" s="7"/>
      <c r="B435" s="4"/>
      <c r="F435" s="1">
        <v>170</v>
      </c>
      <c r="G435" s="13">
        <f t="shared" si="40"/>
        <v>30</v>
      </c>
      <c r="H435" s="11">
        <v>30</v>
      </c>
      <c r="I435" s="11">
        <v>170</v>
      </c>
      <c r="J435" s="23">
        <f t="shared" si="34"/>
        <v>0.52359877559829882</v>
      </c>
      <c r="K435" s="23">
        <f t="shared" si="35"/>
        <v>2.9670597283903604</v>
      </c>
      <c r="L435">
        <f t="shared" si="36"/>
        <v>1.1378931811773303</v>
      </c>
      <c r="M435">
        <f t="shared" si="37"/>
        <v>57.151644295555997</v>
      </c>
      <c r="N435" s="24">
        <f t="shared" si="38"/>
        <v>0.9559544399367873</v>
      </c>
      <c r="O435" s="24">
        <f t="shared" si="39"/>
        <v>0.63887757237732956</v>
      </c>
    </row>
    <row r="436" spans="1:15">
      <c r="B436" s="4"/>
      <c r="F436" s="1">
        <v>180</v>
      </c>
      <c r="G436" s="13">
        <f t="shared" si="40"/>
        <v>30</v>
      </c>
      <c r="H436" s="11">
        <v>30</v>
      </c>
      <c r="I436" s="11">
        <v>180</v>
      </c>
      <c r="J436" s="23">
        <f t="shared" si="34"/>
        <v>0.52359877559829882</v>
      </c>
      <c r="K436" s="23">
        <f t="shared" si="35"/>
        <v>3.1415926535897931</v>
      </c>
      <c r="L436">
        <f t="shared" si="36"/>
        <v>1.1378931811773303</v>
      </c>
      <c r="M436">
        <f t="shared" si="37"/>
        <v>64.87483947063113</v>
      </c>
      <c r="N436" s="24">
        <f t="shared" si="38"/>
        <v>1.0302284949111762</v>
      </c>
      <c r="O436" s="24">
        <f t="shared" si="39"/>
        <v>0.77294457843958231</v>
      </c>
    </row>
    <row r="437" spans="1:15">
      <c r="A437" s="4"/>
      <c r="B437" s="4"/>
      <c r="F437" s="1">
        <v>-180</v>
      </c>
      <c r="G437" s="13">
        <f t="shared" si="40"/>
        <v>40</v>
      </c>
      <c r="H437" s="11">
        <v>40</v>
      </c>
      <c r="I437" s="11">
        <v>-180</v>
      </c>
      <c r="J437" s="23">
        <f t="shared" si="34"/>
        <v>0.69813170079773179</v>
      </c>
      <c r="K437" s="23">
        <f t="shared" si="35"/>
        <v>-3.1415926535897931</v>
      </c>
      <c r="L437">
        <f t="shared" si="36"/>
        <v>0.96178887655151624</v>
      </c>
      <c r="M437">
        <f t="shared" si="37"/>
        <v>-213.16018683207372</v>
      </c>
      <c r="N437" s="24">
        <f t="shared" si="38"/>
        <v>0.52608086491851935</v>
      </c>
      <c r="O437" s="24">
        <f t="shared" si="39"/>
        <v>2.0612470256522397</v>
      </c>
    </row>
    <row r="438" spans="1:15">
      <c r="B438" s="4"/>
      <c r="F438" s="1">
        <v>-170</v>
      </c>
      <c r="G438" s="13">
        <f t="shared" si="40"/>
        <v>40</v>
      </c>
      <c r="H438" s="11">
        <v>40</v>
      </c>
      <c r="I438" s="11">
        <v>-170</v>
      </c>
      <c r="J438" s="23">
        <f t="shared" si="34"/>
        <v>0.69813170079773179</v>
      </c>
      <c r="K438" s="23">
        <f t="shared" si="35"/>
        <v>-2.9670597283903604</v>
      </c>
      <c r="L438">
        <f t="shared" si="36"/>
        <v>0.96178887655151624</v>
      </c>
      <c r="M438">
        <f t="shared" si="37"/>
        <v>-205.4369916569986</v>
      </c>
      <c r="N438" s="24">
        <f t="shared" si="38"/>
        <v>0.41310588561636935</v>
      </c>
      <c r="O438" s="24">
        <f t="shared" si="39"/>
        <v>2.1246419695762677</v>
      </c>
    </row>
    <row r="439" spans="1:15">
      <c r="A439" s="7"/>
      <c r="B439" s="4"/>
      <c r="F439" s="1">
        <v>-160</v>
      </c>
      <c r="G439" s="13">
        <f t="shared" si="40"/>
        <v>40</v>
      </c>
      <c r="H439" s="11">
        <v>40</v>
      </c>
      <c r="I439" s="11">
        <v>-160</v>
      </c>
      <c r="J439" s="23">
        <f t="shared" si="34"/>
        <v>0.69813170079773179</v>
      </c>
      <c r="K439" s="23">
        <f t="shared" si="35"/>
        <v>-2.7925268031909272</v>
      </c>
      <c r="L439">
        <f t="shared" si="36"/>
        <v>0.96178887655151624</v>
      </c>
      <c r="M439">
        <f t="shared" si="37"/>
        <v>-197.71379648192345</v>
      </c>
      <c r="N439" s="24">
        <f t="shared" si="38"/>
        <v>0.29263623737597916</v>
      </c>
      <c r="O439" s="24">
        <f t="shared" si="39"/>
        <v>2.1722794413426056</v>
      </c>
    </row>
    <row r="440" spans="1:15">
      <c r="B440" s="4"/>
      <c r="F440" s="1">
        <v>-150</v>
      </c>
      <c r="G440" s="13">
        <f t="shared" si="40"/>
        <v>40</v>
      </c>
      <c r="H440" s="11">
        <v>40</v>
      </c>
      <c r="I440" s="11">
        <v>-150</v>
      </c>
      <c r="J440" s="23">
        <f t="shared" si="34"/>
        <v>0.69813170079773179</v>
      </c>
      <c r="K440" s="23">
        <f t="shared" si="35"/>
        <v>-2.6179938779914944</v>
      </c>
      <c r="L440">
        <f t="shared" si="36"/>
        <v>0.96178887655151624</v>
      </c>
      <c r="M440">
        <f t="shared" si="37"/>
        <v>-189.9906013068483</v>
      </c>
      <c r="N440" s="24">
        <f t="shared" si="38"/>
        <v>0.16685751028963464</v>
      </c>
      <c r="O440" s="24">
        <f t="shared" si="39"/>
        <v>2.20329519018075</v>
      </c>
    </row>
    <row r="441" spans="1:15">
      <c r="A441" s="4"/>
      <c r="B441" s="4"/>
      <c r="F441" s="1">
        <v>-140</v>
      </c>
      <c r="G441" s="13">
        <f t="shared" si="40"/>
        <v>40</v>
      </c>
      <c r="H441" s="11">
        <v>40</v>
      </c>
      <c r="I441" s="11">
        <v>-140</v>
      </c>
      <c r="J441" s="23">
        <f t="shared" si="34"/>
        <v>0.69813170079773179</v>
      </c>
      <c r="K441" s="23">
        <f t="shared" si="35"/>
        <v>-2.4434609527920612</v>
      </c>
      <c r="L441">
        <f t="shared" si="36"/>
        <v>0.96178887655151624</v>
      </c>
      <c r="M441">
        <f t="shared" si="37"/>
        <v>-182.26740613177319</v>
      </c>
      <c r="N441" s="24">
        <f t="shared" si="38"/>
        <v>3.805161306841362E-2</v>
      </c>
      <c r="O441" s="24">
        <f t="shared" si="39"/>
        <v>2.2171265207200781</v>
      </c>
    </row>
    <row r="442" spans="1:15">
      <c r="B442" s="4"/>
      <c r="F442" s="1">
        <v>-130</v>
      </c>
      <c r="G442" s="13">
        <f t="shared" si="40"/>
        <v>40</v>
      </c>
      <c r="H442" s="11">
        <v>40</v>
      </c>
      <c r="I442" s="11">
        <v>-130</v>
      </c>
      <c r="J442" s="23">
        <f t="shared" si="34"/>
        <v>0.69813170079773179</v>
      </c>
      <c r="K442" s="23">
        <f t="shared" si="35"/>
        <v>-2.2689280275926285</v>
      </c>
      <c r="L442">
        <f t="shared" si="36"/>
        <v>0.96178887655151624</v>
      </c>
      <c r="M442">
        <f t="shared" si="37"/>
        <v>-174.54421095669804</v>
      </c>
      <c r="N442" s="24">
        <f t="shared" si="38"/>
        <v>-9.1444625908864485E-2</v>
      </c>
      <c r="O442" s="24">
        <f t="shared" si="39"/>
        <v>2.2135225015481428</v>
      </c>
    </row>
    <row r="443" spans="1:15">
      <c r="A443" s="4"/>
      <c r="B443" s="4"/>
      <c r="F443" s="1">
        <v>-120</v>
      </c>
      <c r="G443" s="13">
        <f t="shared" si="40"/>
        <v>40</v>
      </c>
      <c r="H443" s="11">
        <v>40</v>
      </c>
      <c r="I443" s="11">
        <v>-120</v>
      </c>
      <c r="J443" s="23">
        <f t="shared" si="34"/>
        <v>0.69813170079773179</v>
      </c>
      <c r="K443" s="23">
        <f t="shared" si="35"/>
        <v>-2.0943951023931953</v>
      </c>
      <c r="L443">
        <f t="shared" si="36"/>
        <v>0.96178887655151624</v>
      </c>
      <c r="M443">
        <f t="shared" si="37"/>
        <v>-166.82101578162292</v>
      </c>
      <c r="N443" s="24">
        <f t="shared" si="38"/>
        <v>-0.21928185391285249</v>
      </c>
      <c r="O443" s="24">
        <f t="shared" si="39"/>
        <v>2.1925485176702937</v>
      </c>
    </row>
    <row r="444" spans="1:15">
      <c r="B444" s="4"/>
      <c r="F444" s="1">
        <v>-110</v>
      </c>
      <c r="G444" s="13">
        <f t="shared" si="40"/>
        <v>40</v>
      </c>
      <c r="H444" s="11">
        <v>40</v>
      </c>
      <c r="I444" s="11">
        <v>-110</v>
      </c>
      <c r="J444" s="23">
        <f t="shared" si="34"/>
        <v>0.69813170079773179</v>
      </c>
      <c r="K444" s="23">
        <f t="shared" si="35"/>
        <v>-1.9198621771937625</v>
      </c>
      <c r="L444">
        <f t="shared" si="36"/>
        <v>0.96178887655151624</v>
      </c>
      <c r="M444">
        <f t="shared" si="37"/>
        <v>-159.09782060654777</v>
      </c>
      <c r="N444" s="24">
        <f t="shared" si="38"/>
        <v>-0.34314081640075361</v>
      </c>
      <c r="O444" s="24">
        <f t="shared" si="39"/>
        <v>2.1545850842787693</v>
      </c>
    </row>
    <row r="445" spans="1:15">
      <c r="B445" s="4"/>
      <c r="F445" s="1">
        <v>-100</v>
      </c>
      <c r="G445" s="13">
        <f t="shared" si="40"/>
        <v>40</v>
      </c>
      <c r="H445" s="11">
        <v>40</v>
      </c>
      <c r="I445" s="11">
        <v>-100</v>
      </c>
      <c r="J445" s="23">
        <f t="shared" si="34"/>
        <v>0.69813170079773179</v>
      </c>
      <c r="K445" s="23">
        <f t="shared" si="35"/>
        <v>-1.7453292519943295</v>
      </c>
      <c r="L445">
        <f t="shared" si="36"/>
        <v>0.96178887655151624</v>
      </c>
      <c r="M445">
        <f t="shared" si="37"/>
        <v>-151.37462543147265</v>
      </c>
      <c r="N445" s="24">
        <f t="shared" si="38"/>
        <v>-0.46077443350466407</v>
      </c>
      <c r="O445" s="24">
        <f t="shared" si="39"/>
        <v>2.1003209433521652</v>
      </c>
    </row>
    <row r="446" spans="1:15">
      <c r="B446" s="4"/>
      <c r="F446" s="1">
        <v>-90</v>
      </c>
      <c r="G446" s="13">
        <f t="shared" si="40"/>
        <v>40</v>
      </c>
      <c r="H446" s="11">
        <v>40</v>
      </c>
      <c r="I446" s="11">
        <v>-90</v>
      </c>
      <c r="J446" s="23">
        <f t="shared" si="34"/>
        <v>0.69813170079773179</v>
      </c>
      <c r="K446" s="23">
        <f t="shared" si="35"/>
        <v>-1.5707963267948966</v>
      </c>
      <c r="L446">
        <f t="shared" si="36"/>
        <v>0.96178887655151624</v>
      </c>
      <c r="M446">
        <f t="shared" si="37"/>
        <v>-143.6514302563975</v>
      </c>
      <c r="N446" s="24">
        <f t="shared" si="38"/>
        <v>-0.57004856710915741</v>
      </c>
      <c r="O446" s="24">
        <f t="shared" si="39"/>
        <v>2.0307405683284605</v>
      </c>
    </row>
    <row r="447" spans="1:15">
      <c r="A447" s="4"/>
      <c r="B447" s="4"/>
      <c r="F447" s="1">
        <v>-80</v>
      </c>
      <c r="G447" s="13">
        <f t="shared" si="40"/>
        <v>40</v>
      </c>
      <c r="H447" s="11">
        <v>40</v>
      </c>
      <c r="I447" s="11">
        <v>-80</v>
      </c>
      <c r="J447" s="23">
        <f t="shared" si="34"/>
        <v>0.69813170079773179</v>
      </c>
      <c r="K447" s="23">
        <f t="shared" si="35"/>
        <v>-1.3962634015954636</v>
      </c>
      <c r="L447">
        <f t="shared" si="36"/>
        <v>0.96178887655151624</v>
      </c>
      <c r="M447">
        <f t="shared" si="37"/>
        <v>-135.92823508132238</v>
      </c>
      <c r="N447" s="24">
        <f t="shared" si="38"/>
        <v>-0.66898073891171039</v>
      </c>
      <c r="O447" s="24">
        <f t="shared" si="39"/>
        <v>1.9471063035449285</v>
      </c>
    </row>
    <row r="448" spans="1:15">
      <c r="A448" s="4"/>
      <c r="B448" s="4"/>
      <c r="F448" s="1">
        <v>-70</v>
      </c>
      <c r="G448" s="13">
        <f t="shared" si="40"/>
        <v>40</v>
      </c>
      <c r="H448" s="11">
        <v>40</v>
      </c>
      <c r="I448" s="11">
        <v>-70</v>
      </c>
      <c r="J448" s="23">
        <f t="shared" si="34"/>
        <v>0.69813170079773179</v>
      </c>
      <c r="K448" s="23">
        <f t="shared" si="35"/>
        <v>-1.2217304763960306</v>
      </c>
      <c r="L448">
        <f t="shared" si="36"/>
        <v>0.96178887655151624</v>
      </c>
      <c r="M448">
        <f t="shared" si="37"/>
        <v>-128.20503990624724</v>
      </c>
      <c r="N448" s="24">
        <f t="shared" si="38"/>
        <v>-0.75577609703338033</v>
      </c>
      <c r="O448" s="24">
        <f t="shared" si="39"/>
        <v>1.8509354624755945</v>
      </c>
    </row>
    <row r="449" spans="1:15">
      <c r="A449" s="4"/>
      <c r="B449" s="4"/>
      <c r="F449" s="1">
        <v>-60</v>
      </c>
      <c r="G449" s="13">
        <f t="shared" si="40"/>
        <v>40</v>
      </c>
      <c r="H449" s="11">
        <v>40</v>
      </c>
      <c r="I449" s="11">
        <v>-60</v>
      </c>
      <c r="J449" s="23">
        <f t="shared" ref="J449:J512" si="41">RADIANS(H449)</f>
        <v>0.69813170079773179</v>
      </c>
      <c r="K449" s="23">
        <f t="shared" ref="K449:K512" si="42">RADIANS(I449)</f>
        <v>-1.0471975511965976</v>
      </c>
      <c r="L449">
        <f t="shared" ref="L449:L512" si="43">((E$17-(2*E$18*SIN(J449)))^0.5)/E$18</f>
        <v>0.96178887655151624</v>
      </c>
      <c r="M449">
        <f t="shared" ref="M449:M512" si="44">E$18*(I449-(E$9))</f>
        <v>-120.4818447311721</v>
      </c>
      <c r="N449" s="24">
        <f t="shared" ref="N449:N512" si="45">L449*SIN(RADIANS(M449))</f>
        <v>-0.82885997866458849</v>
      </c>
      <c r="O449" s="24">
        <f t="shared" ref="O449:O512" si="46">E$16-L449*COS(RADIANS(M449))</f>
        <v>1.7439728002556985</v>
      </c>
    </row>
    <row r="450" spans="1:15">
      <c r="A450" s="4"/>
      <c r="B450" s="4"/>
      <c r="F450" s="1">
        <v>-50</v>
      </c>
      <c r="G450" s="13">
        <f t="shared" si="40"/>
        <v>40</v>
      </c>
      <c r="H450" s="11">
        <v>40</v>
      </c>
      <c r="I450" s="11">
        <v>-50</v>
      </c>
      <c r="J450" s="23">
        <f t="shared" si="41"/>
        <v>0.69813170079773179</v>
      </c>
      <c r="K450" s="23">
        <f t="shared" si="42"/>
        <v>-0.87266462599716477</v>
      </c>
      <c r="L450">
        <f t="shared" si="43"/>
        <v>0.96178887655151624</v>
      </c>
      <c r="M450">
        <f t="shared" si="44"/>
        <v>-112.75864955609697</v>
      </c>
      <c r="N450" s="24">
        <f t="shared" si="45"/>
        <v>-0.88690647798646671</v>
      </c>
      <c r="O450" s="24">
        <f t="shared" si="46"/>
        <v>1.6281588599033943</v>
      </c>
    </row>
    <row r="451" spans="1:15">
      <c r="A451" s="4"/>
      <c r="B451" s="4"/>
      <c r="F451" s="1">
        <v>-40</v>
      </c>
      <c r="G451" s="13">
        <f t="shared" si="40"/>
        <v>40</v>
      </c>
      <c r="H451" s="11">
        <v>40</v>
      </c>
      <c r="I451" s="11">
        <v>-40</v>
      </c>
      <c r="J451" s="23">
        <f t="shared" si="41"/>
        <v>0.69813170079773179</v>
      </c>
      <c r="K451" s="23">
        <f t="shared" si="42"/>
        <v>-0.69813170079773179</v>
      </c>
      <c r="L451">
        <f t="shared" si="43"/>
        <v>0.96178887655151624</v>
      </c>
      <c r="M451">
        <f t="shared" si="44"/>
        <v>-105.03545438102184</v>
      </c>
      <c r="N451" s="24">
        <f t="shared" si="45"/>
        <v>-0.92886250108147883</v>
      </c>
      <c r="O451" s="24">
        <f t="shared" si="46"/>
        <v>1.505594766509355</v>
      </c>
    </row>
    <row r="452" spans="1:15">
      <c r="A452" s="4"/>
      <c r="B452" s="4"/>
      <c r="F452" s="1">
        <v>-30</v>
      </c>
      <c r="G452" s="13">
        <f t="shared" si="40"/>
        <v>40</v>
      </c>
      <c r="H452" s="11">
        <v>40</v>
      </c>
      <c r="I452" s="11">
        <v>-30</v>
      </c>
      <c r="J452" s="23">
        <f t="shared" si="41"/>
        <v>0.69813170079773179</v>
      </c>
      <c r="K452" s="23">
        <f t="shared" si="42"/>
        <v>-0.52359877559829882</v>
      </c>
      <c r="L452">
        <f t="shared" si="43"/>
        <v>0.96178887655151624</v>
      </c>
      <c r="M452">
        <f t="shared" si="44"/>
        <v>-97.312259205946702</v>
      </c>
      <c r="N452" s="24">
        <f t="shared" si="45"/>
        <v>-0.95396687142319203</v>
      </c>
      <c r="O452" s="24">
        <f t="shared" si="46"/>
        <v>1.3785041081067879</v>
      </c>
    </row>
    <row r="453" spans="1:15">
      <c r="A453" s="4"/>
      <c r="B453" s="4"/>
      <c r="F453" s="1">
        <v>-20</v>
      </c>
      <c r="G453" s="13">
        <f t="shared" si="40"/>
        <v>40</v>
      </c>
      <c r="H453" s="11">
        <v>40</v>
      </c>
      <c r="I453" s="11">
        <v>-20</v>
      </c>
      <c r="J453" s="23">
        <f t="shared" si="41"/>
        <v>0.69813170079773179</v>
      </c>
      <c r="K453" s="23">
        <f t="shared" si="42"/>
        <v>-0.3490658503988659</v>
      </c>
      <c r="L453">
        <f t="shared" si="43"/>
        <v>0.96178887655151624</v>
      </c>
      <c r="M453">
        <f t="shared" si="44"/>
        <v>-89.589064030871569</v>
      </c>
      <c r="N453" s="24">
        <f t="shared" si="45"/>
        <v>-0.96176413932869187</v>
      </c>
      <c r="O453" s="24">
        <f t="shared" si="46"/>
        <v>1.2491925947885154</v>
      </c>
    </row>
    <row r="454" spans="1:15">
      <c r="A454" s="4"/>
      <c r="B454" s="4"/>
      <c r="F454" s="1">
        <v>-10</v>
      </c>
      <c r="G454" s="13">
        <f t="shared" si="40"/>
        <v>40</v>
      </c>
      <c r="H454" s="11">
        <v>40</v>
      </c>
      <c r="I454" s="11">
        <v>-10</v>
      </c>
      <c r="J454" s="23">
        <f t="shared" si="41"/>
        <v>0.69813170079773179</v>
      </c>
      <c r="K454" s="23">
        <f t="shared" si="42"/>
        <v>-0.17453292519943295</v>
      </c>
      <c r="L454">
        <f t="shared" si="43"/>
        <v>0.96178887655151624</v>
      </c>
      <c r="M454">
        <f t="shared" si="44"/>
        <v>-81.865868855796435</v>
      </c>
      <c r="N454" s="24">
        <f t="shared" si="45"/>
        <v>-0.9521128448391416</v>
      </c>
      <c r="O454" s="24">
        <f t="shared" si="46"/>
        <v>1.1200062279453846</v>
      </c>
    </row>
    <row r="455" spans="1:15">
      <c r="A455" s="4"/>
      <c r="B455" s="4"/>
      <c r="F455" s="1">
        <v>0</v>
      </c>
      <c r="G455" s="13">
        <f t="shared" ref="G455:G518" si="47">G418+10</f>
        <v>40</v>
      </c>
      <c r="H455" s="11">
        <v>40</v>
      </c>
      <c r="I455" s="11">
        <v>0</v>
      </c>
      <c r="J455" s="23">
        <f t="shared" si="41"/>
        <v>0.69813170079773179</v>
      </c>
      <c r="K455" s="23">
        <f t="shared" si="42"/>
        <v>0</v>
      </c>
      <c r="L455">
        <f t="shared" si="43"/>
        <v>0.96178887655151624</v>
      </c>
      <c r="M455">
        <f t="shared" si="44"/>
        <v>-74.142673680721288</v>
      </c>
      <c r="N455" s="24">
        <f t="shared" si="45"/>
        <v>-0.9251880841212704</v>
      </c>
      <c r="O455" s="24">
        <f t="shared" si="46"/>
        <v>0.99328873853000299</v>
      </c>
    </row>
    <row r="456" spans="1:15">
      <c r="A456" s="4"/>
      <c r="B456" s="4"/>
      <c r="F456" s="1">
        <v>10</v>
      </c>
      <c r="G456" s="13">
        <f t="shared" si="47"/>
        <v>40</v>
      </c>
      <c r="H456" s="11">
        <v>40</v>
      </c>
      <c r="I456" s="11">
        <v>10</v>
      </c>
      <c r="J456" s="23">
        <f t="shared" si="41"/>
        <v>0.69813170079773179</v>
      </c>
      <c r="K456" s="23">
        <f t="shared" si="42"/>
        <v>0.17453292519943295</v>
      </c>
      <c r="L456">
        <f t="shared" si="43"/>
        <v>0.96178887655151624</v>
      </c>
      <c r="M456">
        <f t="shared" si="44"/>
        <v>-66.419478505646154</v>
      </c>
      <c r="N456" s="24">
        <f t="shared" si="45"/>
        <v>-0.88147833282949961</v>
      </c>
      <c r="O456" s="24">
        <f t="shared" si="46"/>
        <v>0.87133906651132376</v>
      </c>
    </row>
    <row r="457" spans="1:15">
      <c r="A457" s="4"/>
      <c r="B457" s="4"/>
      <c r="F457" s="1">
        <v>20</v>
      </c>
      <c r="G457" s="13">
        <f t="shared" si="47"/>
        <v>40</v>
      </c>
      <c r="H457" s="11">
        <v>40</v>
      </c>
      <c r="I457" s="11">
        <v>20</v>
      </c>
      <c r="J457" s="23">
        <f t="shared" si="41"/>
        <v>0.69813170079773179</v>
      </c>
      <c r="K457" s="23">
        <f t="shared" si="42"/>
        <v>0.3490658503988659</v>
      </c>
      <c r="L457">
        <f t="shared" si="43"/>
        <v>0.96178887655151624</v>
      </c>
      <c r="M457">
        <f t="shared" si="44"/>
        <v>-58.696283330571028</v>
      </c>
      <c r="N457" s="24">
        <f t="shared" si="45"/>
        <v>-0.82177658406005638</v>
      </c>
      <c r="O457" s="24">
        <f t="shared" si="46"/>
        <v>0.75636965293831204</v>
      </c>
    </row>
    <row r="458" spans="1:15">
      <c r="A458" s="4"/>
      <c r="B458" s="4"/>
      <c r="F458" s="1">
        <v>30</v>
      </c>
      <c r="G458" s="13">
        <f t="shared" si="47"/>
        <v>40</v>
      </c>
      <c r="H458" s="11">
        <v>40</v>
      </c>
      <c r="I458" s="11">
        <v>30</v>
      </c>
      <c r="J458" s="23">
        <f t="shared" si="41"/>
        <v>0.69813170079773179</v>
      </c>
      <c r="K458" s="23">
        <f t="shared" si="42"/>
        <v>0.52359877559829882</v>
      </c>
      <c r="L458">
        <f t="shared" si="43"/>
        <v>0.96178887655151624</v>
      </c>
      <c r="M458">
        <f t="shared" si="44"/>
        <v>-50.973088155495887</v>
      </c>
      <c r="N458" s="24">
        <f t="shared" si="45"/>
        <v>-0.74716596167449811</v>
      </c>
      <c r="O458" s="24">
        <f t="shared" si="46"/>
        <v>0.65046630128836846</v>
      </c>
    </row>
    <row r="459" spans="1:15">
      <c r="A459" s="4"/>
      <c r="B459" s="4"/>
      <c r="F459" s="1">
        <v>40</v>
      </c>
      <c r="G459" s="13">
        <f t="shared" si="47"/>
        <v>40</v>
      </c>
      <c r="H459" s="11">
        <v>40</v>
      </c>
      <c r="I459" s="11">
        <v>40</v>
      </c>
      <c r="J459" s="23">
        <f t="shared" si="41"/>
        <v>0.69813170079773179</v>
      </c>
      <c r="K459" s="23">
        <f t="shared" si="42"/>
        <v>0.69813170079773179</v>
      </c>
      <c r="L459">
        <f t="shared" si="43"/>
        <v>0.96178887655151624</v>
      </c>
      <c r="M459">
        <f t="shared" si="44"/>
        <v>-43.249892980420753</v>
      </c>
      <c r="N459" s="24">
        <f t="shared" si="45"/>
        <v>-0.65900006999928373</v>
      </c>
      <c r="O459" s="24">
        <f t="shared" si="46"/>
        <v>0.55555033630583117</v>
      </c>
    </row>
    <row r="460" spans="1:15">
      <c r="A460" s="4"/>
      <c r="B460" s="4"/>
      <c r="F460" s="1">
        <v>50</v>
      </c>
      <c r="G460" s="13">
        <f t="shared" si="47"/>
        <v>40</v>
      </c>
      <c r="H460" s="11">
        <v>40</v>
      </c>
      <c r="I460" s="11">
        <v>50</v>
      </c>
      <c r="J460" s="23">
        <f t="shared" si="41"/>
        <v>0.69813170079773179</v>
      </c>
      <c r="K460" s="23">
        <f t="shared" si="42"/>
        <v>0.87266462599716477</v>
      </c>
      <c r="L460">
        <f t="shared" si="43"/>
        <v>0.96178887655151624</v>
      </c>
      <c r="M460">
        <f t="shared" si="44"/>
        <v>-35.52669780534562</v>
      </c>
      <c r="N460" s="24">
        <f t="shared" si="45"/>
        <v>-0.55887843640198942</v>
      </c>
      <c r="O460" s="24">
        <f t="shared" si="46"/>
        <v>0.47334374685424818</v>
      </c>
    </row>
    <row r="461" spans="1:15">
      <c r="A461" s="4"/>
      <c r="B461" s="4"/>
      <c r="F461" s="1">
        <v>60</v>
      </c>
      <c r="G461" s="13">
        <f t="shared" si="47"/>
        <v>40</v>
      </c>
      <c r="H461" s="11">
        <v>40</v>
      </c>
      <c r="I461" s="11">
        <v>60</v>
      </c>
      <c r="J461" s="23">
        <f t="shared" si="41"/>
        <v>0.69813170079773179</v>
      </c>
      <c r="K461" s="23">
        <f t="shared" si="42"/>
        <v>1.0471975511965976</v>
      </c>
      <c r="L461">
        <f t="shared" si="43"/>
        <v>0.96178887655151624</v>
      </c>
      <c r="M461">
        <f t="shared" si="44"/>
        <v>-27.803502630270486</v>
      </c>
      <c r="N461" s="24">
        <f t="shared" si="45"/>
        <v>-0.44861749227101844</v>
      </c>
      <c r="O461" s="24">
        <f t="shared" si="46"/>
        <v>0.40533794516940069</v>
      </c>
    </row>
    <row r="462" spans="1:15">
      <c r="A462" s="4"/>
      <c r="B462" s="4"/>
      <c r="F462" s="1">
        <v>70</v>
      </c>
      <c r="G462" s="13">
        <f t="shared" si="47"/>
        <v>40</v>
      </c>
      <c r="H462" s="11">
        <v>40</v>
      </c>
      <c r="I462" s="11">
        <v>70</v>
      </c>
      <c r="J462" s="23">
        <f t="shared" si="41"/>
        <v>0.69813170079773179</v>
      </c>
      <c r="K462" s="23">
        <f t="shared" si="42"/>
        <v>1.2217304763960306</v>
      </c>
      <c r="L462">
        <f t="shared" si="43"/>
        <v>0.96178887655151624</v>
      </c>
      <c r="M462">
        <f t="shared" si="44"/>
        <v>-20.080307455195349</v>
      </c>
      <c r="N462" s="24">
        <f t="shared" si="45"/>
        <v>-0.33021761886902506</v>
      </c>
      <c r="O462" s="24">
        <f t="shared" si="46"/>
        <v>0.35276670929041543</v>
      </c>
    </row>
    <row r="463" spans="1:15">
      <c r="A463" s="4"/>
      <c r="B463" s="4"/>
      <c r="F463" s="1">
        <v>80</v>
      </c>
      <c r="G463" s="13">
        <f t="shared" si="47"/>
        <v>40</v>
      </c>
      <c r="H463" s="11">
        <v>40</v>
      </c>
      <c r="I463" s="11">
        <v>80</v>
      </c>
      <c r="J463" s="23">
        <f t="shared" si="41"/>
        <v>0.69813170079773179</v>
      </c>
      <c r="K463" s="23">
        <f t="shared" si="42"/>
        <v>1.3962634015954636</v>
      </c>
      <c r="L463">
        <f t="shared" si="43"/>
        <v>0.96178887655151624</v>
      </c>
      <c r="M463">
        <f t="shared" si="44"/>
        <v>-12.357112280120216</v>
      </c>
      <c r="N463" s="24">
        <f t="shared" si="45"/>
        <v>-0.20582685592232208</v>
      </c>
      <c r="O463" s="24">
        <f t="shared" si="46"/>
        <v>0.31658379955406235</v>
      </c>
    </row>
    <row r="464" spans="1:15">
      <c r="A464" s="4"/>
      <c r="B464" s="4"/>
      <c r="F464" s="1">
        <v>90</v>
      </c>
      <c r="G464" s="13">
        <f t="shared" si="47"/>
        <v>40</v>
      </c>
      <c r="H464" s="11">
        <v>40</v>
      </c>
      <c r="I464" s="11">
        <v>90</v>
      </c>
      <c r="J464" s="23">
        <f t="shared" si="41"/>
        <v>0.69813170079773179</v>
      </c>
      <c r="K464" s="23">
        <f t="shared" si="42"/>
        <v>1.5707963267948966</v>
      </c>
      <c r="L464">
        <f t="shared" si="43"/>
        <v>0.96178887655151624</v>
      </c>
      <c r="M464">
        <f t="shared" si="44"/>
        <v>-4.6339171050450805</v>
      </c>
      <c r="N464" s="24">
        <f t="shared" si="45"/>
        <v>-7.7701931353992781E-2</v>
      </c>
      <c r="O464" s="24">
        <f t="shared" si="46"/>
        <v>0.29744565523932098</v>
      </c>
    </row>
    <row r="465" spans="1:15">
      <c r="A465" s="4"/>
      <c r="B465" s="4"/>
      <c r="F465" s="1">
        <v>100</v>
      </c>
      <c r="G465" s="13">
        <f t="shared" si="47"/>
        <v>40</v>
      </c>
      <c r="H465" s="11">
        <v>40</v>
      </c>
      <c r="I465" s="11">
        <v>100</v>
      </c>
      <c r="J465" s="23">
        <f t="shared" si="41"/>
        <v>0.69813170079773179</v>
      </c>
      <c r="K465" s="23">
        <f t="shared" si="42"/>
        <v>1.7453292519943295</v>
      </c>
      <c r="L465">
        <f t="shared" si="43"/>
        <v>0.96178887655151624</v>
      </c>
      <c r="M465">
        <f t="shared" si="44"/>
        <v>3.0892780700300539</v>
      </c>
      <c r="N465" s="24">
        <f t="shared" si="45"/>
        <v>5.1832680831086657E-2</v>
      </c>
      <c r="O465" s="24">
        <f t="shared" si="46"/>
        <v>0.29569948528396095</v>
      </c>
    </row>
    <row r="466" spans="1:15">
      <c r="A466" s="4"/>
      <c r="B466" s="4"/>
      <c r="F466" s="1">
        <v>110</v>
      </c>
      <c r="G466" s="13">
        <f t="shared" si="47"/>
        <v>40</v>
      </c>
      <c r="H466" s="11">
        <v>40</v>
      </c>
      <c r="I466" s="11">
        <v>110</v>
      </c>
      <c r="J466" s="23">
        <f t="shared" si="41"/>
        <v>0.69813170079773179</v>
      </c>
      <c r="K466" s="23">
        <f t="shared" si="42"/>
        <v>1.9198621771937625</v>
      </c>
      <c r="L466">
        <f t="shared" si="43"/>
        <v>0.96178887655151624</v>
      </c>
      <c r="M466">
        <f t="shared" si="44"/>
        <v>10.812473245105188</v>
      </c>
      <c r="N466" s="24">
        <f t="shared" si="45"/>
        <v>0.18042693172736282</v>
      </c>
      <c r="O466" s="24">
        <f t="shared" si="46"/>
        <v>0.31137696913429613</v>
      </c>
    </row>
    <row r="467" spans="1:15">
      <c r="A467" s="4"/>
      <c r="B467" s="4"/>
      <c r="F467" s="1">
        <v>120</v>
      </c>
      <c r="G467" s="13">
        <f t="shared" si="47"/>
        <v>40</v>
      </c>
      <c r="H467" s="11">
        <v>40</v>
      </c>
      <c r="I467" s="11">
        <v>120</v>
      </c>
      <c r="J467" s="23">
        <f t="shared" si="41"/>
        <v>0.69813170079773179</v>
      </c>
      <c r="K467" s="23">
        <f t="shared" si="42"/>
        <v>2.0943951023931953</v>
      </c>
      <c r="L467">
        <f t="shared" si="43"/>
        <v>0.96178887655151624</v>
      </c>
      <c r="M467">
        <f t="shared" si="44"/>
        <v>18.535668420180322</v>
      </c>
      <c r="N467" s="24">
        <f t="shared" si="45"/>
        <v>0.30574783269588035</v>
      </c>
      <c r="O467" s="24">
        <f t="shared" si="46"/>
        <v>0.34419368200885037</v>
      </c>
    </row>
    <row r="468" spans="1:15">
      <c r="A468" s="4"/>
      <c r="B468" s="4"/>
      <c r="F468" s="1">
        <v>130</v>
      </c>
      <c r="G468" s="13">
        <f t="shared" si="47"/>
        <v>40</v>
      </c>
      <c r="H468" s="11">
        <v>40</v>
      </c>
      <c r="I468" s="11">
        <v>130</v>
      </c>
      <c r="J468" s="23">
        <f t="shared" si="41"/>
        <v>0.69813170079773179</v>
      </c>
      <c r="K468" s="23">
        <f t="shared" si="42"/>
        <v>2.2689280275926285</v>
      </c>
      <c r="L468">
        <f t="shared" si="43"/>
        <v>0.96178887655151624</v>
      </c>
      <c r="M468">
        <f t="shared" si="44"/>
        <v>26.258863595255459</v>
      </c>
      <c r="N468" s="24">
        <f t="shared" si="45"/>
        <v>0.42552178101999072</v>
      </c>
      <c r="O468" s="24">
        <f t="shared" si="46"/>
        <v>0.39355425500294439</v>
      </c>
    </row>
    <row r="469" spans="1:15">
      <c r="A469" s="4"/>
      <c r="B469" s="4"/>
      <c r="F469" s="1">
        <v>140</v>
      </c>
      <c r="G469" s="13">
        <f t="shared" si="47"/>
        <v>40</v>
      </c>
      <c r="H469" s="11">
        <v>40</v>
      </c>
      <c r="I469" s="11">
        <v>140</v>
      </c>
      <c r="J469" s="23">
        <f t="shared" si="41"/>
        <v>0.69813170079773179</v>
      </c>
      <c r="K469" s="23">
        <f t="shared" si="42"/>
        <v>2.4434609527920612</v>
      </c>
      <c r="L469">
        <f t="shared" si="43"/>
        <v>0.96178887655151624</v>
      </c>
      <c r="M469">
        <f t="shared" si="44"/>
        <v>33.982058770330596</v>
      </c>
      <c r="N469" s="24">
        <f t="shared" si="45"/>
        <v>0.5375758081669999</v>
      </c>
      <c r="O469" s="24">
        <f t="shared" si="46"/>
        <v>0.4585631764183109</v>
      </c>
    </row>
    <row r="470" spans="1:15">
      <c r="A470" s="4"/>
      <c r="B470" s="4"/>
      <c r="F470" s="1">
        <v>150</v>
      </c>
      <c r="G470" s="13">
        <f t="shared" si="47"/>
        <v>40</v>
      </c>
      <c r="H470" s="11">
        <v>40</v>
      </c>
      <c r="I470" s="11">
        <v>150</v>
      </c>
      <c r="J470" s="23">
        <f t="shared" si="41"/>
        <v>0.69813170079773179</v>
      </c>
      <c r="K470" s="23">
        <f t="shared" si="42"/>
        <v>2.6179938779914944</v>
      </c>
      <c r="L470">
        <f t="shared" si="43"/>
        <v>0.96178887655151624</v>
      </c>
      <c r="M470">
        <f t="shared" si="44"/>
        <v>41.70525394540573</v>
      </c>
      <c r="N470" s="24">
        <f t="shared" si="45"/>
        <v>0.63987700231961331</v>
      </c>
      <c r="O470" s="24">
        <f t="shared" si="46"/>
        <v>0.53804103835735162</v>
      </c>
    </row>
    <row r="471" spans="1:15">
      <c r="A471" s="4"/>
      <c r="B471" s="4"/>
      <c r="F471" s="1">
        <v>160</v>
      </c>
      <c r="G471" s="13">
        <f t="shared" si="47"/>
        <v>40</v>
      </c>
      <c r="H471" s="11">
        <v>40</v>
      </c>
      <c r="I471" s="11">
        <v>160</v>
      </c>
      <c r="J471" s="23">
        <f t="shared" si="41"/>
        <v>0.69813170079773179</v>
      </c>
      <c r="K471" s="23">
        <f t="shared" si="42"/>
        <v>2.7925268031909272</v>
      </c>
      <c r="L471">
        <f t="shared" si="43"/>
        <v>0.96178887655151624</v>
      </c>
      <c r="M471">
        <f t="shared" si="44"/>
        <v>49.428449120480863</v>
      </c>
      <c r="N471" s="24">
        <f t="shared" si="45"/>
        <v>0.73056938996388221</v>
      </c>
      <c r="O471" s="24">
        <f t="shared" si="46"/>
        <v>0.63054593383231339</v>
      </c>
    </row>
    <row r="472" spans="1:15">
      <c r="A472" s="4"/>
      <c r="B472" s="4"/>
      <c r="F472" s="1">
        <v>170</v>
      </c>
      <c r="G472" s="13">
        <f t="shared" si="47"/>
        <v>40</v>
      </c>
      <c r="H472" s="11">
        <v>40</v>
      </c>
      <c r="I472" s="11">
        <v>170</v>
      </c>
      <c r="J472" s="23">
        <f t="shared" si="41"/>
        <v>0.69813170079773179</v>
      </c>
      <c r="K472" s="23">
        <f t="shared" si="42"/>
        <v>2.9670597283903604</v>
      </c>
      <c r="L472">
        <f t="shared" si="43"/>
        <v>0.96178887655151624</v>
      </c>
      <c r="M472">
        <f t="shared" si="44"/>
        <v>57.151644295555997</v>
      </c>
      <c r="N472" s="24">
        <f t="shared" si="45"/>
        <v>0.80800760741877786</v>
      </c>
      <c r="O472" s="24">
        <f t="shared" si="46"/>
        <v>0.73439961619774619</v>
      </c>
    </row>
    <row r="473" spans="1:15">
      <c r="A473" s="4"/>
      <c r="B473" s="4"/>
      <c r="F473" s="1">
        <v>180</v>
      </c>
      <c r="G473" s="13">
        <f t="shared" si="47"/>
        <v>40</v>
      </c>
      <c r="H473" s="11">
        <v>40</v>
      </c>
      <c r="I473" s="11">
        <v>180</v>
      </c>
      <c r="J473" s="23">
        <f t="shared" si="41"/>
        <v>0.69813170079773179</v>
      </c>
      <c r="K473" s="23">
        <f t="shared" si="42"/>
        <v>3.1415926535897931</v>
      </c>
      <c r="L473">
        <f t="shared" si="43"/>
        <v>0.96178887655151624</v>
      </c>
      <c r="M473">
        <f t="shared" si="44"/>
        <v>64.87483947063113</v>
      </c>
      <c r="N473" s="24">
        <f t="shared" si="45"/>
        <v>0.87078675143019668</v>
      </c>
      <c r="O473" s="24">
        <f t="shared" si="46"/>
        <v>0.84771794631536423</v>
      </c>
    </row>
    <row r="474" spans="1:15">
      <c r="A474" s="4"/>
      <c r="B474" s="4"/>
      <c r="F474" s="1">
        <v>-180</v>
      </c>
      <c r="G474" s="13">
        <f t="shared" si="47"/>
        <v>50</v>
      </c>
      <c r="H474" s="11">
        <v>50</v>
      </c>
      <c r="I474" s="11">
        <v>-180</v>
      </c>
      <c r="J474" s="23">
        <f t="shared" si="41"/>
        <v>0.87266462599716477</v>
      </c>
      <c r="K474" s="23">
        <f t="shared" si="42"/>
        <v>-3.1415926535897931</v>
      </c>
      <c r="L474">
        <f t="shared" si="43"/>
        <v>0.77836477783114344</v>
      </c>
      <c r="M474">
        <f t="shared" si="44"/>
        <v>-213.16018683207372</v>
      </c>
      <c r="N474" s="24">
        <f t="shared" si="45"/>
        <v>0.4257512490804794</v>
      </c>
      <c r="O474" s="24">
        <f t="shared" si="46"/>
        <v>1.9076945324221641</v>
      </c>
    </row>
    <row r="475" spans="1:15">
      <c r="A475" s="4"/>
      <c r="B475" s="4"/>
      <c r="F475" s="1">
        <v>-170</v>
      </c>
      <c r="G475" s="13">
        <f t="shared" si="47"/>
        <v>50</v>
      </c>
      <c r="H475" s="11">
        <v>50</v>
      </c>
      <c r="I475" s="11">
        <v>-170</v>
      </c>
      <c r="J475" s="23">
        <f t="shared" si="41"/>
        <v>0.87266462599716477</v>
      </c>
      <c r="K475" s="23">
        <f t="shared" si="42"/>
        <v>-2.9670597283903604</v>
      </c>
      <c r="L475">
        <f t="shared" si="43"/>
        <v>0.77836477783114344</v>
      </c>
      <c r="M475">
        <f t="shared" si="44"/>
        <v>-205.4369916569986</v>
      </c>
      <c r="N475" s="24">
        <f t="shared" si="45"/>
        <v>0.33432188572551041</v>
      </c>
      <c r="O475" s="24">
        <f t="shared" si="46"/>
        <v>1.9589993381295951</v>
      </c>
    </row>
    <row r="476" spans="1:15">
      <c r="A476" s="4"/>
      <c r="B476" s="4"/>
      <c r="F476" s="1">
        <v>-160</v>
      </c>
      <c r="G476" s="13">
        <f t="shared" si="47"/>
        <v>50</v>
      </c>
      <c r="H476" s="11">
        <v>50</v>
      </c>
      <c r="I476" s="11">
        <v>-160</v>
      </c>
      <c r="J476" s="23">
        <f t="shared" si="41"/>
        <v>0.87266462599716477</v>
      </c>
      <c r="K476" s="23">
        <f t="shared" si="42"/>
        <v>-2.7925268031909272</v>
      </c>
      <c r="L476">
        <f t="shared" si="43"/>
        <v>0.77836477783114344</v>
      </c>
      <c r="M476">
        <f t="shared" si="44"/>
        <v>-197.71379648192345</v>
      </c>
      <c r="N476" s="24">
        <f t="shared" si="45"/>
        <v>0.23682717220351979</v>
      </c>
      <c r="O476" s="24">
        <f t="shared" si="46"/>
        <v>1.9975518011823918</v>
      </c>
    </row>
    <row r="477" spans="1:15">
      <c r="A477" s="4"/>
      <c r="B477" s="4"/>
      <c r="F477" s="1">
        <v>-150</v>
      </c>
      <c r="G477" s="13">
        <f t="shared" si="47"/>
        <v>50</v>
      </c>
      <c r="H477" s="11">
        <v>50</v>
      </c>
      <c r="I477" s="11">
        <v>-150</v>
      </c>
      <c r="J477" s="23">
        <f t="shared" si="41"/>
        <v>0.87266462599716477</v>
      </c>
      <c r="K477" s="23">
        <f t="shared" si="42"/>
        <v>-2.6179938779914944</v>
      </c>
      <c r="L477">
        <f t="shared" si="43"/>
        <v>0.77836477783114344</v>
      </c>
      <c r="M477">
        <f t="shared" si="44"/>
        <v>-189.9906013068483</v>
      </c>
      <c r="N477" s="24">
        <f t="shared" si="45"/>
        <v>0.13503588167053693</v>
      </c>
      <c r="O477" s="24">
        <f t="shared" si="46"/>
        <v>2.0226524932804626</v>
      </c>
    </row>
    <row r="478" spans="1:15">
      <c r="A478" s="4"/>
      <c r="B478" s="4"/>
      <c r="F478" s="1">
        <v>-140</v>
      </c>
      <c r="G478" s="13">
        <f t="shared" si="47"/>
        <v>50</v>
      </c>
      <c r="H478" s="11">
        <v>50</v>
      </c>
      <c r="I478" s="11">
        <v>-140</v>
      </c>
      <c r="J478" s="23">
        <f t="shared" si="41"/>
        <v>0.87266462599716477</v>
      </c>
      <c r="K478" s="23">
        <f t="shared" si="42"/>
        <v>-2.4434609527920612</v>
      </c>
      <c r="L478">
        <f t="shared" si="43"/>
        <v>0.77836477783114344</v>
      </c>
      <c r="M478">
        <f t="shared" si="44"/>
        <v>-182.26740613177319</v>
      </c>
      <c r="N478" s="24">
        <f t="shared" si="45"/>
        <v>3.0794736843191152E-2</v>
      </c>
      <c r="O478" s="24">
        <f t="shared" si="46"/>
        <v>2.0338460314724967</v>
      </c>
    </row>
    <row r="479" spans="1:15">
      <c r="A479" s="4"/>
      <c r="B479" s="4"/>
      <c r="F479" s="1">
        <v>-130</v>
      </c>
      <c r="G479" s="13">
        <f t="shared" si="47"/>
        <v>50</v>
      </c>
      <c r="H479" s="11">
        <v>50</v>
      </c>
      <c r="I479" s="11">
        <v>-130</v>
      </c>
      <c r="J479" s="23">
        <f t="shared" si="41"/>
        <v>0.87266462599716477</v>
      </c>
      <c r="K479" s="23">
        <f t="shared" si="42"/>
        <v>-2.2689280275926285</v>
      </c>
      <c r="L479">
        <f t="shared" si="43"/>
        <v>0.77836477783114344</v>
      </c>
      <c r="M479">
        <f t="shared" si="44"/>
        <v>-174.54421095669804</v>
      </c>
      <c r="N479" s="24">
        <f t="shared" si="45"/>
        <v>-7.4005093700616184E-2</v>
      </c>
      <c r="O479" s="24">
        <f t="shared" si="46"/>
        <v>2.0309293398258634</v>
      </c>
    </row>
    <row r="480" spans="1:15">
      <c r="A480" s="4"/>
      <c r="B480" s="4"/>
      <c r="F480" s="1">
        <v>-120</v>
      </c>
      <c r="G480" s="13">
        <f t="shared" si="47"/>
        <v>50</v>
      </c>
      <c r="H480" s="11">
        <v>50</v>
      </c>
      <c r="I480" s="11">
        <v>-120</v>
      </c>
      <c r="J480" s="23">
        <f t="shared" si="41"/>
        <v>0.87266462599716477</v>
      </c>
      <c r="K480" s="23">
        <f t="shared" si="42"/>
        <v>-2.0943951023931953</v>
      </c>
      <c r="L480">
        <f t="shared" si="43"/>
        <v>0.77836477783114344</v>
      </c>
      <c r="M480">
        <f t="shared" si="44"/>
        <v>-166.82101578162292</v>
      </c>
      <c r="N480" s="24">
        <f t="shared" si="45"/>
        <v>-0.17746230556882145</v>
      </c>
      <c r="O480" s="24">
        <f t="shared" si="46"/>
        <v>2.013955333680304</v>
      </c>
    </row>
    <row r="481" spans="1:15">
      <c r="A481" s="4"/>
      <c r="B481" s="4"/>
      <c r="F481" s="1">
        <v>-110</v>
      </c>
      <c r="G481" s="13">
        <f t="shared" si="47"/>
        <v>50</v>
      </c>
      <c r="H481" s="11">
        <v>50</v>
      </c>
      <c r="I481" s="11">
        <v>-110</v>
      </c>
      <c r="J481" s="23">
        <f t="shared" si="41"/>
        <v>0.87266462599716477</v>
      </c>
      <c r="K481" s="23">
        <f t="shared" si="42"/>
        <v>-1.9198621771937625</v>
      </c>
      <c r="L481">
        <f t="shared" si="43"/>
        <v>0.77836477783114344</v>
      </c>
      <c r="M481">
        <f t="shared" si="44"/>
        <v>-159.09782060654777</v>
      </c>
      <c r="N481" s="24">
        <f t="shared" si="45"/>
        <v>-0.27769995248875567</v>
      </c>
      <c r="O481" s="24">
        <f t="shared" si="46"/>
        <v>1.9832319596447774</v>
      </c>
    </row>
    <row r="482" spans="1:15">
      <c r="A482" s="4"/>
      <c r="B482" s="4"/>
      <c r="F482" s="1">
        <v>-100</v>
      </c>
      <c r="G482" s="13">
        <f t="shared" si="47"/>
        <v>50</v>
      </c>
      <c r="H482" s="11">
        <v>50</v>
      </c>
      <c r="I482" s="11">
        <v>-100</v>
      </c>
      <c r="J482" s="23">
        <f t="shared" si="41"/>
        <v>0.87266462599716477</v>
      </c>
      <c r="K482" s="23">
        <f t="shared" si="42"/>
        <v>-1.7453292519943295</v>
      </c>
      <c r="L482">
        <f t="shared" si="43"/>
        <v>0.77836477783114344</v>
      </c>
      <c r="M482">
        <f t="shared" si="44"/>
        <v>-151.37462543147265</v>
      </c>
      <c r="N482" s="24">
        <f t="shared" si="45"/>
        <v>-0.37289949832968194</v>
      </c>
      <c r="O482" s="24">
        <f t="shared" si="46"/>
        <v>1.939316608754075</v>
      </c>
    </row>
    <row r="483" spans="1:15">
      <c r="A483" s="4"/>
      <c r="B483" s="4"/>
      <c r="F483" s="1">
        <v>-90</v>
      </c>
      <c r="G483" s="13">
        <f t="shared" si="47"/>
        <v>50</v>
      </c>
      <c r="H483" s="11">
        <v>50</v>
      </c>
      <c r="I483" s="11">
        <v>-90</v>
      </c>
      <c r="J483" s="23">
        <f t="shared" si="41"/>
        <v>0.87266462599716477</v>
      </c>
      <c r="K483" s="23">
        <f t="shared" si="42"/>
        <v>-1.5707963267948966</v>
      </c>
      <c r="L483">
        <f t="shared" si="43"/>
        <v>0.77836477783114344</v>
      </c>
      <c r="M483">
        <f t="shared" si="44"/>
        <v>-143.6514302563975</v>
      </c>
      <c r="N483" s="24">
        <f t="shared" si="45"/>
        <v>-0.46133380943412766</v>
      </c>
      <c r="O483" s="24">
        <f t="shared" si="46"/>
        <v>1.8830060041430927</v>
      </c>
    </row>
    <row r="484" spans="1:15">
      <c r="A484" s="4"/>
      <c r="B484" s="4"/>
      <c r="F484" s="1">
        <v>-80</v>
      </c>
      <c r="G484" s="13">
        <f t="shared" si="47"/>
        <v>50</v>
      </c>
      <c r="H484" s="11">
        <v>50</v>
      </c>
      <c r="I484" s="11">
        <v>-80</v>
      </c>
      <c r="J484" s="23">
        <f t="shared" si="41"/>
        <v>0.87266462599716477</v>
      </c>
      <c r="K484" s="23">
        <f t="shared" si="42"/>
        <v>-1.3962634015954636</v>
      </c>
      <c r="L484">
        <f t="shared" si="43"/>
        <v>0.77836477783114344</v>
      </c>
      <c r="M484">
        <f t="shared" si="44"/>
        <v>-135.92823508132238</v>
      </c>
      <c r="N484" s="24">
        <f t="shared" si="45"/>
        <v>-0.5413984887029798</v>
      </c>
      <c r="O484" s="24">
        <f t="shared" si="46"/>
        <v>1.8153217466990752</v>
      </c>
    </row>
    <row r="485" spans="1:15">
      <c r="A485" s="4"/>
      <c r="B485" s="4"/>
      <c r="F485" s="1">
        <v>-70</v>
      </c>
      <c r="G485" s="13">
        <f t="shared" si="47"/>
        <v>50</v>
      </c>
      <c r="H485" s="11">
        <v>50</v>
      </c>
      <c r="I485" s="11">
        <v>-70</v>
      </c>
      <c r="J485" s="23">
        <f t="shared" si="41"/>
        <v>0.87266462599716477</v>
      </c>
      <c r="K485" s="23">
        <f t="shared" si="42"/>
        <v>-1.2217304763960306</v>
      </c>
      <c r="L485">
        <f t="shared" si="43"/>
        <v>0.77836477783114344</v>
      </c>
      <c r="M485">
        <f t="shared" si="44"/>
        <v>-128.20503990624724</v>
      </c>
      <c r="N485" s="24">
        <f t="shared" si="45"/>
        <v>-0.61164098296365177</v>
      </c>
      <c r="O485" s="24">
        <f t="shared" si="46"/>
        <v>1.737491780926169</v>
      </c>
    </row>
    <row r="486" spans="1:15">
      <c r="A486" s="4"/>
      <c r="B486" s="4"/>
      <c r="F486" s="1">
        <v>-60</v>
      </c>
      <c r="G486" s="13">
        <f t="shared" si="47"/>
        <v>50</v>
      </c>
      <c r="H486" s="11">
        <v>50</v>
      </c>
      <c r="I486" s="11">
        <v>-60</v>
      </c>
      <c r="J486" s="23">
        <f t="shared" si="41"/>
        <v>0.87266462599716477</v>
      </c>
      <c r="K486" s="23">
        <f t="shared" si="42"/>
        <v>-1.0471975511965976</v>
      </c>
      <c r="L486">
        <f t="shared" si="43"/>
        <v>0.77836477783114344</v>
      </c>
      <c r="M486">
        <f t="shared" si="44"/>
        <v>-120.4818447311721</v>
      </c>
      <c r="N486" s="24">
        <f t="shared" si="45"/>
        <v>-0.67078693554825308</v>
      </c>
      <c r="O486" s="24">
        <f t="shared" si="46"/>
        <v>1.6509281172731538</v>
      </c>
    </row>
    <row r="487" spans="1:15">
      <c r="A487" s="4"/>
      <c r="B487" s="4"/>
      <c r="F487" s="1">
        <v>-50</v>
      </c>
      <c r="G487" s="13">
        <f t="shared" si="47"/>
        <v>50</v>
      </c>
      <c r="H487" s="11">
        <v>50</v>
      </c>
      <c r="I487" s="11">
        <v>-50</v>
      </c>
      <c r="J487" s="23">
        <f t="shared" si="41"/>
        <v>0.87266462599716477</v>
      </c>
      <c r="K487" s="23">
        <f t="shared" si="42"/>
        <v>-0.87266462599716477</v>
      </c>
      <c r="L487">
        <f t="shared" si="43"/>
        <v>0.77836477783114344</v>
      </c>
      <c r="M487">
        <f t="shared" si="44"/>
        <v>-112.75864955609697</v>
      </c>
      <c r="N487" s="24">
        <f t="shared" si="45"/>
        <v>-0.71776330598679117</v>
      </c>
      <c r="O487" s="24">
        <f t="shared" si="46"/>
        <v>1.557201215091371</v>
      </c>
    </row>
    <row r="488" spans="1:15">
      <c r="A488" s="4"/>
      <c r="B488" s="4"/>
      <c r="F488" s="1">
        <v>-40</v>
      </c>
      <c r="G488" s="13">
        <f t="shared" si="47"/>
        <v>50</v>
      </c>
      <c r="H488" s="11">
        <v>50</v>
      </c>
      <c r="I488" s="11">
        <v>-40</v>
      </c>
      <c r="J488" s="23">
        <f t="shared" si="41"/>
        <v>0.87266462599716477</v>
      </c>
      <c r="K488" s="23">
        <f t="shared" si="42"/>
        <v>-0.69813170079773179</v>
      </c>
      <c r="L488">
        <f t="shared" si="43"/>
        <v>0.77836477783114344</v>
      </c>
      <c r="M488">
        <f t="shared" si="44"/>
        <v>-105.03545438102184</v>
      </c>
      <c r="N488" s="24">
        <f t="shared" si="45"/>
        <v>-0.75171783737222275</v>
      </c>
      <c r="O488" s="24">
        <f t="shared" si="46"/>
        <v>1.4580114909735575</v>
      </c>
    </row>
    <row r="489" spans="1:15">
      <c r="A489" s="4"/>
      <c r="B489" s="4"/>
      <c r="F489" s="1">
        <v>-30</v>
      </c>
      <c r="G489" s="13">
        <f t="shared" si="47"/>
        <v>50</v>
      </c>
      <c r="H489" s="11">
        <v>50</v>
      </c>
      <c r="I489" s="11">
        <v>-30</v>
      </c>
      <c r="J489" s="23">
        <f t="shared" si="41"/>
        <v>0.87266462599716477</v>
      </c>
      <c r="K489" s="23">
        <f t="shared" si="42"/>
        <v>-0.52359877559829882</v>
      </c>
      <c r="L489">
        <f t="shared" si="43"/>
        <v>0.77836477783114344</v>
      </c>
      <c r="M489">
        <f t="shared" si="44"/>
        <v>-97.312259205946702</v>
      </c>
      <c r="N489" s="24">
        <f t="shared" si="45"/>
        <v>-0.7720345182156112</v>
      </c>
      <c r="O489" s="24">
        <f t="shared" si="46"/>
        <v>1.3551584693763283</v>
      </c>
    </row>
    <row r="490" spans="1:15">
      <c r="A490" s="4"/>
      <c r="B490" s="4"/>
      <c r="F490" s="1">
        <v>-20</v>
      </c>
      <c r="G490" s="13">
        <f t="shared" si="47"/>
        <v>50</v>
      </c>
      <c r="H490" s="11">
        <v>50</v>
      </c>
      <c r="I490" s="11">
        <v>-20</v>
      </c>
      <c r="J490" s="23">
        <f t="shared" si="41"/>
        <v>0.87266462599716477</v>
      </c>
      <c r="K490" s="23">
        <f t="shared" si="42"/>
        <v>-0.3490658503988659</v>
      </c>
      <c r="L490">
        <f t="shared" si="43"/>
        <v>0.77836477783114344</v>
      </c>
      <c r="M490">
        <f t="shared" si="44"/>
        <v>-89.589064030871569</v>
      </c>
      <c r="N490" s="24">
        <f t="shared" si="45"/>
        <v>-0.77834475827860206</v>
      </c>
      <c r="O490" s="24">
        <f t="shared" si="46"/>
        <v>1.2505081352033327</v>
      </c>
    </row>
    <row r="491" spans="1:15">
      <c r="A491" s="4"/>
      <c r="B491" s="4"/>
      <c r="F491" s="1">
        <v>-10</v>
      </c>
      <c r="G491" s="13">
        <f t="shared" si="47"/>
        <v>50</v>
      </c>
      <c r="H491" s="11">
        <v>50</v>
      </c>
      <c r="I491" s="11">
        <v>-10</v>
      </c>
      <c r="J491" s="23">
        <f t="shared" si="41"/>
        <v>0.87266462599716477</v>
      </c>
      <c r="K491" s="23">
        <f t="shared" si="42"/>
        <v>-0.17453292519943295</v>
      </c>
      <c r="L491">
        <f t="shared" si="43"/>
        <v>0.77836477783114344</v>
      </c>
      <c r="M491">
        <f t="shared" si="44"/>
        <v>-81.865868855796435</v>
      </c>
      <c r="N491" s="24">
        <f t="shared" si="45"/>
        <v>-0.7705340756285004</v>
      </c>
      <c r="O491" s="24">
        <f t="shared" si="46"/>
        <v>1.1459590806465763</v>
      </c>
    </row>
    <row r="492" spans="1:15">
      <c r="A492" s="4"/>
      <c r="B492" s="4"/>
      <c r="F492" s="1">
        <v>0</v>
      </c>
      <c r="G492" s="13">
        <f t="shared" si="47"/>
        <v>50</v>
      </c>
      <c r="H492" s="11">
        <v>50</v>
      </c>
      <c r="I492" s="11">
        <v>0</v>
      </c>
      <c r="J492" s="23">
        <f t="shared" si="41"/>
        <v>0.87266462599716477</v>
      </c>
      <c r="K492" s="23">
        <f t="shared" si="42"/>
        <v>0</v>
      </c>
      <c r="L492">
        <f t="shared" si="43"/>
        <v>0.77836477783114344</v>
      </c>
      <c r="M492">
        <f t="shared" si="44"/>
        <v>-74.142673680721288</v>
      </c>
      <c r="N492" s="24">
        <f t="shared" si="45"/>
        <v>-0.74874417359775058</v>
      </c>
      <c r="O492" s="24">
        <f t="shared" si="46"/>
        <v>1.0434080604582689</v>
      </c>
    </row>
    <row r="493" spans="1:15">
      <c r="A493" s="4"/>
      <c r="B493" s="4"/>
      <c r="F493" s="1">
        <v>10</v>
      </c>
      <c r="G493" s="13">
        <f t="shared" si="47"/>
        <v>50</v>
      </c>
      <c r="H493" s="11">
        <v>50</v>
      </c>
      <c r="I493" s="11">
        <v>10</v>
      </c>
      <c r="J493" s="23">
        <f t="shared" si="41"/>
        <v>0.87266462599716477</v>
      </c>
      <c r="K493" s="23">
        <f t="shared" si="42"/>
        <v>0.17453292519943295</v>
      </c>
      <c r="L493">
        <f t="shared" si="43"/>
        <v>0.77836477783114344</v>
      </c>
      <c r="M493">
        <f t="shared" si="44"/>
        <v>-66.419478505646154</v>
      </c>
      <c r="N493" s="24">
        <f t="shared" si="45"/>
        <v>-0.71337036996710368</v>
      </c>
      <c r="O493" s="24">
        <f t="shared" si="46"/>
        <v>0.94471558055796123</v>
      </c>
    </row>
    <row r="494" spans="1:15">
      <c r="A494" s="4"/>
      <c r="B494" s="4"/>
      <c r="F494" s="1">
        <v>20</v>
      </c>
      <c r="G494" s="13">
        <f t="shared" si="47"/>
        <v>50</v>
      </c>
      <c r="H494" s="11">
        <v>50</v>
      </c>
      <c r="I494" s="11">
        <v>20</v>
      </c>
      <c r="J494" s="23">
        <f t="shared" si="41"/>
        <v>0.87266462599716477</v>
      </c>
      <c r="K494" s="23">
        <f t="shared" si="42"/>
        <v>0.3490658503988659</v>
      </c>
      <c r="L494">
        <f t="shared" si="43"/>
        <v>0.77836477783114344</v>
      </c>
      <c r="M494">
        <f t="shared" si="44"/>
        <v>-58.696283330571028</v>
      </c>
      <c r="N494" s="24">
        <f t="shared" si="45"/>
        <v>-0.66505442501286882</v>
      </c>
      <c r="O494" s="24">
        <f t="shared" si="46"/>
        <v>0.85167214427494564</v>
      </c>
    </row>
    <row r="495" spans="1:15">
      <c r="A495" s="4"/>
      <c r="B495" s="4"/>
      <c r="F495" s="1">
        <v>30</v>
      </c>
      <c r="G495" s="13">
        <f t="shared" si="47"/>
        <v>50</v>
      </c>
      <c r="H495" s="11">
        <v>50</v>
      </c>
      <c r="I495" s="11">
        <v>30</v>
      </c>
      <c r="J495" s="23">
        <f t="shared" si="41"/>
        <v>0.87266462599716477</v>
      </c>
      <c r="K495" s="23">
        <f t="shared" si="42"/>
        <v>0.52359877559829882</v>
      </c>
      <c r="L495">
        <f t="shared" si="43"/>
        <v>0.77836477783114344</v>
      </c>
      <c r="M495">
        <f t="shared" si="44"/>
        <v>-50.973088155495887</v>
      </c>
      <c r="N495" s="24">
        <f t="shared" si="45"/>
        <v>-0.60467289853358264</v>
      </c>
      <c r="O495" s="24">
        <f t="shared" si="46"/>
        <v>0.76596576859493282</v>
      </c>
    </row>
    <row r="496" spans="1:15">
      <c r="A496" s="4"/>
      <c r="B496" s="4"/>
      <c r="F496" s="1">
        <v>40</v>
      </c>
      <c r="G496" s="13">
        <f t="shared" si="47"/>
        <v>50</v>
      </c>
      <c r="H496" s="11">
        <v>50</v>
      </c>
      <c r="I496" s="11">
        <v>40</v>
      </c>
      <c r="J496" s="23">
        <f t="shared" si="41"/>
        <v>0.87266462599716477</v>
      </c>
      <c r="K496" s="23">
        <f t="shared" si="42"/>
        <v>0.69813170079773179</v>
      </c>
      <c r="L496">
        <f t="shared" si="43"/>
        <v>0.77836477783114344</v>
      </c>
      <c r="M496">
        <f t="shared" si="44"/>
        <v>-43.249892980420753</v>
      </c>
      <c r="N496" s="24">
        <f t="shared" si="45"/>
        <v>-0.53332124708579509</v>
      </c>
      <c r="O496" s="24">
        <f t="shared" si="46"/>
        <v>0.68915135973926533</v>
      </c>
    </row>
    <row r="497" spans="1:15">
      <c r="A497" s="4"/>
      <c r="B497" s="4"/>
      <c r="F497" s="1">
        <v>50</v>
      </c>
      <c r="G497" s="13">
        <f t="shared" si="47"/>
        <v>50</v>
      </c>
      <c r="H497" s="11">
        <v>50</v>
      </c>
      <c r="I497" s="11">
        <v>50</v>
      </c>
      <c r="J497" s="23">
        <f t="shared" si="41"/>
        <v>0.87266462599716477</v>
      </c>
      <c r="K497" s="23">
        <f t="shared" si="42"/>
        <v>0.87266462599716477</v>
      </c>
      <c r="L497">
        <f t="shared" si="43"/>
        <v>0.77836477783114344</v>
      </c>
      <c r="M497">
        <f t="shared" si="44"/>
        <v>-35.52669780534562</v>
      </c>
      <c r="N497" s="24">
        <f t="shared" si="45"/>
        <v>-0.45229394994084321</v>
      </c>
      <c r="O497" s="24">
        <f t="shared" si="46"/>
        <v>0.62262250367247329</v>
      </c>
    </row>
    <row r="498" spans="1:15">
      <c r="A498" s="4"/>
      <c r="B498" s="4"/>
      <c r="F498" s="1">
        <v>60</v>
      </c>
      <c r="G498" s="13">
        <f t="shared" si="47"/>
        <v>50</v>
      </c>
      <c r="H498" s="11">
        <v>50</v>
      </c>
      <c r="I498" s="11">
        <v>60</v>
      </c>
      <c r="J498" s="23">
        <f t="shared" si="41"/>
        <v>0.87266462599716477</v>
      </c>
      <c r="K498" s="23">
        <f t="shared" si="42"/>
        <v>1.0471975511965976</v>
      </c>
      <c r="L498">
        <f t="shared" si="43"/>
        <v>0.77836477783114344</v>
      </c>
      <c r="M498">
        <f t="shared" si="44"/>
        <v>-27.803502630270486</v>
      </c>
      <c r="N498" s="24">
        <f t="shared" si="45"/>
        <v>-0.36306102432241266</v>
      </c>
      <c r="O498" s="24">
        <f t="shared" si="46"/>
        <v>0.56758618332174626</v>
      </c>
    </row>
    <row r="499" spans="1:15">
      <c r="A499" s="4"/>
      <c r="B499" s="4"/>
      <c r="F499" s="1">
        <v>70</v>
      </c>
      <c r="G499" s="13">
        <f t="shared" si="47"/>
        <v>50</v>
      </c>
      <c r="H499" s="11">
        <v>50</v>
      </c>
      <c r="I499" s="11">
        <v>70</v>
      </c>
      <c r="J499" s="23">
        <f t="shared" si="41"/>
        <v>0.87266462599716477</v>
      </c>
      <c r="K499" s="23">
        <f t="shared" si="42"/>
        <v>1.2217304763960306</v>
      </c>
      <c r="L499">
        <f t="shared" si="43"/>
        <v>0.77836477783114344</v>
      </c>
      <c r="M499">
        <f t="shared" si="44"/>
        <v>-20.080307455195349</v>
      </c>
      <c r="N499" s="24">
        <f t="shared" si="45"/>
        <v>-0.26724135599123933</v>
      </c>
      <c r="O499" s="24">
        <f t="shared" si="46"/>
        <v>0.52504088119476411</v>
      </c>
    </row>
    <row r="500" spans="1:15">
      <c r="A500" s="4"/>
      <c r="B500" s="4"/>
      <c r="F500" s="1">
        <v>80</v>
      </c>
      <c r="G500" s="13">
        <f t="shared" si="47"/>
        <v>50</v>
      </c>
      <c r="H500" s="11">
        <v>50</v>
      </c>
      <c r="I500" s="11">
        <v>80</v>
      </c>
      <c r="J500" s="23">
        <f t="shared" si="41"/>
        <v>0.87266462599716477</v>
      </c>
      <c r="K500" s="23">
        <f t="shared" si="42"/>
        <v>1.3962634015954636</v>
      </c>
      <c r="L500">
        <f t="shared" si="43"/>
        <v>0.77836477783114344</v>
      </c>
      <c r="M500">
        <f t="shared" si="44"/>
        <v>-12.357112280120216</v>
      </c>
      <c r="N500" s="24">
        <f t="shared" si="45"/>
        <v>-0.16657332902007188</v>
      </c>
      <c r="O500" s="24">
        <f t="shared" si="46"/>
        <v>0.49575846466360118</v>
      </c>
    </row>
    <row r="501" spans="1:15">
      <c r="A501" s="4"/>
      <c r="B501" s="4"/>
      <c r="F501" s="1">
        <v>90</v>
      </c>
      <c r="G501" s="13">
        <f t="shared" si="47"/>
        <v>50</v>
      </c>
      <c r="H501" s="11">
        <v>50</v>
      </c>
      <c r="I501" s="11">
        <v>90</v>
      </c>
      <c r="J501" s="23">
        <f t="shared" si="41"/>
        <v>0.87266462599716477</v>
      </c>
      <c r="K501" s="23">
        <f t="shared" si="42"/>
        <v>1.5707963267948966</v>
      </c>
      <c r="L501">
        <f t="shared" si="43"/>
        <v>0.77836477783114344</v>
      </c>
      <c r="M501">
        <f t="shared" si="44"/>
        <v>-4.6339171050450805</v>
      </c>
      <c r="N501" s="24">
        <f t="shared" si="45"/>
        <v>-6.2883287600760521E-2</v>
      </c>
      <c r="O501" s="24">
        <f t="shared" si="46"/>
        <v>0.48027018255635212</v>
      </c>
    </row>
    <row r="502" spans="1:15">
      <c r="A502" s="4"/>
      <c r="B502" s="4"/>
      <c r="F502" s="1">
        <v>100</v>
      </c>
      <c r="G502" s="13">
        <f t="shared" si="47"/>
        <v>50</v>
      </c>
      <c r="H502" s="11">
        <v>50</v>
      </c>
      <c r="I502" s="11">
        <v>100</v>
      </c>
      <c r="J502" s="23">
        <f t="shared" si="41"/>
        <v>0.87266462599716477</v>
      </c>
      <c r="K502" s="23">
        <f t="shared" si="42"/>
        <v>1.7453292519943295</v>
      </c>
      <c r="L502">
        <f t="shared" si="43"/>
        <v>0.77836477783114344</v>
      </c>
      <c r="M502">
        <f t="shared" si="44"/>
        <v>3.0892780700300539</v>
      </c>
      <c r="N502" s="24">
        <f t="shared" si="45"/>
        <v>4.1947597942842654E-2</v>
      </c>
      <c r="O502" s="24">
        <f t="shared" si="46"/>
        <v>0.47885702710977163</v>
      </c>
    </row>
    <row r="503" spans="1:15">
      <c r="A503" s="4"/>
      <c r="B503" s="4"/>
      <c r="F503" s="1">
        <v>110</v>
      </c>
      <c r="G503" s="13">
        <f t="shared" si="47"/>
        <v>50</v>
      </c>
      <c r="H503" s="11">
        <v>50</v>
      </c>
      <c r="I503" s="11">
        <v>110</v>
      </c>
      <c r="J503" s="23">
        <f t="shared" si="41"/>
        <v>0.87266462599716477</v>
      </c>
      <c r="K503" s="23">
        <f t="shared" si="42"/>
        <v>1.9198621771937625</v>
      </c>
      <c r="L503">
        <f t="shared" si="43"/>
        <v>0.77836477783114344</v>
      </c>
      <c r="M503">
        <f t="shared" si="44"/>
        <v>10.812473245105188</v>
      </c>
      <c r="N503" s="24">
        <f t="shared" si="45"/>
        <v>0.14601745981120356</v>
      </c>
      <c r="O503" s="24">
        <f t="shared" si="46"/>
        <v>0.49154463613876198</v>
      </c>
    </row>
    <row r="504" spans="1:15">
      <c r="A504" s="4"/>
      <c r="B504" s="4"/>
      <c r="F504" s="1">
        <v>120</v>
      </c>
      <c r="G504" s="13">
        <f t="shared" si="47"/>
        <v>50</v>
      </c>
      <c r="H504" s="11">
        <v>50</v>
      </c>
      <c r="I504" s="11">
        <v>120</v>
      </c>
      <c r="J504" s="23">
        <f t="shared" si="41"/>
        <v>0.87266462599716477</v>
      </c>
      <c r="K504" s="23">
        <f t="shared" si="42"/>
        <v>2.0943951023931953</v>
      </c>
      <c r="L504">
        <f t="shared" si="43"/>
        <v>0.77836477783114344</v>
      </c>
      <c r="M504">
        <f t="shared" si="44"/>
        <v>18.535668420180322</v>
      </c>
      <c r="N504" s="24">
        <f t="shared" si="45"/>
        <v>0.24743823688413746</v>
      </c>
      <c r="O504" s="24">
        <f t="shared" si="46"/>
        <v>0.51810282790880657</v>
      </c>
    </row>
    <row r="505" spans="1:15">
      <c r="A505" s="4"/>
      <c r="B505" s="4"/>
      <c r="F505" s="1">
        <v>130</v>
      </c>
      <c r="G505" s="13">
        <f t="shared" si="47"/>
        <v>50</v>
      </c>
      <c r="H505" s="11">
        <v>50</v>
      </c>
      <c r="I505" s="11">
        <v>130</v>
      </c>
      <c r="J505" s="23">
        <f t="shared" si="41"/>
        <v>0.87266462599716477</v>
      </c>
      <c r="K505" s="23">
        <f t="shared" si="42"/>
        <v>2.2689280275926285</v>
      </c>
      <c r="L505">
        <f t="shared" si="43"/>
        <v>0.77836477783114344</v>
      </c>
      <c r="M505">
        <f t="shared" si="44"/>
        <v>26.258863595255459</v>
      </c>
      <c r="N505" s="24">
        <f t="shared" si="45"/>
        <v>0.34436992839165664</v>
      </c>
      <c r="O505" s="24">
        <f t="shared" si="46"/>
        <v>0.55804977714981086</v>
      </c>
    </row>
    <row r="506" spans="1:15">
      <c r="A506" s="4"/>
      <c r="B506" s="4"/>
      <c r="F506" s="1">
        <v>140</v>
      </c>
      <c r="G506" s="13">
        <f t="shared" si="47"/>
        <v>50</v>
      </c>
      <c r="H506" s="11">
        <v>50</v>
      </c>
      <c r="I506" s="11">
        <v>140</v>
      </c>
      <c r="J506" s="23">
        <f t="shared" si="41"/>
        <v>0.87266462599716477</v>
      </c>
      <c r="K506" s="23">
        <f t="shared" si="42"/>
        <v>2.4434609527920612</v>
      </c>
      <c r="L506">
        <f t="shared" si="43"/>
        <v>0.77836477783114344</v>
      </c>
      <c r="M506">
        <f t="shared" si="44"/>
        <v>33.982058770330596</v>
      </c>
      <c r="N506" s="24">
        <f t="shared" si="45"/>
        <v>0.4350539756620817</v>
      </c>
      <c r="O506" s="24">
        <f t="shared" si="46"/>
        <v>0.61066075644907458</v>
      </c>
    </row>
    <row r="507" spans="1:15">
      <c r="A507" s="4"/>
      <c r="B507" s="4"/>
      <c r="F507" s="1">
        <v>150</v>
      </c>
      <c r="G507" s="13">
        <f t="shared" si="47"/>
        <v>50</v>
      </c>
      <c r="H507" s="11">
        <v>50</v>
      </c>
      <c r="I507" s="11">
        <v>150</v>
      </c>
      <c r="J507" s="23">
        <f t="shared" si="41"/>
        <v>0.87266462599716477</v>
      </c>
      <c r="K507" s="23">
        <f t="shared" si="42"/>
        <v>2.6179938779914944</v>
      </c>
      <c r="L507">
        <f t="shared" si="43"/>
        <v>0.77836477783114344</v>
      </c>
      <c r="M507">
        <f t="shared" si="44"/>
        <v>41.70525394540573</v>
      </c>
      <c r="N507" s="24">
        <f t="shared" si="45"/>
        <v>0.51784516632750477</v>
      </c>
      <c r="O507" s="24">
        <f t="shared" si="46"/>
        <v>0.67498128443488792</v>
      </c>
    </row>
    <row r="508" spans="1:15">
      <c r="A508" s="4"/>
      <c r="B508" s="4"/>
      <c r="F508" s="1">
        <v>160</v>
      </c>
      <c r="G508" s="13">
        <f t="shared" si="47"/>
        <v>50</v>
      </c>
      <c r="H508" s="11">
        <v>50</v>
      </c>
      <c r="I508" s="11">
        <v>160</v>
      </c>
      <c r="J508" s="23">
        <f t="shared" si="41"/>
        <v>0.87266462599716477</v>
      </c>
      <c r="K508" s="23">
        <f t="shared" si="42"/>
        <v>2.7925268031909272</v>
      </c>
      <c r="L508">
        <f t="shared" si="43"/>
        <v>0.77836477783114344</v>
      </c>
      <c r="M508">
        <f t="shared" si="44"/>
        <v>49.428449120480863</v>
      </c>
      <c r="N508" s="24">
        <f t="shared" si="45"/>
        <v>0.59124148217263417</v>
      </c>
      <c r="O508" s="24">
        <f t="shared" si="46"/>
        <v>0.74984444221315849</v>
      </c>
    </row>
    <row r="509" spans="1:15">
      <c r="A509" s="4"/>
      <c r="B509" s="4"/>
      <c r="F509" s="1">
        <v>170</v>
      </c>
      <c r="G509" s="13">
        <f t="shared" si="47"/>
        <v>50</v>
      </c>
      <c r="H509" s="11">
        <v>50</v>
      </c>
      <c r="I509" s="11">
        <v>170</v>
      </c>
      <c r="J509" s="23">
        <f t="shared" si="41"/>
        <v>0.87266462599716477</v>
      </c>
      <c r="K509" s="23">
        <f t="shared" si="42"/>
        <v>2.9670597283903604</v>
      </c>
      <c r="L509">
        <f t="shared" si="43"/>
        <v>0.77836477783114344</v>
      </c>
      <c r="M509">
        <f t="shared" si="44"/>
        <v>57.151644295555997</v>
      </c>
      <c r="N509" s="24">
        <f t="shared" si="45"/>
        <v>0.65391134911997884</v>
      </c>
      <c r="O509" s="24">
        <f t="shared" si="46"/>
        <v>0.83389204389800331</v>
      </c>
    </row>
    <row r="510" spans="1:15">
      <c r="A510" s="4"/>
      <c r="B510" s="4"/>
      <c r="F510" s="1">
        <v>180</v>
      </c>
      <c r="G510" s="13">
        <f t="shared" si="47"/>
        <v>50</v>
      </c>
      <c r="H510" s="11">
        <v>50</v>
      </c>
      <c r="I510" s="11">
        <v>180</v>
      </c>
      <c r="J510" s="23">
        <f t="shared" si="41"/>
        <v>0.87266462599716477</v>
      </c>
      <c r="K510" s="23">
        <f t="shared" si="42"/>
        <v>3.1415926535897931</v>
      </c>
      <c r="L510">
        <f t="shared" si="43"/>
        <v>0.77836477783114344</v>
      </c>
      <c r="M510">
        <f t="shared" si="44"/>
        <v>64.87483947063113</v>
      </c>
      <c r="N510" s="24">
        <f t="shared" si="45"/>
        <v>0.70471779497541709</v>
      </c>
      <c r="O510" s="24">
        <f t="shared" si="46"/>
        <v>0.9255992771553132</v>
      </c>
    </row>
    <row r="511" spans="1:15">
      <c r="A511" s="4"/>
      <c r="B511" s="4"/>
      <c r="F511" s="1">
        <v>-180</v>
      </c>
      <c r="G511" s="13">
        <f t="shared" si="47"/>
        <v>60</v>
      </c>
      <c r="H511" s="11">
        <v>60</v>
      </c>
      <c r="I511" s="11">
        <v>-180</v>
      </c>
      <c r="J511" s="23">
        <f t="shared" si="41"/>
        <v>1.0471975511965976</v>
      </c>
      <c r="K511" s="23">
        <f t="shared" si="42"/>
        <v>-3.1415926535897931</v>
      </c>
      <c r="L511">
        <f t="shared" si="43"/>
        <v>0.58901685316197261</v>
      </c>
      <c r="M511">
        <f t="shared" si="44"/>
        <v>-213.16018683207372</v>
      </c>
      <c r="N511" s="24">
        <f t="shared" si="45"/>
        <v>0.32218140916130411</v>
      </c>
      <c r="O511" s="24">
        <f t="shared" si="46"/>
        <v>1.7491829403046208</v>
      </c>
    </row>
    <row r="512" spans="1:15">
      <c r="A512" s="4"/>
      <c r="B512" s="4"/>
      <c r="F512" s="1">
        <v>-170</v>
      </c>
      <c r="G512" s="13">
        <f t="shared" si="47"/>
        <v>60</v>
      </c>
      <c r="H512" s="11">
        <v>60</v>
      </c>
      <c r="I512" s="11">
        <v>-170</v>
      </c>
      <c r="J512" s="23">
        <f t="shared" si="41"/>
        <v>1.0471975511965976</v>
      </c>
      <c r="K512" s="23">
        <f t="shared" si="42"/>
        <v>-2.9670597283903604</v>
      </c>
      <c r="L512">
        <f t="shared" si="43"/>
        <v>0.58901685316197261</v>
      </c>
      <c r="M512">
        <f t="shared" si="44"/>
        <v>-205.4369916569986</v>
      </c>
      <c r="N512" s="24">
        <f t="shared" si="45"/>
        <v>0.25299349441520641</v>
      </c>
      <c r="O512" s="24">
        <f t="shared" si="46"/>
        <v>1.7880071472453327</v>
      </c>
    </row>
    <row r="513" spans="1:15">
      <c r="A513" s="4"/>
      <c r="B513" s="4"/>
      <c r="F513" s="1">
        <v>-160</v>
      </c>
      <c r="G513" s="13">
        <f t="shared" si="47"/>
        <v>60</v>
      </c>
      <c r="H513" s="11">
        <v>60</v>
      </c>
      <c r="I513" s="11">
        <v>-160</v>
      </c>
      <c r="J513" s="23">
        <f t="shared" ref="J513:J576" si="48">RADIANS(H513)</f>
        <v>1.0471975511965976</v>
      </c>
      <c r="K513" s="23">
        <f t="shared" ref="K513:K576" si="49">RADIANS(I513)</f>
        <v>-2.7925268031909272</v>
      </c>
      <c r="L513">
        <f t="shared" ref="L513:L576" si="50">((E$17-(2*E$18*SIN(J513)))^0.5)/E$18</f>
        <v>0.58901685316197261</v>
      </c>
      <c r="M513">
        <f t="shared" ref="M513:M576" si="51">E$18*(I513-(E$9))</f>
        <v>-197.71379648192345</v>
      </c>
      <c r="N513" s="24">
        <f t="shared" ref="N513:N576" si="52">L513*SIN(RADIANS(M513))</f>
        <v>0.17921570925043523</v>
      </c>
      <c r="O513" s="24">
        <f t="shared" ref="O513:O576" si="53">E$16-L513*COS(RADIANS(M513))</f>
        <v>1.8171811940621425</v>
      </c>
    </row>
    <row r="514" spans="1:15">
      <c r="A514" s="4"/>
      <c r="B514" s="4"/>
      <c r="F514" s="1">
        <v>-150</v>
      </c>
      <c r="G514" s="13">
        <f t="shared" si="47"/>
        <v>60</v>
      </c>
      <c r="H514" s="11">
        <v>60</v>
      </c>
      <c r="I514" s="11">
        <v>-150</v>
      </c>
      <c r="J514" s="23">
        <f t="shared" si="48"/>
        <v>1.0471975511965976</v>
      </c>
      <c r="K514" s="23">
        <f t="shared" si="49"/>
        <v>-2.6179938779914944</v>
      </c>
      <c r="L514">
        <f t="shared" si="50"/>
        <v>0.58901685316197261</v>
      </c>
      <c r="M514">
        <f t="shared" si="51"/>
        <v>-189.9906013068483</v>
      </c>
      <c r="N514" s="24">
        <f t="shared" si="52"/>
        <v>0.10218654845503175</v>
      </c>
      <c r="O514" s="24">
        <f t="shared" si="53"/>
        <v>1.8361757979970605</v>
      </c>
    </row>
    <row r="515" spans="1:15">
      <c r="A515" s="4"/>
      <c r="B515" s="4"/>
      <c r="F515" s="1">
        <v>-140</v>
      </c>
      <c r="G515" s="13">
        <f t="shared" si="47"/>
        <v>60</v>
      </c>
      <c r="H515" s="11">
        <v>60</v>
      </c>
      <c r="I515" s="11">
        <v>-140</v>
      </c>
      <c r="J515" s="23">
        <f t="shared" si="48"/>
        <v>1.0471975511965976</v>
      </c>
      <c r="K515" s="23">
        <f t="shared" si="49"/>
        <v>-2.4434609527920612</v>
      </c>
      <c r="L515">
        <f t="shared" si="50"/>
        <v>0.58901685316197261</v>
      </c>
      <c r="M515">
        <f t="shared" si="51"/>
        <v>-182.26740613177319</v>
      </c>
      <c r="N515" s="24">
        <f t="shared" si="52"/>
        <v>2.3303494076221495E-2</v>
      </c>
      <c r="O515" s="24">
        <f t="shared" si="53"/>
        <v>1.8446463542573164</v>
      </c>
    </row>
    <row r="516" spans="1:15">
      <c r="A516" s="4"/>
      <c r="B516" s="4"/>
      <c r="F516" s="1">
        <v>-130</v>
      </c>
      <c r="G516" s="13">
        <f t="shared" si="47"/>
        <v>60</v>
      </c>
      <c r="H516" s="11">
        <v>60</v>
      </c>
      <c r="I516" s="11">
        <v>-130</v>
      </c>
      <c r="J516" s="23">
        <f t="shared" si="48"/>
        <v>1.0471975511965976</v>
      </c>
      <c r="K516" s="23">
        <f t="shared" si="49"/>
        <v>-2.2689280275926285</v>
      </c>
      <c r="L516">
        <f t="shared" si="50"/>
        <v>0.58901685316197261</v>
      </c>
      <c r="M516">
        <f t="shared" si="51"/>
        <v>-174.54421095669804</v>
      </c>
      <c r="N516" s="24">
        <f t="shared" si="52"/>
        <v>-5.6002338043808851E-2</v>
      </c>
      <c r="O516" s="24">
        <f t="shared" si="53"/>
        <v>1.8424391879205628</v>
      </c>
    </row>
    <row r="517" spans="1:15">
      <c r="A517" s="4"/>
      <c r="B517" s="4"/>
      <c r="F517" s="1">
        <v>-120</v>
      </c>
      <c r="G517" s="13">
        <f t="shared" si="47"/>
        <v>60</v>
      </c>
      <c r="H517" s="11">
        <v>60</v>
      </c>
      <c r="I517" s="11">
        <v>-120</v>
      </c>
      <c r="J517" s="23">
        <f t="shared" si="48"/>
        <v>1.0471975511965976</v>
      </c>
      <c r="K517" s="23">
        <f t="shared" si="49"/>
        <v>-2.0943951023931953</v>
      </c>
      <c r="L517">
        <f t="shared" si="50"/>
        <v>0.58901685316197261</v>
      </c>
      <c r="M517">
        <f t="shared" si="51"/>
        <v>-166.82101578162292</v>
      </c>
      <c r="N517" s="24">
        <f t="shared" si="52"/>
        <v>-0.13429216192474183</v>
      </c>
      <c r="O517" s="24">
        <f t="shared" si="53"/>
        <v>1.8295943419432461</v>
      </c>
    </row>
    <row r="518" spans="1:15">
      <c r="A518" s="4"/>
      <c r="B518" s="4"/>
      <c r="F518" s="1">
        <v>-110</v>
      </c>
      <c r="G518" s="13">
        <f t="shared" si="47"/>
        <v>60</v>
      </c>
      <c r="H518" s="11">
        <v>60</v>
      </c>
      <c r="I518" s="11">
        <v>-110</v>
      </c>
      <c r="J518" s="23">
        <f t="shared" si="48"/>
        <v>1.0471975511965976</v>
      </c>
      <c r="K518" s="23">
        <f t="shared" si="49"/>
        <v>-1.9198621771937625</v>
      </c>
      <c r="L518">
        <f t="shared" si="50"/>
        <v>0.58901685316197261</v>
      </c>
      <c r="M518">
        <f t="shared" si="51"/>
        <v>-159.09782060654777</v>
      </c>
      <c r="N518" s="24">
        <f t="shared" si="52"/>
        <v>-0.21014562425850242</v>
      </c>
      <c r="O518" s="24">
        <f t="shared" si="53"/>
        <v>1.8063448506914077</v>
      </c>
    </row>
    <row r="519" spans="1:15">
      <c r="A519" s="4"/>
      <c r="B519" s="4"/>
      <c r="F519" s="1">
        <v>-100</v>
      </c>
      <c r="G519" s="13">
        <f t="shared" ref="G519:G582" si="54">G482+10</f>
        <v>60</v>
      </c>
      <c r="H519" s="11">
        <v>60</v>
      </c>
      <c r="I519" s="11">
        <v>-100</v>
      </c>
      <c r="J519" s="23">
        <f t="shared" si="48"/>
        <v>1.0471975511965976</v>
      </c>
      <c r="K519" s="23">
        <f t="shared" si="49"/>
        <v>-1.7453292519943295</v>
      </c>
      <c r="L519">
        <f t="shared" si="50"/>
        <v>0.58901685316197261</v>
      </c>
      <c r="M519">
        <f t="shared" si="51"/>
        <v>-151.37462543147265</v>
      </c>
      <c r="N519" s="24">
        <f t="shared" si="52"/>
        <v>-0.28218657280953763</v>
      </c>
      <c r="O519" s="24">
        <f t="shared" si="53"/>
        <v>1.7731125121736997</v>
      </c>
    </row>
    <row r="520" spans="1:15">
      <c r="A520" s="4"/>
      <c r="B520" s="4"/>
      <c r="F520" s="1">
        <v>-90</v>
      </c>
      <c r="G520" s="13">
        <f t="shared" si="54"/>
        <v>60</v>
      </c>
      <c r="H520" s="11">
        <v>60</v>
      </c>
      <c r="I520" s="11">
        <v>-90</v>
      </c>
      <c r="J520" s="23">
        <f t="shared" si="48"/>
        <v>1.0471975511965976</v>
      </c>
      <c r="K520" s="23">
        <f t="shared" si="49"/>
        <v>-1.5707963267948966</v>
      </c>
      <c r="L520">
        <f t="shared" si="50"/>
        <v>0.58901685316197261</v>
      </c>
      <c r="M520">
        <f t="shared" si="51"/>
        <v>-143.6514302563975</v>
      </c>
      <c r="N520" s="24">
        <f t="shared" si="52"/>
        <v>-0.34910802290833387</v>
      </c>
      <c r="O520" s="24">
        <f t="shared" si="53"/>
        <v>1.7305002356778016</v>
      </c>
    </row>
    <row r="521" spans="1:15">
      <c r="A521" s="4"/>
      <c r="B521" s="4"/>
      <c r="F521" s="1">
        <v>-80</v>
      </c>
      <c r="G521" s="13">
        <f t="shared" si="54"/>
        <v>60</v>
      </c>
      <c r="H521" s="11">
        <v>60</v>
      </c>
      <c r="I521" s="11">
        <v>-80</v>
      </c>
      <c r="J521" s="23">
        <f t="shared" si="48"/>
        <v>1.0471975511965976</v>
      </c>
      <c r="K521" s="23">
        <f t="shared" si="49"/>
        <v>-1.3962634015954636</v>
      </c>
      <c r="L521">
        <f t="shared" si="50"/>
        <v>0.58901685316197261</v>
      </c>
      <c r="M521">
        <f t="shared" si="51"/>
        <v>-135.92823508132238</v>
      </c>
      <c r="N521" s="24">
        <f t="shared" si="52"/>
        <v>-0.40969586908987388</v>
      </c>
      <c r="O521" s="24">
        <f t="shared" si="53"/>
        <v>1.67928110364132</v>
      </c>
    </row>
    <row r="522" spans="1:15">
      <c r="A522" s="4"/>
      <c r="B522" s="4"/>
      <c r="F522" s="1">
        <v>-70</v>
      </c>
      <c r="G522" s="13">
        <f t="shared" si="54"/>
        <v>60</v>
      </c>
      <c r="H522" s="11">
        <v>60</v>
      </c>
      <c r="I522" s="11">
        <v>-70</v>
      </c>
      <c r="J522" s="23">
        <f t="shared" si="48"/>
        <v>1.0471975511965976</v>
      </c>
      <c r="K522" s="23">
        <f t="shared" si="49"/>
        <v>-1.2217304763960306</v>
      </c>
      <c r="L522">
        <f t="shared" si="50"/>
        <v>0.58901685316197261</v>
      </c>
      <c r="M522">
        <f t="shared" si="51"/>
        <v>-128.20503990624724</v>
      </c>
      <c r="N522" s="24">
        <f t="shared" si="52"/>
        <v>-0.46285091169464671</v>
      </c>
      <c r="O522" s="24">
        <f t="shared" si="53"/>
        <v>1.6203843461993919</v>
      </c>
    </row>
    <row r="523" spans="1:15">
      <c r="A523" s="4"/>
      <c r="B523" s="4"/>
      <c r="F523" s="1">
        <v>-60</v>
      </c>
      <c r="G523" s="13">
        <f t="shared" si="54"/>
        <v>60</v>
      </c>
      <c r="H523" s="11">
        <v>60</v>
      </c>
      <c r="I523" s="11">
        <v>-60</v>
      </c>
      <c r="J523" s="23">
        <f t="shared" si="48"/>
        <v>1.0471975511965976</v>
      </c>
      <c r="K523" s="23">
        <f t="shared" si="49"/>
        <v>-1.0471975511965976</v>
      </c>
      <c r="L523">
        <f t="shared" si="50"/>
        <v>0.58901685316197261</v>
      </c>
      <c r="M523">
        <f t="shared" si="51"/>
        <v>-120.4818447311721</v>
      </c>
      <c r="N523" s="24">
        <f t="shared" si="52"/>
        <v>-0.50760879882016974</v>
      </c>
      <c r="O523" s="24">
        <f t="shared" si="53"/>
        <v>1.5548784828622257</v>
      </c>
    </row>
    <row r="524" spans="1:15">
      <c r="A524" s="4"/>
      <c r="B524" s="4"/>
      <c r="F524" s="1">
        <v>-50</v>
      </c>
      <c r="G524" s="13">
        <f t="shared" si="54"/>
        <v>60</v>
      </c>
      <c r="H524" s="11">
        <v>60</v>
      </c>
      <c r="I524" s="11">
        <v>-50</v>
      </c>
      <c r="J524" s="23">
        <f t="shared" si="48"/>
        <v>1.0471975511965976</v>
      </c>
      <c r="K524" s="23">
        <f t="shared" si="49"/>
        <v>-0.87266462599716477</v>
      </c>
      <c r="L524">
        <f t="shared" si="50"/>
        <v>0.58901685316197261</v>
      </c>
      <c r="M524">
        <f t="shared" si="51"/>
        <v>-112.75864955609697</v>
      </c>
      <c r="N524" s="24">
        <f t="shared" si="52"/>
        <v>-0.54315752183122235</v>
      </c>
      <c r="O524" s="24">
        <f t="shared" si="53"/>
        <v>1.4839519371704191</v>
      </c>
    </row>
    <row r="525" spans="1:15">
      <c r="A525" s="4"/>
      <c r="B525" s="4"/>
      <c r="F525" s="1">
        <v>-40</v>
      </c>
      <c r="G525" s="13">
        <f t="shared" si="54"/>
        <v>60</v>
      </c>
      <c r="H525" s="11">
        <v>60</v>
      </c>
      <c r="I525" s="11">
        <v>-40</v>
      </c>
      <c r="J525" s="23">
        <f t="shared" si="48"/>
        <v>1.0471975511965976</v>
      </c>
      <c r="K525" s="23">
        <f t="shared" si="49"/>
        <v>-0.69813170079773179</v>
      </c>
      <c r="L525">
        <f t="shared" si="50"/>
        <v>0.58901685316197261</v>
      </c>
      <c r="M525">
        <f t="shared" si="51"/>
        <v>-105.03545438102184</v>
      </c>
      <c r="N525" s="24">
        <f t="shared" si="52"/>
        <v>-0.56885214702092357</v>
      </c>
      <c r="O525" s="24">
        <f t="shared" si="53"/>
        <v>1.4088914760217603</v>
      </c>
    </row>
    <row r="526" spans="1:15">
      <c r="A526" s="4"/>
      <c r="B526" s="4"/>
      <c r="F526" s="1">
        <v>-30</v>
      </c>
      <c r="G526" s="13">
        <f t="shared" si="54"/>
        <v>60</v>
      </c>
      <c r="H526" s="11">
        <v>60</v>
      </c>
      <c r="I526" s="11">
        <v>-30</v>
      </c>
      <c r="J526" s="23">
        <f t="shared" si="48"/>
        <v>1.0471975511965976</v>
      </c>
      <c r="K526" s="23">
        <f t="shared" si="49"/>
        <v>-0.52359877559829882</v>
      </c>
      <c r="L526">
        <f t="shared" si="50"/>
        <v>0.58901685316197261</v>
      </c>
      <c r="M526">
        <f t="shared" si="51"/>
        <v>-97.312259205946702</v>
      </c>
      <c r="N526" s="24">
        <f t="shared" si="52"/>
        <v>-0.58422651615722188</v>
      </c>
      <c r="O526" s="24">
        <f t="shared" si="53"/>
        <v>1.3310588648285766</v>
      </c>
    </row>
    <row r="527" spans="1:15">
      <c r="A527" s="4"/>
      <c r="B527" s="4"/>
      <c r="F527" s="1">
        <v>-20</v>
      </c>
      <c r="G527" s="13">
        <f t="shared" si="54"/>
        <v>60</v>
      </c>
      <c r="H527" s="11">
        <v>60</v>
      </c>
      <c r="I527" s="11">
        <v>-20</v>
      </c>
      <c r="J527" s="23">
        <f t="shared" si="48"/>
        <v>1.0471975511965976</v>
      </c>
      <c r="K527" s="23">
        <f t="shared" si="49"/>
        <v>-0.3490658503988659</v>
      </c>
      <c r="L527">
        <f t="shared" si="50"/>
        <v>0.58901685316197261</v>
      </c>
      <c r="M527">
        <f t="shared" si="51"/>
        <v>-89.589064030871569</v>
      </c>
      <c r="N527" s="24">
        <f t="shared" si="52"/>
        <v>-0.58900170364059723</v>
      </c>
      <c r="O527" s="24">
        <f t="shared" si="53"/>
        <v>1.2518661620335139</v>
      </c>
    </row>
    <row r="528" spans="1:15">
      <c r="A528" s="4"/>
      <c r="B528" s="4"/>
      <c r="F528" s="1">
        <v>-10</v>
      </c>
      <c r="G528" s="13">
        <f t="shared" si="54"/>
        <v>60</v>
      </c>
      <c r="H528" s="11">
        <v>60</v>
      </c>
      <c r="I528" s="11">
        <v>-10</v>
      </c>
      <c r="J528" s="23">
        <f t="shared" si="48"/>
        <v>1.0471975511965976</v>
      </c>
      <c r="K528" s="23">
        <f t="shared" si="49"/>
        <v>-0.17453292519943295</v>
      </c>
      <c r="L528">
        <f t="shared" si="50"/>
        <v>0.58901685316197261</v>
      </c>
      <c r="M528">
        <f t="shared" si="51"/>
        <v>-81.865868855796435</v>
      </c>
      <c r="N528" s="24">
        <f t="shared" si="52"/>
        <v>-0.58309107684113048</v>
      </c>
      <c r="O528" s="24">
        <f t="shared" si="53"/>
        <v>1.1727501011967536</v>
      </c>
    </row>
    <row r="529" spans="1:15">
      <c r="A529" s="4"/>
      <c r="B529" s="4"/>
      <c r="F529" s="1">
        <v>0</v>
      </c>
      <c r="G529" s="13">
        <f t="shared" si="54"/>
        <v>60</v>
      </c>
      <c r="H529" s="11">
        <v>60</v>
      </c>
      <c r="I529" s="11">
        <v>0</v>
      </c>
      <c r="J529" s="23">
        <f t="shared" si="48"/>
        <v>1.0471975511965976</v>
      </c>
      <c r="K529" s="23">
        <f t="shared" si="49"/>
        <v>0</v>
      </c>
      <c r="L529">
        <f t="shared" si="50"/>
        <v>0.58901685316197261</v>
      </c>
      <c r="M529">
        <f t="shared" si="51"/>
        <v>-74.142673680721288</v>
      </c>
      <c r="N529" s="24">
        <f t="shared" si="52"/>
        <v>-0.56660186780905852</v>
      </c>
      <c r="O529" s="24">
        <f t="shared" si="53"/>
        <v>1.0951460254211529</v>
      </c>
    </row>
    <row r="530" spans="1:15">
      <c r="A530" s="4"/>
      <c r="B530" s="4"/>
      <c r="F530" s="1">
        <v>10</v>
      </c>
      <c r="G530" s="13">
        <f t="shared" si="54"/>
        <v>60</v>
      </c>
      <c r="H530" s="11">
        <v>60</v>
      </c>
      <c r="I530" s="11">
        <v>10</v>
      </c>
      <c r="J530" s="23">
        <f t="shared" si="48"/>
        <v>1.0471975511965976</v>
      </c>
      <c r="K530" s="23">
        <f t="shared" si="49"/>
        <v>0.17453292519943295</v>
      </c>
      <c r="L530">
        <f t="shared" si="50"/>
        <v>0.58901685316197261</v>
      </c>
      <c r="M530">
        <f t="shared" si="51"/>
        <v>-66.419478505646154</v>
      </c>
      <c r="N530" s="24">
        <f t="shared" si="52"/>
        <v>-0.53983322784445154</v>
      </c>
      <c r="O530" s="24">
        <f t="shared" si="53"/>
        <v>1.0204618470034068</v>
      </c>
    </row>
    <row r="531" spans="1:15">
      <c r="A531" s="4"/>
      <c r="B531" s="4"/>
      <c r="F531" s="1">
        <v>20</v>
      </c>
      <c r="G531" s="13">
        <f t="shared" si="54"/>
        <v>60</v>
      </c>
      <c r="H531" s="11">
        <v>60</v>
      </c>
      <c r="I531" s="11">
        <v>20</v>
      </c>
      <c r="J531" s="23">
        <f t="shared" si="48"/>
        <v>1.0471975511965976</v>
      </c>
      <c r="K531" s="23">
        <f t="shared" si="49"/>
        <v>0.3490658503988659</v>
      </c>
      <c r="L531">
        <f t="shared" si="50"/>
        <v>0.58901685316197261</v>
      </c>
      <c r="M531">
        <f t="shared" si="51"/>
        <v>-58.696283330571028</v>
      </c>
      <c r="N531" s="24">
        <f t="shared" si="52"/>
        <v>-0.50327080022049209</v>
      </c>
      <c r="O531" s="24">
        <f t="shared" si="53"/>
        <v>0.95005250474166403</v>
      </c>
    </row>
    <row r="532" spans="1:15">
      <c r="A532" s="4"/>
      <c r="B532" s="4"/>
      <c r="F532" s="1">
        <v>30</v>
      </c>
      <c r="G532" s="13">
        <f t="shared" si="54"/>
        <v>60</v>
      </c>
      <c r="H532" s="11">
        <v>60</v>
      </c>
      <c r="I532" s="11">
        <v>30</v>
      </c>
      <c r="J532" s="23">
        <f t="shared" si="48"/>
        <v>1.0471975511965976</v>
      </c>
      <c r="K532" s="23">
        <f t="shared" si="49"/>
        <v>0.52359877559829882</v>
      </c>
      <c r="L532">
        <f t="shared" si="50"/>
        <v>0.58901685316197261</v>
      </c>
      <c r="M532">
        <f t="shared" si="51"/>
        <v>-50.973088155495887</v>
      </c>
      <c r="N532" s="24">
        <f t="shared" si="52"/>
        <v>-0.4575779095233477</v>
      </c>
      <c r="O532" s="24">
        <f t="shared" si="53"/>
        <v>0.88519538230143135</v>
      </c>
    </row>
    <row r="533" spans="1:15">
      <c r="A533" s="4"/>
      <c r="B533" s="4"/>
      <c r="F533" s="1">
        <v>40</v>
      </c>
      <c r="G533" s="13">
        <f t="shared" si="54"/>
        <v>60</v>
      </c>
      <c r="H533" s="11">
        <v>60</v>
      </c>
      <c r="I533" s="11">
        <v>40</v>
      </c>
      <c r="J533" s="23">
        <f t="shared" si="48"/>
        <v>1.0471975511965976</v>
      </c>
      <c r="K533" s="23">
        <f t="shared" si="49"/>
        <v>0.69813170079773179</v>
      </c>
      <c r="L533">
        <f t="shared" si="50"/>
        <v>0.58901685316197261</v>
      </c>
      <c r="M533">
        <f t="shared" si="51"/>
        <v>-43.249892980420753</v>
      </c>
      <c r="N533" s="24">
        <f t="shared" si="52"/>
        <v>-0.40358352745380982</v>
      </c>
      <c r="O533" s="24">
        <f t="shared" si="53"/>
        <v>0.8270671336058335</v>
      </c>
    </row>
    <row r="534" spans="1:15">
      <c r="A534" s="4"/>
      <c r="B534" s="4"/>
      <c r="F534" s="1">
        <v>50</v>
      </c>
      <c r="G534" s="13">
        <f t="shared" si="54"/>
        <v>60</v>
      </c>
      <c r="H534" s="11">
        <v>60</v>
      </c>
      <c r="I534" s="11">
        <v>50</v>
      </c>
      <c r="J534" s="23">
        <f t="shared" si="48"/>
        <v>1.0471975511965976</v>
      </c>
      <c r="K534" s="23">
        <f t="shared" si="49"/>
        <v>0.87266462599716477</v>
      </c>
      <c r="L534">
        <f t="shared" si="50"/>
        <v>0.58901685316197261</v>
      </c>
      <c r="M534">
        <f t="shared" si="51"/>
        <v>-35.52669780534562</v>
      </c>
      <c r="N534" s="24">
        <f t="shared" si="52"/>
        <v>-0.34226723341809323</v>
      </c>
      <c r="O534" s="24">
        <f t="shared" si="53"/>
        <v>0.77672233568972238</v>
      </c>
    </row>
    <row r="535" spans="1:15">
      <c r="A535" s="4"/>
      <c r="B535" s="4"/>
      <c r="F535" s="1">
        <v>60</v>
      </c>
      <c r="G535" s="13">
        <f t="shared" si="54"/>
        <v>60</v>
      </c>
      <c r="H535" s="11">
        <v>60</v>
      </c>
      <c r="I535" s="11">
        <v>60</v>
      </c>
      <c r="J535" s="23">
        <f t="shared" si="48"/>
        <v>1.0471975511965976</v>
      </c>
      <c r="K535" s="23">
        <f t="shared" si="49"/>
        <v>1.0471975511965976</v>
      </c>
      <c r="L535">
        <f t="shared" si="50"/>
        <v>0.58901685316197261</v>
      </c>
      <c r="M535">
        <f t="shared" si="51"/>
        <v>-27.803502630270486</v>
      </c>
      <c r="N535" s="24">
        <f t="shared" si="52"/>
        <v>-0.27474144275647294</v>
      </c>
      <c r="O535" s="24">
        <f t="shared" si="53"/>
        <v>0.73507435630282369</v>
      </c>
    </row>
    <row r="536" spans="1:15">
      <c r="A536" s="4"/>
      <c r="B536" s="4"/>
      <c r="F536" s="1">
        <v>70</v>
      </c>
      <c r="G536" s="13">
        <f t="shared" si="54"/>
        <v>60</v>
      </c>
      <c r="H536" s="11">
        <v>60</v>
      </c>
      <c r="I536" s="11">
        <v>70</v>
      </c>
      <c r="J536" s="23">
        <f t="shared" si="48"/>
        <v>1.0471975511965976</v>
      </c>
      <c r="K536" s="23">
        <f t="shared" si="49"/>
        <v>1.2217304763960306</v>
      </c>
      <c r="L536">
        <f t="shared" si="50"/>
        <v>0.58901685316197261</v>
      </c>
      <c r="M536">
        <f t="shared" si="51"/>
        <v>-20.080307455195349</v>
      </c>
      <c r="N536" s="24">
        <f t="shared" si="52"/>
        <v>-0.2022312250296176</v>
      </c>
      <c r="O536" s="24">
        <f t="shared" si="53"/>
        <v>0.70287878336658682</v>
      </c>
    </row>
    <row r="537" spans="1:15">
      <c r="A537" s="4"/>
      <c r="B537" s="4"/>
      <c r="F537" s="1">
        <v>80</v>
      </c>
      <c r="G537" s="13">
        <f t="shared" si="54"/>
        <v>60</v>
      </c>
      <c r="H537" s="11">
        <v>60</v>
      </c>
      <c r="I537" s="11">
        <v>80</v>
      </c>
      <c r="J537" s="23">
        <f t="shared" si="48"/>
        <v>1.0471975511965976</v>
      </c>
      <c r="K537" s="23">
        <f t="shared" si="49"/>
        <v>1.3962634015954636</v>
      </c>
      <c r="L537">
        <f t="shared" si="50"/>
        <v>0.58901685316197261</v>
      </c>
      <c r="M537">
        <f t="shared" si="51"/>
        <v>-12.357112280120216</v>
      </c>
      <c r="N537" s="24">
        <f t="shared" si="52"/>
        <v>-0.12605207850425285</v>
      </c>
      <c r="O537" s="24">
        <f t="shared" si="53"/>
        <v>0.6807197169116227</v>
      </c>
    </row>
    <row r="538" spans="1:15">
      <c r="A538" s="4"/>
      <c r="B538" s="4"/>
      <c r="F538" s="1">
        <v>90</v>
      </c>
      <c r="G538" s="13">
        <f t="shared" si="54"/>
        <v>60</v>
      </c>
      <c r="H538" s="11">
        <v>60</v>
      </c>
      <c r="I538" s="11">
        <v>90</v>
      </c>
      <c r="J538" s="23">
        <f t="shared" si="48"/>
        <v>1.0471975511965976</v>
      </c>
      <c r="K538" s="23">
        <f t="shared" si="49"/>
        <v>1.5707963267948966</v>
      </c>
      <c r="L538">
        <f t="shared" si="50"/>
        <v>0.58901685316197261</v>
      </c>
      <c r="M538">
        <f t="shared" si="51"/>
        <v>-4.6339171050450805</v>
      </c>
      <c r="N538" s="24">
        <f t="shared" si="52"/>
        <v>-4.7586064058919263E-2</v>
      </c>
      <c r="O538" s="24">
        <f t="shared" si="53"/>
        <v>0.66899917219078253</v>
      </c>
    </row>
    <row r="539" spans="1:15">
      <c r="A539" s="4"/>
      <c r="B539" s="4"/>
      <c r="F539" s="1">
        <v>100</v>
      </c>
      <c r="G539" s="13">
        <f t="shared" si="54"/>
        <v>60</v>
      </c>
      <c r="H539" s="11">
        <v>60</v>
      </c>
      <c r="I539" s="11">
        <v>100</v>
      </c>
      <c r="J539" s="23">
        <f t="shared" si="48"/>
        <v>1.0471975511965976</v>
      </c>
      <c r="K539" s="23">
        <f t="shared" si="49"/>
        <v>1.7453292519943295</v>
      </c>
      <c r="L539">
        <f t="shared" si="50"/>
        <v>0.58901685316197261</v>
      </c>
      <c r="M539">
        <f t="shared" si="51"/>
        <v>3.0892780700300539</v>
      </c>
      <c r="N539" s="24">
        <f t="shared" si="52"/>
        <v>3.1743268505601469E-2</v>
      </c>
      <c r="O539" s="24">
        <f t="shared" si="53"/>
        <v>0.66792978621921673</v>
      </c>
    </row>
    <row r="540" spans="1:15">
      <c r="A540" s="4"/>
      <c r="B540" s="4"/>
      <c r="F540" s="1">
        <v>110</v>
      </c>
      <c r="G540" s="13">
        <f t="shared" si="54"/>
        <v>60</v>
      </c>
      <c r="H540" s="11">
        <v>60</v>
      </c>
      <c r="I540" s="11">
        <v>110</v>
      </c>
      <c r="J540" s="23">
        <f t="shared" si="48"/>
        <v>1.0471975511965976</v>
      </c>
      <c r="K540" s="23">
        <f t="shared" si="49"/>
        <v>1.9198621771937625</v>
      </c>
      <c r="L540">
        <f t="shared" si="50"/>
        <v>0.58901685316197261</v>
      </c>
      <c r="M540">
        <f t="shared" si="51"/>
        <v>10.812473245105188</v>
      </c>
      <c r="N540" s="24">
        <f t="shared" si="52"/>
        <v>0.11049670685812818</v>
      </c>
      <c r="O540" s="24">
        <f t="shared" si="53"/>
        <v>0.67753096006116376</v>
      </c>
    </row>
    <row r="541" spans="1:15">
      <c r="A541" s="4"/>
      <c r="B541" s="4"/>
      <c r="F541" s="1">
        <v>120</v>
      </c>
      <c r="G541" s="13">
        <f t="shared" si="54"/>
        <v>60</v>
      </c>
      <c r="H541" s="11">
        <v>60</v>
      </c>
      <c r="I541" s="11">
        <v>120</v>
      </c>
      <c r="J541" s="23">
        <f t="shared" si="48"/>
        <v>1.0471975511965976</v>
      </c>
      <c r="K541" s="23">
        <f t="shared" si="49"/>
        <v>2.0943951023931953</v>
      </c>
      <c r="L541">
        <f t="shared" si="50"/>
        <v>0.58901685316197261</v>
      </c>
      <c r="M541">
        <f t="shared" si="51"/>
        <v>18.535668420180322</v>
      </c>
      <c r="N541" s="24">
        <f t="shared" si="52"/>
        <v>0.18724548668241386</v>
      </c>
      <c r="O541" s="24">
        <f t="shared" si="53"/>
        <v>0.69762850685105393</v>
      </c>
    </row>
    <row r="542" spans="1:15">
      <c r="A542" s="4"/>
      <c r="B542" s="4"/>
      <c r="F542" s="1">
        <v>130</v>
      </c>
      <c r="G542" s="13">
        <f t="shared" si="54"/>
        <v>60</v>
      </c>
      <c r="H542" s="11">
        <v>60</v>
      </c>
      <c r="I542" s="11">
        <v>130</v>
      </c>
      <c r="J542" s="23">
        <f t="shared" si="48"/>
        <v>1.0471975511965976</v>
      </c>
      <c r="K542" s="23">
        <f t="shared" si="49"/>
        <v>2.2689280275926285</v>
      </c>
      <c r="L542">
        <f t="shared" si="50"/>
        <v>0.58901685316197261</v>
      </c>
      <c r="M542">
        <f t="shared" si="51"/>
        <v>26.258863595255459</v>
      </c>
      <c r="N542" s="24">
        <f t="shared" si="52"/>
        <v>0.26059721267201402</v>
      </c>
      <c r="O542" s="24">
        <f t="shared" si="53"/>
        <v>0.72785781193461696</v>
      </c>
    </row>
    <row r="543" spans="1:15">
      <c r="A543" s="4"/>
      <c r="B543" s="4"/>
      <c r="F543" s="1">
        <v>140</v>
      </c>
      <c r="G543" s="13">
        <f t="shared" si="54"/>
        <v>60</v>
      </c>
      <c r="H543" s="11">
        <v>60</v>
      </c>
      <c r="I543" s="11">
        <v>140</v>
      </c>
      <c r="J543" s="23">
        <f t="shared" si="48"/>
        <v>1.0471975511965976</v>
      </c>
      <c r="K543" s="23">
        <f t="shared" si="49"/>
        <v>2.4434609527920612</v>
      </c>
      <c r="L543">
        <f t="shared" si="50"/>
        <v>0.58901685316197261</v>
      </c>
      <c r="M543">
        <f t="shared" si="51"/>
        <v>33.982058770330596</v>
      </c>
      <c r="N543" s="24">
        <f t="shared" si="52"/>
        <v>0.32922111970960222</v>
      </c>
      <c r="O543" s="24">
        <f t="shared" si="53"/>
        <v>0.76767044779793281</v>
      </c>
    </row>
    <row r="544" spans="1:15">
      <c r="A544" s="4"/>
      <c r="B544" s="4"/>
      <c r="F544" s="1">
        <v>150</v>
      </c>
      <c r="G544" s="13">
        <f t="shared" si="54"/>
        <v>60</v>
      </c>
      <c r="H544" s="11">
        <v>60</v>
      </c>
      <c r="I544" s="11">
        <v>150</v>
      </c>
      <c r="J544" s="23">
        <f t="shared" si="48"/>
        <v>1.0471975511965976</v>
      </c>
      <c r="K544" s="23">
        <f t="shared" si="49"/>
        <v>2.6179938779914944</v>
      </c>
      <c r="L544">
        <f t="shared" si="50"/>
        <v>0.58901685316197261</v>
      </c>
      <c r="M544">
        <f t="shared" si="51"/>
        <v>41.70525394540573</v>
      </c>
      <c r="N544" s="24">
        <f t="shared" si="52"/>
        <v>0.39187221593618327</v>
      </c>
      <c r="O544" s="24">
        <f t="shared" si="53"/>
        <v>0.81634412377474996</v>
      </c>
    </row>
    <row r="545" spans="1:15">
      <c r="A545" s="4"/>
      <c r="B545" s="4"/>
      <c r="F545" s="1">
        <v>160</v>
      </c>
      <c r="G545" s="13">
        <f t="shared" si="54"/>
        <v>60</v>
      </c>
      <c r="H545" s="11">
        <v>60</v>
      </c>
      <c r="I545" s="11">
        <v>160</v>
      </c>
      <c r="J545" s="23">
        <f t="shared" si="48"/>
        <v>1.0471975511965976</v>
      </c>
      <c r="K545" s="23">
        <f t="shared" si="49"/>
        <v>2.7925268031909272</v>
      </c>
      <c r="L545">
        <f t="shared" si="50"/>
        <v>0.58901685316197261</v>
      </c>
      <c r="M545">
        <f t="shared" si="51"/>
        <v>49.428449120480863</v>
      </c>
      <c r="N545" s="24">
        <f t="shared" si="52"/>
        <v>0.44741386970068459</v>
      </c>
      <c r="O545" s="24">
        <f t="shared" si="53"/>
        <v>0.87299579002202599</v>
      </c>
    </row>
    <row r="546" spans="1:15">
      <c r="A546" s="4"/>
      <c r="B546" s="4"/>
      <c r="F546" s="1">
        <v>170</v>
      </c>
      <c r="G546" s="13">
        <f t="shared" si="54"/>
        <v>60</v>
      </c>
      <c r="H546" s="11">
        <v>60</v>
      </c>
      <c r="I546" s="11">
        <v>170</v>
      </c>
      <c r="J546" s="23">
        <f t="shared" si="48"/>
        <v>1.0471975511965976</v>
      </c>
      <c r="K546" s="23">
        <f t="shared" si="49"/>
        <v>2.9670597283903604</v>
      </c>
      <c r="L546">
        <f t="shared" si="50"/>
        <v>0.58901685316197261</v>
      </c>
      <c r="M546">
        <f t="shared" si="51"/>
        <v>57.151644295555997</v>
      </c>
      <c r="N546" s="24">
        <f t="shared" si="52"/>
        <v>0.49483843061190869</v>
      </c>
      <c r="O546" s="24">
        <f t="shared" si="53"/>
        <v>0.93659765802813189</v>
      </c>
    </row>
    <row r="547" spans="1:15">
      <c r="A547" s="4"/>
      <c r="B547" s="4"/>
      <c r="F547" s="1">
        <v>180</v>
      </c>
      <c r="G547" s="13">
        <f t="shared" si="54"/>
        <v>60</v>
      </c>
      <c r="H547" s="11">
        <v>60</v>
      </c>
      <c r="I547" s="11">
        <v>180</v>
      </c>
      <c r="J547" s="23">
        <f t="shared" si="48"/>
        <v>1.0471975511965976</v>
      </c>
      <c r="K547" s="23">
        <f t="shared" si="49"/>
        <v>3.1415926535897931</v>
      </c>
      <c r="L547">
        <f t="shared" si="50"/>
        <v>0.58901685316197261</v>
      </c>
      <c r="M547">
        <f t="shared" si="51"/>
        <v>64.87483947063113</v>
      </c>
      <c r="N547" s="24">
        <f t="shared" si="52"/>
        <v>0.53328551058063567</v>
      </c>
      <c r="O547" s="24">
        <f t="shared" si="53"/>
        <v>1.005995847005704</v>
      </c>
    </row>
    <row r="548" spans="1:15">
      <c r="A548" s="4"/>
      <c r="B548" s="4"/>
      <c r="F548" s="1">
        <v>-180</v>
      </c>
      <c r="G548" s="13">
        <f t="shared" si="54"/>
        <v>70</v>
      </c>
      <c r="H548" s="11">
        <v>70</v>
      </c>
      <c r="I548" s="11">
        <v>-180</v>
      </c>
      <c r="J548" s="23">
        <f t="shared" si="48"/>
        <v>1.2217304763960306</v>
      </c>
      <c r="K548" s="23">
        <f t="shared" si="49"/>
        <v>-3.1415926535897931</v>
      </c>
      <c r="L548">
        <f t="shared" si="50"/>
        <v>0.39518615458213957</v>
      </c>
      <c r="M548">
        <f t="shared" si="51"/>
        <v>-213.16018683207372</v>
      </c>
      <c r="N548" s="24">
        <f t="shared" si="52"/>
        <v>0.21615957417995771</v>
      </c>
      <c r="O548" s="24">
        <f t="shared" si="53"/>
        <v>1.5869186182275412</v>
      </c>
    </row>
    <row r="549" spans="1:15">
      <c r="A549" s="4"/>
      <c r="B549" s="4"/>
      <c r="F549" s="1">
        <v>-170</v>
      </c>
      <c r="G549" s="13">
        <f t="shared" si="54"/>
        <v>70</v>
      </c>
      <c r="H549" s="11">
        <v>70</v>
      </c>
      <c r="I549" s="11">
        <v>-170</v>
      </c>
      <c r="J549" s="23">
        <f t="shared" si="48"/>
        <v>1.2217304763960306</v>
      </c>
      <c r="K549" s="23">
        <f t="shared" si="49"/>
        <v>-2.9670597283903604</v>
      </c>
      <c r="L549">
        <f t="shared" si="50"/>
        <v>0.39518615458213957</v>
      </c>
      <c r="M549">
        <f t="shared" si="51"/>
        <v>-205.4369916569986</v>
      </c>
      <c r="N549" s="24">
        <f t="shared" si="52"/>
        <v>0.16973966985075425</v>
      </c>
      <c r="O549" s="24">
        <f t="shared" si="53"/>
        <v>1.6129667507440177</v>
      </c>
    </row>
    <row r="550" spans="1:15">
      <c r="A550" s="4"/>
      <c r="B550" s="4"/>
      <c r="F550" s="1">
        <v>-160</v>
      </c>
      <c r="G550" s="13">
        <f t="shared" si="54"/>
        <v>70</v>
      </c>
      <c r="H550" s="11">
        <v>70</v>
      </c>
      <c r="I550" s="11">
        <v>-160</v>
      </c>
      <c r="J550" s="23">
        <f t="shared" si="48"/>
        <v>1.2217304763960306</v>
      </c>
      <c r="K550" s="23">
        <f t="shared" si="49"/>
        <v>-2.7925268031909272</v>
      </c>
      <c r="L550">
        <f t="shared" si="50"/>
        <v>0.39518615458213957</v>
      </c>
      <c r="M550">
        <f t="shared" si="51"/>
        <v>-197.71379648192345</v>
      </c>
      <c r="N550" s="24">
        <f t="shared" si="52"/>
        <v>0.12024030653655107</v>
      </c>
      <c r="O550" s="24">
        <f t="shared" si="53"/>
        <v>1.6325403492127937</v>
      </c>
    </row>
    <row r="551" spans="1:15">
      <c r="A551" s="4"/>
      <c r="B551" s="4"/>
      <c r="F551" s="1">
        <v>-150</v>
      </c>
      <c r="G551" s="13">
        <f t="shared" si="54"/>
        <v>70</v>
      </c>
      <c r="H551" s="11">
        <v>70</v>
      </c>
      <c r="I551" s="11">
        <v>-150</v>
      </c>
      <c r="J551" s="23">
        <f t="shared" si="48"/>
        <v>1.2217304763960306</v>
      </c>
      <c r="K551" s="23">
        <f t="shared" si="49"/>
        <v>-2.6179938779914944</v>
      </c>
      <c r="L551">
        <f t="shared" si="50"/>
        <v>0.39518615458213957</v>
      </c>
      <c r="M551">
        <f t="shared" si="51"/>
        <v>-189.9906013068483</v>
      </c>
      <c r="N551" s="24">
        <f t="shared" si="52"/>
        <v>6.8559513903858893E-2</v>
      </c>
      <c r="O551" s="24">
        <f t="shared" si="53"/>
        <v>1.6452843045793593</v>
      </c>
    </row>
    <row r="552" spans="1:15">
      <c r="A552" s="4"/>
      <c r="B552" s="4"/>
      <c r="F552" s="1">
        <v>-140</v>
      </c>
      <c r="G552" s="13">
        <f t="shared" si="54"/>
        <v>70</v>
      </c>
      <c r="H552" s="11">
        <v>70</v>
      </c>
      <c r="I552" s="11">
        <v>-140</v>
      </c>
      <c r="J552" s="23">
        <f t="shared" si="48"/>
        <v>1.2217304763960306</v>
      </c>
      <c r="K552" s="23">
        <f t="shared" si="49"/>
        <v>-2.4434609527920612</v>
      </c>
      <c r="L552">
        <f t="shared" si="50"/>
        <v>0.39518615458213957</v>
      </c>
      <c r="M552">
        <f t="shared" si="51"/>
        <v>-182.26740613177319</v>
      </c>
      <c r="N552" s="24">
        <f t="shared" si="52"/>
        <v>1.5634897648297365E-2</v>
      </c>
      <c r="O552" s="24">
        <f t="shared" si="53"/>
        <v>1.6509674128600347</v>
      </c>
    </row>
    <row r="553" spans="1:15">
      <c r="A553" s="4"/>
      <c r="B553" s="4"/>
      <c r="F553" s="1">
        <v>-130</v>
      </c>
      <c r="G553" s="13">
        <f t="shared" si="54"/>
        <v>70</v>
      </c>
      <c r="H553" s="11">
        <v>70</v>
      </c>
      <c r="I553" s="11">
        <v>-130</v>
      </c>
      <c r="J553" s="23">
        <f t="shared" si="48"/>
        <v>1.2217304763960306</v>
      </c>
      <c r="K553" s="23">
        <f t="shared" si="49"/>
        <v>-2.2689280275926285</v>
      </c>
      <c r="L553">
        <f t="shared" si="50"/>
        <v>0.39518615458213957</v>
      </c>
      <c r="M553">
        <f t="shared" si="51"/>
        <v>-174.54421095669804</v>
      </c>
      <c r="N553" s="24">
        <f t="shared" si="52"/>
        <v>-3.7573370779351918E-2</v>
      </c>
      <c r="O553" s="24">
        <f t="shared" si="53"/>
        <v>1.6494865697017067</v>
      </c>
    </row>
    <row r="554" spans="1:15">
      <c r="A554" s="4"/>
      <c r="B554" s="4"/>
      <c r="F554" s="1">
        <v>-120</v>
      </c>
      <c r="G554" s="13">
        <f t="shared" si="54"/>
        <v>70</v>
      </c>
      <c r="H554" s="11">
        <v>70</v>
      </c>
      <c r="I554" s="11">
        <v>-120</v>
      </c>
      <c r="J554" s="23">
        <f t="shared" si="48"/>
        <v>1.2217304763960306</v>
      </c>
      <c r="K554" s="23">
        <f t="shared" si="49"/>
        <v>-2.0943951023931953</v>
      </c>
      <c r="L554">
        <f t="shared" si="50"/>
        <v>0.39518615458213957</v>
      </c>
      <c r="M554">
        <f t="shared" si="51"/>
        <v>-166.82101578162292</v>
      </c>
      <c r="N554" s="24">
        <f t="shared" si="52"/>
        <v>-9.0099973840590639E-2</v>
      </c>
      <c r="O554" s="24">
        <f t="shared" si="53"/>
        <v>1.6408686409264499</v>
      </c>
    </row>
    <row r="555" spans="1:15">
      <c r="A555" s="4"/>
      <c r="B555" s="4"/>
      <c r="F555" s="1">
        <v>-110</v>
      </c>
      <c r="G555" s="13">
        <f t="shared" si="54"/>
        <v>70</v>
      </c>
      <c r="H555" s="11">
        <v>70</v>
      </c>
      <c r="I555" s="11">
        <v>-110</v>
      </c>
      <c r="J555" s="23">
        <f t="shared" si="48"/>
        <v>1.2217304763960306</v>
      </c>
      <c r="K555" s="23">
        <f t="shared" si="49"/>
        <v>-1.9198621771937625</v>
      </c>
      <c r="L555">
        <f t="shared" si="50"/>
        <v>0.39518615458213957</v>
      </c>
      <c r="M555">
        <f t="shared" si="51"/>
        <v>-159.09782060654777</v>
      </c>
      <c r="N555" s="24">
        <f t="shared" si="52"/>
        <v>-0.14099196093824487</v>
      </c>
      <c r="O555" s="24">
        <f t="shared" si="53"/>
        <v>1.6252699751251534</v>
      </c>
    </row>
    <row r="556" spans="1:15">
      <c r="A556" s="4"/>
      <c r="B556" s="4"/>
      <c r="F556" s="1">
        <v>-100</v>
      </c>
      <c r="G556" s="13">
        <f t="shared" si="54"/>
        <v>70</v>
      </c>
      <c r="H556" s="11">
        <v>70</v>
      </c>
      <c r="I556" s="11">
        <v>-100</v>
      </c>
      <c r="J556" s="23">
        <f t="shared" si="48"/>
        <v>1.2217304763960306</v>
      </c>
      <c r="K556" s="23">
        <f t="shared" si="49"/>
        <v>-1.7453292519943295</v>
      </c>
      <c r="L556">
        <f t="shared" si="50"/>
        <v>0.39518615458213957</v>
      </c>
      <c r="M556">
        <f t="shared" si="51"/>
        <v>-151.37462543147265</v>
      </c>
      <c r="N556" s="24">
        <f t="shared" si="52"/>
        <v>-0.18932603708140161</v>
      </c>
      <c r="O556" s="24">
        <f t="shared" si="53"/>
        <v>1.6029735671427936</v>
      </c>
    </row>
    <row r="557" spans="1:15">
      <c r="A557" s="4"/>
      <c r="B557" s="4"/>
      <c r="F557" s="1">
        <v>-90</v>
      </c>
      <c r="G557" s="13">
        <f t="shared" si="54"/>
        <v>70</v>
      </c>
      <c r="H557" s="11">
        <v>70</v>
      </c>
      <c r="I557" s="11">
        <v>-90</v>
      </c>
      <c r="J557" s="23">
        <f t="shared" si="48"/>
        <v>1.2217304763960306</v>
      </c>
      <c r="K557" s="23">
        <f t="shared" si="49"/>
        <v>-1.5707963267948966</v>
      </c>
      <c r="L557">
        <f t="shared" si="50"/>
        <v>0.39518615458213957</v>
      </c>
      <c r="M557">
        <f t="shared" si="51"/>
        <v>-143.6514302563975</v>
      </c>
      <c r="N557" s="24">
        <f t="shared" si="52"/>
        <v>-0.23422531353102027</v>
      </c>
      <c r="O557" s="24">
        <f t="shared" si="53"/>
        <v>1.5743839239161099</v>
      </c>
    </row>
    <row r="558" spans="1:15">
      <c r="A558" s="4"/>
      <c r="B558" s="4"/>
      <c r="F558" s="1">
        <v>-80</v>
      </c>
      <c r="G558" s="13">
        <f t="shared" si="54"/>
        <v>70</v>
      </c>
      <c r="H558" s="11">
        <v>70</v>
      </c>
      <c r="I558" s="11">
        <v>-80</v>
      </c>
      <c r="J558" s="23">
        <f t="shared" si="48"/>
        <v>1.2217304763960306</v>
      </c>
      <c r="K558" s="23">
        <f t="shared" si="49"/>
        <v>-1.3962634015954636</v>
      </c>
      <c r="L558">
        <f t="shared" si="50"/>
        <v>0.39518615458213957</v>
      </c>
      <c r="M558">
        <f t="shared" si="51"/>
        <v>-135.92823508132238</v>
      </c>
      <c r="N558" s="24">
        <f t="shared" si="52"/>
        <v>-0.27487521653186497</v>
      </c>
      <c r="O558" s="24">
        <f t="shared" si="53"/>
        <v>1.5400197258089192</v>
      </c>
    </row>
    <row r="559" spans="1:15">
      <c r="A559" s="4"/>
      <c r="B559" s="4"/>
      <c r="F559" s="1">
        <v>-70</v>
      </c>
      <c r="G559" s="13">
        <f t="shared" si="54"/>
        <v>70</v>
      </c>
      <c r="H559" s="11">
        <v>70</v>
      </c>
      <c r="I559" s="11">
        <v>-70</v>
      </c>
      <c r="J559" s="23">
        <f t="shared" si="48"/>
        <v>1.2217304763960306</v>
      </c>
      <c r="K559" s="23">
        <f t="shared" si="49"/>
        <v>-1.2217304763960306</v>
      </c>
      <c r="L559">
        <f t="shared" si="50"/>
        <v>0.39518615458213957</v>
      </c>
      <c r="M559">
        <f t="shared" si="51"/>
        <v>-128.20503990624724</v>
      </c>
      <c r="N559" s="24">
        <f t="shared" si="52"/>
        <v>-0.31053826551062402</v>
      </c>
      <c r="O559" s="24">
        <f t="shared" si="53"/>
        <v>1.5005044165849364</v>
      </c>
    </row>
    <row r="560" spans="1:15">
      <c r="A560" s="4"/>
      <c r="B560" s="4"/>
      <c r="F560" s="1">
        <v>-60</v>
      </c>
      <c r="G560" s="13">
        <f t="shared" si="54"/>
        <v>70</v>
      </c>
      <c r="H560" s="11">
        <v>70</v>
      </c>
      <c r="I560" s="11">
        <v>-60</v>
      </c>
      <c r="J560" s="23">
        <f t="shared" si="48"/>
        <v>1.2217304763960306</v>
      </c>
      <c r="K560" s="23">
        <f t="shared" si="49"/>
        <v>-1.0471975511965976</v>
      </c>
      <c r="L560">
        <f t="shared" si="50"/>
        <v>0.39518615458213957</v>
      </c>
      <c r="M560">
        <f t="shared" si="51"/>
        <v>-120.4818447311721</v>
      </c>
      <c r="N560" s="24">
        <f t="shared" si="52"/>
        <v>-0.34056745263049237</v>
      </c>
      <c r="O560" s="24">
        <f t="shared" si="53"/>
        <v>1.456554892737137</v>
      </c>
    </row>
    <row r="561" spans="1:15">
      <c r="A561" s="4"/>
      <c r="B561" s="4"/>
      <c r="F561" s="1">
        <v>-50</v>
      </c>
      <c r="G561" s="13">
        <f t="shared" si="54"/>
        <v>70</v>
      </c>
      <c r="H561" s="11">
        <v>70</v>
      </c>
      <c r="I561" s="11">
        <v>-50</v>
      </c>
      <c r="J561" s="23">
        <f t="shared" si="48"/>
        <v>1.2217304763960306</v>
      </c>
      <c r="K561" s="23">
        <f t="shared" si="49"/>
        <v>-0.87266462599716477</v>
      </c>
      <c r="L561">
        <f t="shared" si="50"/>
        <v>0.39518615458213957</v>
      </c>
      <c r="M561">
        <f t="shared" si="51"/>
        <v>-112.75864955609697</v>
      </c>
      <c r="N561" s="24">
        <f t="shared" si="52"/>
        <v>-0.36441798096703959</v>
      </c>
      <c r="O561" s="24">
        <f t="shared" si="53"/>
        <v>1.4089684973746399</v>
      </c>
    </row>
    <row r="562" spans="1:15">
      <c r="A562" s="4"/>
      <c r="B562" s="4"/>
      <c r="F562" s="1">
        <v>-40</v>
      </c>
      <c r="G562" s="13">
        <f t="shared" si="54"/>
        <v>70</v>
      </c>
      <c r="H562" s="11">
        <v>70</v>
      </c>
      <c r="I562" s="11">
        <v>-40</v>
      </c>
      <c r="J562" s="23">
        <f t="shared" si="48"/>
        <v>1.2217304763960306</v>
      </c>
      <c r="K562" s="23">
        <f t="shared" si="49"/>
        <v>-0.69813170079773179</v>
      </c>
      <c r="L562">
        <f t="shared" si="50"/>
        <v>0.39518615458213957</v>
      </c>
      <c r="M562">
        <f t="shared" si="51"/>
        <v>-105.03545438102184</v>
      </c>
      <c r="N562" s="24">
        <f t="shared" si="52"/>
        <v>-0.38165714834847803</v>
      </c>
      <c r="O562" s="24">
        <f t="shared" si="53"/>
        <v>1.3586085546272233</v>
      </c>
    </row>
    <row r="563" spans="1:15">
      <c r="A563" s="4"/>
      <c r="B563" s="4"/>
      <c r="F563" s="1">
        <v>-30</v>
      </c>
      <c r="G563" s="13">
        <f t="shared" si="54"/>
        <v>70</v>
      </c>
      <c r="H563" s="11">
        <v>70</v>
      </c>
      <c r="I563" s="11">
        <v>-30</v>
      </c>
      <c r="J563" s="23">
        <f t="shared" si="48"/>
        <v>1.2217304763960306</v>
      </c>
      <c r="K563" s="23">
        <f t="shared" si="49"/>
        <v>-0.52359877559829882</v>
      </c>
      <c r="L563">
        <f t="shared" si="50"/>
        <v>0.39518615458213957</v>
      </c>
      <c r="M563">
        <f t="shared" si="51"/>
        <v>-97.312259205946702</v>
      </c>
      <c r="N563" s="24">
        <f t="shared" si="52"/>
        <v>-0.39197219754526103</v>
      </c>
      <c r="O563" s="24">
        <f t="shared" si="53"/>
        <v>1.3063887070058804</v>
      </c>
    </row>
    <row r="564" spans="1:15">
      <c r="A564" s="4"/>
      <c r="B564" s="4"/>
      <c r="F564" s="1">
        <v>-20</v>
      </c>
      <c r="G564" s="13">
        <f t="shared" si="54"/>
        <v>70</v>
      </c>
      <c r="H564" s="11">
        <v>70</v>
      </c>
      <c r="I564" s="11">
        <v>-20</v>
      </c>
      <c r="J564" s="23">
        <f t="shared" si="48"/>
        <v>1.2217304763960306</v>
      </c>
      <c r="K564" s="23">
        <f t="shared" si="49"/>
        <v>-0.3490658503988659</v>
      </c>
      <c r="L564">
        <f t="shared" si="50"/>
        <v>0.39518615458213957</v>
      </c>
      <c r="M564">
        <f t="shared" si="51"/>
        <v>-89.589064030871569</v>
      </c>
      <c r="N564" s="24">
        <f t="shared" si="52"/>
        <v>-0.39517599038893531</v>
      </c>
      <c r="O564" s="24">
        <f t="shared" si="53"/>
        <v>1.2532563398748824</v>
      </c>
    </row>
    <row r="565" spans="1:15">
      <c r="A565" s="4"/>
      <c r="B565" s="4"/>
      <c r="F565" s="1">
        <v>-10</v>
      </c>
      <c r="G565" s="13">
        <f t="shared" si="54"/>
        <v>70</v>
      </c>
      <c r="H565" s="11">
        <v>70</v>
      </c>
      <c r="I565" s="11">
        <v>-10</v>
      </c>
      <c r="J565" s="23">
        <f t="shared" si="48"/>
        <v>1.2217304763960306</v>
      </c>
      <c r="K565" s="23">
        <f t="shared" si="49"/>
        <v>-0.17453292519943295</v>
      </c>
      <c r="L565">
        <f t="shared" si="50"/>
        <v>0.39518615458213957</v>
      </c>
      <c r="M565">
        <f t="shared" si="51"/>
        <v>-81.865868855796435</v>
      </c>
      <c r="N565" s="24">
        <f t="shared" si="52"/>
        <v>-0.39121040287898151</v>
      </c>
      <c r="O565" s="24">
        <f t="shared" si="53"/>
        <v>1.2001753937526698</v>
      </c>
    </row>
    <row r="566" spans="1:15">
      <c r="A566" s="4"/>
      <c r="B566" s="4"/>
      <c r="F566" s="1">
        <v>0</v>
      </c>
      <c r="G566" s="13">
        <f t="shared" si="54"/>
        <v>70</v>
      </c>
      <c r="H566" s="11">
        <v>70</v>
      </c>
      <c r="I566" s="11">
        <v>0</v>
      </c>
      <c r="J566" s="23">
        <f t="shared" si="48"/>
        <v>1.2217304763960306</v>
      </c>
      <c r="K566" s="23">
        <f t="shared" si="49"/>
        <v>0</v>
      </c>
      <c r="L566">
        <f t="shared" si="50"/>
        <v>0.39518615458213957</v>
      </c>
      <c r="M566">
        <f t="shared" si="51"/>
        <v>-74.142673680721288</v>
      </c>
      <c r="N566" s="24">
        <f t="shared" si="52"/>
        <v>-0.38014737968277817</v>
      </c>
      <c r="O566" s="24">
        <f t="shared" si="53"/>
        <v>1.14810887626505</v>
      </c>
    </row>
    <row r="567" spans="1:15">
      <c r="A567" s="4"/>
      <c r="B567" s="4"/>
      <c r="F567" s="1">
        <v>10</v>
      </c>
      <c r="G567" s="13">
        <f t="shared" si="54"/>
        <v>70</v>
      </c>
      <c r="H567" s="11">
        <v>70</v>
      </c>
      <c r="I567" s="11">
        <v>10</v>
      </c>
      <c r="J567" s="23">
        <f t="shared" si="48"/>
        <v>1.2217304763960306</v>
      </c>
      <c r="K567" s="23">
        <f t="shared" si="49"/>
        <v>0.17453292519943295</v>
      </c>
      <c r="L567">
        <f t="shared" si="50"/>
        <v>0.39518615458213957</v>
      </c>
      <c r="M567">
        <f t="shared" si="51"/>
        <v>-66.419478505646154</v>
      </c>
      <c r="N567" s="24">
        <f t="shared" si="52"/>
        <v>-0.36218762889768852</v>
      </c>
      <c r="O567" s="24">
        <f t="shared" si="53"/>
        <v>1.0980013910231643</v>
      </c>
    </row>
    <row r="568" spans="1:15">
      <c r="A568" s="4"/>
      <c r="B568" s="4"/>
      <c r="F568" s="1">
        <v>20</v>
      </c>
      <c r="G568" s="13">
        <f t="shared" si="54"/>
        <v>70</v>
      </c>
      <c r="H568" s="11">
        <v>70</v>
      </c>
      <c r="I568" s="11">
        <v>20</v>
      </c>
      <c r="J568" s="23">
        <f t="shared" si="48"/>
        <v>1.2217304763960306</v>
      </c>
      <c r="K568" s="23">
        <f t="shared" si="49"/>
        <v>0.3490658503988659</v>
      </c>
      <c r="L568">
        <f t="shared" si="50"/>
        <v>0.39518615458213957</v>
      </c>
      <c r="M568">
        <f t="shared" si="51"/>
        <v>-58.696283330571028</v>
      </c>
      <c r="N568" s="24">
        <f t="shared" si="52"/>
        <v>-0.33765698075522005</v>
      </c>
      <c r="O568" s="24">
        <f t="shared" si="53"/>
        <v>1.0507620003916294</v>
      </c>
    </row>
    <row r="569" spans="1:15">
      <c r="A569" s="4"/>
      <c r="B569" s="4"/>
      <c r="F569" s="1">
        <v>30</v>
      </c>
      <c r="G569" s="13">
        <f t="shared" si="54"/>
        <v>70</v>
      </c>
      <c r="H569" s="11">
        <v>70</v>
      </c>
      <c r="I569" s="11">
        <v>30</v>
      </c>
      <c r="J569" s="23">
        <f t="shared" si="48"/>
        <v>1.2217304763960306</v>
      </c>
      <c r="K569" s="23">
        <f t="shared" si="49"/>
        <v>0.52359877559829882</v>
      </c>
      <c r="L569">
        <f t="shared" si="50"/>
        <v>0.39518615458213957</v>
      </c>
      <c r="M569">
        <f t="shared" si="51"/>
        <v>-50.973088155495887</v>
      </c>
      <c r="N569" s="24">
        <f t="shared" si="52"/>
        <v>-0.30700047632854455</v>
      </c>
      <c r="O569" s="24">
        <f t="shared" si="53"/>
        <v>1.0072477330547482</v>
      </c>
    </row>
    <row r="570" spans="1:15">
      <c r="A570" s="4"/>
      <c r="B570" s="4"/>
      <c r="F570" s="1">
        <v>40</v>
      </c>
      <c r="G570" s="13">
        <f t="shared" si="54"/>
        <v>70</v>
      </c>
      <c r="H570" s="11">
        <v>70</v>
      </c>
      <c r="I570" s="11">
        <v>40</v>
      </c>
      <c r="J570" s="23">
        <f t="shared" si="48"/>
        <v>1.2217304763960306</v>
      </c>
      <c r="K570" s="23">
        <f t="shared" si="49"/>
        <v>0.69813170079773179</v>
      </c>
      <c r="L570">
        <f t="shared" si="50"/>
        <v>0.39518615458213957</v>
      </c>
      <c r="M570">
        <f t="shared" si="51"/>
        <v>-43.249892980420753</v>
      </c>
      <c r="N570" s="24">
        <f t="shared" si="52"/>
        <v>-0.27077429348750476</v>
      </c>
      <c r="O570" s="24">
        <f t="shared" si="53"/>
        <v>0.96824803559058981</v>
      </c>
    </row>
    <row r="571" spans="1:15">
      <c r="A571" s="4"/>
      <c r="B571" s="4"/>
      <c r="F571" s="1">
        <v>50</v>
      </c>
      <c r="G571" s="13">
        <f t="shared" si="54"/>
        <v>70</v>
      </c>
      <c r="H571" s="11">
        <v>70</v>
      </c>
      <c r="I571" s="11">
        <v>50</v>
      </c>
      <c r="J571" s="23">
        <f t="shared" si="48"/>
        <v>1.2217304763960306</v>
      </c>
      <c r="K571" s="23">
        <f t="shared" si="49"/>
        <v>0.87266462599716477</v>
      </c>
      <c r="L571">
        <f t="shared" si="50"/>
        <v>0.39518615458213957</v>
      </c>
      <c r="M571">
        <f t="shared" si="51"/>
        <v>-35.52669780534562</v>
      </c>
      <c r="N571" s="24">
        <f t="shared" si="52"/>
        <v>-0.22963565658242574</v>
      </c>
      <c r="O571" s="24">
        <f t="shared" si="53"/>
        <v>0.93447045013632124</v>
      </c>
    </row>
    <row r="572" spans="1:15">
      <c r="A572" s="4"/>
      <c r="B572" s="4"/>
      <c r="F572" s="1">
        <v>60</v>
      </c>
      <c r="G572" s="13">
        <f t="shared" si="54"/>
        <v>70</v>
      </c>
      <c r="H572" s="11">
        <v>70</v>
      </c>
      <c r="I572" s="11">
        <v>60</v>
      </c>
      <c r="J572" s="23">
        <f t="shared" si="48"/>
        <v>1.2217304763960306</v>
      </c>
      <c r="K572" s="23">
        <f t="shared" si="49"/>
        <v>1.0471975511965976</v>
      </c>
      <c r="L572">
        <f t="shared" si="50"/>
        <v>0.39518615458213957</v>
      </c>
      <c r="M572">
        <f t="shared" si="51"/>
        <v>-27.803502630270486</v>
      </c>
      <c r="N572" s="24">
        <f t="shared" si="52"/>
        <v>-0.18433091291773787</v>
      </c>
      <c r="O572" s="24">
        <f t="shared" si="53"/>
        <v>0.90652777798412254</v>
      </c>
    </row>
    <row r="573" spans="1:15">
      <c r="A573" s="4"/>
      <c r="B573" s="4"/>
      <c r="F573" s="1">
        <v>70</v>
      </c>
      <c r="G573" s="13">
        <f t="shared" si="54"/>
        <v>70</v>
      </c>
      <c r="H573" s="11">
        <v>70</v>
      </c>
      <c r="I573" s="11">
        <v>70</v>
      </c>
      <c r="J573" s="23">
        <f t="shared" si="48"/>
        <v>1.2217304763960306</v>
      </c>
      <c r="K573" s="23">
        <f t="shared" si="49"/>
        <v>1.2217304763960306</v>
      </c>
      <c r="L573">
        <f t="shared" si="50"/>
        <v>0.39518615458213957</v>
      </c>
      <c r="M573">
        <f t="shared" si="51"/>
        <v>-20.080307455195349</v>
      </c>
      <c r="N573" s="24">
        <f t="shared" si="52"/>
        <v>-0.1356819923349683</v>
      </c>
      <c r="O573" s="24">
        <f t="shared" si="53"/>
        <v>0.88492696198889409</v>
      </c>
    </row>
    <row r="574" spans="1:15">
      <c r="A574" s="4"/>
      <c r="B574" s="4"/>
      <c r="F574" s="1">
        <v>80</v>
      </c>
      <c r="G574" s="13">
        <f t="shared" si="54"/>
        <v>70</v>
      </c>
      <c r="H574" s="11">
        <v>70</v>
      </c>
      <c r="I574" s="11">
        <v>80</v>
      </c>
      <c r="J574" s="23">
        <f t="shared" si="48"/>
        <v>1.2217304763960306</v>
      </c>
      <c r="K574" s="23">
        <f t="shared" si="49"/>
        <v>1.3962634015954636</v>
      </c>
      <c r="L574">
        <f t="shared" si="50"/>
        <v>0.39518615458213957</v>
      </c>
      <c r="M574">
        <f t="shared" si="51"/>
        <v>-12.357112280120216</v>
      </c>
      <c r="N574" s="24">
        <f t="shared" si="52"/>
        <v>-8.4571495558690563E-2</v>
      </c>
      <c r="O574" s="24">
        <f t="shared" si="53"/>
        <v>0.8700598894858611</v>
      </c>
    </row>
    <row r="575" spans="1:15">
      <c r="A575" s="4"/>
      <c r="B575" s="4"/>
      <c r="F575" s="1">
        <v>90</v>
      </c>
      <c r="G575" s="13">
        <f t="shared" si="54"/>
        <v>70</v>
      </c>
      <c r="H575" s="11">
        <v>70</v>
      </c>
      <c r="I575" s="11">
        <v>90</v>
      </c>
      <c r="J575" s="23">
        <f t="shared" si="48"/>
        <v>1.2217304763960306</v>
      </c>
      <c r="K575" s="23">
        <f t="shared" si="49"/>
        <v>1.5707963267948966</v>
      </c>
      <c r="L575">
        <f t="shared" si="50"/>
        <v>0.39518615458213957</v>
      </c>
      <c r="M575">
        <f t="shared" si="51"/>
        <v>-4.6339171050450805</v>
      </c>
      <c r="N575" s="24">
        <f t="shared" si="52"/>
        <v>-3.1926681836338587E-2</v>
      </c>
      <c r="O575" s="24">
        <f t="shared" si="53"/>
        <v>0.86219628257381387</v>
      </c>
    </row>
    <row r="576" spans="1:15">
      <c r="A576" s="4"/>
      <c r="B576" s="4"/>
      <c r="F576" s="1">
        <v>100</v>
      </c>
      <c r="G576" s="13">
        <f t="shared" si="54"/>
        <v>70</v>
      </c>
      <c r="H576" s="11">
        <v>70</v>
      </c>
      <c r="I576" s="11">
        <v>100</v>
      </c>
      <c r="J576" s="23">
        <f t="shared" si="48"/>
        <v>1.2217304763960306</v>
      </c>
      <c r="K576" s="23">
        <f t="shared" si="49"/>
        <v>1.7453292519943295</v>
      </c>
      <c r="L576">
        <f t="shared" si="50"/>
        <v>0.39518615458213957</v>
      </c>
      <c r="M576">
        <f t="shared" si="51"/>
        <v>3.0892780700300539</v>
      </c>
      <c r="N576" s="24">
        <f t="shared" si="52"/>
        <v>2.1297353627923097E-2</v>
      </c>
      <c r="O576" s="24">
        <f t="shared" si="53"/>
        <v>0.86147880475021932</v>
      </c>
    </row>
    <row r="577" spans="1:15">
      <c r="A577" s="4"/>
      <c r="B577" s="4"/>
      <c r="F577" s="1">
        <v>110</v>
      </c>
      <c r="G577" s="13">
        <f t="shared" si="54"/>
        <v>70</v>
      </c>
      <c r="H577" s="11">
        <v>70</v>
      </c>
      <c r="I577" s="11">
        <v>110</v>
      </c>
      <c r="J577" s="23">
        <f t="shared" ref="J577:J640" si="55">RADIANS(H577)</f>
        <v>1.2217304763960306</v>
      </c>
      <c r="K577" s="23">
        <f t="shared" ref="K577:K640" si="56">RADIANS(I577)</f>
        <v>1.9198621771937625</v>
      </c>
      <c r="L577">
        <f t="shared" ref="L577:L640" si="57">((E$17-(2*E$18*SIN(J577)))^0.5)/E$18</f>
        <v>0.39518615458213957</v>
      </c>
      <c r="M577">
        <f t="shared" ref="M577:M640" si="58">E$18*(I577-(E$9))</f>
        <v>10.812473245105188</v>
      </c>
      <c r="N577" s="24">
        <f t="shared" ref="N577:N640" si="59">L577*SIN(RADIANS(M577))</f>
        <v>7.4135007246126733E-2</v>
      </c>
      <c r="O577" s="24">
        <f t="shared" ref="O577:O640" si="60">E$16-L577*COS(RADIANS(M577))</f>
        <v>0.86792047267483863</v>
      </c>
    </row>
    <row r="578" spans="1:15">
      <c r="A578" s="4"/>
      <c r="B578" s="4"/>
      <c r="F578" s="1">
        <v>120</v>
      </c>
      <c r="G578" s="13">
        <f t="shared" si="54"/>
        <v>70</v>
      </c>
      <c r="H578" s="11">
        <v>70</v>
      </c>
      <c r="I578" s="11">
        <v>120</v>
      </c>
      <c r="J578" s="23">
        <f t="shared" si="55"/>
        <v>1.2217304763960306</v>
      </c>
      <c r="K578" s="23">
        <f t="shared" si="56"/>
        <v>2.0943951023931953</v>
      </c>
      <c r="L578">
        <f t="shared" si="57"/>
        <v>0.39518615458213957</v>
      </c>
      <c r="M578">
        <f t="shared" si="58"/>
        <v>18.535668420180322</v>
      </c>
      <c r="N578" s="24">
        <f t="shared" si="59"/>
        <v>0.12562768526512114</v>
      </c>
      <c r="O578" s="24">
        <f t="shared" si="60"/>
        <v>0.88140442001827279</v>
      </c>
    </row>
    <row r="579" spans="1:15">
      <c r="A579" s="4"/>
      <c r="B579" s="4"/>
      <c r="F579" s="1">
        <v>130</v>
      </c>
      <c r="G579" s="13">
        <f t="shared" si="54"/>
        <v>70</v>
      </c>
      <c r="H579" s="11">
        <v>70</v>
      </c>
      <c r="I579" s="11">
        <v>130</v>
      </c>
      <c r="J579" s="23">
        <f t="shared" si="55"/>
        <v>1.2217304763960306</v>
      </c>
      <c r="K579" s="23">
        <f t="shared" si="56"/>
        <v>2.2689280275926285</v>
      </c>
      <c r="L579">
        <f t="shared" si="57"/>
        <v>0.39518615458213957</v>
      </c>
      <c r="M579">
        <f t="shared" si="58"/>
        <v>26.258863595255459</v>
      </c>
      <c r="N579" s="24">
        <f t="shared" si="59"/>
        <v>0.17484119481103838</v>
      </c>
      <c r="O579" s="24">
        <f t="shared" si="60"/>
        <v>0.9016860176797552</v>
      </c>
    </row>
    <row r="580" spans="1:15">
      <c r="A580" s="4"/>
      <c r="B580" s="4"/>
      <c r="F580" s="1">
        <v>140</v>
      </c>
      <c r="G580" s="13">
        <f t="shared" si="54"/>
        <v>70</v>
      </c>
      <c r="H580" s="11">
        <v>70</v>
      </c>
      <c r="I580" s="11">
        <v>140</v>
      </c>
      <c r="J580" s="23">
        <f t="shared" si="55"/>
        <v>1.2217304763960306</v>
      </c>
      <c r="K580" s="23">
        <f t="shared" si="56"/>
        <v>2.4434609527920612</v>
      </c>
      <c r="L580">
        <f t="shared" si="57"/>
        <v>0.39518615458213957</v>
      </c>
      <c r="M580">
        <f t="shared" si="58"/>
        <v>33.982058770330596</v>
      </c>
      <c r="N580" s="24">
        <f t="shared" si="59"/>
        <v>0.22088269224698565</v>
      </c>
      <c r="O580" s="24">
        <f t="shared" si="60"/>
        <v>0.92839731190867647</v>
      </c>
    </row>
    <row r="581" spans="1:15">
      <c r="A581" s="4"/>
      <c r="B581" s="4"/>
      <c r="F581" s="1">
        <v>150</v>
      </c>
      <c r="G581" s="13">
        <f t="shared" si="54"/>
        <v>70</v>
      </c>
      <c r="H581" s="11">
        <v>70</v>
      </c>
      <c r="I581" s="11">
        <v>150</v>
      </c>
      <c r="J581" s="23">
        <f t="shared" si="55"/>
        <v>1.2217304763960306</v>
      </c>
      <c r="K581" s="23">
        <f t="shared" si="56"/>
        <v>2.6179938779914944</v>
      </c>
      <c r="L581">
        <f t="shared" si="57"/>
        <v>0.39518615458213957</v>
      </c>
      <c r="M581">
        <f t="shared" si="58"/>
        <v>41.70525394540573</v>
      </c>
      <c r="N581" s="24">
        <f t="shared" si="59"/>
        <v>0.26291688136267427</v>
      </c>
      <c r="O581" s="24">
        <f t="shared" si="60"/>
        <v>0.9610536998123449</v>
      </c>
    </row>
    <row r="582" spans="1:15">
      <c r="A582" s="4"/>
      <c r="B582" s="4"/>
      <c r="F582" s="1">
        <v>160</v>
      </c>
      <c r="G582" s="13">
        <f t="shared" si="54"/>
        <v>70</v>
      </c>
      <c r="H582" s="11">
        <v>70</v>
      </c>
      <c r="I582" s="11">
        <v>160</v>
      </c>
      <c r="J582" s="23">
        <f t="shared" si="55"/>
        <v>1.2217304763960306</v>
      </c>
      <c r="K582" s="23">
        <f t="shared" si="56"/>
        <v>2.7925268031909272</v>
      </c>
      <c r="L582">
        <f t="shared" si="57"/>
        <v>0.39518615458213957</v>
      </c>
      <c r="M582">
        <f t="shared" si="58"/>
        <v>49.428449120480863</v>
      </c>
      <c r="N582" s="24">
        <f t="shared" si="59"/>
        <v>0.30018116752443219</v>
      </c>
      <c r="O582" s="24">
        <f t="shared" si="60"/>
        <v>0.99906272114127348</v>
      </c>
    </row>
    <row r="583" spans="1:15">
      <c r="A583" s="4"/>
      <c r="B583" s="4"/>
      <c r="F583" s="1">
        <v>170</v>
      </c>
      <c r="G583" s="13">
        <f t="shared" ref="G583:G646" si="61">G546+10</f>
        <v>70</v>
      </c>
      <c r="H583" s="11">
        <v>70</v>
      </c>
      <c r="I583" s="11">
        <v>170</v>
      </c>
      <c r="J583" s="23">
        <f t="shared" si="55"/>
        <v>1.2217304763960306</v>
      </c>
      <c r="K583" s="23">
        <f t="shared" si="56"/>
        <v>2.9670597283903604</v>
      </c>
      <c r="L583">
        <f t="shared" si="57"/>
        <v>0.39518615458213957</v>
      </c>
      <c r="M583">
        <f t="shared" si="58"/>
        <v>57.151644295555997</v>
      </c>
      <c r="N583" s="24">
        <f t="shared" si="59"/>
        <v>0.33199949285526859</v>
      </c>
      <c r="O583" s="24">
        <f t="shared" si="60"/>
        <v>1.0417348068492558</v>
      </c>
    </row>
    <row r="584" spans="1:15">
      <c r="A584" s="4"/>
      <c r="B584" s="4"/>
      <c r="F584" s="1">
        <v>180</v>
      </c>
      <c r="G584" s="13">
        <f t="shared" si="61"/>
        <v>70</v>
      </c>
      <c r="H584" s="11">
        <v>70</v>
      </c>
      <c r="I584" s="11">
        <v>180</v>
      </c>
      <c r="J584" s="23">
        <f t="shared" si="55"/>
        <v>1.2217304763960306</v>
      </c>
      <c r="K584" s="23">
        <f t="shared" si="56"/>
        <v>3.1415926535897931</v>
      </c>
      <c r="L584">
        <f t="shared" si="57"/>
        <v>0.39518615458213957</v>
      </c>
      <c r="M584">
        <f t="shared" si="58"/>
        <v>64.87483947063113</v>
      </c>
      <c r="N584" s="24">
        <f t="shared" si="59"/>
        <v>0.35779460144374065</v>
      </c>
      <c r="O584" s="24">
        <f t="shared" si="60"/>
        <v>1.0882957894251988</v>
      </c>
    </row>
    <row r="585" spans="1:15">
      <c r="A585" s="4"/>
      <c r="B585" s="4"/>
      <c r="F585" s="1">
        <v>-180</v>
      </c>
      <c r="G585" s="13">
        <f t="shared" si="61"/>
        <v>80</v>
      </c>
      <c r="H585" s="11">
        <v>80</v>
      </c>
      <c r="I585" s="11">
        <v>-180</v>
      </c>
      <c r="J585" s="23">
        <f t="shared" si="55"/>
        <v>1.3962634015954636</v>
      </c>
      <c r="K585" s="23">
        <f t="shared" si="56"/>
        <v>-3.1415926535897931</v>
      </c>
      <c r="L585">
        <f t="shared" si="57"/>
        <v>0.19834785074601188</v>
      </c>
      <c r="M585">
        <f t="shared" si="58"/>
        <v>-213.16018683207372</v>
      </c>
      <c r="N585" s="24">
        <f t="shared" si="59"/>
        <v>0.10849263431838221</v>
      </c>
      <c r="O585" s="24">
        <f t="shared" si="60"/>
        <v>1.4221364956598075</v>
      </c>
    </row>
    <row r="586" spans="1:15">
      <c r="A586" s="4"/>
      <c r="B586" s="4"/>
      <c r="F586" s="1">
        <v>-170</v>
      </c>
      <c r="G586" s="13">
        <f t="shared" si="61"/>
        <v>80</v>
      </c>
      <c r="H586" s="11">
        <v>80</v>
      </c>
      <c r="I586" s="11">
        <v>-170</v>
      </c>
      <c r="J586" s="23">
        <f t="shared" si="55"/>
        <v>1.3962634015954636</v>
      </c>
      <c r="K586" s="23">
        <f t="shared" si="56"/>
        <v>-2.9670597283903604</v>
      </c>
      <c r="L586">
        <f t="shared" si="57"/>
        <v>0.19834785074601188</v>
      </c>
      <c r="M586">
        <f t="shared" si="58"/>
        <v>-205.4369916569986</v>
      </c>
      <c r="N586" s="24">
        <f t="shared" si="59"/>
        <v>8.5194023907122829E-2</v>
      </c>
      <c r="O586" s="24">
        <f t="shared" si="60"/>
        <v>1.4352103117353061</v>
      </c>
    </row>
    <row r="587" spans="1:15">
      <c r="A587" s="4"/>
      <c r="B587" s="4"/>
      <c r="F587" s="1">
        <v>-160</v>
      </c>
      <c r="G587" s="13">
        <f t="shared" si="61"/>
        <v>80</v>
      </c>
      <c r="H587" s="11">
        <v>80</v>
      </c>
      <c r="I587" s="11">
        <v>-160</v>
      </c>
      <c r="J587" s="23">
        <f t="shared" si="55"/>
        <v>1.3962634015954636</v>
      </c>
      <c r="K587" s="23">
        <f t="shared" si="56"/>
        <v>-2.7925268031909272</v>
      </c>
      <c r="L587">
        <f t="shared" si="57"/>
        <v>0.19834785074601188</v>
      </c>
      <c r="M587">
        <f t="shared" si="58"/>
        <v>-197.71379648192345</v>
      </c>
      <c r="N587" s="24">
        <f t="shared" si="59"/>
        <v>6.0349802486841533E-2</v>
      </c>
      <c r="O587" s="24">
        <f t="shared" si="60"/>
        <v>1.4450344949528389</v>
      </c>
    </row>
    <row r="588" spans="1:15">
      <c r="A588" s="4"/>
      <c r="B588" s="4"/>
      <c r="F588" s="1">
        <v>-150</v>
      </c>
      <c r="G588" s="13">
        <f t="shared" si="61"/>
        <v>80</v>
      </c>
      <c r="H588" s="11">
        <v>80</v>
      </c>
      <c r="I588" s="11">
        <v>-150</v>
      </c>
      <c r="J588" s="23">
        <f t="shared" si="55"/>
        <v>1.3962634015954636</v>
      </c>
      <c r="K588" s="23">
        <f t="shared" si="56"/>
        <v>-2.6179938779914944</v>
      </c>
      <c r="L588">
        <f t="shared" si="57"/>
        <v>0.19834785074601188</v>
      </c>
      <c r="M588">
        <f t="shared" si="58"/>
        <v>-189.9906013068483</v>
      </c>
      <c r="N588" s="24">
        <f t="shared" si="59"/>
        <v>3.4410700054511273E-2</v>
      </c>
      <c r="O588" s="24">
        <f t="shared" si="60"/>
        <v>1.4514308125557016</v>
      </c>
    </row>
    <row r="589" spans="1:15">
      <c r="A589" s="4"/>
      <c r="B589" s="4"/>
      <c r="F589" s="1">
        <v>-140</v>
      </c>
      <c r="G589" s="13">
        <f t="shared" si="61"/>
        <v>80</v>
      </c>
      <c r="H589" s="11">
        <v>80</v>
      </c>
      <c r="I589" s="11">
        <v>-140</v>
      </c>
      <c r="J589" s="23">
        <f t="shared" si="55"/>
        <v>1.3962634015954636</v>
      </c>
      <c r="K589" s="23">
        <f t="shared" si="56"/>
        <v>-2.4434609527920612</v>
      </c>
      <c r="L589">
        <f t="shared" si="57"/>
        <v>0.19834785074601188</v>
      </c>
      <c r="M589">
        <f t="shared" si="58"/>
        <v>-182.26740613177319</v>
      </c>
      <c r="N589" s="24">
        <f t="shared" si="59"/>
        <v>7.8473102086603682E-3</v>
      </c>
      <c r="O589" s="24">
        <f t="shared" si="60"/>
        <v>1.454283220971226</v>
      </c>
    </row>
    <row r="590" spans="1:15">
      <c r="A590" s="4"/>
      <c r="B590" s="4"/>
      <c r="F590" s="1">
        <v>-130</v>
      </c>
      <c r="G590" s="13">
        <f t="shared" si="61"/>
        <v>80</v>
      </c>
      <c r="H590" s="11">
        <v>80</v>
      </c>
      <c r="I590" s="11">
        <v>-130</v>
      </c>
      <c r="J590" s="23">
        <f t="shared" si="55"/>
        <v>1.3962634015954636</v>
      </c>
      <c r="K590" s="23">
        <f t="shared" si="56"/>
        <v>-2.2689280275926285</v>
      </c>
      <c r="L590">
        <f t="shared" si="57"/>
        <v>0.19834785074601188</v>
      </c>
      <c r="M590">
        <f t="shared" si="58"/>
        <v>-174.54421095669804</v>
      </c>
      <c r="N590" s="24">
        <f t="shared" si="59"/>
        <v>-1.8858447475842512E-2</v>
      </c>
      <c r="O590" s="24">
        <f t="shared" si="60"/>
        <v>1.4535399711019159</v>
      </c>
    </row>
    <row r="591" spans="1:15">
      <c r="A591" s="4"/>
      <c r="B591" s="4"/>
      <c r="F591" s="1">
        <v>-120</v>
      </c>
      <c r="G591" s="13">
        <f t="shared" si="61"/>
        <v>80</v>
      </c>
      <c r="H591" s="11">
        <v>80</v>
      </c>
      <c r="I591" s="11">
        <v>-120</v>
      </c>
      <c r="J591" s="23">
        <f t="shared" si="55"/>
        <v>1.3962634015954636</v>
      </c>
      <c r="K591" s="23">
        <f t="shared" si="56"/>
        <v>-2.0943951023931953</v>
      </c>
      <c r="L591">
        <f t="shared" si="57"/>
        <v>0.19834785074601188</v>
      </c>
      <c r="M591">
        <f t="shared" si="58"/>
        <v>-166.82101578162292</v>
      </c>
      <c r="N591" s="24">
        <f t="shared" si="59"/>
        <v>-4.5222070551660797E-2</v>
      </c>
      <c r="O591" s="24">
        <f t="shared" si="60"/>
        <v>1.4492145471703468</v>
      </c>
    </row>
    <row r="592" spans="1:15">
      <c r="A592" s="4"/>
      <c r="B592" s="4"/>
      <c r="F592" s="1">
        <v>-110</v>
      </c>
      <c r="G592" s="13">
        <f t="shared" si="61"/>
        <v>80</v>
      </c>
      <c r="H592" s="11">
        <v>80</v>
      </c>
      <c r="I592" s="11">
        <v>-110</v>
      </c>
      <c r="J592" s="23">
        <f t="shared" si="55"/>
        <v>1.3962634015954636</v>
      </c>
      <c r="K592" s="23">
        <f t="shared" si="56"/>
        <v>-1.9198621771937625</v>
      </c>
      <c r="L592">
        <f t="shared" si="57"/>
        <v>0.19834785074601188</v>
      </c>
      <c r="M592">
        <f t="shared" si="58"/>
        <v>-159.09782060654777</v>
      </c>
      <c r="N592" s="24">
        <f t="shared" si="59"/>
        <v>-7.0765263661973513E-2</v>
      </c>
      <c r="O592" s="24">
        <f t="shared" si="60"/>
        <v>1.4413854220850715</v>
      </c>
    </row>
    <row r="593" spans="1:15">
      <c r="A593" s="4"/>
      <c r="B593" s="4"/>
      <c r="F593" s="1">
        <v>-100</v>
      </c>
      <c r="G593" s="13">
        <f t="shared" si="61"/>
        <v>80</v>
      </c>
      <c r="H593" s="11">
        <v>80</v>
      </c>
      <c r="I593" s="11">
        <v>-100</v>
      </c>
      <c r="J593" s="23">
        <f t="shared" si="55"/>
        <v>1.3962634015954636</v>
      </c>
      <c r="K593" s="23">
        <f t="shared" si="56"/>
        <v>-1.7453292519943295</v>
      </c>
      <c r="L593">
        <f t="shared" si="57"/>
        <v>0.19834785074601188</v>
      </c>
      <c r="M593">
        <f t="shared" si="58"/>
        <v>-151.37462543147265</v>
      </c>
      <c r="N593" s="24">
        <f t="shared" si="59"/>
        <v>-9.5024615892889228E-2</v>
      </c>
      <c r="O593" s="24">
        <f t="shared" si="60"/>
        <v>1.4301946337657452</v>
      </c>
    </row>
    <row r="594" spans="1:15">
      <c r="A594" s="4"/>
      <c r="B594" s="4"/>
      <c r="F594" s="1">
        <v>-90</v>
      </c>
      <c r="G594" s="13">
        <f t="shared" si="61"/>
        <v>80</v>
      </c>
      <c r="H594" s="11">
        <v>80</v>
      </c>
      <c r="I594" s="11">
        <v>-90</v>
      </c>
      <c r="J594" s="23">
        <f t="shared" si="55"/>
        <v>1.3962634015954636</v>
      </c>
      <c r="K594" s="23">
        <f t="shared" si="56"/>
        <v>-1.5707963267948966</v>
      </c>
      <c r="L594">
        <f t="shared" si="57"/>
        <v>0.19834785074601188</v>
      </c>
      <c r="M594">
        <f t="shared" si="58"/>
        <v>-143.6514302563975</v>
      </c>
      <c r="N594" s="24">
        <f t="shared" si="59"/>
        <v>-0.11756000808862425</v>
      </c>
      <c r="O594" s="24">
        <f t="shared" si="60"/>
        <v>1.4158452082561293</v>
      </c>
    </row>
    <row r="595" spans="1:15">
      <c r="A595" s="4"/>
      <c r="B595" s="4"/>
      <c r="F595" s="1">
        <v>-80</v>
      </c>
      <c r="G595" s="13">
        <f t="shared" si="61"/>
        <v>80</v>
      </c>
      <c r="H595" s="11">
        <v>80</v>
      </c>
      <c r="I595" s="11">
        <v>-80</v>
      </c>
      <c r="J595" s="23">
        <f t="shared" si="55"/>
        <v>1.3962634015954636</v>
      </c>
      <c r="K595" s="23">
        <f t="shared" si="56"/>
        <v>-1.3962634015954636</v>
      </c>
      <c r="L595">
        <f t="shared" si="57"/>
        <v>0.19834785074601188</v>
      </c>
      <c r="M595">
        <f t="shared" si="58"/>
        <v>-135.92823508132238</v>
      </c>
      <c r="N595" s="24">
        <f t="shared" si="59"/>
        <v>-0.13796259760185464</v>
      </c>
      <c r="O595" s="24">
        <f t="shared" si="60"/>
        <v>1.3985974763754956</v>
      </c>
    </row>
    <row r="596" spans="1:15">
      <c r="A596" s="4"/>
      <c r="B596" s="4"/>
      <c r="F596" s="1">
        <v>-70</v>
      </c>
      <c r="G596" s="13">
        <f t="shared" si="61"/>
        <v>80</v>
      </c>
      <c r="H596" s="11">
        <v>80</v>
      </c>
      <c r="I596" s="11">
        <v>-70</v>
      </c>
      <c r="J596" s="23">
        <f t="shared" si="55"/>
        <v>1.3962634015954636</v>
      </c>
      <c r="K596" s="23">
        <f t="shared" si="56"/>
        <v>-1.2217304763960306</v>
      </c>
      <c r="L596">
        <f t="shared" si="57"/>
        <v>0.19834785074601188</v>
      </c>
      <c r="M596">
        <f t="shared" si="58"/>
        <v>-128.20503990624724</v>
      </c>
      <c r="N596" s="24">
        <f t="shared" si="59"/>
        <v>-0.15586223561793383</v>
      </c>
      <c r="O596" s="24">
        <f t="shared" si="60"/>
        <v>1.3787643507326486</v>
      </c>
    </row>
    <row r="597" spans="1:15">
      <c r="A597" s="4"/>
      <c r="B597" s="4"/>
      <c r="F597" s="1">
        <v>-60</v>
      </c>
      <c r="G597" s="13">
        <f t="shared" si="61"/>
        <v>80</v>
      </c>
      <c r="H597" s="11">
        <v>80</v>
      </c>
      <c r="I597" s="11">
        <v>-60</v>
      </c>
      <c r="J597" s="23">
        <f t="shared" si="55"/>
        <v>1.3962634015954636</v>
      </c>
      <c r="K597" s="23">
        <f t="shared" si="56"/>
        <v>-1.0471975511965976</v>
      </c>
      <c r="L597">
        <f t="shared" si="57"/>
        <v>0.19834785074601188</v>
      </c>
      <c r="M597">
        <f t="shared" si="58"/>
        <v>-120.4818447311721</v>
      </c>
      <c r="N597" s="24">
        <f t="shared" si="59"/>
        <v>-0.17093418248604636</v>
      </c>
      <c r="O597" s="24">
        <f t="shared" si="60"/>
        <v>1.3567056487881459</v>
      </c>
    </row>
    <row r="598" spans="1:15">
      <c r="A598" s="4"/>
      <c r="B598" s="4"/>
      <c r="F598" s="1">
        <v>-50</v>
      </c>
      <c r="G598" s="13">
        <f t="shared" si="61"/>
        <v>80</v>
      </c>
      <c r="H598" s="11">
        <v>80</v>
      </c>
      <c r="I598" s="11">
        <v>-50</v>
      </c>
      <c r="J598" s="23">
        <f t="shared" si="55"/>
        <v>1.3962634015954636</v>
      </c>
      <c r="K598" s="23">
        <f t="shared" si="56"/>
        <v>-0.87266462599716477</v>
      </c>
      <c r="L598">
        <f t="shared" si="57"/>
        <v>0.19834785074601188</v>
      </c>
      <c r="M598">
        <f t="shared" si="58"/>
        <v>-112.75864955609697</v>
      </c>
      <c r="N598" s="24">
        <f t="shared" si="59"/>
        <v>-0.18290499922610429</v>
      </c>
      <c r="O598" s="24">
        <f t="shared" si="60"/>
        <v>1.3328215649571182</v>
      </c>
    </row>
    <row r="599" spans="1:15">
      <c r="A599" s="4"/>
      <c r="B599" s="4"/>
      <c r="F599" s="1">
        <v>-40</v>
      </c>
      <c r="G599" s="13">
        <f t="shared" si="61"/>
        <v>80</v>
      </c>
      <c r="H599" s="11">
        <v>80</v>
      </c>
      <c r="I599" s="11">
        <v>-40</v>
      </c>
      <c r="J599" s="23">
        <f t="shared" si="55"/>
        <v>1.3962634015954636</v>
      </c>
      <c r="K599" s="23">
        <f t="shared" si="56"/>
        <v>-0.69813170079773179</v>
      </c>
      <c r="L599">
        <f t="shared" si="57"/>
        <v>0.19834785074601188</v>
      </c>
      <c r="M599">
        <f t="shared" si="58"/>
        <v>-105.03545438102184</v>
      </c>
      <c r="N599" s="24">
        <f t="shared" si="59"/>
        <v>-0.19155750832621335</v>
      </c>
      <c r="O599" s="24">
        <f t="shared" si="60"/>
        <v>1.3075454101834163</v>
      </c>
    </row>
    <row r="600" spans="1:15">
      <c r="A600" s="4"/>
      <c r="B600" s="4"/>
      <c r="F600" s="1">
        <v>-30</v>
      </c>
      <c r="G600" s="13">
        <f t="shared" si="61"/>
        <v>80</v>
      </c>
      <c r="H600" s="11">
        <v>80</v>
      </c>
      <c r="I600" s="11">
        <v>-30</v>
      </c>
      <c r="J600" s="23">
        <f t="shared" si="55"/>
        <v>1.3962634015954636</v>
      </c>
      <c r="K600" s="23">
        <f t="shared" si="56"/>
        <v>-0.52359877559829882</v>
      </c>
      <c r="L600">
        <f t="shared" si="57"/>
        <v>0.19834785074601188</v>
      </c>
      <c r="M600">
        <f t="shared" si="58"/>
        <v>-97.312259205946702</v>
      </c>
      <c r="N600" s="24">
        <f t="shared" si="59"/>
        <v>-0.19673473383069653</v>
      </c>
      <c r="O600" s="24">
        <f t="shared" si="60"/>
        <v>1.2813357507055188</v>
      </c>
    </row>
    <row r="601" spans="1:15">
      <c r="A601" s="4"/>
      <c r="B601" s="4"/>
      <c r="F601" s="1">
        <v>-20</v>
      </c>
      <c r="G601" s="13">
        <f t="shared" si="61"/>
        <v>80</v>
      </c>
      <c r="H601" s="11">
        <v>80</v>
      </c>
      <c r="I601" s="11">
        <v>-20</v>
      </c>
      <c r="J601" s="23">
        <f t="shared" si="55"/>
        <v>1.3962634015954636</v>
      </c>
      <c r="K601" s="23">
        <f t="shared" si="56"/>
        <v>-0.3490658503988659</v>
      </c>
      <c r="L601">
        <f t="shared" si="57"/>
        <v>0.19834785074601188</v>
      </c>
      <c r="M601">
        <f t="shared" si="58"/>
        <v>-89.589064030871569</v>
      </c>
      <c r="N601" s="24">
        <f t="shared" si="59"/>
        <v>-0.19834274923662634</v>
      </c>
      <c r="O601" s="24">
        <f t="shared" si="60"/>
        <v>1.2546680886346528</v>
      </c>
    </row>
    <row r="602" spans="1:15">
      <c r="A602" s="4"/>
      <c r="B602" s="4"/>
      <c r="F602" s="1">
        <v>-10</v>
      </c>
      <c r="G602" s="13">
        <f t="shared" si="61"/>
        <v>80</v>
      </c>
      <c r="H602" s="11">
        <v>80</v>
      </c>
      <c r="I602" s="11">
        <v>-10</v>
      </c>
      <c r="J602" s="23">
        <f t="shared" si="55"/>
        <v>1.3962634015954636</v>
      </c>
      <c r="K602" s="23">
        <f t="shared" si="56"/>
        <v>-0.17453292519943295</v>
      </c>
      <c r="L602">
        <f t="shared" si="57"/>
        <v>0.19834785074601188</v>
      </c>
      <c r="M602">
        <f t="shared" si="58"/>
        <v>-81.865868855796435</v>
      </c>
      <c r="N602" s="24">
        <f t="shared" si="59"/>
        <v>-0.19635238153162349</v>
      </c>
      <c r="O602" s="24">
        <f t="shared" si="60"/>
        <v>1.2280262352781295</v>
      </c>
    </row>
    <row r="603" spans="1:15">
      <c r="A603" s="4"/>
      <c r="B603" s="4"/>
      <c r="F603" s="1">
        <v>0</v>
      </c>
      <c r="G603" s="13">
        <f t="shared" si="61"/>
        <v>80</v>
      </c>
      <c r="H603" s="11">
        <v>80</v>
      </c>
      <c r="I603" s="11">
        <v>0</v>
      </c>
      <c r="J603" s="23">
        <f t="shared" si="55"/>
        <v>1.3962634015954636</v>
      </c>
      <c r="K603" s="23">
        <f t="shared" si="56"/>
        <v>0</v>
      </c>
      <c r="L603">
        <f t="shared" si="57"/>
        <v>0.19834785074601188</v>
      </c>
      <c r="M603">
        <f t="shared" si="58"/>
        <v>-74.142673680721288</v>
      </c>
      <c r="N603" s="24">
        <f t="shared" si="59"/>
        <v>-0.19079974045784792</v>
      </c>
      <c r="O603" s="24">
        <f t="shared" si="60"/>
        <v>1.2018935337151944</v>
      </c>
    </row>
    <row r="604" spans="1:15">
      <c r="A604" s="4"/>
      <c r="B604" s="4"/>
      <c r="F604" s="1">
        <v>10</v>
      </c>
      <c r="G604" s="13">
        <f t="shared" si="61"/>
        <v>80</v>
      </c>
      <c r="H604" s="11">
        <v>80</v>
      </c>
      <c r="I604" s="11">
        <v>10</v>
      </c>
      <c r="J604" s="23">
        <f t="shared" si="55"/>
        <v>1.3962634015954636</v>
      </c>
      <c r="K604" s="23">
        <f t="shared" si="56"/>
        <v>0.17453292519943295</v>
      </c>
      <c r="L604">
        <f t="shared" si="57"/>
        <v>0.19834785074601188</v>
      </c>
      <c r="M604">
        <f t="shared" si="58"/>
        <v>-66.419478505646154</v>
      </c>
      <c r="N604" s="24">
        <f t="shared" si="59"/>
        <v>-0.18178556340014404</v>
      </c>
      <c r="O604" s="24">
        <f t="shared" si="60"/>
        <v>1.1767440898675865</v>
      </c>
    </row>
    <row r="605" spans="1:15">
      <c r="A605" s="4"/>
      <c r="B605" s="4"/>
      <c r="F605" s="1">
        <v>20</v>
      </c>
      <c r="G605" s="13">
        <f t="shared" si="61"/>
        <v>80</v>
      </c>
      <c r="H605" s="11">
        <v>80</v>
      </c>
      <c r="I605" s="11">
        <v>20</v>
      </c>
      <c r="J605" s="23">
        <f t="shared" si="55"/>
        <v>1.3962634015954636</v>
      </c>
      <c r="K605" s="23">
        <f t="shared" si="56"/>
        <v>0.3490658503988659</v>
      </c>
      <c r="L605">
        <f t="shared" si="57"/>
        <v>0.19834785074601188</v>
      </c>
      <c r="M605">
        <f t="shared" si="58"/>
        <v>-58.696283330571028</v>
      </c>
      <c r="N605" s="24">
        <f t="shared" si="59"/>
        <v>-0.16947338778354121</v>
      </c>
      <c r="O605" s="24">
        <f t="shared" si="60"/>
        <v>1.1530341711528895</v>
      </c>
    </row>
    <row r="606" spans="1:15">
      <c r="A606" s="4"/>
      <c r="B606" s="4"/>
      <c r="F606" s="1">
        <v>30</v>
      </c>
      <c r="G606" s="13">
        <f t="shared" si="61"/>
        <v>80</v>
      </c>
      <c r="H606" s="11">
        <v>80</v>
      </c>
      <c r="I606" s="11">
        <v>30</v>
      </c>
      <c r="J606" s="23">
        <f t="shared" si="55"/>
        <v>1.3962634015954636</v>
      </c>
      <c r="K606" s="23">
        <f t="shared" si="56"/>
        <v>0.52359877559829882</v>
      </c>
      <c r="L606">
        <f t="shared" si="57"/>
        <v>0.19834785074601188</v>
      </c>
      <c r="M606">
        <f t="shared" si="58"/>
        <v>-50.973088155495887</v>
      </c>
      <c r="N606" s="24">
        <f t="shared" si="59"/>
        <v>-0.15408658413692503</v>
      </c>
      <c r="O606" s="24">
        <f t="shared" si="60"/>
        <v>1.1311939287684267</v>
      </c>
    </row>
    <row r="607" spans="1:15">
      <c r="A607" s="4"/>
      <c r="B607" s="4"/>
      <c r="F607" s="1">
        <v>40</v>
      </c>
      <c r="G607" s="13">
        <f t="shared" si="61"/>
        <v>80</v>
      </c>
      <c r="H607" s="11">
        <v>80</v>
      </c>
      <c r="I607" s="11">
        <v>40</v>
      </c>
      <c r="J607" s="23">
        <f t="shared" si="55"/>
        <v>1.3962634015954636</v>
      </c>
      <c r="K607" s="23">
        <f t="shared" si="56"/>
        <v>0.69813170079773179</v>
      </c>
      <c r="L607">
        <f t="shared" si="57"/>
        <v>0.19834785074601188</v>
      </c>
      <c r="M607">
        <f t="shared" si="58"/>
        <v>-43.249892980420753</v>
      </c>
      <c r="N607" s="24">
        <f t="shared" si="59"/>
        <v>-0.13590430364977094</v>
      </c>
      <c r="O607" s="24">
        <f t="shared" si="60"/>
        <v>1.111619593782071</v>
      </c>
    </row>
    <row r="608" spans="1:15">
      <c r="A608" s="4"/>
      <c r="B608" s="4"/>
      <c r="F608" s="1">
        <v>50</v>
      </c>
      <c r="G608" s="13">
        <f t="shared" si="61"/>
        <v>80</v>
      </c>
      <c r="H608" s="11">
        <v>80</v>
      </c>
      <c r="I608" s="11">
        <v>50</v>
      </c>
      <c r="J608" s="23">
        <f t="shared" si="55"/>
        <v>1.3962634015954636</v>
      </c>
      <c r="K608" s="23">
        <f t="shared" si="56"/>
        <v>0.87266462599716477</v>
      </c>
      <c r="L608">
        <f t="shared" si="57"/>
        <v>0.19834785074601188</v>
      </c>
      <c r="M608">
        <f t="shared" si="58"/>
        <v>-35.52669780534562</v>
      </c>
      <c r="N608" s="24">
        <f t="shared" si="59"/>
        <v>-0.11525641374236534</v>
      </c>
      <c r="O608" s="24">
        <f t="shared" si="60"/>
        <v>1.0946662886104157</v>
      </c>
    </row>
    <row r="609" spans="1:15">
      <c r="A609" s="4"/>
      <c r="B609" s="4"/>
      <c r="F609" s="1">
        <v>60</v>
      </c>
      <c r="G609" s="13">
        <f t="shared" si="61"/>
        <v>80</v>
      </c>
      <c r="H609" s="11">
        <v>80</v>
      </c>
      <c r="I609" s="11">
        <v>60</v>
      </c>
      <c r="J609" s="23">
        <f t="shared" si="55"/>
        <v>1.3962634015954636</v>
      </c>
      <c r="K609" s="23">
        <f t="shared" si="56"/>
        <v>1.0471975511965976</v>
      </c>
      <c r="L609">
        <f t="shared" si="57"/>
        <v>0.19834785074601188</v>
      </c>
      <c r="M609">
        <f t="shared" si="58"/>
        <v>-27.803502630270486</v>
      </c>
      <c r="N609" s="24">
        <f t="shared" si="59"/>
        <v>-9.2517513529650333E-2</v>
      </c>
      <c r="O609" s="24">
        <f t="shared" si="60"/>
        <v>1.0806415843002424</v>
      </c>
    </row>
    <row r="610" spans="1:15">
      <c r="A610" s="4"/>
      <c r="B610" s="4"/>
      <c r="F610" s="1">
        <v>70</v>
      </c>
      <c r="G610" s="13">
        <f t="shared" si="61"/>
        <v>80</v>
      </c>
      <c r="H610" s="11">
        <v>80</v>
      </c>
      <c r="I610" s="11">
        <v>70</v>
      </c>
      <c r="J610" s="23">
        <f t="shared" si="55"/>
        <v>1.3962634015954636</v>
      </c>
      <c r="K610" s="23">
        <f t="shared" si="56"/>
        <v>1.2217304763960306</v>
      </c>
      <c r="L610">
        <f t="shared" si="57"/>
        <v>0.19834785074601188</v>
      </c>
      <c r="M610">
        <f t="shared" si="58"/>
        <v>-20.080307455195349</v>
      </c>
      <c r="N610" s="24">
        <f t="shared" si="59"/>
        <v>-6.8100137751622838E-2</v>
      </c>
      <c r="O610" s="24">
        <f t="shared" si="60"/>
        <v>1.0697999204986752</v>
      </c>
    </row>
    <row r="611" spans="1:15">
      <c r="A611" s="4"/>
      <c r="B611" s="4"/>
      <c r="F611" s="1">
        <v>80</v>
      </c>
      <c r="G611" s="13">
        <f t="shared" si="61"/>
        <v>80</v>
      </c>
      <c r="H611" s="11">
        <v>80</v>
      </c>
      <c r="I611" s="11">
        <v>80</v>
      </c>
      <c r="J611" s="23">
        <f t="shared" si="55"/>
        <v>1.3962634015954636</v>
      </c>
      <c r="K611" s="23">
        <f t="shared" si="56"/>
        <v>1.3962634015954636</v>
      </c>
      <c r="L611">
        <f t="shared" si="57"/>
        <v>0.19834785074601188</v>
      </c>
      <c r="M611">
        <f t="shared" si="58"/>
        <v>-12.357112280120216</v>
      </c>
      <c r="N611" s="24">
        <f t="shared" si="59"/>
        <v>-4.2447272466261371E-2</v>
      </c>
      <c r="O611" s="24">
        <f t="shared" si="60"/>
        <v>1.0623379893463054</v>
      </c>
    </row>
    <row r="612" spans="1:15">
      <c r="A612" s="4"/>
      <c r="B612" s="4"/>
      <c r="F612" s="1">
        <v>90</v>
      </c>
      <c r="G612" s="13">
        <f t="shared" si="61"/>
        <v>80</v>
      </c>
      <c r="H612" s="11">
        <v>80</v>
      </c>
      <c r="I612" s="11">
        <v>90</v>
      </c>
      <c r="J612" s="23">
        <f t="shared" si="55"/>
        <v>1.3962634015954636</v>
      </c>
      <c r="K612" s="23">
        <f t="shared" si="56"/>
        <v>1.5707963267948966</v>
      </c>
      <c r="L612">
        <f t="shared" si="57"/>
        <v>0.19834785074601188</v>
      </c>
      <c r="M612">
        <f t="shared" si="58"/>
        <v>-4.6339171050450805</v>
      </c>
      <c r="N612" s="24">
        <f t="shared" si="59"/>
        <v>-1.6024318287125781E-2</v>
      </c>
      <c r="O612" s="24">
        <f t="shared" si="60"/>
        <v>1.0583911670398274</v>
      </c>
    </row>
    <row r="613" spans="1:15">
      <c r="A613" s="4"/>
      <c r="B613" s="4"/>
      <c r="F613" s="1">
        <v>100</v>
      </c>
      <c r="G613" s="13">
        <f t="shared" si="61"/>
        <v>80</v>
      </c>
      <c r="H613" s="11">
        <v>80</v>
      </c>
      <c r="I613" s="11">
        <v>100</v>
      </c>
      <c r="J613" s="23">
        <f t="shared" si="55"/>
        <v>1.3962634015954636</v>
      </c>
      <c r="K613" s="23">
        <f t="shared" si="56"/>
        <v>1.7453292519943295</v>
      </c>
      <c r="L613">
        <f t="shared" si="57"/>
        <v>0.19834785074601188</v>
      </c>
      <c r="M613">
        <f t="shared" si="58"/>
        <v>3.0892780700300539</v>
      </c>
      <c r="N613" s="24">
        <f t="shared" si="59"/>
        <v>1.0689353029442497E-2</v>
      </c>
      <c r="O613" s="24">
        <f t="shared" si="60"/>
        <v>1.0580310578036667</v>
      </c>
    </row>
    <row r="614" spans="1:15">
      <c r="A614" s="4"/>
      <c r="B614" s="4"/>
      <c r="F614" s="1">
        <v>110</v>
      </c>
      <c r="G614" s="13">
        <f t="shared" si="61"/>
        <v>80</v>
      </c>
      <c r="H614" s="11">
        <v>80</v>
      </c>
      <c r="I614" s="11">
        <v>110</v>
      </c>
      <c r="J614" s="23">
        <f t="shared" si="55"/>
        <v>1.3962634015954636</v>
      </c>
      <c r="K614" s="23">
        <f t="shared" si="56"/>
        <v>1.9198621771937625</v>
      </c>
      <c r="L614">
        <f t="shared" si="57"/>
        <v>0.19834785074601188</v>
      </c>
      <c r="M614">
        <f t="shared" si="58"/>
        <v>10.812473245105188</v>
      </c>
      <c r="N614" s="24">
        <f t="shared" si="59"/>
        <v>3.7209095465040934E-2</v>
      </c>
      <c r="O614" s="24">
        <f t="shared" si="60"/>
        <v>1.0612641948284665</v>
      </c>
    </row>
    <row r="615" spans="1:15">
      <c r="A615" s="4"/>
      <c r="B615" s="4"/>
      <c r="F615" s="1">
        <v>120</v>
      </c>
      <c r="G615" s="13">
        <f t="shared" si="61"/>
        <v>80</v>
      </c>
      <c r="H615" s="11">
        <v>80</v>
      </c>
      <c r="I615" s="11">
        <v>120</v>
      </c>
      <c r="J615" s="23">
        <f t="shared" si="55"/>
        <v>1.3962634015954636</v>
      </c>
      <c r="K615" s="23">
        <f t="shared" si="56"/>
        <v>2.0943951023931953</v>
      </c>
      <c r="L615">
        <f t="shared" si="57"/>
        <v>0.19834785074601188</v>
      </c>
      <c r="M615">
        <f t="shared" si="58"/>
        <v>18.535668420180322</v>
      </c>
      <c r="N615" s="24">
        <f t="shared" si="59"/>
        <v>6.3053781306890377E-2</v>
      </c>
      <c r="O615" s="24">
        <f t="shared" si="60"/>
        <v>1.068031921744331</v>
      </c>
    </row>
    <row r="616" spans="1:15">
      <c r="A616" s="4"/>
      <c r="B616" s="4"/>
      <c r="F616" s="1">
        <v>130</v>
      </c>
      <c r="G616" s="13">
        <f t="shared" si="61"/>
        <v>80</v>
      </c>
      <c r="H616" s="11">
        <v>80</v>
      </c>
      <c r="I616" s="11">
        <v>130</v>
      </c>
      <c r="J616" s="23">
        <f t="shared" si="55"/>
        <v>1.3962634015954636</v>
      </c>
      <c r="K616" s="23">
        <f t="shared" si="56"/>
        <v>2.2689280275926285</v>
      </c>
      <c r="L616">
        <f t="shared" si="57"/>
        <v>0.19834785074601188</v>
      </c>
      <c r="M616">
        <f t="shared" si="58"/>
        <v>26.258863595255459</v>
      </c>
      <c r="N616" s="24">
        <f t="shared" si="59"/>
        <v>8.7754529885550714E-2</v>
      </c>
      <c r="O616" s="24">
        <f t="shared" si="60"/>
        <v>1.0782114567791654</v>
      </c>
    </row>
    <row r="617" spans="1:15">
      <c r="A617" s="4"/>
      <c r="B617" s="4"/>
      <c r="F617" s="1">
        <v>140</v>
      </c>
      <c r="G617" s="13">
        <f t="shared" si="61"/>
        <v>80</v>
      </c>
      <c r="H617" s="11">
        <v>80</v>
      </c>
      <c r="I617" s="11">
        <v>140</v>
      </c>
      <c r="J617" s="23">
        <f t="shared" si="55"/>
        <v>1.3962634015954636</v>
      </c>
      <c r="K617" s="23">
        <f t="shared" si="56"/>
        <v>2.4434609527920612</v>
      </c>
      <c r="L617">
        <f t="shared" si="57"/>
        <v>0.19834785074601188</v>
      </c>
      <c r="M617">
        <f t="shared" si="58"/>
        <v>33.982058770330596</v>
      </c>
      <c r="N617" s="24">
        <f t="shared" si="59"/>
        <v>0.11086321412375323</v>
      </c>
      <c r="O617" s="24">
        <f t="shared" si="60"/>
        <v>1.0916181202958894</v>
      </c>
    </row>
    <row r="618" spans="1:15">
      <c r="A618" s="4"/>
      <c r="B618" s="4"/>
      <c r="F618" s="1">
        <v>150</v>
      </c>
      <c r="G618" s="13">
        <f t="shared" si="61"/>
        <v>80</v>
      </c>
      <c r="H618" s="11">
        <v>80</v>
      </c>
      <c r="I618" s="11">
        <v>150</v>
      </c>
      <c r="J618" s="23">
        <f t="shared" si="55"/>
        <v>1.3962634015954636</v>
      </c>
      <c r="K618" s="23">
        <f t="shared" si="56"/>
        <v>2.6179938779914944</v>
      </c>
      <c r="L618">
        <f t="shared" si="57"/>
        <v>0.19834785074601188</v>
      </c>
      <c r="M618">
        <f t="shared" si="58"/>
        <v>41.70525394540573</v>
      </c>
      <c r="N618" s="24">
        <f t="shared" si="59"/>
        <v>0.1319605905684417</v>
      </c>
      <c r="O618" s="24">
        <f t="shared" si="60"/>
        <v>1.1080086852959958</v>
      </c>
    </row>
    <row r="619" spans="1:15">
      <c r="A619" s="4"/>
      <c r="B619" s="4"/>
      <c r="F619" s="1">
        <v>160</v>
      </c>
      <c r="G619" s="13">
        <f t="shared" si="61"/>
        <v>80</v>
      </c>
      <c r="H619" s="11">
        <v>80</v>
      </c>
      <c r="I619" s="11">
        <v>160</v>
      </c>
      <c r="J619" s="23">
        <f t="shared" si="55"/>
        <v>1.3962634015954636</v>
      </c>
      <c r="K619" s="23">
        <f t="shared" si="56"/>
        <v>2.7925268031909272</v>
      </c>
      <c r="L619">
        <f t="shared" si="57"/>
        <v>0.19834785074601188</v>
      </c>
      <c r="M619">
        <f t="shared" si="58"/>
        <v>49.428449120480863</v>
      </c>
      <c r="N619" s="24">
        <f t="shared" si="59"/>
        <v>0.15066390540897404</v>
      </c>
      <c r="O619" s="24">
        <f t="shared" si="60"/>
        <v>1.1270857901037894</v>
      </c>
    </row>
    <row r="620" spans="1:15">
      <c r="A620" s="4"/>
      <c r="B620" s="4"/>
      <c r="F620" s="1">
        <v>170</v>
      </c>
      <c r="G620" s="13">
        <f t="shared" si="61"/>
        <v>80</v>
      </c>
      <c r="H620" s="11">
        <v>80</v>
      </c>
      <c r="I620" s="11">
        <v>170</v>
      </c>
      <c r="J620" s="23">
        <f t="shared" si="55"/>
        <v>1.3962634015954636</v>
      </c>
      <c r="K620" s="23">
        <f t="shared" si="56"/>
        <v>2.9670597283903604</v>
      </c>
      <c r="L620">
        <f t="shared" si="57"/>
        <v>0.19834785074601188</v>
      </c>
      <c r="M620">
        <f t="shared" si="58"/>
        <v>57.151644295555997</v>
      </c>
      <c r="N620" s="24">
        <f t="shared" si="59"/>
        <v>0.16663383849122482</v>
      </c>
      <c r="O620" s="24">
        <f t="shared" si="60"/>
        <v>1.1485033331753007</v>
      </c>
    </row>
    <row r="621" spans="1:15">
      <c r="A621" s="4"/>
      <c r="B621" s="4"/>
      <c r="F621" s="1">
        <v>180</v>
      </c>
      <c r="G621" s="13">
        <f t="shared" si="61"/>
        <v>80</v>
      </c>
      <c r="H621" s="11">
        <v>80</v>
      </c>
      <c r="I621" s="11">
        <v>180</v>
      </c>
      <c r="J621" s="23">
        <f t="shared" si="55"/>
        <v>1.3962634015954636</v>
      </c>
      <c r="K621" s="23">
        <f t="shared" si="56"/>
        <v>3.1415926535897931</v>
      </c>
      <c r="L621">
        <f t="shared" si="57"/>
        <v>0.19834785074601188</v>
      </c>
      <c r="M621">
        <f t="shared" si="58"/>
        <v>64.87483947063113</v>
      </c>
      <c r="N621" s="24">
        <f t="shared" si="59"/>
        <v>0.17958065934757136</v>
      </c>
      <c r="O621" s="24">
        <f t="shared" si="60"/>
        <v>1.1718727521579215</v>
      </c>
    </row>
    <row r="622" spans="1:15">
      <c r="B622" s="4"/>
      <c r="F622" s="1">
        <v>-180</v>
      </c>
      <c r="G622" s="13">
        <f t="shared" si="61"/>
        <v>90</v>
      </c>
      <c r="H622" s="11">
        <v>90</v>
      </c>
      <c r="I622" s="11">
        <v>-180</v>
      </c>
      <c r="J622" s="23">
        <f t="shared" si="55"/>
        <v>1.5707963267948966</v>
      </c>
      <c r="K622" s="23">
        <f t="shared" si="56"/>
        <v>-3.1415926535897931</v>
      </c>
      <c r="L622">
        <f t="shared" si="57"/>
        <v>0</v>
      </c>
      <c r="M622">
        <f t="shared" si="58"/>
        <v>-213.16018683207372</v>
      </c>
      <c r="N622" s="24">
        <f t="shared" si="59"/>
        <v>0</v>
      </c>
      <c r="O622" s="24">
        <f t="shared" si="60"/>
        <v>1.2560906640523264</v>
      </c>
    </row>
    <row r="623" spans="1:15">
      <c r="A623" s="4"/>
      <c r="F623" s="1">
        <v>-170</v>
      </c>
      <c r="G623" s="13">
        <f t="shared" si="61"/>
        <v>90</v>
      </c>
      <c r="H623" s="11">
        <v>90</v>
      </c>
      <c r="I623" s="11">
        <v>-170</v>
      </c>
      <c r="J623" s="23">
        <f t="shared" si="55"/>
        <v>1.5707963267948966</v>
      </c>
      <c r="K623" s="23">
        <f t="shared" si="56"/>
        <v>-2.9670597283903604</v>
      </c>
      <c r="L623">
        <f t="shared" si="57"/>
        <v>0</v>
      </c>
      <c r="M623">
        <f t="shared" si="58"/>
        <v>-205.4369916569986</v>
      </c>
      <c r="N623" s="24">
        <f t="shared" si="59"/>
        <v>0</v>
      </c>
      <c r="O623" s="24">
        <f t="shared" si="60"/>
        <v>1.2560906640523264</v>
      </c>
    </row>
    <row r="624" spans="1:15">
      <c r="F624" s="1">
        <v>-160</v>
      </c>
      <c r="G624" s="13">
        <f t="shared" si="61"/>
        <v>90</v>
      </c>
      <c r="H624" s="11">
        <v>90</v>
      </c>
      <c r="I624" s="11">
        <v>-160</v>
      </c>
      <c r="J624" s="23">
        <f t="shared" si="55"/>
        <v>1.5707963267948966</v>
      </c>
      <c r="K624" s="23">
        <f t="shared" si="56"/>
        <v>-2.7925268031909272</v>
      </c>
      <c r="L624">
        <f t="shared" si="57"/>
        <v>0</v>
      </c>
      <c r="M624">
        <f t="shared" si="58"/>
        <v>-197.71379648192345</v>
      </c>
      <c r="N624" s="24">
        <f t="shared" si="59"/>
        <v>0</v>
      </c>
      <c r="O624" s="24">
        <f t="shared" si="60"/>
        <v>1.2560906640523264</v>
      </c>
    </row>
    <row r="625" spans="1:15">
      <c r="A625" s="4"/>
      <c r="F625" s="1">
        <v>-150</v>
      </c>
      <c r="G625" s="13">
        <f t="shared" si="61"/>
        <v>90</v>
      </c>
      <c r="H625" s="11">
        <v>90</v>
      </c>
      <c r="I625" s="11">
        <v>-150</v>
      </c>
      <c r="J625" s="23">
        <f t="shared" si="55"/>
        <v>1.5707963267948966</v>
      </c>
      <c r="K625" s="23">
        <f t="shared" si="56"/>
        <v>-2.6179938779914944</v>
      </c>
      <c r="L625">
        <f t="shared" si="57"/>
        <v>0</v>
      </c>
      <c r="M625">
        <f t="shared" si="58"/>
        <v>-189.9906013068483</v>
      </c>
      <c r="N625" s="24">
        <f t="shared" si="59"/>
        <v>0</v>
      </c>
      <c r="O625" s="24">
        <f t="shared" si="60"/>
        <v>1.2560906640523264</v>
      </c>
    </row>
    <row r="626" spans="1:15">
      <c r="F626" s="1">
        <v>-140</v>
      </c>
      <c r="G626" s="13">
        <f t="shared" si="61"/>
        <v>90</v>
      </c>
      <c r="H626" s="11">
        <v>90</v>
      </c>
      <c r="I626" s="11">
        <v>-140</v>
      </c>
      <c r="J626" s="23">
        <f t="shared" si="55"/>
        <v>1.5707963267948966</v>
      </c>
      <c r="K626" s="23">
        <f t="shared" si="56"/>
        <v>-2.4434609527920612</v>
      </c>
      <c r="L626">
        <f t="shared" si="57"/>
        <v>0</v>
      </c>
      <c r="M626">
        <f t="shared" si="58"/>
        <v>-182.26740613177319</v>
      </c>
      <c r="N626" s="24">
        <f t="shared" si="59"/>
        <v>0</v>
      </c>
      <c r="O626" s="24">
        <f t="shared" si="60"/>
        <v>1.2560906640523264</v>
      </c>
    </row>
    <row r="627" spans="1:15">
      <c r="A627" s="4"/>
      <c r="F627" s="1">
        <v>-130</v>
      </c>
      <c r="G627" s="13">
        <f t="shared" si="61"/>
        <v>90</v>
      </c>
      <c r="H627" s="11">
        <v>90</v>
      </c>
      <c r="I627" s="11">
        <v>-130</v>
      </c>
      <c r="J627" s="23">
        <f t="shared" si="55"/>
        <v>1.5707963267948966</v>
      </c>
      <c r="K627" s="23">
        <f t="shared" si="56"/>
        <v>-2.2689280275926285</v>
      </c>
      <c r="L627">
        <f t="shared" si="57"/>
        <v>0</v>
      </c>
      <c r="M627">
        <f t="shared" si="58"/>
        <v>-174.54421095669804</v>
      </c>
      <c r="N627" s="24">
        <f t="shared" si="59"/>
        <v>0</v>
      </c>
      <c r="O627" s="24">
        <f t="shared" si="60"/>
        <v>1.2560906640523264</v>
      </c>
    </row>
    <row r="628" spans="1:15">
      <c r="F628" s="1">
        <v>-120</v>
      </c>
      <c r="G628" s="13">
        <f t="shared" si="61"/>
        <v>90</v>
      </c>
      <c r="H628" s="11">
        <v>90</v>
      </c>
      <c r="I628" s="11">
        <v>-120</v>
      </c>
      <c r="J628" s="23">
        <f t="shared" si="55"/>
        <v>1.5707963267948966</v>
      </c>
      <c r="K628" s="23">
        <f t="shared" si="56"/>
        <v>-2.0943951023931953</v>
      </c>
      <c r="L628">
        <f t="shared" si="57"/>
        <v>0</v>
      </c>
      <c r="M628">
        <f t="shared" si="58"/>
        <v>-166.82101578162292</v>
      </c>
      <c r="N628" s="24">
        <f t="shared" si="59"/>
        <v>0</v>
      </c>
      <c r="O628" s="24">
        <f t="shared" si="60"/>
        <v>1.2560906640523264</v>
      </c>
    </row>
    <row r="629" spans="1:15">
      <c r="A629" s="4"/>
      <c r="F629" s="1">
        <v>-110</v>
      </c>
      <c r="G629" s="13">
        <f t="shared" si="61"/>
        <v>90</v>
      </c>
      <c r="H629" s="11">
        <v>90</v>
      </c>
      <c r="I629" s="11">
        <v>-110</v>
      </c>
      <c r="J629" s="23">
        <f t="shared" si="55"/>
        <v>1.5707963267948966</v>
      </c>
      <c r="K629" s="23">
        <f t="shared" si="56"/>
        <v>-1.9198621771937625</v>
      </c>
      <c r="L629">
        <f t="shared" si="57"/>
        <v>0</v>
      </c>
      <c r="M629">
        <f t="shared" si="58"/>
        <v>-159.09782060654777</v>
      </c>
      <c r="N629" s="24">
        <f t="shared" si="59"/>
        <v>0</v>
      </c>
      <c r="O629" s="24">
        <f t="shared" si="60"/>
        <v>1.2560906640523264</v>
      </c>
    </row>
    <row r="630" spans="1:15">
      <c r="F630" s="1">
        <v>-100</v>
      </c>
      <c r="G630" s="13">
        <f t="shared" si="61"/>
        <v>90</v>
      </c>
      <c r="H630" s="11">
        <v>90</v>
      </c>
      <c r="I630" s="11">
        <v>-100</v>
      </c>
      <c r="J630" s="23">
        <f t="shared" si="55"/>
        <v>1.5707963267948966</v>
      </c>
      <c r="K630" s="23">
        <f t="shared" si="56"/>
        <v>-1.7453292519943295</v>
      </c>
      <c r="L630">
        <f t="shared" si="57"/>
        <v>0</v>
      </c>
      <c r="M630">
        <f t="shared" si="58"/>
        <v>-151.37462543147265</v>
      </c>
      <c r="N630" s="24">
        <f t="shared" si="59"/>
        <v>0</v>
      </c>
      <c r="O630" s="24">
        <f t="shared" si="60"/>
        <v>1.2560906640523264</v>
      </c>
    </row>
    <row r="631" spans="1:15">
      <c r="A631" s="4"/>
      <c r="F631" s="1">
        <v>-90</v>
      </c>
      <c r="G631" s="13">
        <f t="shared" si="61"/>
        <v>90</v>
      </c>
      <c r="H631" s="11">
        <v>90</v>
      </c>
      <c r="I631" s="11">
        <v>-90</v>
      </c>
      <c r="J631" s="23">
        <f t="shared" si="55"/>
        <v>1.5707963267948966</v>
      </c>
      <c r="K631" s="23">
        <f t="shared" si="56"/>
        <v>-1.5707963267948966</v>
      </c>
      <c r="L631">
        <f t="shared" si="57"/>
        <v>0</v>
      </c>
      <c r="M631">
        <f t="shared" si="58"/>
        <v>-143.6514302563975</v>
      </c>
      <c r="N631" s="24">
        <f t="shared" si="59"/>
        <v>0</v>
      </c>
      <c r="O631" s="24">
        <f t="shared" si="60"/>
        <v>1.2560906640523264</v>
      </c>
    </row>
    <row r="632" spans="1:15">
      <c r="F632" s="1">
        <v>-80</v>
      </c>
      <c r="G632" s="13">
        <f t="shared" si="61"/>
        <v>90</v>
      </c>
      <c r="H632" s="11">
        <v>90</v>
      </c>
      <c r="I632" s="11">
        <v>-80</v>
      </c>
      <c r="J632" s="23">
        <f t="shared" si="55"/>
        <v>1.5707963267948966</v>
      </c>
      <c r="K632" s="23">
        <f t="shared" si="56"/>
        <v>-1.3962634015954636</v>
      </c>
      <c r="L632">
        <f t="shared" si="57"/>
        <v>0</v>
      </c>
      <c r="M632">
        <f t="shared" si="58"/>
        <v>-135.92823508132238</v>
      </c>
      <c r="N632" s="24">
        <f t="shared" si="59"/>
        <v>0</v>
      </c>
      <c r="O632" s="24">
        <f t="shared" si="60"/>
        <v>1.2560906640523264</v>
      </c>
    </row>
    <row r="633" spans="1:15">
      <c r="F633" s="1">
        <v>-70</v>
      </c>
      <c r="G633" s="13">
        <f t="shared" si="61"/>
        <v>90</v>
      </c>
      <c r="H633" s="11">
        <v>90</v>
      </c>
      <c r="I633" s="11">
        <v>-70</v>
      </c>
      <c r="J633" s="23">
        <f t="shared" si="55"/>
        <v>1.5707963267948966</v>
      </c>
      <c r="K633" s="23">
        <f t="shared" si="56"/>
        <v>-1.2217304763960306</v>
      </c>
      <c r="L633">
        <f t="shared" si="57"/>
        <v>0</v>
      </c>
      <c r="M633">
        <f t="shared" si="58"/>
        <v>-128.20503990624724</v>
      </c>
      <c r="N633" s="24">
        <f t="shared" si="59"/>
        <v>0</v>
      </c>
      <c r="O633" s="24">
        <f t="shared" si="60"/>
        <v>1.2560906640523264</v>
      </c>
    </row>
    <row r="634" spans="1:15">
      <c r="A634" s="4"/>
      <c r="F634" s="1">
        <v>-60</v>
      </c>
      <c r="G634" s="13">
        <f t="shared" si="61"/>
        <v>90</v>
      </c>
      <c r="H634" s="11">
        <v>90</v>
      </c>
      <c r="I634" s="11">
        <v>-60</v>
      </c>
      <c r="J634" s="23">
        <f t="shared" si="55"/>
        <v>1.5707963267948966</v>
      </c>
      <c r="K634" s="23">
        <f t="shared" si="56"/>
        <v>-1.0471975511965976</v>
      </c>
      <c r="L634">
        <f t="shared" si="57"/>
        <v>0</v>
      </c>
      <c r="M634">
        <f t="shared" si="58"/>
        <v>-120.4818447311721</v>
      </c>
      <c r="N634" s="24">
        <f t="shared" si="59"/>
        <v>0</v>
      </c>
      <c r="O634" s="24">
        <f t="shared" si="60"/>
        <v>1.2560906640523264</v>
      </c>
    </row>
    <row r="635" spans="1:15">
      <c r="A635" s="4"/>
      <c r="F635" s="1">
        <v>-50</v>
      </c>
      <c r="G635" s="13">
        <f t="shared" si="61"/>
        <v>90</v>
      </c>
      <c r="H635" s="11">
        <v>90</v>
      </c>
      <c r="I635" s="11">
        <v>-50</v>
      </c>
      <c r="J635" s="23">
        <f t="shared" si="55"/>
        <v>1.5707963267948966</v>
      </c>
      <c r="K635" s="23">
        <f t="shared" si="56"/>
        <v>-0.87266462599716477</v>
      </c>
      <c r="L635">
        <f t="shared" si="57"/>
        <v>0</v>
      </c>
      <c r="M635">
        <f t="shared" si="58"/>
        <v>-112.75864955609697</v>
      </c>
      <c r="N635" s="24">
        <f t="shared" si="59"/>
        <v>0</v>
      </c>
      <c r="O635" s="24">
        <f t="shared" si="60"/>
        <v>1.2560906640523264</v>
      </c>
    </row>
    <row r="636" spans="1:15">
      <c r="A636" s="4"/>
      <c r="F636" s="1">
        <v>-40</v>
      </c>
      <c r="G636" s="13">
        <f t="shared" si="61"/>
        <v>90</v>
      </c>
      <c r="H636" s="11">
        <v>90</v>
      </c>
      <c r="I636" s="11">
        <v>-40</v>
      </c>
      <c r="J636" s="23">
        <f t="shared" si="55"/>
        <v>1.5707963267948966</v>
      </c>
      <c r="K636" s="23">
        <f t="shared" si="56"/>
        <v>-0.69813170079773179</v>
      </c>
      <c r="L636">
        <f t="shared" si="57"/>
        <v>0</v>
      </c>
      <c r="M636">
        <f t="shared" si="58"/>
        <v>-105.03545438102184</v>
      </c>
      <c r="N636" s="24">
        <f t="shared" si="59"/>
        <v>0</v>
      </c>
      <c r="O636" s="24">
        <f t="shared" si="60"/>
        <v>1.2560906640523264</v>
      </c>
    </row>
    <row r="637" spans="1:15">
      <c r="A637" s="7"/>
      <c r="F637" s="1">
        <v>-30</v>
      </c>
      <c r="G637" s="13">
        <f t="shared" si="61"/>
        <v>90</v>
      </c>
      <c r="H637" s="11">
        <v>90</v>
      </c>
      <c r="I637" s="11">
        <v>-30</v>
      </c>
      <c r="J637" s="23">
        <f t="shared" si="55"/>
        <v>1.5707963267948966</v>
      </c>
      <c r="K637" s="23">
        <f t="shared" si="56"/>
        <v>-0.52359877559829882</v>
      </c>
      <c r="L637">
        <f t="shared" si="57"/>
        <v>0</v>
      </c>
      <c r="M637">
        <f t="shared" si="58"/>
        <v>-97.312259205946702</v>
      </c>
      <c r="N637" s="24">
        <f t="shared" si="59"/>
        <v>0</v>
      </c>
      <c r="O637" s="24">
        <f t="shared" si="60"/>
        <v>1.2560906640523264</v>
      </c>
    </row>
    <row r="638" spans="1:15">
      <c r="A638" s="7"/>
      <c r="F638" s="1">
        <v>-20</v>
      </c>
      <c r="G638" s="13">
        <f t="shared" si="61"/>
        <v>90</v>
      </c>
      <c r="H638" s="11">
        <v>90</v>
      </c>
      <c r="I638" s="11">
        <v>-20</v>
      </c>
      <c r="J638" s="23">
        <f t="shared" si="55"/>
        <v>1.5707963267948966</v>
      </c>
      <c r="K638" s="23">
        <f t="shared" si="56"/>
        <v>-0.3490658503988659</v>
      </c>
      <c r="L638">
        <f t="shared" si="57"/>
        <v>0</v>
      </c>
      <c r="M638">
        <f t="shared" si="58"/>
        <v>-89.589064030871569</v>
      </c>
      <c r="N638" s="24">
        <f t="shared" si="59"/>
        <v>0</v>
      </c>
      <c r="O638" s="24">
        <f t="shared" si="60"/>
        <v>1.2560906640523264</v>
      </c>
    </row>
    <row r="639" spans="1:15">
      <c r="A639" s="4"/>
      <c r="F639" s="1">
        <v>-10</v>
      </c>
      <c r="G639" s="13">
        <f t="shared" si="61"/>
        <v>90</v>
      </c>
      <c r="H639" s="11">
        <v>90</v>
      </c>
      <c r="I639" s="11">
        <v>-10</v>
      </c>
      <c r="J639" s="23">
        <f t="shared" si="55"/>
        <v>1.5707963267948966</v>
      </c>
      <c r="K639" s="23">
        <f t="shared" si="56"/>
        <v>-0.17453292519943295</v>
      </c>
      <c r="L639">
        <f t="shared" si="57"/>
        <v>0</v>
      </c>
      <c r="M639">
        <f t="shared" si="58"/>
        <v>-81.865868855796435</v>
      </c>
      <c r="N639" s="24">
        <f t="shared" si="59"/>
        <v>0</v>
      </c>
      <c r="O639" s="24">
        <f t="shared" si="60"/>
        <v>1.2560906640523264</v>
      </c>
    </row>
    <row r="640" spans="1:15">
      <c r="A640" s="4"/>
      <c r="F640" s="1">
        <v>0</v>
      </c>
      <c r="G640" s="13">
        <f t="shared" si="61"/>
        <v>90</v>
      </c>
      <c r="H640" s="11">
        <v>90</v>
      </c>
      <c r="I640" s="11">
        <v>0</v>
      </c>
      <c r="J640" s="23">
        <f t="shared" si="55"/>
        <v>1.5707963267948966</v>
      </c>
      <c r="K640" s="23">
        <f t="shared" si="56"/>
        <v>0</v>
      </c>
      <c r="L640">
        <f t="shared" si="57"/>
        <v>0</v>
      </c>
      <c r="M640">
        <f t="shared" si="58"/>
        <v>-74.142673680721288</v>
      </c>
      <c r="N640" s="24">
        <f t="shared" si="59"/>
        <v>0</v>
      </c>
      <c r="O640" s="24">
        <f t="shared" si="60"/>
        <v>1.2560906640523264</v>
      </c>
    </row>
    <row r="641" spans="1:15">
      <c r="A641" s="4"/>
      <c r="F641" s="1">
        <v>10</v>
      </c>
      <c r="G641" s="13">
        <f t="shared" si="61"/>
        <v>90</v>
      </c>
      <c r="H641" s="11">
        <v>90</v>
      </c>
      <c r="I641" s="11">
        <v>10</v>
      </c>
      <c r="J641" s="23">
        <f t="shared" ref="J641:J658" si="62">RADIANS(H641)</f>
        <v>1.5707963267948966</v>
      </c>
      <c r="K641" s="23">
        <f t="shared" ref="K641:K658" si="63">RADIANS(I641)</f>
        <v>0.17453292519943295</v>
      </c>
      <c r="L641">
        <f t="shared" ref="L641:L658" si="64">((E$17-(2*E$18*SIN(J641)))^0.5)/E$18</f>
        <v>0</v>
      </c>
      <c r="M641">
        <f t="shared" ref="M641:M658" si="65">E$18*(I641-(E$9))</f>
        <v>-66.419478505646154</v>
      </c>
      <c r="N641" s="24">
        <f t="shared" ref="N641:N658" si="66">L641*SIN(RADIANS(M641))</f>
        <v>0</v>
      </c>
      <c r="O641" s="24">
        <f t="shared" ref="O641:O658" si="67">E$16-L641*COS(RADIANS(M641))</f>
        <v>1.2560906640523264</v>
      </c>
    </row>
    <row r="642" spans="1:15">
      <c r="A642" s="7"/>
      <c r="F642" s="1">
        <v>20</v>
      </c>
      <c r="G642" s="13">
        <f t="shared" si="61"/>
        <v>90</v>
      </c>
      <c r="H642" s="11">
        <v>90</v>
      </c>
      <c r="I642" s="11">
        <v>20</v>
      </c>
      <c r="J642" s="23">
        <f t="shared" si="62"/>
        <v>1.5707963267948966</v>
      </c>
      <c r="K642" s="23">
        <f t="shared" si="63"/>
        <v>0.3490658503988659</v>
      </c>
      <c r="L642">
        <f t="shared" si="64"/>
        <v>0</v>
      </c>
      <c r="M642">
        <f t="shared" si="65"/>
        <v>-58.696283330571028</v>
      </c>
      <c r="N642" s="24">
        <f t="shared" si="66"/>
        <v>0</v>
      </c>
      <c r="O642" s="24">
        <f t="shared" si="67"/>
        <v>1.2560906640523264</v>
      </c>
    </row>
    <row r="643" spans="1:15">
      <c r="A643" s="4"/>
      <c r="F643" s="1">
        <v>30</v>
      </c>
      <c r="G643" s="13">
        <f t="shared" si="61"/>
        <v>90</v>
      </c>
      <c r="H643" s="11">
        <v>90</v>
      </c>
      <c r="I643" s="11">
        <v>30</v>
      </c>
      <c r="J643" s="23">
        <f t="shared" si="62"/>
        <v>1.5707963267948966</v>
      </c>
      <c r="K643" s="23">
        <f t="shared" si="63"/>
        <v>0.52359877559829882</v>
      </c>
      <c r="L643">
        <f t="shared" si="64"/>
        <v>0</v>
      </c>
      <c r="M643">
        <f t="shared" si="65"/>
        <v>-50.973088155495887</v>
      </c>
      <c r="N643" s="24">
        <f t="shared" si="66"/>
        <v>0</v>
      </c>
      <c r="O643" s="24">
        <f t="shared" si="67"/>
        <v>1.2560906640523264</v>
      </c>
    </row>
    <row r="644" spans="1:15">
      <c r="A644" s="4"/>
      <c r="F644" s="1">
        <v>40</v>
      </c>
      <c r="G644" s="13">
        <f t="shared" si="61"/>
        <v>90</v>
      </c>
      <c r="H644" s="11">
        <v>90</v>
      </c>
      <c r="I644" s="11">
        <v>40</v>
      </c>
      <c r="J644" s="23">
        <f t="shared" si="62"/>
        <v>1.5707963267948966</v>
      </c>
      <c r="K644" s="23">
        <f t="shared" si="63"/>
        <v>0.69813170079773179</v>
      </c>
      <c r="L644">
        <f t="shared" si="64"/>
        <v>0</v>
      </c>
      <c r="M644">
        <f t="shared" si="65"/>
        <v>-43.249892980420753</v>
      </c>
      <c r="N644" s="24">
        <f t="shared" si="66"/>
        <v>0</v>
      </c>
      <c r="O644" s="24">
        <f t="shared" si="67"/>
        <v>1.2560906640523264</v>
      </c>
    </row>
    <row r="645" spans="1:15">
      <c r="A645" s="7"/>
      <c r="F645" s="1">
        <v>50</v>
      </c>
      <c r="G645" s="13">
        <f t="shared" si="61"/>
        <v>90</v>
      </c>
      <c r="H645" s="11">
        <v>90</v>
      </c>
      <c r="I645" s="11">
        <v>50</v>
      </c>
      <c r="J645" s="23">
        <f t="shared" si="62"/>
        <v>1.5707963267948966</v>
      </c>
      <c r="K645" s="23">
        <f t="shared" si="63"/>
        <v>0.87266462599716477</v>
      </c>
      <c r="L645">
        <f t="shared" si="64"/>
        <v>0</v>
      </c>
      <c r="M645">
        <f t="shared" si="65"/>
        <v>-35.52669780534562</v>
      </c>
      <c r="N645" s="24">
        <f t="shared" si="66"/>
        <v>0</v>
      </c>
      <c r="O645" s="24">
        <f t="shared" si="67"/>
        <v>1.2560906640523264</v>
      </c>
    </row>
    <row r="646" spans="1:15">
      <c r="A646" s="7"/>
      <c r="F646" s="1">
        <v>60</v>
      </c>
      <c r="G646" s="13">
        <f t="shared" si="61"/>
        <v>90</v>
      </c>
      <c r="H646" s="11">
        <v>90</v>
      </c>
      <c r="I646" s="11">
        <v>60</v>
      </c>
      <c r="J646" s="23">
        <f t="shared" si="62"/>
        <v>1.5707963267948966</v>
      </c>
      <c r="K646" s="23">
        <f t="shared" si="63"/>
        <v>1.0471975511965976</v>
      </c>
      <c r="L646">
        <f t="shared" si="64"/>
        <v>0</v>
      </c>
      <c r="M646">
        <f t="shared" si="65"/>
        <v>-27.803502630270486</v>
      </c>
      <c r="N646" s="24">
        <f t="shared" si="66"/>
        <v>0</v>
      </c>
      <c r="O646" s="24">
        <f t="shared" si="67"/>
        <v>1.2560906640523264</v>
      </c>
    </row>
    <row r="647" spans="1:15">
      <c r="F647" s="1">
        <v>70</v>
      </c>
      <c r="G647" s="13">
        <f t="shared" ref="G647:G658" si="68">G610+10</f>
        <v>90</v>
      </c>
      <c r="H647" s="11">
        <v>90</v>
      </c>
      <c r="I647" s="11">
        <v>70</v>
      </c>
      <c r="J647" s="23">
        <f t="shared" si="62"/>
        <v>1.5707963267948966</v>
      </c>
      <c r="K647" s="23">
        <f t="shared" si="63"/>
        <v>1.2217304763960306</v>
      </c>
      <c r="L647">
        <f t="shared" si="64"/>
        <v>0</v>
      </c>
      <c r="M647">
        <f t="shared" si="65"/>
        <v>-20.080307455195349</v>
      </c>
      <c r="N647" s="24">
        <f t="shared" si="66"/>
        <v>0</v>
      </c>
      <c r="O647" s="24">
        <f t="shared" si="67"/>
        <v>1.2560906640523264</v>
      </c>
    </row>
    <row r="648" spans="1:15">
      <c r="A648" s="4"/>
      <c r="F648" s="1">
        <v>80</v>
      </c>
      <c r="G648" s="13">
        <f t="shared" si="68"/>
        <v>90</v>
      </c>
      <c r="H648" s="11">
        <v>90</v>
      </c>
      <c r="I648" s="11">
        <v>80</v>
      </c>
      <c r="J648" s="23">
        <f t="shared" si="62"/>
        <v>1.5707963267948966</v>
      </c>
      <c r="K648" s="23">
        <f t="shared" si="63"/>
        <v>1.3962634015954636</v>
      </c>
      <c r="L648">
        <f t="shared" si="64"/>
        <v>0</v>
      </c>
      <c r="M648">
        <f t="shared" si="65"/>
        <v>-12.357112280120216</v>
      </c>
      <c r="N648" s="24">
        <f t="shared" si="66"/>
        <v>0</v>
      </c>
      <c r="O648" s="24">
        <f t="shared" si="67"/>
        <v>1.2560906640523264</v>
      </c>
    </row>
    <row r="649" spans="1:15">
      <c r="F649" s="1">
        <v>90</v>
      </c>
      <c r="G649" s="13">
        <f t="shared" si="68"/>
        <v>90</v>
      </c>
      <c r="H649" s="11">
        <v>90</v>
      </c>
      <c r="I649" s="11">
        <v>90</v>
      </c>
      <c r="J649" s="23">
        <f t="shared" si="62"/>
        <v>1.5707963267948966</v>
      </c>
      <c r="K649" s="23">
        <f t="shared" si="63"/>
        <v>1.5707963267948966</v>
      </c>
      <c r="L649">
        <f t="shared" si="64"/>
        <v>0</v>
      </c>
      <c r="M649">
        <f t="shared" si="65"/>
        <v>-4.6339171050450805</v>
      </c>
      <c r="N649" s="24">
        <f t="shared" si="66"/>
        <v>0</v>
      </c>
      <c r="O649" s="24">
        <f t="shared" si="67"/>
        <v>1.2560906640523264</v>
      </c>
    </row>
    <row r="650" spans="1:15">
      <c r="A650" s="7"/>
      <c r="F650" s="1">
        <v>100</v>
      </c>
      <c r="G650" s="13">
        <f t="shared" si="68"/>
        <v>90</v>
      </c>
      <c r="H650" s="11">
        <v>90</v>
      </c>
      <c r="I650" s="11">
        <v>100</v>
      </c>
      <c r="J650" s="23">
        <f t="shared" si="62"/>
        <v>1.5707963267948966</v>
      </c>
      <c r="K650" s="23">
        <f t="shared" si="63"/>
        <v>1.7453292519943295</v>
      </c>
      <c r="L650">
        <f t="shared" si="64"/>
        <v>0</v>
      </c>
      <c r="M650">
        <f t="shared" si="65"/>
        <v>3.0892780700300539</v>
      </c>
      <c r="N650" s="24">
        <f t="shared" si="66"/>
        <v>0</v>
      </c>
      <c r="O650" s="24">
        <f t="shared" si="67"/>
        <v>1.2560906640523264</v>
      </c>
    </row>
    <row r="651" spans="1:15">
      <c r="F651" s="1">
        <v>110</v>
      </c>
      <c r="G651" s="13">
        <f t="shared" si="68"/>
        <v>90</v>
      </c>
      <c r="H651" s="11">
        <v>90</v>
      </c>
      <c r="I651" s="11">
        <v>110</v>
      </c>
      <c r="J651" s="23">
        <f t="shared" si="62"/>
        <v>1.5707963267948966</v>
      </c>
      <c r="K651" s="23">
        <f t="shared" si="63"/>
        <v>1.9198621771937625</v>
      </c>
      <c r="L651">
        <f t="shared" si="64"/>
        <v>0</v>
      </c>
      <c r="M651">
        <f t="shared" si="65"/>
        <v>10.812473245105188</v>
      </c>
      <c r="N651" s="24">
        <f t="shared" si="66"/>
        <v>0</v>
      </c>
      <c r="O651" s="24">
        <f t="shared" si="67"/>
        <v>1.2560906640523264</v>
      </c>
    </row>
    <row r="652" spans="1:15">
      <c r="A652" s="7"/>
      <c r="F652" s="1">
        <v>120</v>
      </c>
      <c r="G652" s="13">
        <f t="shared" si="68"/>
        <v>90</v>
      </c>
      <c r="H652" s="11">
        <v>90</v>
      </c>
      <c r="I652" s="11">
        <v>120</v>
      </c>
      <c r="J652" s="23">
        <f t="shared" si="62"/>
        <v>1.5707963267948966</v>
      </c>
      <c r="K652" s="23">
        <f t="shared" si="63"/>
        <v>2.0943951023931953</v>
      </c>
      <c r="L652">
        <f t="shared" si="64"/>
        <v>0</v>
      </c>
      <c r="M652">
        <f t="shared" si="65"/>
        <v>18.535668420180322</v>
      </c>
      <c r="N652" s="24">
        <f t="shared" si="66"/>
        <v>0</v>
      </c>
      <c r="O652" s="24">
        <f t="shared" si="67"/>
        <v>1.2560906640523264</v>
      </c>
    </row>
    <row r="653" spans="1:15">
      <c r="F653" s="1">
        <v>130</v>
      </c>
      <c r="G653" s="13">
        <f t="shared" si="68"/>
        <v>90</v>
      </c>
      <c r="H653" s="11">
        <v>90</v>
      </c>
      <c r="I653" s="11">
        <v>130</v>
      </c>
      <c r="J653" s="23">
        <f t="shared" si="62"/>
        <v>1.5707963267948966</v>
      </c>
      <c r="K653" s="23">
        <f t="shared" si="63"/>
        <v>2.2689280275926285</v>
      </c>
      <c r="L653">
        <f t="shared" si="64"/>
        <v>0</v>
      </c>
      <c r="M653">
        <f t="shared" si="65"/>
        <v>26.258863595255459</v>
      </c>
      <c r="N653" s="24">
        <f t="shared" si="66"/>
        <v>0</v>
      </c>
      <c r="O653" s="24">
        <f t="shared" si="67"/>
        <v>1.2560906640523264</v>
      </c>
    </row>
    <row r="654" spans="1:15">
      <c r="F654" s="1">
        <v>140</v>
      </c>
      <c r="G654" s="13">
        <f t="shared" si="68"/>
        <v>90</v>
      </c>
      <c r="H654" s="11">
        <v>90</v>
      </c>
      <c r="I654" s="11">
        <v>140</v>
      </c>
      <c r="J654" s="23">
        <f t="shared" si="62"/>
        <v>1.5707963267948966</v>
      </c>
      <c r="K654" s="23">
        <f t="shared" si="63"/>
        <v>2.4434609527920612</v>
      </c>
      <c r="L654">
        <f t="shared" si="64"/>
        <v>0</v>
      </c>
      <c r="M654">
        <f t="shared" si="65"/>
        <v>33.982058770330596</v>
      </c>
      <c r="N654" s="24">
        <f t="shared" si="66"/>
        <v>0</v>
      </c>
      <c r="O654" s="24">
        <f t="shared" si="67"/>
        <v>1.2560906640523264</v>
      </c>
    </row>
    <row r="655" spans="1:15">
      <c r="F655" s="1">
        <v>150</v>
      </c>
      <c r="G655" s="13">
        <f t="shared" si="68"/>
        <v>90</v>
      </c>
      <c r="H655" s="11">
        <v>90</v>
      </c>
      <c r="I655" s="11">
        <v>150</v>
      </c>
      <c r="J655" s="23">
        <f t="shared" si="62"/>
        <v>1.5707963267948966</v>
      </c>
      <c r="K655" s="23">
        <f t="shared" si="63"/>
        <v>2.6179938779914944</v>
      </c>
      <c r="L655">
        <f t="shared" si="64"/>
        <v>0</v>
      </c>
      <c r="M655">
        <f t="shared" si="65"/>
        <v>41.70525394540573</v>
      </c>
      <c r="N655" s="24">
        <f t="shared" si="66"/>
        <v>0</v>
      </c>
      <c r="O655" s="24">
        <f t="shared" si="67"/>
        <v>1.2560906640523264</v>
      </c>
    </row>
    <row r="656" spans="1:15">
      <c r="A656" s="4"/>
      <c r="F656" s="1">
        <v>160</v>
      </c>
      <c r="G656" s="13">
        <f t="shared" si="68"/>
        <v>90</v>
      </c>
      <c r="H656" s="11">
        <v>90</v>
      </c>
      <c r="I656" s="11">
        <v>160</v>
      </c>
      <c r="J656" s="23">
        <f t="shared" si="62"/>
        <v>1.5707963267948966</v>
      </c>
      <c r="K656" s="23">
        <f t="shared" si="63"/>
        <v>2.7925268031909272</v>
      </c>
      <c r="L656">
        <f t="shared" si="64"/>
        <v>0</v>
      </c>
      <c r="M656">
        <f t="shared" si="65"/>
        <v>49.428449120480863</v>
      </c>
      <c r="N656" s="24">
        <f t="shared" si="66"/>
        <v>0</v>
      </c>
      <c r="O656" s="24">
        <f t="shared" si="67"/>
        <v>1.2560906640523264</v>
      </c>
    </row>
    <row r="657" spans="1:15">
      <c r="F657" s="1">
        <v>170</v>
      </c>
      <c r="G657" s="13">
        <f t="shared" si="68"/>
        <v>90</v>
      </c>
      <c r="H657" s="11">
        <v>90</v>
      </c>
      <c r="I657" s="11">
        <v>170</v>
      </c>
      <c r="J657" s="23">
        <f t="shared" si="62"/>
        <v>1.5707963267948966</v>
      </c>
      <c r="K657" s="23">
        <f t="shared" si="63"/>
        <v>2.9670597283903604</v>
      </c>
      <c r="L657">
        <f t="shared" si="64"/>
        <v>0</v>
      </c>
      <c r="M657">
        <f t="shared" si="65"/>
        <v>57.151644295555997</v>
      </c>
      <c r="N657" s="24">
        <f t="shared" si="66"/>
        <v>0</v>
      </c>
      <c r="O657" s="24">
        <f t="shared" si="67"/>
        <v>1.2560906640523264</v>
      </c>
    </row>
    <row r="658" spans="1:15">
      <c r="A658" s="4"/>
      <c r="F658" s="1">
        <v>180</v>
      </c>
      <c r="G658" s="13">
        <f t="shared" si="68"/>
        <v>90</v>
      </c>
      <c r="H658" s="11">
        <v>90</v>
      </c>
      <c r="I658" s="11">
        <v>180</v>
      </c>
      <c r="J658" s="23">
        <f t="shared" si="62"/>
        <v>1.5707963267948966</v>
      </c>
      <c r="K658" s="23">
        <f t="shared" si="63"/>
        <v>3.1415926535897931</v>
      </c>
      <c r="L658">
        <f t="shared" si="64"/>
        <v>0</v>
      </c>
      <c r="M658">
        <f t="shared" si="65"/>
        <v>64.87483947063113</v>
      </c>
      <c r="N658" s="24">
        <f t="shared" si="66"/>
        <v>0</v>
      </c>
      <c r="O658" s="24">
        <f t="shared" si="67"/>
        <v>1.2560906640523264</v>
      </c>
    </row>
    <row r="659" spans="1:15">
      <c r="F659" s="1">
        <v>0</v>
      </c>
      <c r="G659" s="13">
        <v>0</v>
      </c>
      <c r="H659" s="11">
        <v>90</v>
      </c>
      <c r="I659" s="11">
        <v>180</v>
      </c>
      <c r="J659" s="23">
        <f t="shared" ref="J659" si="69">RADIANS(H659)</f>
        <v>1.5707963267948966</v>
      </c>
      <c r="K659" s="23">
        <f t="shared" ref="K659" si="70">RADIANS(I659)</f>
        <v>3.1415926535897931</v>
      </c>
      <c r="L659">
        <f t="shared" ref="L659" si="71">((E$17-(2*E$18*SIN(J659)))^0.5)/E$18</f>
        <v>0</v>
      </c>
      <c r="M659">
        <f t="shared" ref="M659" si="72">E$18*(I659-(E$9))</f>
        <v>64.87483947063113</v>
      </c>
      <c r="N659" s="24">
        <f t="shared" ref="N659" si="73">L659*SIN(RADIANS(M659))</f>
        <v>0</v>
      </c>
      <c r="O659" s="24">
        <f t="shared" ref="O659" si="74">E$16-L659*COS(RADIANS(M659))</f>
        <v>1.2560906640523264</v>
      </c>
    </row>
    <row r="660" spans="1:15">
      <c r="A660" s="4"/>
      <c r="F660" s="1"/>
      <c r="G660" s="13"/>
      <c r="H660" s="11"/>
      <c r="I660" s="11"/>
      <c r="J660" s="23"/>
      <c r="K660" s="23"/>
      <c r="N660" s="24"/>
      <c r="O660" s="24"/>
    </row>
    <row r="661" spans="1:15">
      <c r="F661" s="1"/>
      <c r="G661" s="13"/>
      <c r="H661" s="24"/>
      <c r="I661" s="24"/>
      <c r="J661" s="23"/>
      <c r="K661" s="23"/>
      <c r="N661" s="24"/>
      <c r="O661" s="24"/>
    </row>
    <row r="662" spans="1:15">
      <c r="A662" s="4"/>
      <c r="F662" s="1"/>
      <c r="G662" s="13"/>
      <c r="H662" s="24"/>
      <c r="I662" s="24"/>
      <c r="J662" s="23"/>
      <c r="K662" s="23"/>
      <c r="N662" s="24"/>
      <c r="O662" s="24"/>
    </row>
    <row r="663" spans="1:15">
      <c r="F663" s="1"/>
      <c r="G663" s="13"/>
      <c r="H663" s="24"/>
      <c r="I663" s="24"/>
      <c r="J663" s="23"/>
      <c r="K663" s="23"/>
      <c r="N663" s="24"/>
      <c r="O663" s="24"/>
    </row>
    <row r="664" spans="1:15">
      <c r="A664" s="4"/>
      <c r="F664" s="1"/>
      <c r="G664" s="13"/>
      <c r="H664" s="24"/>
      <c r="I664" s="24"/>
      <c r="J664" s="23"/>
      <c r="K664" s="23"/>
      <c r="N664" s="24"/>
      <c r="O664" s="24"/>
    </row>
    <row r="665" spans="1:15">
      <c r="A665" s="4"/>
      <c r="F665" s="1"/>
      <c r="G665" s="13"/>
      <c r="H665" s="24"/>
      <c r="I665" s="24"/>
      <c r="J665" s="23"/>
      <c r="K665" s="23"/>
      <c r="N665" s="24"/>
      <c r="O665" s="24"/>
    </row>
    <row r="666" spans="1:15">
      <c r="A666" s="4"/>
      <c r="F666" s="1"/>
      <c r="G666" s="13"/>
      <c r="H666" s="24"/>
      <c r="I666" s="24"/>
      <c r="J666" s="23"/>
      <c r="K666" s="23"/>
      <c r="N666" s="24"/>
      <c r="O666" s="24"/>
    </row>
    <row r="667" spans="1:15">
      <c r="A667" s="4"/>
      <c r="F667" s="1"/>
      <c r="G667" s="13"/>
      <c r="H667" s="24"/>
      <c r="I667" s="24"/>
      <c r="J667" s="23"/>
      <c r="K667" s="23"/>
      <c r="N667" s="24"/>
      <c r="O667" s="24"/>
    </row>
    <row r="668" spans="1:15">
      <c r="A668" s="4"/>
      <c r="F668" s="1"/>
      <c r="G668" s="13"/>
      <c r="H668" s="24"/>
      <c r="I668" s="24"/>
      <c r="J668" s="23"/>
      <c r="K668" s="23"/>
      <c r="N668" s="24"/>
      <c r="O668" s="24"/>
    </row>
    <row r="669" spans="1:15">
      <c r="A669" s="4"/>
      <c r="F669" s="1"/>
      <c r="G669" s="13"/>
      <c r="H669" s="24"/>
      <c r="I669" s="24"/>
      <c r="J669" s="23"/>
      <c r="K669" s="23"/>
      <c r="N669" s="24"/>
      <c r="O669" s="24"/>
    </row>
    <row r="670" spans="1:15">
      <c r="F670" s="1"/>
      <c r="G670" s="13"/>
      <c r="H670" s="24"/>
      <c r="I670" s="24"/>
      <c r="J670" s="23"/>
      <c r="K670" s="23"/>
      <c r="N670" s="24"/>
      <c r="O670" s="24"/>
    </row>
    <row r="671" spans="1:15">
      <c r="A671" s="4"/>
      <c r="F671" s="1"/>
      <c r="G671" s="13"/>
      <c r="H671" s="24"/>
      <c r="I671" s="24"/>
      <c r="J671" s="23"/>
      <c r="K671" s="23"/>
      <c r="N671" s="24"/>
      <c r="O671" s="24"/>
    </row>
    <row r="672" spans="1:15">
      <c r="A672" s="4"/>
      <c r="F672" s="1"/>
      <c r="G672" s="13"/>
      <c r="H672" s="24"/>
      <c r="I672" s="24"/>
      <c r="J672" s="23"/>
      <c r="K672" s="23"/>
      <c r="N672" s="24"/>
      <c r="O672" s="24"/>
    </row>
    <row r="673" spans="1:15">
      <c r="A673" s="4"/>
      <c r="F673" s="1"/>
      <c r="G673" s="13"/>
      <c r="H673" s="24"/>
      <c r="I673" s="24"/>
      <c r="J673" s="23"/>
      <c r="K673" s="23"/>
      <c r="N673" s="24"/>
      <c r="O673" s="24"/>
    </row>
    <row r="674" spans="1:15">
      <c r="F674" s="1"/>
      <c r="G674" s="13"/>
      <c r="H674" s="24"/>
      <c r="I674" s="24"/>
      <c r="J674" s="23"/>
      <c r="K674" s="23"/>
      <c r="N674" s="24"/>
      <c r="O674" s="24"/>
    </row>
    <row r="675" spans="1:15">
      <c r="A675" s="4"/>
      <c r="F675" s="1"/>
      <c r="G675" s="13"/>
      <c r="H675" s="24"/>
      <c r="I675" s="24"/>
      <c r="J675" s="23"/>
      <c r="K675" s="23"/>
      <c r="N675" s="24"/>
      <c r="O675" s="24"/>
    </row>
    <row r="676" spans="1:15">
      <c r="F676" s="1"/>
      <c r="G676" s="13"/>
      <c r="H676" s="24"/>
      <c r="I676" s="24"/>
      <c r="J676" s="23"/>
      <c r="K676" s="23"/>
      <c r="N676" s="24"/>
      <c r="O676" s="24"/>
    </row>
    <row r="677" spans="1:15">
      <c r="A677" s="4"/>
      <c r="F677" s="1"/>
      <c r="G677" s="13"/>
      <c r="H677" s="24"/>
      <c r="I677" s="24"/>
      <c r="J677" s="23"/>
      <c r="K677" s="23"/>
      <c r="N677" s="24"/>
      <c r="O677" s="24"/>
    </row>
    <row r="678" spans="1:15">
      <c r="F678" s="1"/>
      <c r="G678" s="13"/>
      <c r="H678" s="24"/>
      <c r="I678" s="24"/>
      <c r="J678" s="23"/>
      <c r="K678" s="23"/>
      <c r="N678" s="24"/>
      <c r="O678" s="24"/>
    </row>
    <row r="679" spans="1:15">
      <c r="A679" s="4"/>
      <c r="F679" s="1"/>
      <c r="G679" s="13"/>
      <c r="H679" s="24"/>
      <c r="I679" s="24"/>
      <c r="J679" s="23"/>
      <c r="K679" s="23"/>
      <c r="N679" s="24"/>
      <c r="O679" s="24"/>
    </row>
    <row r="680" spans="1:15">
      <c r="A680" s="4"/>
      <c r="F680" s="1"/>
      <c r="G680" s="13"/>
      <c r="H680" s="24"/>
      <c r="I680" s="24"/>
      <c r="J680" s="23"/>
      <c r="K680" s="23"/>
      <c r="N680" s="24"/>
      <c r="O680" s="24"/>
    </row>
    <row r="681" spans="1:15">
      <c r="A681" s="4"/>
      <c r="F681" s="1"/>
      <c r="G681" s="13"/>
      <c r="H681" s="24"/>
      <c r="I681" s="24"/>
      <c r="J681" s="23"/>
      <c r="K681" s="23"/>
      <c r="N681" s="24"/>
      <c r="O681" s="24"/>
    </row>
    <row r="682" spans="1:15">
      <c r="A682" s="7"/>
      <c r="F682" s="1"/>
      <c r="G682" s="13"/>
      <c r="H682" s="24"/>
      <c r="I682" s="24"/>
      <c r="J682" s="23"/>
      <c r="K682" s="23"/>
      <c r="N682" s="24"/>
      <c r="O682" s="24"/>
    </row>
    <row r="683" spans="1:15">
      <c r="A683" s="7"/>
      <c r="F683" s="1"/>
      <c r="G683" s="13"/>
      <c r="H683" s="24"/>
      <c r="I683" s="24"/>
      <c r="J683" s="23"/>
      <c r="K683" s="23"/>
      <c r="N683" s="24"/>
      <c r="O683" s="24"/>
    </row>
    <row r="684" spans="1:15">
      <c r="F684" s="1"/>
      <c r="G684" s="13"/>
      <c r="H684" s="24"/>
      <c r="I684" s="24"/>
      <c r="J684" s="23"/>
      <c r="K684" s="23"/>
      <c r="N684" s="24"/>
      <c r="O684" s="24"/>
    </row>
    <row r="685" spans="1:15">
      <c r="F685" s="1"/>
      <c r="G685" s="13"/>
      <c r="H685" s="24"/>
      <c r="I685" s="24"/>
      <c r="J685" s="23"/>
      <c r="K685" s="23"/>
      <c r="N685" s="24"/>
      <c r="O685" s="24"/>
    </row>
    <row r="686" spans="1:15">
      <c r="F686" s="1"/>
      <c r="G686" s="13"/>
      <c r="H686" s="24"/>
      <c r="I686" s="24"/>
      <c r="J686" s="23"/>
      <c r="K686" s="23"/>
      <c r="N686" s="24"/>
      <c r="O686" s="24"/>
    </row>
    <row r="687" spans="1:15">
      <c r="A687" s="4"/>
      <c r="F687" s="1"/>
      <c r="G687" s="13"/>
      <c r="H687" s="24"/>
      <c r="I687" s="24"/>
      <c r="J687" s="23"/>
      <c r="K687" s="23"/>
      <c r="N687" s="24"/>
      <c r="O687" s="24"/>
    </row>
    <row r="688" spans="1:15">
      <c r="F688" s="1"/>
      <c r="G688" s="13"/>
      <c r="H688" s="24"/>
      <c r="I688" s="24"/>
      <c r="J688" s="23"/>
      <c r="K688" s="23"/>
      <c r="N688" s="24"/>
      <c r="O688" s="24"/>
    </row>
    <row r="689" spans="1:15">
      <c r="A689" s="4"/>
      <c r="F689" s="1"/>
      <c r="G689" s="13"/>
      <c r="H689" s="24"/>
      <c r="I689" s="24"/>
      <c r="J689" s="23"/>
      <c r="K689" s="23"/>
      <c r="N689" s="24"/>
      <c r="O689" s="24"/>
    </row>
    <row r="690" spans="1:15">
      <c r="F690" s="1"/>
      <c r="G690" s="13"/>
      <c r="H690" s="24"/>
      <c r="I690" s="24"/>
      <c r="J690" s="23"/>
      <c r="K690" s="23"/>
      <c r="N690" s="24"/>
      <c r="O690" s="24"/>
    </row>
    <row r="691" spans="1:15">
      <c r="F691" s="1"/>
      <c r="G691" s="13"/>
      <c r="H691" s="24"/>
      <c r="I691" s="24"/>
      <c r="J691" s="23"/>
      <c r="K691" s="23"/>
      <c r="N691" s="24"/>
      <c r="O691" s="24"/>
    </row>
    <row r="692" spans="1:15">
      <c r="F692" s="1"/>
      <c r="G692" s="13"/>
      <c r="H692" s="24"/>
      <c r="I692" s="24"/>
      <c r="J692" s="23"/>
      <c r="K692" s="23"/>
      <c r="N692" s="24"/>
      <c r="O692" s="24"/>
    </row>
    <row r="693" spans="1:15">
      <c r="A693" s="4"/>
      <c r="F693" s="1"/>
      <c r="G693" s="13"/>
      <c r="H693" s="24"/>
      <c r="I693" s="24"/>
      <c r="J693" s="23"/>
      <c r="K693" s="23"/>
      <c r="N693" s="24"/>
      <c r="O693" s="24"/>
    </row>
    <row r="694" spans="1:15">
      <c r="F694" s="1"/>
      <c r="G694" s="13"/>
      <c r="H694" s="24"/>
      <c r="I694" s="24"/>
      <c r="J694" s="23"/>
      <c r="K694" s="23"/>
      <c r="N694" s="24"/>
      <c r="O694" s="24"/>
    </row>
    <row r="695" spans="1:15">
      <c r="A695" s="4"/>
      <c r="F695" s="1"/>
      <c r="G695" s="13"/>
      <c r="H695" s="24"/>
      <c r="I695" s="24"/>
      <c r="J695" s="23"/>
      <c r="K695" s="23"/>
      <c r="N695" s="24"/>
      <c r="O695" s="24"/>
    </row>
    <row r="696" spans="1:15">
      <c r="A696" s="4"/>
      <c r="F696" s="1"/>
      <c r="G696" s="13"/>
      <c r="H696" s="24"/>
      <c r="I696" s="24"/>
      <c r="J696" s="23"/>
      <c r="K696" s="23"/>
      <c r="N696" s="24"/>
      <c r="O696" s="24"/>
    </row>
    <row r="697" spans="1:15">
      <c r="A697" s="4"/>
      <c r="F697" s="1"/>
      <c r="G697" s="13"/>
      <c r="H697" s="24"/>
      <c r="I697" s="24"/>
      <c r="J697" s="23"/>
      <c r="K697" s="23"/>
      <c r="N697" s="24"/>
      <c r="O697" s="24"/>
    </row>
    <row r="698" spans="1:15">
      <c r="A698" s="4"/>
      <c r="F698" s="1"/>
      <c r="G698" s="13"/>
      <c r="H698" s="24"/>
      <c r="I698" s="24"/>
      <c r="J698" s="23"/>
      <c r="K698" s="23"/>
      <c r="N698" s="24"/>
      <c r="O698" s="24"/>
    </row>
    <row r="699" spans="1:15">
      <c r="F699" s="1"/>
      <c r="G699" s="13"/>
      <c r="H699" s="24"/>
      <c r="I699" s="24"/>
      <c r="J699" s="23"/>
      <c r="K699" s="23"/>
      <c r="N699" s="24"/>
      <c r="O699" s="24"/>
    </row>
    <row r="700" spans="1:15">
      <c r="A700" s="4"/>
      <c r="F700" s="1"/>
      <c r="G700" s="13"/>
      <c r="H700" s="24"/>
      <c r="I700" s="24"/>
      <c r="J700" s="23"/>
      <c r="K700" s="23"/>
      <c r="N700" s="24"/>
      <c r="O700" s="24"/>
    </row>
    <row r="701" spans="1:15">
      <c r="F701" s="1"/>
      <c r="G701" s="13"/>
      <c r="H701" s="24"/>
      <c r="I701" s="24"/>
      <c r="J701" s="23"/>
      <c r="K701" s="23"/>
      <c r="N701" s="24"/>
      <c r="O701" s="24"/>
    </row>
    <row r="702" spans="1:15">
      <c r="A702" s="4"/>
      <c r="F702" s="1"/>
      <c r="G702" s="13"/>
      <c r="H702" s="24"/>
      <c r="I702" s="24"/>
      <c r="J702" s="23"/>
      <c r="K702" s="23"/>
      <c r="N702" s="24"/>
      <c r="O702" s="24"/>
    </row>
    <row r="703" spans="1:15">
      <c r="F703" s="1"/>
      <c r="G703" s="13"/>
      <c r="H703" s="24"/>
      <c r="I703" s="24"/>
      <c r="J703" s="23"/>
      <c r="K703" s="23"/>
      <c r="N703" s="24"/>
      <c r="O703" s="24"/>
    </row>
    <row r="704" spans="1:15">
      <c r="A704" s="4"/>
      <c r="F704" s="1"/>
      <c r="G704" s="13"/>
      <c r="H704" s="24"/>
      <c r="I704" s="24"/>
      <c r="J704" s="23"/>
      <c r="K704" s="23"/>
      <c r="N704" s="24"/>
      <c r="O704" s="24"/>
    </row>
    <row r="705" spans="1:15">
      <c r="A705" s="4"/>
      <c r="F705" s="1"/>
      <c r="G705" s="13"/>
      <c r="H705" s="24"/>
      <c r="I705" s="24"/>
      <c r="J705" s="23"/>
      <c r="K705" s="23"/>
      <c r="N705" s="24"/>
      <c r="O705" s="24"/>
    </row>
    <row r="706" spans="1:15">
      <c r="A706" s="4"/>
      <c r="F706" s="1"/>
      <c r="G706" s="13"/>
      <c r="H706" s="24"/>
      <c r="I706" s="24"/>
      <c r="J706" s="23"/>
      <c r="K706" s="23"/>
      <c r="N706" s="24"/>
      <c r="O706" s="24"/>
    </row>
    <row r="707" spans="1:15">
      <c r="A707" s="7"/>
      <c r="F707" s="1"/>
      <c r="G707" s="13"/>
      <c r="H707" s="24"/>
      <c r="I707" s="24"/>
      <c r="J707" s="23"/>
      <c r="K707" s="23"/>
      <c r="N707" s="24"/>
      <c r="O707" s="24"/>
    </row>
    <row r="708" spans="1:15">
      <c r="A708" s="7"/>
      <c r="F708" s="1"/>
      <c r="G708" s="13"/>
      <c r="H708" s="24"/>
      <c r="I708" s="24"/>
      <c r="J708" s="23"/>
      <c r="K708" s="23"/>
      <c r="N708" s="24"/>
      <c r="O708" s="24"/>
    </row>
    <row r="709" spans="1:15">
      <c r="F709" s="1"/>
      <c r="G709" s="13"/>
      <c r="H709" s="24"/>
      <c r="I709" s="24"/>
      <c r="J709" s="23"/>
      <c r="K709" s="23"/>
      <c r="N709" s="24"/>
      <c r="O709" s="24"/>
    </row>
    <row r="710" spans="1:15">
      <c r="A710" s="7"/>
      <c r="F710" s="1"/>
      <c r="G710" s="13"/>
      <c r="H710" s="24"/>
      <c r="I710" s="24"/>
      <c r="J710" s="23"/>
      <c r="K710" s="23"/>
      <c r="N710" s="24"/>
      <c r="O710" s="24"/>
    </row>
    <row r="711" spans="1:15">
      <c r="F711" s="1"/>
      <c r="G711" s="13"/>
      <c r="H711" s="24"/>
      <c r="I711" s="24"/>
      <c r="J711" s="23"/>
      <c r="K711" s="23"/>
      <c r="N711" s="24"/>
      <c r="O711" s="24"/>
    </row>
    <row r="712" spans="1:15">
      <c r="A712" s="7"/>
      <c r="F712" s="1"/>
      <c r="G712" s="13"/>
      <c r="H712" s="24"/>
      <c r="I712" s="24"/>
      <c r="J712" s="23"/>
      <c r="K712" s="23"/>
      <c r="N712" s="24"/>
      <c r="O712" s="24"/>
    </row>
    <row r="713" spans="1:15">
      <c r="F713" s="1"/>
      <c r="G713" s="13"/>
      <c r="H713" s="24"/>
      <c r="I713" s="24"/>
      <c r="J713" s="23"/>
      <c r="K713" s="23"/>
      <c r="N713" s="24"/>
      <c r="O713" s="24"/>
    </row>
    <row r="716" spans="1:15">
      <c r="A716" s="4"/>
    </row>
    <row r="718" spans="1:15">
      <c r="A718" s="4"/>
    </row>
    <row r="720" spans="1:15">
      <c r="A720" s="4"/>
    </row>
    <row r="722" spans="1:1">
      <c r="A722" s="4"/>
    </row>
    <row r="724" spans="1:1">
      <c r="A724" s="4"/>
    </row>
    <row r="726" spans="1:1">
      <c r="A726" s="4"/>
    </row>
    <row r="728" spans="1:1">
      <c r="A728" s="4"/>
    </row>
    <row r="730" spans="1:1">
      <c r="A730" s="4"/>
    </row>
    <row r="732" spans="1:1">
      <c r="A732" s="7"/>
    </row>
    <row r="734" spans="1:1">
      <c r="A734" s="4"/>
    </row>
    <row r="736" spans="1:1">
      <c r="A736" s="4"/>
    </row>
    <row r="740" spans="1:1">
      <c r="A740" s="4"/>
    </row>
    <row r="741" spans="1:1">
      <c r="A741" s="4"/>
    </row>
    <row r="742" spans="1:1">
      <c r="A742" s="7"/>
    </row>
    <row r="743" spans="1:1">
      <c r="A743" s="7"/>
    </row>
    <row r="745" spans="1:1">
      <c r="A745" s="7"/>
    </row>
    <row r="747" spans="1:1">
      <c r="A747" s="7"/>
    </row>
    <row r="750" spans="1:1">
      <c r="A750" s="4"/>
    </row>
    <row r="751" spans="1:1">
      <c r="A751" s="7"/>
    </row>
    <row r="752" spans="1:1">
      <c r="A752" s="7"/>
    </row>
    <row r="754" spans="1:1">
      <c r="A754" s="7"/>
    </row>
    <row r="756" spans="1:1">
      <c r="A756" s="7"/>
    </row>
    <row r="758" spans="1:1">
      <c r="A758" s="4"/>
    </row>
    <row r="759" spans="1:1">
      <c r="A759" s="4"/>
    </row>
    <row r="760" spans="1:1">
      <c r="A760" s="7"/>
    </row>
    <row r="761" spans="1:1">
      <c r="A761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70" spans="1:1">
      <c r="A770" s="4"/>
    </row>
    <row r="772" spans="1:1">
      <c r="A772" s="4"/>
    </row>
    <row r="774" spans="1:1">
      <c r="A774" s="4"/>
    </row>
    <row r="776" spans="1:1">
      <c r="A776" s="4"/>
    </row>
    <row r="780" spans="1:1">
      <c r="A780" s="7"/>
    </row>
    <row r="782" spans="1:1">
      <c r="A782" s="4"/>
    </row>
    <row r="784" spans="1:1">
      <c r="A784" s="7"/>
    </row>
    <row r="786" spans="1:1">
      <c r="A786" s="4"/>
    </row>
    <row r="788" spans="1:1">
      <c r="A788" s="7"/>
    </row>
    <row r="790" spans="1:1">
      <c r="A790" s="4"/>
    </row>
  </sheetData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B941-A822-FB46-87D6-EB39B9F70ED2}">
  <dimension ref="A1:AU790"/>
  <sheetViews>
    <sheetView topLeftCell="A502" zoomScale="41" zoomScaleNormal="111" workbookViewId="0">
      <selection activeCell="H30" sqref="H30"/>
    </sheetView>
  </sheetViews>
  <sheetFormatPr baseColWidth="10" defaultRowHeight="16"/>
  <cols>
    <col min="1" max="1" width="8.33203125" bestFit="1" customWidth="1"/>
    <col min="2" max="2" width="7.33203125" bestFit="1" customWidth="1"/>
    <col min="3" max="3" width="10" customWidth="1"/>
    <col min="4" max="4" width="5.5" bestFit="1" customWidth="1"/>
    <col min="5" max="5" width="14.83203125" customWidth="1"/>
    <col min="6" max="6" width="10.5" bestFit="1" customWidth="1"/>
    <col min="7" max="7" width="11.1640625" style="11" bestFit="1" customWidth="1"/>
    <col min="8" max="9" width="6.6640625" customWidth="1"/>
    <col min="10" max="10" width="14.5" customWidth="1"/>
    <col min="11" max="11" width="12.1640625" customWidth="1"/>
    <col min="12" max="12" width="11.1640625" style="30" customWidth="1"/>
    <col min="13" max="13" width="7.83203125" customWidth="1"/>
    <col min="14" max="14" width="14.1640625" bestFit="1" customWidth="1"/>
    <col min="15" max="15" width="18" customWidth="1"/>
    <col min="16" max="16" width="9.1640625" customWidth="1"/>
    <col min="17" max="17" width="11.5" customWidth="1"/>
    <col min="18" max="21" width="6.6640625" customWidth="1"/>
    <col min="22" max="22" width="8" customWidth="1"/>
    <col min="23" max="23" width="9" customWidth="1"/>
    <col min="24" max="24" width="7" customWidth="1"/>
    <col min="25" max="25" width="7.83203125" customWidth="1"/>
    <col min="26" max="26" width="8.6640625" customWidth="1"/>
    <col min="27" max="27" width="6.1640625" customWidth="1"/>
    <col min="28" max="28" width="7.6640625" bestFit="1" customWidth="1"/>
    <col min="29" max="30" width="5.6640625" customWidth="1"/>
    <col min="31" max="31" width="7.1640625" customWidth="1"/>
    <col min="32" max="32" width="5.5" customWidth="1"/>
    <col min="33" max="33" width="7.1640625" customWidth="1"/>
  </cols>
  <sheetData>
    <row r="1" spans="1:33">
      <c r="B1" t="s">
        <v>377</v>
      </c>
      <c r="C1" t="s">
        <v>378</v>
      </c>
      <c r="D1" t="s">
        <v>375</v>
      </c>
      <c r="E1" t="s">
        <v>379</v>
      </c>
      <c r="F1" t="s">
        <v>376</v>
      </c>
      <c r="G1" s="11" t="s">
        <v>355</v>
      </c>
      <c r="H1" t="s">
        <v>380</v>
      </c>
      <c r="I1" t="s">
        <v>381</v>
      </c>
      <c r="J1" t="s">
        <v>834</v>
      </c>
      <c r="K1" t="s">
        <v>835</v>
      </c>
      <c r="L1" s="30" t="s">
        <v>356</v>
      </c>
      <c r="M1" t="s">
        <v>368</v>
      </c>
      <c r="N1" t="s">
        <v>358</v>
      </c>
      <c r="O1" t="s">
        <v>359</v>
      </c>
      <c r="V1" t="s">
        <v>382</v>
      </c>
      <c r="W1" t="s">
        <v>383</v>
      </c>
      <c r="X1" t="s">
        <v>384</v>
      </c>
      <c r="Y1" t="s">
        <v>385</v>
      </c>
      <c r="Z1" t="s">
        <v>386</v>
      </c>
      <c r="AA1" t="s">
        <v>387</v>
      </c>
      <c r="AB1" t="s">
        <v>388</v>
      </c>
      <c r="AC1" t="s">
        <v>389</v>
      </c>
      <c r="AD1" t="s">
        <v>390</v>
      </c>
      <c r="AE1" t="s">
        <v>391</v>
      </c>
      <c r="AF1" t="s">
        <v>392</v>
      </c>
      <c r="AG1" t="s">
        <v>393</v>
      </c>
    </row>
    <row r="2" spans="1:33">
      <c r="A2" t="s">
        <v>394</v>
      </c>
      <c r="V2" t="s">
        <v>395</v>
      </c>
      <c r="W2" t="s">
        <v>374</v>
      </c>
      <c r="Z2" t="s">
        <v>374</v>
      </c>
    </row>
    <row r="3" spans="1:33">
      <c r="A3" t="s">
        <v>2</v>
      </c>
      <c r="E3" t="s">
        <v>815</v>
      </c>
      <c r="F3" t="s">
        <v>816</v>
      </c>
      <c r="G3" s="11" t="s">
        <v>817</v>
      </c>
      <c r="J3" t="s">
        <v>815</v>
      </c>
      <c r="K3" t="s">
        <v>816</v>
      </c>
      <c r="L3" s="30" t="s">
        <v>817</v>
      </c>
      <c r="O3" t="s">
        <v>815</v>
      </c>
      <c r="P3" t="s">
        <v>816</v>
      </c>
      <c r="Q3" s="11" t="s">
        <v>817</v>
      </c>
      <c r="V3" t="s">
        <v>396</v>
      </c>
      <c r="W3" t="s">
        <v>397</v>
      </c>
    </row>
    <row r="4" spans="1:33">
      <c r="A4" t="s">
        <v>398</v>
      </c>
      <c r="D4" t="s">
        <v>818</v>
      </c>
      <c r="E4">
        <v>6378206.4000000004</v>
      </c>
      <c r="F4">
        <f>E4</f>
        <v>6378206.4000000004</v>
      </c>
      <c r="G4" s="11">
        <f>E4</f>
        <v>6378206.4000000004</v>
      </c>
      <c r="I4" t="s">
        <v>818</v>
      </c>
      <c r="K4">
        <f>J4</f>
        <v>0</v>
      </c>
      <c r="L4" s="30">
        <f>J4</f>
        <v>0</v>
      </c>
      <c r="N4" t="s">
        <v>818</v>
      </c>
      <c r="P4">
        <f>O4</f>
        <v>0</v>
      </c>
      <c r="Q4" s="11">
        <f>O4</f>
        <v>0</v>
      </c>
      <c r="V4" t="s">
        <v>399</v>
      </c>
    </row>
    <row r="5" spans="1:33">
      <c r="A5" t="s">
        <v>400</v>
      </c>
      <c r="D5" t="s">
        <v>819</v>
      </c>
      <c r="E5">
        <v>8.2271899999999995E-2</v>
      </c>
      <c r="F5">
        <f>E5</f>
        <v>8.2271899999999995E-2</v>
      </c>
      <c r="G5" s="11">
        <f>E5</f>
        <v>8.2271899999999995E-2</v>
      </c>
      <c r="I5" t="s">
        <v>819</v>
      </c>
      <c r="J5">
        <v>8.2227190000000006E-2</v>
      </c>
      <c r="K5">
        <f>J5</f>
        <v>8.2227190000000006E-2</v>
      </c>
      <c r="L5" s="30">
        <f>J5</f>
        <v>8.2227190000000006E-2</v>
      </c>
      <c r="N5" t="s">
        <v>819</v>
      </c>
      <c r="O5">
        <v>8.2227190000000006E-2</v>
      </c>
      <c r="P5">
        <f>O5</f>
        <v>8.2227190000000006E-2</v>
      </c>
      <c r="Q5" s="11">
        <f>O5</f>
        <v>8.2227190000000006E-2</v>
      </c>
      <c r="V5" t="s">
        <v>401</v>
      </c>
      <c r="W5" t="s">
        <v>374</v>
      </c>
    </row>
    <row r="6" spans="1:33">
      <c r="A6" t="s">
        <v>402</v>
      </c>
      <c r="D6" t="s">
        <v>820</v>
      </c>
      <c r="E6">
        <v>90</v>
      </c>
      <c r="F6">
        <f>(E6-ROUND(E6,0))*(100/60)+ROUND(E6,0)</f>
        <v>90</v>
      </c>
      <c r="G6" s="11">
        <f>RADIANS(F6)</f>
        <v>1.5707963267948966</v>
      </c>
      <c r="I6" t="s">
        <v>820</v>
      </c>
      <c r="J6" s="30">
        <v>33</v>
      </c>
      <c r="K6" s="30">
        <v>33</v>
      </c>
      <c r="L6" s="30">
        <f>RADIANS(K6)</f>
        <v>0.57595865315812877</v>
      </c>
      <c r="N6" t="s">
        <v>820</v>
      </c>
      <c r="O6" s="30">
        <v>25</v>
      </c>
      <c r="P6" s="30">
        <f t="shared" ref="P6:P11" si="0">(O6-ROUND(O6,0))*(100/60)+ROUND(O6,0)</f>
        <v>25</v>
      </c>
      <c r="Q6" s="24">
        <f>RADIANS(P6)</f>
        <v>0.43633231299858238</v>
      </c>
    </row>
    <row r="7" spans="1:33">
      <c r="D7" t="s">
        <v>821</v>
      </c>
      <c r="E7">
        <v>33</v>
      </c>
      <c r="F7">
        <f t="shared" ref="F7:F11" si="1">(E7-ROUND(E7,0))*(100/60)+ROUND(E7,0)</f>
        <v>33</v>
      </c>
      <c r="G7" s="11">
        <f t="shared" ref="G7:G11" si="2">RADIANS(F7)</f>
        <v>0.57595865315812877</v>
      </c>
      <c r="I7" t="s">
        <v>821</v>
      </c>
      <c r="J7" s="30">
        <v>45</v>
      </c>
      <c r="K7" s="30">
        <v>45</v>
      </c>
      <c r="L7" s="30">
        <f>RADIANS(K7)</f>
        <v>0.78539816339744828</v>
      </c>
      <c r="N7" t="s">
        <v>821</v>
      </c>
      <c r="O7" s="30">
        <v>77</v>
      </c>
      <c r="P7" s="30">
        <f t="shared" si="0"/>
        <v>77</v>
      </c>
      <c r="Q7" s="24">
        <f>RADIANS(P7)</f>
        <v>1.3439035240356338</v>
      </c>
      <c r="V7" s="9" t="s">
        <v>403</v>
      </c>
      <c r="W7" s="9" t="s">
        <v>403</v>
      </c>
      <c r="X7" t="s">
        <v>404</v>
      </c>
      <c r="Y7" t="s">
        <v>405</v>
      </c>
      <c r="Z7" s="9" t="s">
        <v>405</v>
      </c>
      <c r="AA7" t="s">
        <v>406</v>
      </c>
      <c r="AB7" t="s">
        <v>407</v>
      </c>
      <c r="AC7" t="s">
        <v>389</v>
      </c>
      <c r="AD7" t="s">
        <v>408</v>
      </c>
      <c r="AE7" t="s">
        <v>409</v>
      </c>
      <c r="AF7" t="s">
        <v>410</v>
      </c>
    </row>
    <row r="8" spans="1:33">
      <c r="D8" t="s">
        <v>822</v>
      </c>
      <c r="E8">
        <v>23</v>
      </c>
      <c r="F8">
        <f t="shared" si="1"/>
        <v>23</v>
      </c>
      <c r="G8" s="11">
        <f t="shared" si="2"/>
        <v>0.4014257279586958</v>
      </c>
      <c r="I8" t="s">
        <v>822</v>
      </c>
      <c r="J8" s="30">
        <v>23</v>
      </c>
      <c r="K8" s="30">
        <f t="shared" ref="K8:K11" si="3">(J8-ROUND(J8,0))*(100/60)+ROUND(J8,0)</f>
        <v>23</v>
      </c>
      <c r="L8" s="30">
        <f t="shared" ref="L8:L11" si="4">RADIANS(K8)</f>
        <v>0.4014257279586958</v>
      </c>
      <c r="N8" t="s">
        <v>822</v>
      </c>
      <c r="O8" s="30">
        <v>25</v>
      </c>
      <c r="P8" s="30">
        <f t="shared" si="0"/>
        <v>25</v>
      </c>
      <c r="Q8" s="11">
        <f t="shared" ref="Q8:Q11" si="5">RADIANS(P8)</f>
        <v>0.43633231299858238</v>
      </c>
      <c r="V8" t="s">
        <v>411</v>
      </c>
      <c r="W8" t="s">
        <v>412</v>
      </c>
      <c r="X8" t="s">
        <v>413</v>
      </c>
      <c r="Y8" t="s">
        <v>414</v>
      </c>
      <c r="Z8" t="s">
        <v>415</v>
      </c>
      <c r="AA8" t="s">
        <v>416</v>
      </c>
      <c r="AB8" t="s">
        <v>417</v>
      </c>
      <c r="AC8" t="s">
        <v>246</v>
      </c>
      <c r="AD8" t="s">
        <v>418</v>
      </c>
      <c r="AE8" t="s">
        <v>419</v>
      </c>
      <c r="AF8" t="s">
        <v>420</v>
      </c>
    </row>
    <row r="9" spans="1:33">
      <c r="D9" t="s">
        <v>823</v>
      </c>
      <c r="E9">
        <v>96</v>
      </c>
      <c r="F9">
        <f t="shared" si="1"/>
        <v>96</v>
      </c>
      <c r="G9" s="11">
        <f t="shared" si="2"/>
        <v>1.6755160819145565</v>
      </c>
      <c r="I9" t="s">
        <v>823</v>
      </c>
      <c r="J9" s="30">
        <v>96</v>
      </c>
      <c r="K9" s="30">
        <f t="shared" si="3"/>
        <v>96</v>
      </c>
      <c r="L9" s="30">
        <f t="shared" si="4"/>
        <v>1.6755160819145565</v>
      </c>
      <c r="N9" t="s">
        <v>823</v>
      </c>
      <c r="O9" s="30">
        <v>100</v>
      </c>
      <c r="P9" s="30">
        <f t="shared" si="0"/>
        <v>100</v>
      </c>
      <c r="Q9" s="11">
        <f t="shared" si="5"/>
        <v>1.7453292519943295</v>
      </c>
      <c r="V9" t="s">
        <v>58</v>
      </c>
      <c r="W9" t="s">
        <v>421</v>
      </c>
      <c r="X9" t="s">
        <v>422</v>
      </c>
      <c r="Y9" t="s">
        <v>423</v>
      </c>
      <c r="Z9" t="s">
        <v>424</v>
      </c>
      <c r="AA9" t="s">
        <v>425</v>
      </c>
      <c r="AB9" t="s">
        <v>426</v>
      </c>
      <c r="AC9" t="s">
        <v>427</v>
      </c>
      <c r="AD9" t="s">
        <v>428</v>
      </c>
      <c r="AE9" t="s">
        <v>429</v>
      </c>
      <c r="AF9" t="s">
        <v>430</v>
      </c>
    </row>
    <row r="10" spans="1:33">
      <c r="D10" t="s">
        <v>360</v>
      </c>
      <c r="E10">
        <v>35</v>
      </c>
      <c r="F10">
        <f t="shared" si="1"/>
        <v>35</v>
      </c>
      <c r="G10" s="11">
        <f t="shared" si="2"/>
        <v>0.6108652381980153</v>
      </c>
      <c r="I10" t="s">
        <v>360</v>
      </c>
      <c r="J10" s="30">
        <v>35</v>
      </c>
      <c r="K10" s="30">
        <f t="shared" si="3"/>
        <v>35</v>
      </c>
      <c r="L10" s="30">
        <f t="shared" si="4"/>
        <v>0.6108652381980153</v>
      </c>
      <c r="N10" t="s">
        <v>360</v>
      </c>
      <c r="O10" s="30">
        <v>40</v>
      </c>
      <c r="P10" s="30">
        <f t="shared" si="0"/>
        <v>40</v>
      </c>
      <c r="Q10" s="24">
        <f t="shared" si="5"/>
        <v>0.69813170079773179</v>
      </c>
      <c r="V10" t="s">
        <v>235</v>
      </c>
      <c r="W10" t="s">
        <v>431</v>
      </c>
      <c r="X10" t="s">
        <v>432</v>
      </c>
      <c r="Y10" t="s">
        <v>433</v>
      </c>
      <c r="Z10" t="s">
        <v>434</v>
      </c>
      <c r="AA10" t="s">
        <v>435</v>
      </c>
      <c r="AB10" t="s">
        <v>5</v>
      </c>
      <c r="AC10" t="s">
        <v>436</v>
      </c>
      <c r="AD10" t="s">
        <v>437</v>
      </c>
      <c r="AE10" t="s">
        <v>438</v>
      </c>
    </row>
    <row r="11" spans="1:33">
      <c r="D11" t="s">
        <v>366</v>
      </c>
      <c r="E11">
        <v>-75</v>
      </c>
      <c r="F11">
        <f t="shared" si="1"/>
        <v>-75</v>
      </c>
      <c r="G11" s="11">
        <f t="shared" si="2"/>
        <v>-1.3089969389957472</v>
      </c>
      <c r="I11" t="s">
        <v>366</v>
      </c>
      <c r="J11" s="30">
        <v>75</v>
      </c>
      <c r="K11" s="30">
        <f t="shared" si="3"/>
        <v>75</v>
      </c>
      <c r="L11" s="30">
        <f t="shared" si="4"/>
        <v>1.3089969389957472</v>
      </c>
      <c r="N11" t="s">
        <v>366</v>
      </c>
      <c r="O11" s="30">
        <v>77</v>
      </c>
      <c r="P11" s="30">
        <f t="shared" si="0"/>
        <v>77</v>
      </c>
      <c r="Q11" s="24">
        <f t="shared" si="5"/>
        <v>1.3439035240356338</v>
      </c>
      <c r="V11" t="s">
        <v>439</v>
      </c>
      <c r="W11" t="s">
        <v>440</v>
      </c>
      <c r="X11" t="s">
        <v>441</v>
      </c>
      <c r="Y11" t="s">
        <v>442</v>
      </c>
      <c r="Z11" t="s">
        <v>443</v>
      </c>
      <c r="AA11" t="s">
        <v>444</v>
      </c>
      <c r="AB11" t="s">
        <v>445</v>
      </c>
      <c r="AC11" t="s">
        <v>446</v>
      </c>
      <c r="AD11" t="s">
        <v>447</v>
      </c>
      <c r="AE11" t="s">
        <v>448</v>
      </c>
    </row>
    <row r="12" spans="1:33">
      <c r="D12" t="s">
        <v>824</v>
      </c>
      <c r="E12">
        <v>1</v>
      </c>
      <c r="F12">
        <v>1</v>
      </c>
      <c r="G12" s="11">
        <v>1</v>
      </c>
      <c r="I12" t="s">
        <v>824</v>
      </c>
      <c r="J12">
        <v>6378206.4000000004</v>
      </c>
      <c r="K12">
        <v>6378206.4000000004</v>
      </c>
      <c r="L12" s="30">
        <v>6378206.4000000004</v>
      </c>
      <c r="N12" t="s">
        <v>824</v>
      </c>
      <c r="O12">
        <v>6378206.4000000004</v>
      </c>
      <c r="P12">
        <v>6378206.4000000004</v>
      </c>
      <c r="Q12">
        <v>6378206.4000000004</v>
      </c>
      <c r="V12" t="s">
        <v>242</v>
      </c>
      <c r="W12" t="s">
        <v>449</v>
      </c>
      <c r="X12" t="s">
        <v>450</v>
      </c>
      <c r="Z12" t="s">
        <v>451</v>
      </c>
      <c r="AA12" t="s">
        <v>452</v>
      </c>
      <c r="AB12" t="s">
        <v>453</v>
      </c>
      <c r="AE12" t="s">
        <v>454</v>
      </c>
    </row>
    <row r="13" spans="1:33">
      <c r="E13" t="s">
        <v>825</v>
      </c>
      <c r="F13" t="s">
        <v>826</v>
      </c>
      <c r="G13" s="11" t="s">
        <v>817</v>
      </c>
      <c r="V13" t="s">
        <v>455</v>
      </c>
      <c r="W13" t="s">
        <v>456</v>
      </c>
      <c r="Z13" t="s">
        <v>457</v>
      </c>
      <c r="AA13" t="s">
        <v>458</v>
      </c>
      <c r="AB13" t="s">
        <v>459</v>
      </c>
      <c r="AE13" t="s">
        <v>460</v>
      </c>
    </row>
    <row r="14" spans="1:33">
      <c r="D14" t="s">
        <v>356</v>
      </c>
      <c r="E14">
        <f>((E17-(2*E18*SIN(G10)))^0.5)/E18</f>
        <v>1.050841196836467</v>
      </c>
      <c r="F14">
        <v>1.3473025999999999</v>
      </c>
      <c r="G14" s="11">
        <f>E14</f>
        <v>1.050841196836467</v>
      </c>
      <c r="I14" t="s">
        <v>356</v>
      </c>
      <c r="J14">
        <f>J12*J16*(J26^J17)</f>
        <v>8237495.2273019785</v>
      </c>
      <c r="K14" s="32">
        <v>8271173.9000000004</v>
      </c>
      <c r="N14" t="s">
        <v>356</v>
      </c>
      <c r="O14">
        <f>O12*O16*(O26^O17)</f>
        <v>2554321.7216702113</v>
      </c>
      <c r="P14" s="32"/>
      <c r="Q14">
        <f>PI()/4</f>
        <v>0.78539816339744828</v>
      </c>
      <c r="V14" t="s">
        <v>461</v>
      </c>
      <c r="W14" t="s">
        <v>462</v>
      </c>
      <c r="X14" s="9"/>
      <c r="Z14" t="s">
        <v>463</v>
      </c>
      <c r="AA14" t="s">
        <v>464</v>
      </c>
      <c r="AB14" t="s">
        <v>465</v>
      </c>
    </row>
    <row r="15" spans="1:33">
      <c r="D15" t="s">
        <v>368</v>
      </c>
      <c r="E15">
        <f>E18*(E11-E9)</f>
        <v>-132.06663749378481</v>
      </c>
      <c r="F15">
        <v>12.65967771</v>
      </c>
      <c r="G15" s="11">
        <f>RADIANS(E15)</f>
        <v>-2.3049976563043373</v>
      </c>
      <c r="I15" t="s">
        <v>827</v>
      </c>
      <c r="J15">
        <f>J12*J16*(J25^J17)</f>
        <v>9575221.3094655555</v>
      </c>
      <c r="K15" s="32">
        <v>9615955.1999999993</v>
      </c>
      <c r="N15" t="s">
        <v>827</v>
      </c>
      <c r="O15">
        <f>O12*O16*(O25^O17)</f>
        <v>3999189.9396927115</v>
      </c>
      <c r="P15" s="32"/>
      <c r="V15" t="s">
        <v>466</v>
      </c>
      <c r="W15" t="s">
        <v>467</v>
      </c>
      <c r="Z15" t="s">
        <v>468</v>
      </c>
      <c r="AA15" t="s">
        <v>469</v>
      </c>
      <c r="AB15" t="s">
        <v>470</v>
      </c>
    </row>
    <row r="16" spans="1:33">
      <c r="D16" t="s">
        <v>827</v>
      </c>
      <c r="E16">
        <f>((E17-(2*E18*SIN(G8)))^0.5)/E18</f>
        <v>1.2560906640523264</v>
      </c>
      <c r="F16">
        <v>1.5562263000000001</v>
      </c>
      <c r="G16" s="11">
        <f t="shared" ref="G16:G18" si="6">E16</f>
        <v>1.2560906640523264</v>
      </c>
      <c r="I16" t="s">
        <v>1079</v>
      </c>
      <c r="J16" s="29">
        <f>J21/(J17*(J23^J17))</f>
        <v>1.9429265664058353</v>
      </c>
      <c r="K16" s="33">
        <v>1.9523836999999999</v>
      </c>
      <c r="N16" t="s">
        <v>1079</v>
      </c>
      <c r="O16" s="29">
        <f>O21/(O17*(O23^O17))</f>
        <v>0.21314960666768093</v>
      </c>
      <c r="P16" s="33"/>
      <c r="V16" t="s">
        <v>471</v>
      </c>
      <c r="W16" t="s">
        <v>472</v>
      </c>
      <c r="Z16" t="s">
        <v>473</v>
      </c>
      <c r="AA16" t="s">
        <v>474</v>
      </c>
      <c r="AB16" t="s">
        <v>475</v>
      </c>
    </row>
    <row r="17" spans="1:34">
      <c r="D17" t="s">
        <v>362</v>
      </c>
      <c r="E17">
        <f>COS(G6)^2+2*E18*SIN(G6)</f>
        <v>1.544639035015027</v>
      </c>
      <c r="F17">
        <v>1.3512213</v>
      </c>
      <c r="G17" s="11">
        <f t="shared" si="6"/>
        <v>1.544639035015027</v>
      </c>
      <c r="I17" t="s">
        <v>363</v>
      </c>
      <c r="J17" s="34">
        <f>LN(J21/J22)/LN(J23/J24)</f>
        <v>0.63308337896308442</v>
      </c>
      <c r="K17">
        <v>0.63049650000000002</v>
      </c>
      <c r="N17" t="s">
        <v>363</v>
      </c>
      <c r="O17" s="34">
        <f>LN(O21/O22)/LN(O23/O24)</f>
        <v>1.4463208177661457</v>
      </c>
      <c r="V17" t="s">
        <v>476</v>
      </c>
      <c r="W17" t="s">
        <v>477</v>
      </c>
      <c r="Z17" t="s">
        <v>478</v>
      </c>
      <c r="AA17" t="s">
        <v>479</v>
      </c>
      <c r="AB17" t="s">
        <v>480</v>
      </c>
    </row>
    <row r="18" spans="1:34">
      <c r="D18" t="s">
        <v>363</v>
      </c>
      <c r="E18">
        <f>(SIN(G6)+SIN(G7))/2</f>
        <v>0.77231951750751349</v>
      </c>
      <c r="F18">
        <v>0.60283699999999996</v>
      </c>
      <c r="G18" s="11">
        <f t="shared" si="6"/>
        <v>0.77231951750751349</v>
      </c>
      <c r="I18" t="s">
        <v>368</v>
      </c>
      <c r="J18">
        <f>J17*(0-J11-(-J9))</f>
        <v>13.294750958224773</v>
      </c>
      <c r="K18">
        <v>13.2404256</v>
      </c>
      <c r="N18" t="s">
        <v>368</v>
      </c>
      <c r="O18">
        <f>O17*(0-O11-(-O9))</f>
        <v>33.26537880862135</v>
      </c>
      <c r="V18" t="s">
        <v>481</v>
      </c>
      <c r="Z18" t="s">
        <v>482</v>
      </c>
      <c r="AA18" t="s">
        <v>483</v>
      </c>
    </row>
    <row r="19" spans="1:34">
      <c r="D19" t="s">
        <v>828</v>
      </c>
      <c r="I19" t="s">
        <v>358</v>
      </c>
      <c r="J19" s="11">
        <f>J14*SIN(RADIANS(J18))</f>
        <v>1894299.1829100822</v>
      </c>
      <c r="K19" s="32">
        <v>1894410.9</v>
      </c>
      <c r="N19" t="s">
        <v>358</v>
      </c>
      <c r="O19" s="11">
        <f>O14*SIN(RADIANS(O18))</f>
        <v>1401090.6197393315</v>
      </c>
      <c r="P19" s="32"/>
      <c r="Q19" s="11"/>
      <c r="V19" t="s">
        <v>484</v>
      </c>
    </row>
    <row r="20" spans="1:34">
      <c r="D20" t="s">
        <v>358</v>
      </c>
      <c r="E20">
        <f>E14*SIN(RADIANS(E15))</f>
        <v>-0.78010887567704978</v>
      </c>
      <c r="F20">
        <v>0.29527199999999998</v>
      </c>
      <c r="G20" s="11">
        <f>G14*SIN(G15)</f>
        <v>-0.78010887567704978</v>
      </c>
      <c r="I20" t="s">
        <v>359</v>
      </c>
      <c r="J20" s="11">
        <f>J15-J14*COS(RADIANS(J18))</f>
        <v>1558491.4134637536</v>
      </c>
      <c r="K20" s="32">
        <v>1564649.5</v>
      </c>
      <c r="N20" t="s">
        <v>359</v>
      </c>
      <c r="O20">
        <f>O15-O14*COS(RADIANS(O18))</f>
        <v>1863422.0372569789</v>
      </c>
      <c r="P20" s="32"/>
      <c r="Q20" s="32"/>
      <c r="V20" t="s">
        <v>485</v>
      </c>
    </row>
    <row r="21" spans="1:34">
      <c r="D21" t="s">
        <v>359</v>
      </c>
      <c r="E21">
        <f>E16-E14*COS(RADIANS(E15))</f>
        <v>1.9601484479440945</v>
      </c>
      <c r="F21">
        <v>0.24167739999999999</v>
      </c>
      <c r="G21" s="11">
        <f>G16-G14*COS(G15)</f>
        <v>1.9601484479440945</v>
      </c>
      <c r="I21" t="s">
        <v>1084</v>
      </c>
      <c r="J21">
        <f>COS(L6)/((1-(L5^2)*(SIN(L6)^2))^0.5)</f>
        <v>0.83951286194576991</v>
      </c>
      <c r="K21">
        <v>0.83951379999999998</v>
      </c>
      <c r="N21" t="s">
        <v>1084</v>
      </c>
      <c r="O21">
        <f>COS(Q6)/((1-(Q5^2)*(SIN(Q6)^2))^0.5)</f>
        <v>0.90685551724674596</v>
      </c>
      <c r="V21" t="s">
        <v>486</v>
      </c>
    </row>
    <row r="22" spans="1:34">
      <c r="D22" t="s">
        <v>829</v>
      </c>
      <c r="E22">
        <f>COS(G10)/((E17-2*E18*SIN(G10))^0.5)</f>
        <v>1.0093235787039208</v>
      </c>
      <c r="F22">
        <v>1.0085546999999999</v>
      </c>
      <c r="G22" s="11">
        <f>COS(G10)/((G17-2*G18*SIN(G10))^0.5)</f>
        <v>1.0093235787039208</v>
      </c>
      <c r="I22" t="s">
        <v>1085</v>
      </c>
      <c r="J22">
        <f>COS(L7)/((1-(L5^2)*(SIN(L7)^2))^0.5)</f>
        <v>0.70830506245067104</v>
      </c>
      <c r="K22">
        <v>0.7083064</v>
      </c>
      <c r="N22" t="s">
        <v>1085</v>
      </c>
      <c r="O22">
        <f>COS(Q7)/((1-(Q5^2)*(SIN(Q7)^2))^0.5)</f>
        <v>0.22567654836054607</v>
      </c>
      <c r="V22" t="s">
        <v>487</v>
      </c>
    </row>
    <row r="23" spans="1:34">
      <c r="C23" s="10"/>
      <c r="I23" t="s">
        <v>1086</v>
      </c>
      <c r="J23">
        <f>TAN(L7-(L6/2))/(((1-L5*SIN(L6))/(1+L5*SIN(L6)))^L5)</f>
        <v>0.54697199812904784</v>
      </c>
      <c r="K23">
        <v>0.54496230000000001</v>
      </c>
      <c r="N23" t="s">
        <v>1086</v>
      </c>
      <c r="O23">
        <f>TAN(Q7-(Q6/2))/(((1-Q5*SIN(Q6))/(1+Q5*SIN(Q6)))^Q5)</f>
        <v>2.1085643066129469</v>
      </c>
      <c r="V23" t="s">
        <v>488</v>
      </c>
    </row>
    <row r="24" spans="1:34">
      <c r="C24" s="10"/>
      <c r="I24" t="s">
        <v>1087</v>
      </c>
      <c r="J24">
        <f>TAN(L7-(L7/2))/(((1-L5*SIN(L7))/(1+L5*SIN(L7)))^L5)</f>
        <v>0.41819775823664235</v>
      </c>
      <c r="K24">
        <v>0.41620309999999999</v>
      </c>
      <c r="N24" t="s">
        <v>1087</v>
      </c>
      <c r="O24">
        <f>TAN(Q7-(Q7/2))/(((1-Q5*SIN(Q7))/(1+Q5*SIN(Q7)))^Q5)</f>
        <v>0.80600877296796269</v>
      </c>
      <c r="V24" t="s">
        <v>489</v>
      </c>
    </row>
    <row r="25" spans="1:34">
      <c r="C25" s="10"/>
      <c r="I25" t="s">
        <v>1088</v>
      </c>
      <c r="J25">
        <f>TAN(L7-(L8/2))/(((1-L5*SIN(L8))/(1+L5*SIN(L8)))^L5)</f>
        <v>0.66539323789018312</v>
      </c>
      <c r="K25">
        <v>0.66363899999999998</v>
      </c>
      <c r="N25" t="s">
        <v>1088</v>
      </c>
      <c r="O25">
        <f>TAN(Q7-(Q8/2))/(((1-Q5*SIN(Q8))/(1+Q5*SIN(Q8)))^Q5)</f>
        <v>2.1085643066129469</v>
      </c>
    </row>
    <row r="26" spans="1:34">
      <c r="A26" t="s">
        <v>490</v>
      </c>
      <c r="B26" t="s">
        <v>424</v>
      </c>
      <c r="C26" s="10" t="s">
        <v>491</v>
      </c>
      <c r="D26" t="s">
        <v>232</v>
      </c>
      <c r="E26" t="s">
        <v>492</v>
      </c>
      <c r="F26" t="s">
        <v>808</v>
      </c>
      <c r="G26" s="11" t="s">
        <v>809</v>
      </c>
      <c r="I26" t="s">
        <v>1089</v>
      </c>
      <c r="J26">
        <f>TAN(L7-(L10/2))/(((1-L5*SIN(L10))/(1+L5*SIN(L10)))^L5)</f>
        <v>0.52462342265943063</v>
      </c>
      <c r="K26">
        <v>0.52259350000000004</v>
      </c>
      <c r="N26" t="s">
        <v>1089</v>
      </c>
      <c r="O26">
        <f>TAN(Q7-(Q10/2))/(((1-Q5*SIN(Q10))/(1+Q5*SIN(Q10)))^(Q5/2))</f>
        <v>1.5465781841758146</v>
      </c>
    </row>
    <row r="27" spans="1:34">
      <c r="A27" t="s">
        <v>490</v>
      </c>
      <c r="B27" t="s">
        <v>493</v>
      </c>
      <c r="C27" s="10" t="s">
        <v>494</v>
      </c>
      <c r="D27" t="s">
        <v>232</v>
      </c>
      <c r="E27" t="s">
        <v>493</v>
      </c>
      <c r="F27" t="s">
        <v>810</v>
      </c>
      <c r="G27" s="11" t="s">
        <v>811</v>
      </c>
    </row>
    <row r="28" spans="1:34">
      <c r="A28" t="s">
        <v>490</v>
      </c>
      <c r="B28" t="s">
        <v>269</v>
      </c>
      <c r="C28" t="s">
        <v>495</v>
      </c>
      <c r="D28" t="s">
        <v>269</v>
      </c>
      <c r="F28" t="s">
        <v>812</v>
      </c>
      <c r="G28" s="11" t="s">
        <v>813</v>
      </c>
    </row>
    <row r="29" spans="1:34">
      <c r="A29" t="s">
        <v>490</v>
      </c>
      <c r="B29" t="s">
        <v>140</v>
      </c>
      <c r="C29" t="s">
        <v>495</v>
      </c>
      <c r="D29" t="s">
        <v>140</v>
      </c>
      <c r="I29" t="s">
        <v>1080</v>
      </c>
      <c r="J29">
        <f>COS(L6)</f>
        <v>0.83867056794542405</v>
      </c>
      <c r="K29">
        <v>0.83951379999999998</v>
      </c>
      <c r="AG29" t="s">
        <v>842</v>
      </c>
      <c r="AH29" t="s">
        <v>843</v>
      </c>
    </row>
    <row r="30" spans="1:34">
      <c r="A30" t="s">
        <v>490</v>
      </c>
      <c r="B30" t="s">
        <v>331</v>
      </c>
      <c r="C30" t="s">
        <v>495</v>
      </c>
      <c r="D30" t="s">
        <v>331</v>
      </c>
      <c r="G30" t="s">
        <v>814</v>
      </c>
      <c r="I30" t="s">
        <v>1081</v>
      </c>
      <c r="J30">
        <f>COS(L7)</f>
        <v>0.70710678118654757</v>
      </c>
      <c r="K30">
        <v>0.7083064</v>
      </c>
      <c r="AG30" t="s">
        <v>844</v>
      </c>
      <c r="AH30" t="s">
        <v>845</v>
      </c>
    </row>
    <row r="31" spans="1:34">
      <c r="A31" t="s">
        <v>490</v>
      </c>
      <c r="B31" t="s">
        <v>298</v>
      </c>
      <c r="C31" t="s">
        <v>495</v>
      </c>
      <c r="D31" t="s">
        <v>298</v>
      </c>
    </row>
    <row r="32" spans="1:34">
      <c r="I32" t="s">
        <v>1082</v>
      </c>
      <c r="J32">
        <f>ACOS(K29)</f>
        <v>0.57440856234704618</v>
      </c>
      <c r="K32">
        <f>DEGREES(J32)</f>
        <v>32.911186338662958</v>
      </c>
    </row>
    <row r="33" spans="1:47">
      <c r="I33" t="s">
        <v>1083</v>
      </c>
      <c r="J33">
        <f>ACOS(K30)</f>
        <v>0.78370020385293659</v>
      </c>
      <c r="K33">
        <f>DEGREES(J33)</f>
        <v>44.902714084315527</v>
      </c>
    </row>
    <row r="35" spans="1:47">
      <c r="C35" s="10"/>
    </row>
    <row r="36" spans="1:47">
      <c r="A36" t="s">
        <v>496</v>
      </c>
      <c r="B36">
        <v>703</v>
      </c>
      <c r="C36" t="s">
        <v>497</v>
      </c>
      <c r="D36" t="s">
        <v>14</v>
      </c>
      <c r="E36" t="s">
        <v>498</v>
      </c>
      <c r="F36">
        <v>33.53</v>
      </c>
      <c r="G36" s="11">
        <v>92.1</v>
      </c>
      <c r="H36" s="11">
        <v>92.17</v>
      </c>
      <c r="I36" s="11">
        <v>33.880000000000003</v>
      </c>
      <c r="J36" s="11"/>
      <c r="K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47">
      <c r="A37" t="s">
        <v>496</v>
      </c>
      <c r="B37">
        <v>117</v>
      </c>
      <c r="C37" t="s">
        <v>497</v>
      </c>
      <c r="D37" t="s">
        <v>76</v>
      </c>
      <c r="E37" t="s">
        <v>499</v>
      </c>
      <c r="F37">
        <v>33.22</v>
      </c>
      <c r="G37" s="11">
        <v>84.47</v>
      </c>
      <c r="H37" s="11">
        <v>84.78</v>
      </c>
      <c r="I37" s="11">
        <v>33.369999999999997</v>
      </c>
      <c r="J37" s="11"/>
      <c r="K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47">
      <c r="A38" t="s">
        <v>496</v>
      </c>
      <c r="B38">
        <v>166</v>
      </c>
      <c r="C38" t="s">
        <v>497</v>
      </c>
      <c r="D38" t="s">
        <v>76</v>
      </c>
      <c r="E38" t="s">
        <v>500</v>
      </c>
      <c r="F38">
        <v>33.4</v>
      </c>
      <c r="G38" s="11">
        <v>84.13</v>
      </c>
      <c r="H38" s="11">
        <v>84.22</v>
      </c>
      <c r="I38" s="11">
        <v>33.67</v>
      </c>
      <c r="J38" s="11"/>
      <c r="K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47">
      <c r="A39" t="s">
        <v>496</v>
      </c>
      <c r="B39">
        <v>794</v>
      </c>
      <c r="C39" t="s">
        <v>497</v>
      </c>
      <c r="D39" t="s">
        <v>28</v>
      </c>
      <c r="E39" t="s">
        <v>501</v>
      </c>
      <c r="F39">
        <v>31.55</v>
      </c>
      <c r="G39" s="11">
        <v>92.38</v>
      </c>
      <c r="H39" s="11">
        <v>92.63</v>
      </c>
      <c r="I39" s="11">
        <v>31.92</v>
      </c>
      <c r="J39" s="11"/>
      <c r="K39" s="11"/>
      <c r="M39" s="11"/>
      <c r="O39" s="11"/>
      <c r="R39" s="11"/>
      <c r="S39" s="11"/>
      <c r="T39" s="11"/>
      <c r="U39" s="11"/>
    </row>
    <row r="40" spans="1:47">
      <c r="A40" t="s">
        <v>496</v>
      </c>
      <c r="B40" s="12" t="s">
        <v>502</v>
      </c>
      <c r="C40" t="s">
        <v>497</v>
      </c>
      <c r="D40" t="s">
        <v>28</v>
      </c>
      <c r="E40" t="s">
        <v>130</v>
      </c>
      <c r="F40">
        <v>29.95</v>
      </c>
      <c r="G40" s="11">
        <v>90.08</v>
      </c>
      <c r="H40" s="11">
        <v>90.13</v>
      </c>
      <c r="I40" s="11">
        <v>30.58</v>
      </c>
      <c r="J40" s="11"/>
      <c r="K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47">
      <c r="A41" t="s">
        <v>496</v>
      </c>
      <c r="B41">
        <v>556</v>
      </c>
      <c r="C41" t="s">
        <v>497</v>
      </c>
      <c r="D41" t="s">
        <v>503</v>
      </c>
      <c r="E41" t="s">
        <v>81</v>
      </c>
      <c r="F41">
        <v>32.5</v>
      </c>
      <c r="G41" s="11">
        <v>83.39</v>
      </c>
      <c r="H41" s="11">
        <v>83.65</v>
      </c>
      <c r="I41" s="11">
        <v>32.83</v>
      </c>
      <c r="J41" s="11"/>
      <c r="K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47">
      <c r="A42" t="s">
        <v>496</v>
      </c>
      <c r="B42">
        <v>625</v>
      </c>
      <c r="C42" t="s">
        <v>497</v>
      </c>
      <c r="D42" t="s">
        <v>503</v>
      </c>
      <c r="E42" t="s">
        <v>504</v>
      </c>
      <c r="F42">
        <v>30.24</v>
      </c>
      <c r="G42" s="11">
        <v>89.26</v>
      </c>
      <c r="H42" s="11">
        <v>89.43</v>
      </c>
      <c r="I42" s="11">
        <v>30.4</v>
      </c>
      <c r="J42" s="11"/>
      <c r="K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47">
      <c r="A43" t="s">
        <v>496</v>
      </c>
      <c r="B43" t="s">
        <v>505</v>
      </c>
      <c r="C43" t="s">
        <v>506</v>
      </c>
      <c r="D43" t="s">
        <v>269</v>
      </c>
      <c r="E43" t="s">
        <v>507</v>
      </c>
      <c r="H43" s="11"/>
      <c r="I43" s="11"/>
      <c r="J43" s="11"/>
      <c r="K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47">
      <c r="A44" t="s">
        <v>496</v>
      </c>
      <c r="H44" s="11"/>
      <c r="I44" s="11"/>
      <c r="J44" s="11"/>
      <c r="K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47">
      <c r="A45" t="s">
        <v>496</v>
      </c>
      <c r="B45">
        <v>1</v>
      </c>
      <c r="C45" t="s">
        <v>508</v>
      </c>
      <c r="D45" t="s">
        <v>298</v>
      </c>
      <c r="H45" s="11"/>
      <c r="I45" s="11"/>
      <c r="J45" s="11"/>
      <c r="K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47">
      <c r="A46" t="s">
        <v>496</v>
      </c>
      <c r="B46">
        <v>10</v>
      </c>
      <c r="C46" t="s">
        <v>508</v>
      </c>
      <c r="D46" t="s">
        <v>298</v>
      </c>
      <c r="H46" s="11"/>
      <c r="I46" s="11"/>
      <c r="J46" s="11"/>
      <c r="K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47">
      <c r="A47" t="s">
        <v>496</v>
      </c>
      <c r="B47">
        <v>23</v>
      </c>
      <c r="C47" t="s">
        <v>508</v>
      </c>
      <c r="D47" t="s">
        <v>298</v>
      </c>
      <c r="H47" s="11"/>
      <c r="I47" s="11"/>
      <c r="J47" s="11"/>
      <c r="K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47" ht="37">
      <c r="A48" t="s">
        <v>496</v>
      </c>
      <c r="B48">
        <v>36</v>
      </c>
      <c r="C48" t="s">
        <v>508</v>
      </c>
      <c r="D48" t="s">
        <v>298</v>
      </c>
      <c r="H48" s="11"/>
      <c r="I48" s="11"/>
      <c r="J48" s="11"/>
      <c r="K48" s="11"/>
      <c r="M48" s="11"/>
      <c r="N48" s="11"/>
      <c r="O48" s="11"/>
      <c r="P48" s="11"/>
      <c r="Q48" s="11"/>
      <c r="R48" s="11"/>
      <c r="S48" s="11"/>
      <c r="T48" s="11"/>
      <c r="U48" s="11"/>
      <c r="AU48" s="25"/>
    </row>
    <row r="49" spans="1:41">
      <c r="A49" t="s">
        <v>496</v>
      </c>
      <c r="B49">
        <v>42</v>
      </c>
      <c r="C49" t="s">
        <v>508</v>
      </c>
      <c r="D49" t="s">
        <v>298</v>
      </c>
      <c r="H49" s="11"/>
      <c r="I49" s="11"/>
      <c r="J49" s="11"/>
      <c r="K49" s="11">
        <v>21.2</v>
      </c>
      <c r="M49" s="11"/>
      <c r="N49" s="11"/>
      <c r="O49" s="11"/>
      <c r="P49" s="11"/>
      <c r="Q49" s="11"/>
      <c r="R49" s="11"/>
      <c r="S49" s="11"/>
      <c r="T49" s="11"/>
      <c r="U49" s="11"/>
    </row>
    <row r="50" spans="1:41">
      <c r="A50" t="s">
        <v>496</v>
      </c>
      <c r="H50" s="11"/>
      <c r="I50" s="11"/>
      <c r="J50" s="11"/>
      <c r="K50" s="11">
        <v>58.3</v>
      </c>
      <c r="M50" s="11"/>
      <c r="N50" s="11"/>
      <c r="O50" s="11"/>
      <c r="P50" s="11"/>
      <c r="Q50" s="11"/>
      <c r="R50" s="11"/>
      <c r="S50" s="11"/>
      <c r="T50" s="11"/>
      <c r="U50" s="11"/>
    </row>
    <row r="51" spans="1:41">
      <c r="A51" t="s">
        <v>496</v>
      </c>
      <c r="B51" s="1">
        <v>48</v>
      </c>
      <c r="C51" s="1" t="s">
        <v>508</v>
      </c>
      <c r="D51" s="1" t="s">
        <v>298</v>
      </c>
      <c r="E51" s="1" t="s">
        <v>253</v>
      </c>
      <c r="F51" s="1"/>
      <c r="G51" s="13"/>
      <c r="H51" s="13"/>
      <c r="I51" s="13"/>
      <c r="J51" s="13"/>
      <c r="K51" s="13"/>
      <c r="L51" s="35"/>
      <c r="M51" s="13"/>
      <c r="N51" s="13"/>
      <c r="O51" s="13"/>
      <c r="P51" s="13"/>
      <c r="Q51" s="13"/>
      <c r="R51" s="13"/>
      <c r="S51" s="13"/>
      <c r="T51" s="13"/>
      <c r="U51" s="13"/>
    </row>
    <row r="52" spans="1:41">
      <c r="A52" t="s">
        <v>496</v>
      </c>
      <c r="B52" s="14">
        <v>55</v>
      </c>
      <c r="C52" s="1" t="s">
        <v>508</v>
      </c>
      <c r="D52" s="1" t="s">
        <v>298</v>
      </c>
      <c r="E52" s="1" t="s">
        <v>509</v>
      </c>
      <c r="F52" s="1"/>
      <c r="G52" s="13"/>
      <c r="H52" s="13"/>
      <c r="I52" s="13"/>
      <c r="J52" s="13"/>
      <c r="K52" s="13"/>
      <c r="L52" s="35"/>
      <c r="M52" s="13"/>
      <c r="N52" s="13"/>
      <c r="O52" s="13"/>
      <c r="P52" s="13"/>
      <c r="Q52" s="13"/>
      <c r="R52" s="13"/>
      <c r="S52" s="13"/>
      <c r="T52" s="13"/>
      <c r="U52" s="13"/>
    </row>
    <row r="53" spans="1:41">
      <c r="A53" t="s">
        <v>496</v>
      </c>
      <c r="B53" s="14">
        <v>301</v>
      </c>
      <c r="C53" s="1" t="s">
        <v>508</v>
      </c>
      <c r="D53" s="1" t="s">
        <v>298</v>
      </c>
      <c r="E53" s="1" t="s">
        <v>510</v>
      </c>
      <c r="F53" s="1"/>
      <c r="G53" s="13"/>
      <c r="H53" s="13"/>
      <c r="I53" s="13"/>
      <c r="J53" s="13"/>
      <c r="K53" s="13"/>
      <c r="L53" s="35"/>
      <c r="M53" s="13"/>
      <c r="N53" s="13"/>
      <c r="O53" s="13"/>
      <c r="P53" s="13"/>
      <c r="Q53" s="13"/>
      <c r="R53" s="13"/>
      <c r="S53" s="13"/>
      <c r="T53" s="13"/>
      <c r="U53" s="13"/>
    </row>
    <row r="54" spans="1:41">
      <c r="A54" t="s">
        <v>496</v>
      </c>
      <c r="B54" s="14">
        <v>304</v>
      </c>
      <c r="C54" s="1" t="s">
        <v>508</v>
      </c>
      <c r="D54" s="1" t="s">
        <v>298</v>
      </c>
      <c r="E54" s="1" t="s">
        <v>511</v>
      </c>
      <c r="F54" s="1"/>
      <c r="G54" s="13"/>
      <c r="H54" s="13"/>
      <c r="I54" s="13"/>
      <c r="J54" s="13"/>
      <c r="K54" s="13"/>
      <c r="L54" s="35"/>
      <c r="M54" s="13"/>
      <c r="N54" s="13"/>
      <c r="O54" s="13"/>
      <c r="P54" s="13"/>
      <c r="Q54" s="13"/>
      <c r="R54" s="13"/>
      <c r="S54" s="13"/>
      <c r="T54" s="13"/>
      <c r="U54" s="13"/>
    </row>
    <row r="55" spans="1:41">
      <c r="A55" t="s">
        <v>496</v>
      </c>
      <c r="B55" s="14">
        <v>326</v>
      </c>
      <c r="C55" s="1" t="s">
        <v>508</v>
      </c>
      <c r="D55" s="1" t="s">
        <v>298</v>
      </c>
      <c r="E55" s="1" t="s">
        <v>512</v>
      </c>
      <c r="F55" s="1"/>
      <c r="G55" s="13"/>
      <c r="H55" s="13"/>
      <c r="I55" s="13"/>
      <c r="J55" s="13"/>
      <c r="K55" s="13"/>
      <c r="L55" s="35"/>
      <c r="M55" s="13"/>
      <c r="N55" s="13"/>
      <c r="O55" s="13"/>
      <c r="P55" s="13"/>
      <c r="Q55" s="13"/>
      <c r="R55" s="13"/>
      <c r="S55" s="13"/>
      <c r="T55" s="13"/>
      <c r="U55" s="13"/>
    </row>
    <row r="56" spans="1:41">
      <c r="A56" t="s">
        <v>496</v>
      </c>
      <c r="B56" s="14">
        <v>296</v>
      </c>
      <c r="C56" s="1" t="s">
        <v>508</v>
      </c>
      <c r="D56" s="1" t="s">
        <v>298</v>
      </c>
      <c r="E56" s="1" t="s">
        <v>107</v>
      </c>
      <c r="F56" s="1"/>
      <c r="G56" s="13"/>
      <c r="H56" s="13"/>
      <c r="I56" s="13"/>
      <c r="J56" s="13"/>
      <c r="K56" s="13"/>
      <c r="L56" s="35"/>
      <c r="M56" s="13"/>
      <c r="N56" s="13"/>
      <c r="O56" s="13"/>
      <c r="P56" s="13"/>
      <c r="Q56" s="13"/>
      <c r="R56" s="13"/>
      <c r="S56" s="13"/>
      <c r="T56" s="13"/>
      <c r="U56" s="13"/>
    </row>
    <row r="57" spans="1:41">
      <c r="A57" s="1" t="s">
        <v>496</v>
      </c>
      <c r="B57" s="14">
        <v>315</v>
      </c>
      <c r="C57" s="1" t="s">
        <v>508</v>
      </c>
      <c r="D57" s="1" t="s">
        <v>298</v>
      </c>
      <c r="E57" s="1" t="s">
        <v>513</v>
      </c>
      <c r="F57" s="1"/>
      <c r="G57" s="13"/>
      <c r="H57" s="13"/>
      <c r="I57" s="13"/>
      <c r="J57" s="13"/>
      <c r="K57" s="13"/>
      <c r="L57" s="35"/>
      <c r="M57" s="13"/>
      <c r="N57" s="13"/>
      <c r="O57" s="13"/>
      <c r="P57" s="13"/>
      <c r="Q57" s="13"/>
      <c r="R57" s="13"/>
      <c r="S57" s="13"/>
      <c r="T57" s="13"/>
      <c r="U57" s="13"/>
    </row>
    <row r="58" spans="1:41">
      <c r="A58" s="1" t="s">
        <v>496</v>
      </c>
      <c r="B58" s="14">
        <v>336</v>
      </c>
      <c r="C58" s="1" t="s">
        <v>508</v>
      </c>
      <c r="D58" s="1" t="s">
        <v>298</v>
      </c>
      <c r="E58" s="1" t="s">
        <v>514</v>
      </c>
      <c r="F58" s="1"/>
      <c r="G58" s="13"/>
      <c r="H58" s="13"/>
      <c r="I58" s="13"/>
      <c r="J58" s="13"/>
      <c r="K58" s="13"/>
      <c r="L58" s="35"/>
      <c r="M58" s="13"/>
      <c r="N58" s="13"/>
      <c r="O58" s="13"/>
      <c r="P58" s="13"/>
      <c r="Q58" s="13"/>
      <c r="R58" s="13"/>
      <c r="S58" s="13"/>
      <c r="T58" s="13"/>
      <c r="U58" s="13"/>
    </row>
    <row r="59" spans="1:41">
      <c r="A59" s="1" t="s">
        <v>496</v>
      </c>
      <c r="B59" s="14">
        <v>492</v>
      </c>
      <c r="C59" s="1" t="s">
        <v>508</v>
      </c>
      <c r="D59" s="1" t="s">
        <v>298</v>
      </c>
      <c r="E59" s="1" t="s">
        <v>515</v>
      </c>
      <c r="F59" s="1"/>
      <c r="G59" s="13"/>
      <c r="H59" s="13"/>
      <c r="I59" s="13"/>
      <c r="J59" s="13"/>
      <c r="K59" s="13"/>
      <c r="L59" s="35"/>
      <c r="M59" s="13"/>
      <c r="N59" s="13"/>
      <c r="O59" s="13"/>
      <c r="P59" s="13"/>
      <c r="Q59" s="13"/>
      <c r="R59" s="13"/>
      <c r="S59" s="13"/>
      <c r="T59" s="13"/>
      <c r="U59" s="13"/>
    </row>
    <row r="60" spans="1:41">
      <c r="A60" s="1" t="s">
        <v>496</v>
      </c>
      <c r="B60" s="14">
        <v>491</v>
      </c>
      <c r="C60" s="1" t="s">
        <v>508</v>
      </c>
      <c r="D60" s="1" t="s">
        <v>298</v>
      </c>
      <c r="E60" s="1" t="s">
        <v>516</v>
      </c>
      <c r="F60" s="1">
        <v>86.46</v>
      </c>
      <c r="G60" s="13">
        <v>36.090000000000003</v>
      </c>
      <c r="H60" s="13"/>
      <c r="I60" s="13"/>
      <c r="J60" s="13"/>
      <c r="K60" s="13"/>
      <c r="L60" s="35"/>
      <c r="M60" s="13"/>
      <c r="N60" s="13"/>
      <c r="O60" s="13"/>
      <c r="P60" s="13"/>
      <c r="Q60" s="13"/>
      <c r="R60" s="13"/>
      <c r="S60" s="13"/>
      <c r="T60" s="13"/>
      <c r="U60" s="13"/>
      <c r="AN60" s="1">
        <v>86.46</v>
      </c>
      <c r="AO60" s="1">
        <v>36.090000000000003</v>
      </c>
    </row>
    <row r="61" spans="1:41">
      <c r="A61" s="1" t="s">
        <v>496</v>
      </c>
      <c r="B61" s="14" t="s">
        <v>517</v>
      </c>
      <c r="C61" s="1" t="s">
        <v>508</v>
      </c>
      <c r="D61" s="1" t="s">
        <v>298</v>
      </c>
      <c r="E61" s="1" t="s">
        <v>518</v>
      </c>
      <c r="F61" s="1"/>
      <c r="G61" s="13"/>
      <c r="H61" s="13"/>
      <c r="I61" s="13"/>
      <c r="J61" s="13"/>
      <c r="K61" s="13"/>
      <c r="L61" s="35"/>
      <c r="M61" s="13"/>
      <c r="N61" s="13"/>
      <c r="O61" s="13"/>
      <c r="P61" s="13"/>
      <c r="Q61" s="13"/>
      <c r="R61" s="13"/>
      <c r="S61" s="13"/>
      <c r="T61" s="13"/>
      <c r="U61" s="13"/>
      <c r="AN61" s="1">
        <v>89.15</v>
      </c>
      <c r="AO61" s="1">
        <v>35.35</v>
      </c>
    </row>
    <row r="62" spans="1:41">
      <c r="A62" s="1" t="s">
        <v>496</v>
      </c>
      <c r="B62" s="14" t="s">
        <v>519</v>
      </c>
      <c r="C62" s="1" t="s">
        <v>508</v>
      </c>
      <c r="D62" s="1" t="s">
        <v>298</v>
      </c>
      <c r="E62" s="1" t="s">
        <v>520</v>
      </c>
      <c r="F62" s="1"/>
      <c r="G62" s="13"/>
      <c r="H62" s="13"/>
      <c r="I62" s="13"/>
      <c r="J62" s="13"/>
      <c r="K62" s="13"/>
      <c r="L62" s="35"/>
      <c r="M62" s="13"/>
      <c r="N62" s="13"/>
      <c r="O62" s="13"/>
      <c r="P62" s="13"/>
      <c r="Q62" s="13"/>
      <c r="R62" s="13"/>
      <c r="S62" s="13"/>
      <c r="T62" s="13"/>
      <c r="U62" s="13"/>
      <c r="AN62" s="1">
        <v>96.33</v>
      </c>
      <c r="AO62" s="1">
        <v>33.49</v>
      </c>
    </row>
    <row r="63" spans="1:41">
      <c r="A63" s="1" t="s">
        <v>496</v>
      </c>
      <c r="B63" s="14" t="s">
        <v>521</v>
      </c>
      <c r="C63" s="1" t="s">
        <v>508</v>
      </c>
      <c r="D63" s="1" t="s">
        <v>298</v>
      </c>
      <c r="E63" s="1" t="s">
        <v>303</v>
      </c>
      <c r="F63" s="1"/>
      <c r="G63" s="13"/>
      <c r="H63" s="13"/>
      <c r="I63" s="13"/>
      <c r="J63" s="13"/>
      <c r="K63" s="13"/>
      <c r="L63" s="35"/>
      <c r="M63" s="13"/>
      <c r="N63" s="13"/>
      <c r="O63" s="13"/>
      <c r="P63" s="13"/>
      <c r="Q63" s="13"/>
      <c r="R63" s="13"/>
      <c r="S63" s="13"/>
      <c r="T63" s="13"/>
      <c r="U63" s="13"/>
      <c r="AN63" s="1">
        <v>97.7</v>
      </c>
      <c r="AO63" s="1">
        <v>33.119999999999997</v>
      </c>
    </row>
    <row r="64" spans="1:41">
      <c r="A64" s="1" t="s">
        <v>496</v>
      </c>
      <c r="B64" s="14">
        <v>312</v>
      </c>
      <c r="C64" s="1" t="s">
        <v>497</v>
      </c>
      <c r="D64" s="1" t="s">
        <v>298</v>
      </c>
      <c r="E64" s="1" t="s">
        <v>522</v>
      </c>
      <c r="F64" s="1">
        <v>86.46</v>
      </c>
      <c r="G64" s="13">
        <v>36.090000000000003</v>
      </c>
      <c r="H64" s="11">
        <f>ROUND((ROUNDDOWN(G64,0)+(G64-ROUNDDOWN(G64,0))*(5/3)),2)</f>
        <v>36.15</v>
      </c>
      <c r="I64" s="11">
        <f>ROUND((ROUNDDOWN(F64,0)+(F64-ROUNDDOWN(F64,0))*(5/3)),2)</f>
        <v>86.77</v>
      </c>
      <c r="J64" s="23">
        <f>RADIANS(H64)</f>
        <v>0.63093652459595007</v>
      </c>
      <c r="K64" s="23">
        <f>RADIANS(I64)</f>
        <v>1.5144221919554797</v>
      </c>
      <c r="L64" s="30">
        <f>O$12*O$16*((TAN(Q$7-(J64/2))/(((1-Q$5*SIN(J64))/(1+Q$5*SIN(J64)))^Q$5))^($O$17/2))</f>
        <v>1972158.7305868845</v>
      </c>
      <c r="M64">
        <f>O$17*(0-DEGREES(K64)-(-O$9))</f>
        <v>19.134824419046115</v>
      </c>
      <c r="N64" s="24">
        <f>L64*SIN(RADIANS(M64))</f>
        <v>646458.20799142495</v>
      </c>
      <c r="O64" s="24">
        <f>O$15-L64*COS(RADIANS(M64))</f>
        <v>2135993.2662439346</v>
      </c>
      <c r="P64" s="31"/>
      <c r="Q64" s="24"/>
      <c r="R64" s="24"/>
      <c r="S64" s="24"/>
      <c r="T64" s="24"/>
      <c r="U64" s="24"/>
      <c r="AN64" s="1">
        <v>97.44</v>
      </c>
      <c r="AO64" s="1">
        <v>30.16</v>
      </c>
    </row>
    <row r="65" spans="1:41">
      <c r="A65" s="1" t="s">
        <v>496</v>
      </c>
      <c r="B65" s="14">
        <v>503</v>
      </c>
      <c r="C65" s="1" t="s">
        <v>497</v>
      </c>
      <c r="D65" s="1" t="s">
        <v>298</v>
      </c>
      <c r="E65" s="1" t="s">
        <v>523</v>
      </c>
      <c r="F65" s="1">
        <v>89.15</v>
      </c>
      <c r="G65" s="13">
        <v>35.35</v>
      </c>
      <c r="H65" s="11">
        <f t="shared" ref="H65:H128" si="7">ROUND((ROUNDDOWN(G65,0)+(G65-ROUNDDOWN(G65,0))*(5/3)),2)</f>
        <v>35.58</v>
      </c>
      <c r="I65" s="11">
        <f t="shared" ref="I65:I128" si="8">ROUND((ROUNDDOWN(F65,0)+(F65-ROUNDDOWN(F65,0))*(5/3)),2)</f>
        <v>89.25</v>
      </c>
      <c r="J65" s="23">
        <f>RADIANS(H65)</f>
        <v>0.62098814785958245</v>
      </c>
      <c r="K65" s="23">
        <f>RADIANS(I65)</f>
        <v>1.557706357404939</v>
      </c>
      <c r="L65" s="30">
        <f t="shared" ref="L65:L128" si="9">O$12*O$16*((TAN(Q$7-(J65/2))/(((1-Q$5*SIN(J65))/(1+Q$5*SIN(J65)))^Q$5))^($O$17/2))</f>
        <v>1988156.9135411859</v>
      </c>
      <c r="M65">
        <f>O$17*(0-DEGREES(K65)-(-O$9))</f>
        <v>15.547948790986066</v>
      </c>
      <c r="N65" s="24">
        <f t="shared" ref="N65:N128" si="10">L65*SIN(RADIANS(M65))</f>
        <v>532914.94393237447</v>
      </c>
      <c r="O65" s="24">
        <f t="shared" ref="O65:O128" si="11">O$15-L65*COS(RADIANS(M65))</f>
        <v>2083786.6987548745</v>
      </c>
      <c r="P65" s="31"/>
      <c r="Q65" s="31"/>
      <c r="R65" s="24"/>
      <c r="S65" s="24"/>
      <c r="T65" s="24"/>
      <c r="U65" s="24"/>
      <c r="AN65" s="1">
        <v>98.14</v>
      </c>
      <c r="AO65" s="1">
        <v>26.12</v>
      </c>
    </row>
    <row r="66" spans="1:41">
      <c r="A66" s="1" t="s">
        <v>496</v>
      </c>
      <c r="B66" s="14">
        <v>838</v>
      </c>
      <c r="C66" s="1" t="s">
        <v>508</v>
      </c>
      <c r="D66" s="1" t="s">
        <v>306</v>
      </c>
      <c r="E66" s="1" t="s">
        <v>524</v>
      </c>
      <c r="F66" s="1">
        <v>96.33</v>
      </c>
      <c r="G66" s="13">
        <v>33.49</v>
      </c>
      <c r="H66" s="11">
        <f t="shared" si="7"/>
        <v>33.82</v>
      </c>
      <c r="I66" s="11">
        <f t="shared" si="8"/>
        <v>96.55</v>
      </c>
      <c r="J66" s="23">
        <f t="shared" ref="J66:K128" si="12">RADIANS(H66)</f>
        <v>0.59027035302448227</v>
      </c>
      <c r="K66" s="23">
        <f t="shared" si="12"/>
        <v>1.6851153928005251</v>
      </c>
      <c r="L66" s="30">
        <f t="shared" si="9"/>
        <v>2038949.6460827773</v>
      </c>
      <c r="M66">
        <f t="shared" ref="M66:M128" si="13">O$17*(0-DEGREES(K66)-(-O$9))</f>
        <v>4.9898068212932065</v>
      </c>
      <c r="N66" s="24">
        <f t="shared" si="10"/>
        <v>177344.80997034171</v>
      </c>
      <c r="O66" s="24">
        <f t="shared" si="11"/>
        <v>1967967.5300000489</v>
      </c>
      <c r="P66" s="31"/>
      <c r="Q66" s="24"/>
      <c r="R66" s="24"/>
      <c r="S66" s="24"/>
      <c r="T66" s="24"/>
      <c r="U66" s="24"/>
      <c r="AN66" s="1">
        <v>97.9</v>
      </c>
      <c r="AO66" s="1">
        <v>31.33</v>
      </c>
    </row>
    <row r="67" spans="1:41">
      <c r="A67" s="1" t="s">
        <v>496</v>
      </c>
      <c r="B67" s="14">
        <v>840</v>
      </c>
      <c r="C67" s="1" t="s">
        <v>508</v>
      </c>
      <c r="D67" s="1" t="s">
        <v>306</v>
      </c>
      <c r="E67" s="1" t="s">
        <v>525</v>
      </c>
      <c r="F67" s="1">
        <v>97.7</v>
      </c>
      <c r="G67" s="13">
        <v>33.119999999999997</v>
      </c>
      <c r="H67" s="11">
        <f t="shared" si="7"/>
        <v>33.200000000000003</v>
      </c>
      <c r="I67" s="11">
        <f t="shared" si="8"/>
        <v>98.17</v>
      </c>
      <c r="J67" s="23">
        <f t="shared" si="12"/>
        <v>0.57944931166211744</v>
      </c>
      <c r="K67" s="23">
        <f t="shared" si="12"/>
        <v>1.7133897266828333</v>
      </c>
      <c r="L67" s="30">
        <f t="shared" si="9"/>
        <v>2057368.1371073218</v>
      </c>
      <c r="M67">
        <f t="shared" si="13"/>
        <v>2.6467670965120442</v>
      </c>
      <c r="N67" s="24">
        <f t="shared" si="10"/>
        <v>95005.912165951187</v>
      </c>
      <c r="O67" s="24">
        <f t="shared" si="11"/>
        <v>1944016.5824700252</v>
      </c>
      <c r="P67" s="31"/>
      <c r="Q67" s="24"/>
      <c r="R67" s="24"/>
      <c r="S67" s="24"/>
      <c r="T67" s="24"/>
      <c r="U67" s="24"/>
      <c r="AN67" s="1">
        <v>119.3</v>
      </c>
      <c r="AO67" s="1">
        <v>43.35</v>
      </c>
    </row>
    <row r="68" spans="1:41">
      <c r="A68" s="1" t="s">
        <v>496</v>
      </c>
      <c r="B68" s="1">
        <v>883</v>
      </c>
      <c r="C68" s="1" t="s">
        <v>508</v>
      </c>
      <c r="D68" s="1" t="s">
        <v>306</v>
      </c>
      <c r="E68" s="1" t="s">
        <v>311</v>
      </c>
      <c r="F68" s="1">
        <v>97.44</v>
      </c>
      <c r="G68" s="13">
        <v>30.16</v>
      </c>
      <c r="H68" s="11">
        <f t="shared" si="7"/>
        <v>30.27</v>
      </c>
      <c r="I68" s="11">
        <f t="shared" si="8"/>
        <v>97.73</v>
      </c>
      <c r="J68" s="23">
        <f t="shared" si="12"/>
        <v>0.52831116457868355</v>
      </c>
      <c r="K68" s="23">
        <f t="shared" si="12"/>
        <v>1.7057102779740583</v>
      </c>
      <c r="L68" s="30">
        <f t="shared" si="9"/>
        <v>2148444.7821572116</v>
      </c>
      <c r="M68">
        <f t="shared" si="13"/>
        <v>3.2831482563291452</v>
      </c>
      <c r="N68" s="24">
        <f t="shared" si="10"/>
        <v>123042.27865542809</v>
      </c>
      <c r="O68" s="24">
        <f t="shared" si="11"/>
        <v>1854271.3912061197</v>
      </c>
      <c r="P68" s="31"/>
      <c r="Q68" s="24"/>
      <c r="R68" s="24"/>
      <c r="S68" s="24"/>
      <c r="T68" s="24"/>
      <c r="U68" s="24"/>
      <c r="AN68" s="1">
        <v>117.3</v>
      </c>
      <c r="AO68" s="1">
        <v>42.58</v>
      </c>
    </row>
    <row r="69" spans="1:41">
      <c r="A69" s="1" t="s">
        <v>496</v>
      </c>
      <c r="B69" s="1">
        <v>907</v>
      </c>
      <c r="C69" s="1" t="s">
        <v>508</v>
      </c>
      <c r="D69" s="1" t="s">
        <v>306</v>
      </c>
      <c r="E69" s="1" t="s">
        <v>526</v>
      </c>
      <c r="F69" s="1">
        <v>98.14</v>
      </c>
      <c r="G69" s="13">
        <v>26.12</v>
      </c>
      <c r="H69" s="11">
        <f t="shared" si="7"/>
        <v>26.2</v>
      </c>
      <c r="I69" s="11">
        <f t="shared" si="8"/>
        <v>98.23</v>
      </c>
      <c r="J69" s="23">
        <f t="shared" si="12"/>
        <v>0.45727626402251431</v>
      </c>
      <c r="K69" s="23">
        <f t="shared" si="12"/>
        <v>1.71443692423403</v>
      </c>
      <c r="L69" s="30">
        <f t="shared" si="9"/>
        <v>2287516.6580243185</v>
      </c>
      <c r="M69">
        <f t="shared" si="13"/>
        <v>2.559987847446072</v>
      </c>
      <c r="N69" s="24">
        <f t="shared" si="10"/>
        <v>102172.73723493591</v>
      </c>
      <c r="O69" s="24">
        <f t="shared" si="11"/>
        <v>1713956.2114923187</v>
      </c>
      <c r="P69" s="31"/>
      <c r="Q69" s="24"/>
      <c r="R69" s="24"/>
      <c r="S69" s="24"/>
      <c r="T69" s="24"/>
      <c r="U69" s="24"/>
      <c r="AN69" s="1">
        <v>122.58</v>
      </c>
      <c r="AO69" s="1">
        <v>42.18</v>
      </c>
    </row>
    <row r="70" spans="1:41">
      <c r="A70" s="1" t="s">
        <v>496</v>
      </c>
      <c r="B70" s="14">
        <v>853</v>
      </c>
      <c r="C70" s="1" t="s">
        <v>497</v>
      </c>
      <c r="D70" s="1" t="s">
        <v>306</v>
      </c>
      <c r="E70" s="1" t="s">
        <v>527</v>
      </c>
      <c r="F70" s="1">
        <v>97.9</v>
      </c>
      <c r="G70" s="13">
        <v>31.33</v>
      </c>
      <c r="H70" s="11">
        <f t="shared" si="7"/>
        <v>31.55</v>
      </c>
      <c r="I70" s="11">
        <f t="shared" si="8"/>
        <v>98.5</v>
      </c>
      <c r="J70" s="23">
        <f t="shared" si="12"/>
        <v>0.55065137900421102</v>
      </c>
      <c r="K70" s="23">
        <f t="shared" si="12"/>
        <v>1.7191493132144147</v>
      </c>
      <c r="L70" s="30">
        <f t="shared" si="9"/>
        <v>2107807.4027895094</v>
      </c>
      <c r="M70">
        <f t="shared" si="13"/>
        <v>2.1694812266492187</v>
      </c>
      <c r="N70" s="24">
        <f t="shared" si="10"/>
        <v>79792.194189804446</v>
      </c>
      <c r="O70" s="24">
        <f t="shared" si="11"/>
        <v>1892893.3667950025</v>
      </c>
      <c r="P70" s="31"/>
      <c r="Q70" s="24"/>
      <c r="R70" s="24"/>
      <c r="S70" s="24"/>
      <c r="T70" s="24"/>
      <c r="U70" s="24"/>
      <c r="AN70" s="1">
        <v>123.12</v>
      </c>
      <c r="AO70" s="1">
        <v>44.13</v>
      </c>
    </row>
    <row r="71" spans="1:41">
      <c r="A71" s="1" t="s">
        <v>496</v>
      </c>
      <c r="B71" s="15" t="s">
        <v>528</v>
      </c>
      <c r="C71" s="1" t="s">
        <v>529</v>
      </c>
      <c r="D71" s="1" t="s">
        <v>264</v>
      </c>
      <c r="E71" s="1" t="s">
        <v>530</v>
      </c>
      <c r="F71" s="1">
        <v>119.3</v>
      </c>
      <c r="G71" s="13">
        <v>43.35</v>
      </c>
      <c r="H71" s="11">
        <f t="shared" si="7"/>
        <v>43.58</v>
      </c>
      <c r="I71" s="11">
        <f t="shared" si="8"/>
        <v>119.5</v>
      </c>
      <c r="J71" s="23">
        <f t="shared" si="12"/>
        <v>0.76061448801912879</v>
      </c>
      <c r="K71" s="23">
        <f t="shared" si="12"/>
        <v>2.0856684561332237</v>
      </c>
      <c r="L71" s="30">
        <f t="shared" si="9"/>
        <v>1781119.6495077556</v>
      </c>
      <c r="M71">
        <f t="shared" si="13"/>
        <v>-28.203255946439842</v>
      </c>
      <c r="N71" s="24">
        <f t="shared" si="10"/>
        <v>-841758.6530503633</v>
      </c>
      <c r="O71" s="24">
        <f t="shared" si="11"/>
        <v>2429530.8761131493</v>
      </c>
      <c r="P71" s="31"/>
      <c r="Q71" s="24"/>
      <c r="R71" s="24"/>
      <c r="S71" s="24"/>
      <c r="T71" s="24"/>
      <c r="U71" s="24"/>
      <c r="AN71" s="1">
        <v>112.12</v>
      </c>
      <c r="AO71" s="1">
        <v>41.01</v>
      </c>
    </row>
    <row r="72" spans="1:41">
      <c r="A72" s="1" t="s">
        <v>496</v>
      </c>
      <c r="B72" s="15" t="s">
        <v>531</v>
      </c>
      <c r="C72" s="1" t="s">
        <v>529</v>
      </c>
      <c r="D72" s="1" t="s">
        <v>264</v>
      </c>
      <c r="E72" s="1" t="s">
        <v>532</v>
      </c>
      <c r="F72" s="1">
        <v>117.3</v>
      </c>
      <c r="G72" s="13">
        <v>42.58</v>
      </c>
      <c r="H72" s="11">
        <f t="shared" si="7"/>
        <v>42.97</v>
      </c>
      <c r="I72" s="11">
        <f t="shared" si="8"/>
        <v>117.5</v>
      </c>
      <c r="J72" s="23">
        <f t="shared" si="12"/>
        <v>0.74996797958196337</v>
      </c>
      <c r="K72" s="23">
        <f t="shared" si="12"/>
        <v>2.0507618710933371</v>
      </c>
      <c r="L72" s="30">
        <f t="shared" si="9"/>
        <v>1795705.547128984</v>
      </c>
      <c r="M72">
        <f t="shared" si="13"/>
        <v>-25.31061431090755</v>
      </c>
      <c r="N72" s="24">
        <f t="shared" si="10"/>
        <v>-767709.62739578204</v>
      </c>
      <c r="O72" s="24">
        <f t="shared" si="11"/>
        <v>2375866.0841439692</v>
      </c>
      <c r="P72" s="31"/>
      <c r="Q72" s="24"/>
      <c r="R72" s="24"/>
      <c r="S72" s="24"/>
      <c r="T72" s="24"/>
      <c r="U72" s="24"/>
      <c r="AN72" s="1">
        <v>94.22</v>
      </c>
      <c r="AO72" s="1">
        <v>32.33</v>
      </c>
    </row>
    <row r="73" spans="1:41">
      <c r="A73" s="1" t="s">
        <v>496</v>
      </c>
      <c r="B73" s="15" t="s">
        <v>533</v>
      </c>
      <c r="C73" s="1" t="s">
        <v>529</v>
      </c>
      <c r="D73" s="1" t="s">
        <v>264</v>
      </c>
      <c r="E73" s="1" t="s">
        <v>61</v>
      </c>
      <c r="F73" s="1">
        <v>122.58</v>
      </c>
      <c r="G73" s="13">
        <v>42.18</v>
      </c>
      <c r="H73" s="11">
        <f t="shared" si="7"/>
        <v>42.3</v>
      </c>
      <c r="I73" s="11">
        <f t="shared" si="8"/>
        <v>122.97</v>
      </c>
      <c r="J73" s="23">
        <f t="shared" si="12"/>
        <v>0.73827427359360132</v>
      </c>
      <c r="K73" s="23">
        <f t="shared" si="12"/>
        <v>2.1462313811774272</v>
      </c>
      <c r="L73" s="30">
        <f t="shared" si="9"/>
        <v>1811932.8214271239</v>
      </c>
      <c r="M73">
        <f t="shared" si="13"/>
        <v>-33.221989184088386</v>
      </c>
      <c r="N73" s="24">
        <f t="shared" si="10"/>
        <v>-992729.58108647761</v>
      </c>
      <c r="O73" s="24">
        <f t="shared" si="11"/>
        <v>2483410.0980927767</v>
      </c>
      <c r="P73" s="31"/>
      <c r="Q73" s="24"/>
      <c r="R73" s="24"/>
      <c r="S73" s="24"/>
      <c r="T73" s="24"/>
      <c r="U73" s="24"/>
      <c r="AN73" s="1">
        <v>95.32</v>
      </c>
      <c r="AO73" s="1">
        <v>33.39</v>
      </c>
    </row>
    <row r="74" spans="1:41">
      <c r="A74" s="1" t="s">
        <v>496</v>
      </c>
      <c r="B74" s="15" t="s">
        <v>534</v>
      </c>
      <c r="C74" s="1" t="s">
        <v>529</v>
      </c>
      <c r="D74" s="1" t="s">
        <v>264</v>
      </c>
      <c r="E74" s="1" t="s">
        <v>535</v>
      </c>
      <c r="F74" s="1">
        <v>123.12</v>
      </c>
      <c r="G74" s="13">
        <v>44.13</v>
      </c>
      <c r="H74" s="11">
        <f t="shared" si="7"/>
        <v>44.22</v>
      </c>
      <c r="I74" s="11">
        <f t="shared" si="8"/>
        <v>123.2</v>
      </c>
      <c r="J74" s="23">
        <f t="shared" si="12"/>
        <v>0.77178459523189247</v>
      </c>
      <c r="K74" s="23">
        <f t="shared" si="12"/>
        <v>2.1502456384570139</v>
      </c>
      <c r="L74" s="30">
        <f t="shared" si="9"/>
        <v>1766004.0933319961</v>
      </c>
      <c r="M74">
        <f t="shared" si="13"/>
        <v>-33.554642972174562</v>
      </c>
      <c r="N74" s="24">
        <f t="shared" si="10"/>
        <v>-976126.99378130934</v>
      </c>
      <c r="O74" s="24">
        <f t="shared" si="11"/>
        <v>2527474.4272118416</v>
      </c>
      <c r="P74" s="31"/>
      <c r="Q74" s="24"/>
      <c r="R74" s="24"/>
      <c r="S74" s="24"/>
      <c r="T74" s="24"/>
      <c r="U74" s="24"/>
      <c r="AN74" s="1">
        <v>95.33</v>
      </c>
      <c r="AO74" s="1">
        <v>30.43</v>
      </c>
    </row>
    <row r="75" spans="1:41">
      <c r="A75" s="1" t="s">
        <v>496</v>
      </c>
      <c r="B75" s="15" t="s">
        <v>536</v>
      </c>
      <c r="C75" s="1" t="s">
        <v>537</v>
      </c>
      <c r="D75" s="1" t="s">
        <v>324</v>
      </c>
      <c r="E75" s="1" t="s">
        <v>538</v>
      </c>
      <c r="F75" s="1">
        <v>112.12</v>
      </c>
      <c r="G75" s="13">
        <v>41.01</v>
      </c>
      <c r="H75" s="11">
        <f t="shared" si="7"/>
        <v>41.02</v>
      </c>
      <c r="I75" s="11">
        <f t="shared" si="8"/>
        <v>112.2</v>
      </c>
      <c r="J75" s="23">
        <f t="shared" si="12"/>
        <v>0.71593405916807407</v>
      </c>
      <c r="K75" s="23">
        <f t="shared" si="12"/>
        <v>1.9582594207376378</v>
      </c>
      <c r="L75" s="30">
        <f t="shared" si="9"/>
        <v>1843558.058926702</v>
      </c>
      <c r="M75">
        <f t="shared" si="13"/>
        <v>-17.64511397674698</v>
      </c>
      <c r="N75" s="24">
        <f t="shared" si="10"/>
        <v>-558819.92220807425</v>
      </c>
      <c r="O75" s="24">
        <f t="shared" si="11"/>
        <v>2242367.0655312464</v>
      </c>
      <c r="P75" s="31"/>
      <c r="Q75" s="24"/>
      <c r="R75" s="24"/>
      <c r="S75" s="24"/>
      <c r="T75" s="24"/>
      <c r="U75" s="24"/>
      <c r="AN75" s="1">
        <v>96.52</v>
      </c>
      <c r="AO75" s="1">
        <v>29.54</v>
      </c>
    </row>
    <row r="76" spans="1:41">
      <c r="A76" s="1" t="s">
        <v>539</v>
      </c>
      <c r="B76" s="14">
        <v>831</v>
      </c>
      <c r="C76" s="1" t="s">
        <v>508</v>
      </c>
      <c r="D76" s="1" t="s">
        <v>306</v>
      </c>
      <c r="E76" s="1" t="s">
        <v>540</v>
      </c>
      <c r="F76" s="1">
        <v>94.22</v>
      </c>
      <c r="G76" s="13">
        <v>32.33</v>
      </c>
      <c r="H76" s="11">
        <f t="shared" si="7"/>
        <v>32.549999999999997</v>
      </c>
      <c r="I76" s="11">
        <f t="shared" si="8"/>
        <v>94.37</v>
      </c>
      <c r="J76" s="23">
        <f t="shared" si="12"/>
        <v>0.56810467152415423</v>
      </c>
      <c r="K76" s="23">
        <f t="shared" si="12"/>
        <v>1.6470672151070489</v>
      </c>
      <c r="L76" s="30">
        <f t="shared" si="9"/>
        <v>2076986.2661978712</v>
      </c>
      <c r="M76">
        <f t="shared" si="13"/>
        <v>8.1427862040233947</v>
      </c>
      <c r="N76" s="24">
        <f t="shared" si="10"/>
        <v>294185.37901550881</v>
      </c>
      <c r="O76" s="24">
        <f t="shared" si="11"/>
        <v>1943143.5120194268</v>
      </c>
      <c r="P76" s="31"/>
      <c r="Q76" s="24"/>
      <c r="R76" s="24"/>
      <c r="S76" s="24"/>
      <c r="T76" s="24"/>
      <c r="U76" s="24"/>
      <c r="AN76" s="1">
        <v>99.8</v>
      </c>
      <c r="AO76" s="1">
        <v>29.2</v>
      </c>
    </row>
    <row r="77" spans="1:41">
      <c r="A77" s="1" t="s">
        <v>539</v>
      </c>
      <c r="B77" s="14">
        <v>836</v>
      </c>
      <c r="C77" s="1" t="s">
        <v>508</v>
      </c>
      <c r="D77" s="1" t="s">
        <v>306</v>
      </c>
      <c r="E77" s="1" t="s">
        <v>541</v>
      </c>
      <c r="F77" s="1">
        <v>95.32</v>
      </c>
      <c r="G77" s="13">
        <v>33.39</v>
      </c>
      <c r="H77" s="11">
        <f t="shared" si="7"/>
        <v>33.65</v>
      </c>
      <c r="I77" s="11">
        <f t="shared" si="8"/>
        <v>95.53</v>
      </c>
      <c r="J77" s="23">
        <f t="shared" si="12"/>
        <v>0.58730329329609188</v>
      </c>
      <c r="K77" s="23">
        <f t="shared" si="12"/>
        <v>1.667313034430183</v>
      </c>
      <c r="L77" s="30">
        <f t="shared" si="9"/>
        <v>2043971.7942095238</v>
      </c>
      <c r="M77">
        <f t="shared" si="13"/>
        <v>6.4650540554146696</v>
      </c>
      <c r="N77" s="24">
        <f t="shared" si="10"/>
        <v>230145.48378155401</v>
      </c>
      <c r="O77" s="24">
        <f t="shared" si="11"/>
        <v>1968216.3426661391</v>
      </c>
      <c r="P77" s="31"/>
      <c r="Q77" s="24"/>
      <c r="R77" s="24"/>
      <c r="S77" s="24"/>
      <c r="T77" s="24"/>
      <c r="U77" s="24"/>
      <c r="AN77" s="1">
        <v>97.24</v>
      </c>
      <c r="AO77" s="1">
        <v>27.44</v>
      </c>
    </row>
    <row r="78" spans="1:41">
      <c r="A78" s="1" t="s">
        <v>539</v>
      </c>
      <c r="B78" s="1" t="s">
        <v>542</v>
      </c>
      <c r="C78" s="1" t="s">
        <v>508</v>
      </c>
      <c r="D78" s="1" t="s">
        <v>306</v>
      </c>
      <c r="E78" s="1" t="s">
        <v>543</v>
      </c>
      <c r="F78" s="1">
        <v>95.33</v>
      </c>
      <c r="G78" s="13">
        <v>30.43</v>
      </c>
      <c r="H78" s="11">
        <f t="shared" si="7"/>
        <v>30.72</v>
      </c>
      <c r="I78" s="11">
        <f t="shared" si="8"/>
        <v>95.55</v>
      </c>
      <c r="J78" s="23">
        <f t="shared" si="12"/>
        <v>0.53616514621265798</v>
      </c>
      <c r="K78" s="23">
        <f t="shared" si="12"/>
        <v>1.6676621002805818</v>
      </c>
      <c r="L78" s="30">
        <f t="shared" si="9"/>
        <v>2134001.7689177725</v>
      </c>
      <c r="M78">
        <f t="shared" si="13"/>
        <v>6.4361276390593529</v>
      </c>
      <c r="N78" s="24">
        <f t="shared" si="10"/>
        <v>239212.05214340941</v>
      </c>
      <c r="O78" s="24">
        <f t="shared" si="11"/>
        <v>1878637.8550096871</v>
      </c>
      <c r="P78" s="31"/>
      <c r="Q78" s="24"/>
      <c r="R78" s="24"/>
      <c r="S78" s="24"/>
      <c r="T78" s="24"/>
      <c r="U78" s="24"/>
      <c r="AN78" s="1">
        <v>99.21</v>
      </c>
      <c r="AO78" s="1">
        <v>28.2</v>
      </c>
    </row>
    <row r="79" spans="1:41">
      <c r="A79" s="1" t="s">
        <v>539</v>
      </c>
      <c r="B79" s="1">
        <v>881</v>
      </c>
      <c r="C79" s="1" t="s">
        <v>508</v>
      </c>
      <c r="D79" s="1" t="s">
        <v>306</v>
      </c>
      <c r="E79" s="1" t="s">
        <v>544</v>
      </c>
      <c r="F79" s="1">
        <v>96.52</v>
      </c>
      <c r="G79" s="13">
        <v>29.54</v>
      </c>
      <c r="H79" s="11">
        <f t="shared" si="7"/>
        <v>29.9</v>
      </c>
      <c r="I79" s="11">
        <f t="shared" si="8"/>
        <v>96.87</v>
      </c>
      <c r="J79" s="23">
        <f t="shared" si="12"/>
        <v>0.52185344634630448</v>
      </c>
      <c r="K79" s="23">
        <f t="shared" si="12"/>
        <v>1.6907004464069071</v>
      </c>
      <c r="L79" s="30">
        <f t="shared" si="9"/>
        <v>2160450.7454005419</v>
      </c>
      <c r="M79">
        <f t="shared" si="13"/>
        <v>4.5269841596080296</v>
      </c>
      <c r="N79" s="24">
        <f t="shared" si="10"/>
        <v>170521.34756197879</v>
      </c>
      <c r="O79" s="24">
        <f t="shared" si="11"/>
        <v>1845479.2132191202</v>
      </c>
      <c r="P79" s="31"/>
      <c r="Q79" s="24"/>
      <c r="R79" s="24"/>
      <c r="S79" s="24"/>
      <c r="T79" s="24"/>
      <c r="U79" s="24"/>
      <c r="AN79" s="1">
        <v>99.29</v>
      </c>
      <c r="AO79" s="1">
        <v>27.31</v>
      </c>
    </row>
    <row r="80" spans="1:41">
      <c r="A80" s="1" t="s">
        <v>539</v>
      </c>
      <c r="B80" s="1">
        <v>892</v>
      </c>
      <c r="C80" s="1" t="s">
        <v>508</v>
      </c>
      <c r="D80" s="1" t="s">
        <v>306</v>
      </c>
      <c r="E80" s="1" t="s">
        <v>545</v>
      </c>
      <c r="F80" s="1">
        <v>99.8</v>
      </c>
      <c r="G80" s="13">
        <v>29.2</v>
      </c>
      <c r="H80" s="11">
        <f t="shared" si="7"/>
        <v>29.33</v>
      </c>
      <c r="I80" s="11">
        <f t="shared" si="8"/>
        <v>100.33</v>
      </c>
      <c r="J80" s="23">
        <f t="shared" si="12"/>
        <v>0.51190506960993687</v>
      </c>
      <c r="K80" s="23">
        <f t="shared" si="12"/>
        <v>1.7510888385259109</v>
      </c>
      <c r="L80" s="30">
        <f t="shared" si="9"/>
        <v>2179182.4855861203</v>
      </c>
      <c r="M80">
        <f t="shared" si="13"/>
        <v>-0.47728586986284616</v>
      </c>
      <c r="N80" s="24">
        <f t="shared" si="10"/>
        <v>-18152.83757394287</v>
      </c>
      <c r="O80" s="24">
        <f t="shared" si="11"/>
        <v>1820083.0630174726</v>
      </c>
      <c r="P80" s="31"/>
      <c r="Q80" s="24"/>
      <c r="R80" s="24"/>
      <c r="S80" s="24"/>
      <c r="T80" s="24"/>
      <c r="U80" s="24"/>
      <c r="AN80" s="1">
        <v>99</v>
      </c>
      <c r="AO80" s="1">
        <v>26.24</v>
      </c>
    </row>
    <row r="81" spans="1:41">
      <c r="A81" s="1" t="s">
        <v>539</v>
      </c>
      <c r="B81" s="1">
        <v>906</v>
      </c>
      <c r="C81" s="1" t="s">
        <v>508</v>
      </c>
      <c r="D81" s="1" t="s">
        <v>306</v>
      </c>
      <c r="E81" s="1" t="s">
        <v>313</v>
      </c>
      <c r="F81" s="1">
        <v>97.24</v>
      </c>
      <c r="G81" s="13">
        <v>27.44</v>
      </c>
      <c r="H81" s="11">
        <f t="shared" si="7"/>
        <v>27.73</v>
      </c>
      <c r="I81" s="11">
        <f t="shared" si="8"/>
        <v>97.4</v>
      </c>
      <c r="J81" s="23">
        <f t="shared" si="12"/>
        <v>0.48397980157802761</v>
      </c>
      <c r="K81" s="23">
        <f t="shared" si="12"/>
        <v>1.6999506914424771</v>
      </c>
      <c r="L81" s="30">
        <f t="shared" si="9"/>
        <v>2233360.1988221365</v>
      </c>
      <c r="M81">
        <f t="shared" si="13"/>
        <v>3.7604341261919707</v>
      </c>
      <c r="N81" s="24">
        <f t="shared" si="10"/>
        <v>146474.58937013691</v>
      </c>
      <c r="O81" s="24">
        <f t="shared" si="11"/>
        <v>1770638.1740045766</v>
      </c>
      <c r="P81" s="31"/>
      <c r="Q81" s="24"/>
      <c r="R81" s="24"/>
      <c r="S81" s="24"/>
      <c r="T81" s="24"/>
      <c r="U81" s="24"/>
      <c r="AN81" s="1">
        <v>97.29</v>
      </c>
      <c r="AO81" s="1">
        <v>25.55</v>
      </c>
    </row>
    <row r="82" spans="1:41">
      <c r="A82" s="1" t="s">
        <v>539</v>
      </c>
      <c r="B82" s="1">
        <v>894</v>
      </c>
      <c r="C82" s="1" t="s">
        <v>508</v>
      </c>
      <c r="D82" s="1" t="s">
        <v>306</v>
      </c>
      <c r="E82" s="1" t="s">
        <v>546</v>
      </c>
      <c r="F82" s="1">
        <v>99.21</v>
      </c>
      <c r="G82" s="13">
        <v>28.2</v>
      </c>
      <c r="H82" s="11">
        <f t="shared" si="7"/>
        <v>28.33</v>
      </c>
      <c r="I82" s="11">
        <f t="shared" si="8"/>
        <v>99.35</v>
      </c>
      <c r="J82" s="23">
        <f t="shared" si="12"/>
        <v>0.49445177708999355</v>
      </c>
      <c r="K82" s="23">
        <f t="shared" si="12"/>
        <v>1.7339846118563662</v>
      </c>
      <c r="L82" s="30">
        <f t="shared" si="9"/>
        <v>2212760.0426374944</v>
      </c>
      <c r="M82">
        <f t="shared" si="13"/>
        <v>0.940108531548003</v>
      </c>
      <c r="N82" s="24">
        <f t="shared" si="10"/>
        <v>36305.313801967975</v>
      </c>
      <c r="O82" s="24">
        <f t="shared" si="11"/>
        <v>1786727.7523360942</v>
      </c>
      <c r="P82" s="31"/>
      <c r="Q82" s="24"/>
      <c r="R82" s="24"/>
      <c r="S82" s="24"/>
      <c r="T82" s="24"/>
      <c r="U82" s="24"/>
      <c r="AN82" s="1">
        <v>118.47</v>
      </c>
      <c r="AO82" s="1">
        <v>45.4</v>
      </c>
    </row>
    <row r="83" spans="1:41">
      <c r="A83" s="1" t="s">
        <v>539</v>
      </c>
      <c r="B83" s="1">
        <v>895</v>
      </c>
      <c r="C83" s="1" t="s">
        <v>508</v>
      </c>
      <c r="D83" s="1" t="s">
        <v>306</v>
      </c>
      <c r="E83" s="1" t="s">
        <v>547</v>
      </c>
      <c r="F83" s="1">
        <v>99.29</v>
      </c>
      <c r="G83" s="13">
        <v>27.31</v>
      </c>
      <c r="H83" s="11">
        <f t="shared" si="7"/>
        <v>27.52</v>
      </c>
      <c r="I83" s="11">
        <f t="shared" si="8"/>
        <v>99.48</v>
      </c>
      <c r="J83" s="23">
        <f t="shared" si="12"/>
        <v>0.48031461014883947</v>
      </c>
      <c r="K83" s="23">
        <f t="shared" si="12"/>
        <v>1.7362535398839591</v>
      </c>
      <c r="L83" s="30">
        <f t="shared" si="9"/>
        <v>2240653.1706410437</v>
      </c>
      <c r="M83">
        <f t="shared" si="13"/>
        <v>0.75208682523838999</v>
      </c>
      <c r="N83" s="24">
        <f t="shared" si="10"/>
        <v>29410.845813756125</v>
      </c>
      <c r="O83" s="24">
        <f t="shared" si="11"/>
        <v>1758729.8009595354</v>
      </c>
      <c r="P83" s="31"/>
      <c r="Q83" s="24"/>
      <c r="R83" s="24"/>
      <c r="S83" s="24"/>
      <c r="T83" s="24"/>
      <c r="U83" s="24"/>
      <c r="AN83" s="1">
        <v>73.59</v>
      </c>
      <c r="AO83" s="1">
        <v>40.409999999999997</v>
      </c>
    </row>
    <row r="84" spans="1:41">
      <c r="A84" s="1" t="s">
        <v>539</v>
      </c>
      <c r="B84" s="1">
        <v>899</v>
      </c>
      <c r="C84" s="1" t="s">
        <v>508</v>
      </c>
      <c r="D84" s="1" t="s">
        <v>306</v>
      </c>
      <c r="E84" s="1" t="s">
        <v>548</v>
      </c>
      <c r="F84" s="1">
        <v>99</v>
      </c>
      <c r="G84" s="13">
        <v>26.24</v>
      </c>
      <c r="H84" s="11">
        <f t="shared" si="7"/>
        <v>26.4</v>
      </c>
      <c r="I84" s="11">
        <f t="shared" si="8"/>
        <v>99</v>
      </c>
      <c r="J84" s="23">
        <f t="shared" si="12"/>
        <v>0.46076692252650298</v>
      </c>
      <c r="K84" s="23">
        <f t="shared" si="12"/>
        <v>1.7278759594743862</v>
      </c>
      <c r="L84" s="30">
        <f t="shared" si="9"/>
        <v>2280300.0981783625</v>
      </c>
      <c r="M84">
        <f t="shared" si="13"/>
        <v>1.4463208177661457</v>
      </c>
      <c r="N84" s="24">
        <f t="shared" si="10"/>
        <v>57555.639924155883</v>
      </c>
      <c r="O84" s="24">
        <f t="shared" si="11"/>
        <v>1719616.3203364136</v>
      </c>
      <c r="P84" s="31"/>
      <c r="Q84" s="24"/>
      <c r="R84" s="24"/>
      <c r="S84" s="24"/>
      <c r="T84" s="24"/>
      <c r="U84" s="24"/>
      <c r="AN84" s="1">
        <v>83.58</v>
      </c>
      <c r="AO84" s="1">
        <v>35.44</v>
      </c>
    </row>
    <row r="85" spans="1:41">
      <c r="A85" s="1" t="s">
        <v>539</v>
      </c>
      <c r="B85" s="1">
        <v>911</v>
      </c>
      <c r="C85" s="1" t="s">
        <v>508</v>
      </c>
      <c r="D85" s="1" t="s">
        <v>306</v>
      </c>
      <c r="E85" s="1" t="s">
        <v>523</v>
      </c>
      <c r="F85" s="1">
        <v>97.29</v>
      </c>
      <c r="G85" s="13">
        <v>25.55</v>
      </c>
      <c r="H85" s="11">
        <f t="shared" si="7"/>
        <v>25.92</v>
      </c>
      <c r="I85" s="11">
        <f t="shared" si="8"/>
        <v>97.48</v>
      </c>
      <c r="J85" s="23">
        <f t="shared" si="12"/>
        <v>0.45238934211693027</v>
      </c>
      <c r="K85" s="23">
        <f t="shared" si="12"/>
        <v>1.7013469548440725</v>
      </c>
      <c r="L85" s="30">
        <f t="shared" si="9"/>
        <v>2297691.4604807943</v>
      </c>
      <c r="M85">
        <f t="shared" si="13"/>
        <v>3.6447284607706814</v>
      </c>
      <c r="N85" s="24">
        <f t="shared" si="10"/>
        <v>146063.37020483377</v>
      </c>
      <c r="O85" s="24">
        <f t="shared" si="11"/>
        <v>1706145.7753882445</v>
      </c>
      <c r="P85" s="31"/>
      <c r="Q85" s="24"/>
      <c r="R85" s="24"/>
      <c r="S85" s="24"/>
      <c r="T85" s="24"/>
      <c r="U85" s="24"/>
      <c r="AN85" s="1">
        <v>84.28</v>
      </c>
      <c r="AO85" s="1">
        <v>35.36</v>
      </c>
    </row>
    <row r="86" spans="1:41">
      <c r="A86" s="1" t="s">
        <v>539</v>
      </c>
      <c r="B86" s="15" t="s">
        <v>549</v>
      </c>
      <c r="C86" s="1" t="s">
        <v>529</v>
      </c>
      <c r="D86" s="1" t="s">
        <v>264</v>
      </c>
      <c r="E86" s="1" t="s">
        <v>550</v>
      </c>
      <c r="F86" s="1">
        <v>118.47</v>
      </c>
      <c r="G86" s="13">
        <v>45.4</v>
      </c>
      <c r="H86" s="11">
        <f t="shared" si="7"/>
        <v>45.67</v>
      </c>
      <c r="I86" s="11">
        <f t="shared" si="8"/>
        <v>118.78</v>
      </c>
      <c r="J86" s="23">
        <f t="shared" si="12"/>
        <v>0.79709186938581034</v>
      </c>
      <c r="K86" s="23">
        <f t="shared" si="12"/>
        <v>2.0731020855188644</v>
      </c>
      <c r="L86" s="30">
        <f t="shared" si="9"/>
        <v>1732442.6952208467</v>
      </c>
      <c r="M86">
        <f t="shared" si="13"/>
        <v>-27.161904957648197</v>
      </c>
      <c r="N86" s="24">
        <f t="shared" si="10"/>
        <v>-790871.29481103318</v>
      </c>
      <c r="O86" s="24">
        <f t="shared" si="11"/>
        <v>2457800.8625068143</v>
      </c>
      <c r="P86" s="31"/>
      <c r="Q86" s="24"/>
      <c r="R86" s="24"/>
      <c r="S86" s="24"/>
      <c r="T86" s="24"/>
      <c r="U86" s="24"/>
      <c r="AN86" s="1">
        <v>87.5</v>
      </c>
      <c r="AO86" s="1">
        <v>36.19</v>
      </c>
    </row>
    <row r="87" spans="1:41">
      <c r="A87" s="1" t="s">
        <v>539</v>
      </c>
      <c r="B87" s="15" t="s">
        <v>232</v>
      </c>
      <c r="C87" s="1" t="s">
        <v>551</v>
      </c>
      <c r="D87" s="1" t="s">
        <v>232</v>
      </c>
      <c r="E87" s="1" t="s">
        <v>424</v>
      </c>
      <c r="F87" s="1">
        <v>73.59</v>
      </c>
      <c r="G87" s="13">
        <v>40.409999999999997</v>
      </c>
      <c r="H87" s="11">
        <f t="shared" si="7"/>
        <v>40.68</v>
      </c>
      <c r="I87" s="11">
        <f t="shared" si="8"/>
        <v>73.98</v>
      </c>
      <c r="J87" s="23">
        <f t="shared" si="12"/>
        <v>0.70999993971129327</v>
      </c>
      <c r="K87" s="23">
        <f t="shared" si="12"/>
        <v>1.291194580625405</v>
      </c>
      <c r="L87" s="30">
        <f t="shared" si="9"/>
        <v>1852100.7615174169</v>
      </c>
      <c r="M87">
        <f t="shared" si="13"/>
        <v>37.633267678275104</v>
      </c>
      <c r="N87" s="24">
        <f t="shared" si="10"/>
        <v>1130902.1495337184</v>
      </c>
      <c r="O87" s="24">
        <f t="shared" si="11"/>
        <v>2532446.0769159105</v>
      </c>
      <c r="P87" s="31"/>
      <c r="Q87" s="24"/>
      <c r="R87" s="24"/>
      <c r="S87" s="24"/>
      <c r="T87" s="24"/>
      <c r="U87" s="24"/>
      <c r="AN87" s="1">
        <v>89.11</v>
      </c>
      <c r="AO87" s="1">
        <v>36.15</v>
      </c>
    </row>
    <row r="88" spans="1:41">
      <c r="A88" s="1" t="s">
        <v>539</v>
      </c>
      <c r="B88" s="16">
        <v>27</v>
      </c>
      <c r="C88" s="1" t="s">
        <v>497</v>
      </c>
      <c r="D88" s="1" t="s">
        <v>298</v>
      </c>
      <c r="E88" s="1" t="s">
        <v>552</v>
      </c>
      <c r="F88" s="1">
        <v>83.58</v>
      </c>
      <c r="G88" s="13">
        <v>35.44</v>
      </c>
      <c r="H88" s="11">
        <f t="shared" si="7"/>
        <v>35.729999999999997</v>
      </c>
      <c r="I88" s="11">
        <f t="shared" si="8"/>
        <v>83.97</v>
      </c>
      <c r="J88" s="23">
        <f t="shared" si="12"/>
        <v>0.62360614173757389</v>
      </c>
      <c r="K88" s="23">
        <f t="shared" si="12"/>
        <v>1.4655529728996386</v>
      </c>
      <c r="L88" s="30">
        <f t="shared" si="9"/>
        <v>1983926.0668030668</v>
      </c>
      <c r="M88">
        <f t="shared" si="13"/>
        <v>23.184522708791317</v>
      </c>
      <c r="N88" s="24">
        <f t="shared" si="10"/>
        <v>781059.01417306275</v>
      </c>
      <c r="O88" s="24">
        <f t="shared" si="11"/>
        <v>2175482.3274588617</v>
      </c>
      <c r="P88" s="31"/>
      <c r="Q88" s="24"/>
      <c r="R88" s="24"/>
      <c r="S88" s="24"/>
      <c r="T88" s="24"/>
      <c r="U88" s="24"/>
      <c r="AN88" s="1">
        <v>85.1</v>
      </c>
      <c r="AO88" s="1">
        <v>35.299999999999997</v>
      </c>
    </row>
    <row r="89" spans="1:41">
      <c r="A89" s="1" t="s">
        <v>539</v>
      </c>
      <c r="B89" s="16">
        <v>40</v>
      </c>
      <c r="C89" s="1" t="s">
        <v>497</v>
      </c>
      <c r="D89" s="1" t="s">
        <v>298</v>
      </c>
      <c r="E89" s="1" t="s">
        <v>553</v>
      </c>
      <c r="F89" s="1">
        <v>84.28</v>
      </c>
      <c r="G89" s="13">
        <v>35.36</v>
      </c>
      <c r="H89" s="11">
        <f t="shared" si="7"/>
        <v>35.6</v>
      </c>
      <c r="I89" s="11">
        <f t="shared" si="8"/>
        <v>84.47</v>
      </c>
      <c r="J89" s="23">
        <f t="shared" si="12"/>
        <v>0.6213372137099813</v>
      </c>
      <c r="K89" s="23">
        <f t="shared" si="12"/>
        <v>1.4742796191596101</v>
      </c>
      <c r="L89" s="30">
        <f t="shared" si="9"/>
        <v>1987591.9350005684</v>
      </c>
      <c r="M89">
        <f t="shared" si="13"/>
        <v>22.461362299908245</v>
      </c>
      <c r="N89" s="24">
        <f t="shared" si="10"/>
        <v>759380.01576590945</v>
      </c>
      <c r="O89" s="24">
        <f t="shared" si="11"/>
        <v>2162381.9225786007</v>
      </c>
      <c r="P89" s="31"/>
      <c r="Q89" s="24"/>
      <c r="R89" s="24"/>
      <c r="S89" s="24"/>
      <c r="T89" s="24"/>
      <c r="U89" s="24"/>
      <c r="AN89" s="1">
        <v>90.33</v>
      </c>
      <c r="AO89" s="1">
        <v>35.44</v>
      </c>
    </row>
    <row r="90" spans="1:41">
      <c r="A90" s="1" t="s">
        <v>539</v>
      </c>
      <c r="B90" s="15">
        <v>299</v>
      </c>
      <c r="C90" s="1" t="s">
        <v>497</v>
      </c>
      <c r="D90" s="1" t="s">
        <v>298</v>
      </c>
      <c r="E90" s="1" t="s">
        <v>554</v>
      </c>
      <c r="F90" s="1">
        <v>87.5</v>
      </c>
      <c r="G90" s="13">
        <v>36.19</v>
      </c>
      <c r="H90" s="11">
        <f t="shared" si="7"/>
        <v>36.32</v>
      </c>
      <c r="I90" s="11">
        <f t="shared" si="8"/>
        <v>87.83</v>
      </c>
      <c r="J90" s="23">
        <f t="shared" si="12"/>
        <v>0.63390358432434046</v>
      </c>
      <c r="K90" s="23">
        <f t="shared" si="12"/>
        <v>1.5329226820266195</v>
      </c>
      <c r="L90" s="30">
        <f t="shared" si="9"/>
        <v>1967428.4996297518</v>
      </c>
      <c r="M90">
        <f t="shared" si="13"/>
        <v>17.601724352213996</v>
      </c>
      <c r="N90" s="24">
        <f t="shared" si="10"/>
        <v>594947.57958373346</v>
      </c>
      <c r="O90" s="24">
        <f t="shared" si="11"/>
        <v>2123873.358764885</v>
      </c>
      <c r="P90" s="31"/>
      <c r="Q90" s="24"/>
      <c r="R90" s="24"/>
      <c r="S90" s="24"/>
      <c r="T90" s="24"/>
      <c r="U90" s="24"/>
      <c r="AN90" s="1">
        <v>92.39</v>
      </c>
      <c r="AO90" s="1">
        <v>33.119999999999997</v>
      </c>
    </row>
    <row r="91" spans="1:41">
      <c r="A91" s="1" t="s">
        <v>539</v>
      </c>
      <c r="B91" s="15">
        <v>494</v>
      </c>
      <c r="C91" s="1" t="s">
        <v>497</v>
      </c>
      <c r="D91" s="1" t="s">
        <v>298</v>
      </c>
      <c r="E91" s="1" t="s">
        <v>555</v>
      </c>
      <c r="F91" s="1">
        <v>89.11</v>
      </c>
      <c r="G91" s="13">
        <v>36.15</v>
      </c>
      <c r="H91" s="11">
        <f t="shared" si="7"/>
        <v>36.25</v>
      </c>
      <c r="I91" s="11">
        <f t="shared" si="8"/>
        <v>89.18</v>
      </c>
      <c r="J91" s="23">
        <f t="shared" si="12"/>
        <v>0.63268185384794451</v>
      </c>
      <c r="K91" s="23">
        <f t="shared" si="12"/>
        <v>1.5564846269285433</v>
      </c>
      <c r="L91" s="30">
        <f t="shared" si="9"/>
        <v>1969373.975120561</v>
      </c>
      <c r="M91">
        <f t="shared" si="13"/>
        <v>15.649191248229688</v>
      </c>
      <c r="N91" s="24">
        <f t="shared" si="10"/>
        <v>531232.02036624902</v>
      </c>
      <c r="O91" s="24">
        <f t="shared" si="11"/>
        <v>2102818.0367106637</v>
      </c>
      <c r="P91" s="31"/>
      <c r="Q91" s="24"/>
      <c r="R91" s="24"/>
      <c r="S91" s="24"/>
      <c r="T91" s="24"/>
      <c r="U91" s="24"/>
      <c r="AN91" s="1">
        <v>85.11</v>
      </c>
      <c r="AO91" s="1">
        <v>34.15</v>
      </c>
    </row>
    <row r="92" spans="1:41">
      <c r="A92" s="1" t="s">
        <v>539</v>
      </c>
      <c r="B92" s="15">
        <v>52</v>
      </c>
      <c r="C92" s="1" t="s">
        <v>497</v>
      </c>
      <c r="D92" s="1" t="s">
        <v>298</v>
      </c>
      <c r="E92" s="1" t="s">
        <v>253</v>
      </c>
      <c r="F92" s="1">
        <v>85.1</v>
      </c>
      <c r="G92" s="13">
        <v>35.299999999999997</v>
      </c>
      <c r="H92" s="11">
        <f t="shared" si="7"/>
        <v>35.5</v>
      </c>
      <c r="I92" s="11">
        <f t="shared" si="8"/>
        <v>85.17</v>
      </c>
      <c r="J92" s="23">
        <f t="shared" si="12"/>
        <v>0.61959188445798696</v>
      </c>
      <c r="K92" s="23">
        <f t="shared" si="12"/>
        <v>1.4864969239235706</v>
      </c>
      <c r="L92" s="30">
        <f t="shared" si="9"/>
        <v>1990419.5006866471</v>
      </c>
      <c r="M92">
        <f t="shared" si="13"/>
        <v>21.448937727471939</v>
      </c>
      <c r="N92" s="24">
        <f t="shared" si="10"/>
        <v>727840.45813096454</v>
      </c>
      <c r="O92" s="24">
        <f t="shared" si="11"/>
        <v>2146619.2780926232</v>
      </c>
      <c r="P92" s="31"/>
      <c r="Q92" s="24"/>
      <c r="R92" s="24"/>
      <c r="S92" s="24"/>
      <c r="T92" s="24"/>
      <c r="U92" s="24"/>
      <c r="AN92" s="1">
        <v>86.35</v>
      </c>
      <c r="AO92" s="1">
        <v>34.43</v>
      </c>
    </row>
    <row r="93" spans="1:41">
      <c r="A93" s="1" t="s">
        <v>539</v>
      </c>
      <c r="B93" s="15">
        <v>678</v>
      </c>
      <c r="C93" s="1" t="s">
        <v>497</v>
      </c>
      <c r="D93" s="1" t="s">
        <v>14</v>
      </c>
      <c r="E93" s="1" t="s">
        <v>556</v>
      </c>
      <c r="F93" s="1">
        <v>90.33</v>
      </c>
      <c r="G93" s="13">
        <v>35.44</v>
      </c>
      <c r="H93" s="11">
        <f t="shared" si="7"/>
        <v>35.729999999999997</v>
      </c>
      <c r="I93" s="11">
        <f t="shared" si="8"/>
        <v>90.55</v>
      </c>
      <c r="J93" s="23">
        <f t="shared" si="12"/>
        <v>0.62360614173757389</v>
      </c>
      <c r="K93" s="23">
        <f t="shared" si="12"/>
        <v>1.5803956376808654</v>
      </c>
      <c r="L93" s="30">
        <f t="shared" si="9"/>
        <v>1983926.0668030668</v>
      </c>
      <c r="M93">
        <f t="shared" si="13"/>
        <v>13.667731727890081</v>
      </c>
      <c r="N93" s="24">
        <f t="shared" si="10"/>
        <v>468783.76339851931</v>
      </c>
      <c r="O93" s="24">
        <f t="shared" si="11"/>
        <v>2071443.9964432884</v>
      </c>
      <c r="P93" s="31"/>
      <c r="Q93" s="24"/>
      <c r="R93" s="24"/>
      <c r="S93" s="24"/>
      <c r="T93" s="24"/>
      <c r="U93" s="24"/>
      <c r="AN93" s="1">
        <v>86.28</v>
      </c>
      <c r="AO93" s="1">
        <v>33.56</v>
      </c>
    </row>
    <row r="94" spans="1:41">
      <c r="A94" s="1" t="s">
        <v>539</v>
      </c>
      <c r="B94" s="15">
        <v>741</v>
      </c>
      <c r="C94" s="1" t="s">
        <v>497</v>
      </c>
      <c r="D94" s="1" t="s">
        <v>14</v>
      </c>
      <c r="E94" s="1" t="s">
        <v>557</v>
      </c>
      <c r="F94" s="1">
        <v>92.39</v>
      </c>
      <c r="G94" s="13">
        <v>33.119999999999997</v>
      </c>
      <c r="H94" s="11">
        <f t="shared" si="7"/>
        <v>33.200000000000003</v>
      </c>
      <c r="I94" s="11">
        <f t="shared" si="8"/>
        <v>92.65</v>
      </c>
      <c r="J94" s="23">
        <f t="shared" si="12"/>
        <v>0.57944931166211744</v>
      </c>
      <c r="K94" s="23">
        <f t="shared" si="12"/>
        <v>1.6170475519727465</v>
      </c>
      <c r="L94" s="30">
        <f t="shared" si="9"/>
        <v>2057368.1371073218</v>
      </c>
      <c r="M94">
        <f t="shared" si="13"/>
        <v>10.630458010581142</v>
      </c>
      <c r="N94" s="24">
        <f t="shared" si="10"/>
        <v>379530.61232081143</v>
      </c>
      <c r="O94" s="24">
        <f t="shared" si="11"/>
        <v>1977131.5414519876</v>
      </c>
      <c r="P94" s="31"/>
      <c r="Q94" s="24"/>
      <c r="R94" s="24"/>
      <c r="S94" s="24"/>
      <c r="T94" s="24"/>
      <c r="U94" s="24"/>
      <c r="AN94" s="1">
        <v>86.09</v>
      </c>
      <c r="AO94" s="1">
        <v>31.54</v>
      </c>
    </row>
    <row r="95" spans="1:41">
      <c r="A95" s="1" t="s">
        <v>539</v>
      </c>
      <c r="B95" s="15">
        <v>79</v>
      </c>
      <c r="C95" s="1" t="s">
        <v>497</v>
      </c>
      <c r="D95" s="1" t="s">
        <v>76</v>
      </c>
      <c r="E95" s="1" t="s">
        <v>558</v>
      </c>
      <c r="F95" s="1">
        <v>85.11</v>
      </c>
      <c r="G95" s="13">
        <v>34.15</v>
      </c>
      <c r="H95" s="11">
        <f t="shared" si="7"/>
        <v>34.25</v>
      </c>
      <c r="I95" s="11">
        <f t="shared" si="8"/>
        <v>85.18</v>
      </c>
      <c r="J95" s="23">
        <f t="shared" si="12"/>
        <v>0.59777526880805787</v>
      </c>
      <c r="K95" s="23">
        <f t="shared" si="12"/>
        <v>1.48667145684877</v>
      </c>
      <c r="L95" s="30">
        <f t="shared" si="9"/>
        <v>2026339.7151729681</v>
      </c>
      <c r="M95">
        <f t="shared" si="13"/>
        <v>21.43447451929427</v>
      </c>
      <c r="N95" s="24">
        <f t="shared" si="10"/>
        <v>740499.36228194495</v>
      </c>
      <c r="O95" s="24">
        <f t="shared" si="11"/>
        <v>2112999.7754337369</v>
      </c>
      <c r="P95" s="31"/>
      <c r="Q95" s="24"/>
      <c r="R95" s="24"/>
      <c r="S95" s="24"/>
      <c r="T95" s="24"/>
      <c r="U95" s="24"/>
      <c r="AN95" s="1">
        <v>86.29</v>
      </c>
      <c r="AO95" s="1">
        <v>31.24</v>
      </c>
    </row>
    <row r="96" spans="1:41">
      <c r="A96" s="1" t="s">
        <v>539</v>
      </c>
      <c r="B96" s="15">
        <v>342</v>
      </c>
      <c r="C96" s="1" t="s">
        <v>497</v>
      </c>
      <c r="D96" s="1" t="s">
        <v>7</v>
      </c>
      <c r="E96" s="1" t="s">
        <v>543</v>
      </c>
      <c r="F96" s="1">
        <v>86.35</v>
      </c>
      <c r="G96" s="13">
        <v>34.43</v>
      </c>
      <c r="H96" s="11">
        <f t="shared" si="7"/>
        <v>34.72</v>
      </c>
      <c r="I96" s="11">
        <f t="shared" si="8"/>
        <v>86.58</v>
      </c>
      <c r="J96" s="23">
        <f t="shared" si="12"/>
        <v>0.60597831629243115</v>
      </c>
      <c r="K96" s="23">
        <f t="shared" si="12"/>
        <v>1.5111060663766904</v>
      </c>
      <c r="L96" s="30">
        <f t="shared" si="9"/>
        <v>2012706.9392649021</v>
      </c>
      <c r="M96">
        <f t="shared" si="13"/>
        <v>19.40962537442168</v>
      </c>
      <c r="N96" s="24">
        <f t="shared" si="10"/>
        <v>668861.93154551508</v>
      </c>
      <c r="O96" s="24">
        <f t="shared" si="11"/>
        <v>2100871.4890911551</v>
      </c>
      <c r="P96" s="31"/>
      <c r="Q96" s="24"/>
      <c r="R96" s="24"/>
      <c r="S96" s="24"/>
      <c r="T96" s="24"/>
      <c r="U96" s="24"/>
      <c r="AN96" s="1">
        <v>86.52</v>
      </c>
      <c r="AO96" s="1">
        <v>33.58</v>
      </c>
    </row>
    <row r="97" spans="1:41">
      <c r="A97" s="1" t="s">
        <v>539</v>
      </c>
      <c r="B97" s="15">
        <v>356</v>
      </c>
      <c r="C97" s="1" t="s">
        <v>497</v>
      </c>
      <c r="D97" s="1" t="s">
        <v>7</v>
      </c>
      <c r="E97" s="1" t="s">
        <v>559</v>
      </c>
      <c r="F97" s="1">
        <v>86.28</v>
      </c>
      <c r="G97" s="13">
        <v>33.56</v>
      </c>
      <c r="H97" s="11">
        <f t="shared" si="7"/>
        <v>33.93</v>
      </c>
      <c r="I97" s="11">
        <f t="shared" si="8"/>
        <v>86.47</v>
      </c>
      <c r="J97" s="23">
        <f t="shared" si="12"/>
        <v>0.59219021520167603</v>
      </c>
      <c r="K97" s="23">
        <f t="shared" si="12"/>
        <v>1.5091862041994968</v>
      </c>
      <c r="L97" s="30">
        <f t="shared" si="9"/>
        <v>2035711.1972255113</v>
      </c>
      <c r="M97">
        <f t="shared" si="13"/>
        <v>19.568720664375952</v>
      </c>
      <c r="N97" s="24">
        <f t="shared" si="10"/>
        <v>681835.45892702125</v>
      </c>
      <c r="O97" s="24">
        <f t="shared" si="11"/>
        <v>2081060.5161503106</v>
      </c>
      <c r="P97" s="31"/>
      <c r="Q97" s="24"/>
      <c r="R97" s="24"/>
      <c r="S97" s="24"/>
      <c r="T97" s="24"/>
      <c r="U97" s="24"/>
      <c r="AN97" s="1">
        <v>87.51</v>
      </c>
      <c r="AO97" s="1">
        <v>30.59</v>
      </c>
    </row>
    <row r="98" spans="1:41">
      <c r="A98" s="1" t="s">
        <v>539</v>
      </c>
      <c r="B98" s="15">
        <v>434</v>
      </c>
      <c r="C98" s="1" t="s">
        <v>497</v>
      </c>
      <c r="D98" s="1" t="s">
        <v>7</v>
      </c>
      <c r="E98" s="1" t="s">
        <v>560</v>
      </c>
      <c r="F98" s="1">
        <v>86.09</v>
      </c>
      <c r="G98" s="13">
        <v>31.54</v>
      </c>
      <c r="H98" s="11">
        <f t="shared" si="7"/>
        <v>31.9</v>
      </c>
      <c r="I98" s="11">
        <f t="shared" si="8"/>
        <v>86.15</v>
      </c>
      <c r="J98" s="23">
        <f t="shared" si="12"/>
        <v>0.55676003138619112</v>
      </c>
      <c r="K98" s="23">
        <f t="shared" si="12"/>
        <v>1.5036011505931151</v>
      </c>
      <c r="L98" s="30">
        <f t="shared" si="9"/>
        <v>2096929.9791287514</v>
      </c>
      <c r="M98">
        <f t="shared" si="13"/>
        <v>20.031543326061112</v>
      </c>
      <c r="N98" s="24">
        <f t="shared" si="10"/>
        <v>718276.99555740296</v>
      </c>
      <c r="O98" s="24">
        <f t="shared" si="11"/>
        <v>2029115.4499786966</v>
      </c>
      <c r="P98" s="31"/>
      <c r="Q98" s="24"/>
      <c r="R98" s="24"/>
      <c r="S98" s="24"/>
      <c r="T98" s="24"/>
      <c r="U98" s="24"/>
      <c r="AN98" s="1">
        <v>90.31</v>
      </c>
      <c r="AO98" s="1">
        <v>33.479999999999997</v>
      </c>
    </row>
    <row r="99" spans="1:41">
      <c r="A99" s="1" t="s">
        <v>539</v>
      </c>
      <c r="B99" s="15">
        <v>444</v>
      </c>
      <c r="C99" s="1" t="s">
        <v>497</v>
      </c>
      <c r="D99" s="1" t="s">
        <v>7</v>
      </c>
      <c r="E99" s="1" t="s">
        <v>561</v>
      </c>
      <c r="F99" s="1">
        <v>86.29</v>
      </c>
      <c r="G99" s="13">
        <v>31.24</v>
      </c>
      <c r="H99" s="11">
        <f t="shared" si="7"/>
        <v>31.4</v>
      </c>
      <c r="I99" s="11">
        <f t="shared" si="8"/>
        <v>86.48</v>
      </c>
      <c r="J99" s="23">
        <f t="shared" si="12"/>
        <v>0.54803338512621946</v>
      </c>
      <c r="K99" s="23">
        <f t="shared" si="12"/>
        <v>1.5093607371246962</v>
      </c>
      <c r="L99" s="30">
        <f t="shared" si="9"/>
        <v>2112499.394670439</v>
      </c>
      <c r="M99">
        <f t="shared" si="13"/>
        <v>19.554257456198286</v>
      </c>
      <c r="N99" s="24">
        <f t="shared" si="10"/>
        <v>707052.20347528916</v>
      </c>
      <c r="O99" s="24">
        <f t="shared" si="11"/>
        <v>2008529.0258141803</v>
      </c>
      <c r="P99" s="31"/>
      <c r="Q99" s="24"/>
      <c r="R99" s="24"/>
      <c r="S99" s="24"/>
      <c r="T99" s="24"/>
      <c r="U99" s="24"/>
      <c r="AN99" s="1">
        <v>91.03</v>
      </c>
      <c r="AO99" s="1">
        <v>31.49</v>
      </c>
    </row>
    <row r="100" spans="1:41">
      <c r="A100" s="1" t="s">
        <v>539</v>
      </c>
      <c r="B100" s="15">
        <v>446</v>
      </c>
      <c r="C100" s="1" t="s">
        <v>497</v>
      </c>
      <c r="D100" s="1" t="s">
        <v>7</v>
      </c>
      <c r="E100" s="1" t="s">
        <v>562</v>
      </c>
      <c r="F100" s="1">
        <v>86.52</v>
      </c>
      <c r="G100" s="13">
        <v>33.58</v>
      </c>
      <c r="H100" s="11">
        <f t="shared" si="7"/>
        <v>33.97</v>
      </c>
      <c r="I100" s="11">
        <f t="shared" si="8"/>
        <v>86.87</v>
      </c>
      <c r="J100" s="23">
        <f t="shared" si="12"/>
        <v>0.59288834690247372</v>
      </c>
      <c r="K100" s="23">
        <f t="shared" si="12"/>
        <v>1.5161675212074741</v>
      </c>
      <c r="L100" s="30">
        <f t="shared" si="9"/>
        <v>2034535.7456828041</v>
      </c>
      <c r="M100">
        <f t="shared" si="13"/>
        <v>18.990192337269487</v>
      </c>
      <c r="N100" s="24">
        <f t="shared" si="10"/>
        <v>662050.74839489558</v>
      </c>
      <c r="O100" s="24">
        <f t="shared" si="11"/>
        <v>2075385.2440411902</v>
      </c>
      <c r="P100" s="31"/>
      <c r="Q100" s="24"/>
      <c r="R100" s="24"/>
      <c r="S100" s="24"/>
      <c r="T100" s="24"/>
      <c r="U100" s="24"/>
      <c r="AN100" s="1">
        <v>93.16</v>
      </c>
      <c r="AO100" s="1">
        <v>31.08</v>
      </c>
    </row>
    <row r="101" spans="1:41">
      <c r="A101" s="1" t="s">
        <v>539</v>
      </c>
      <c r="B101" s="15">
        <v>472</v>
      </c>
      <c r="C101" s="1" t="s">
        <v>497</v>
      </c>
      <c r="D101" s="1" t="s">
        <v>7</v>
      </c>
      <c r="E101" s="1" t="s">
        <v>563</v>
      </c>
      <c r="F101" s="1">
        <v>87.51</v>
      </c>
      <c r="G101" s="13">
        <v>30.59</v>
      </c>
      <c r="H101" s="11">
        <f t="shared" si="7"/>
        <v>30.98</v>
      </c>
      <c r="I101" s="11">
        <f t="shared" si="8"/>
        <v>87.85</v>
      </c>
      <c r="J101" s="23">
        <f t="shared" si="12"/>
        <v>0.54070300226784329</v>
      </c>
      <c r="K101" s="23">
        <f t="shared" si="12"/>
        <v>1.5332717478770184</v>
      </c>
      <c r="L101" s="30">
        <f t="shared" si="9"/>
        <v>2125734.9609941281</v>
      </c>
      <c r="M101">
        <f t="shared" si="13"/>
        <v>17.572797935858677</v>
      </c>
      <c r="N101" s="24">
        <f t="shared" si="10"/>
        <v>641796.19090511708</v>
      </c>
      <c r="O101" s="24">
        <f t="shared" si="11"/>
        <v>1972654.2815479084</v>
      </c>
      <c r="P101" s="31"/>
      <c r="Q101" s="24"/>
      <c r="R101" s="24"/>
      <c r="S101" s="24"/>
      <c r="T101" s="24"/>
      <c r="U101" s="24"/>
      <c r="AN101" s="1">
        <v>96.5</v>
      </c>
      <c r="AO101" s="1">
        <v>32.229999999999997</v>
      </c>
    </row>
    <row r="102" spans="1:41">
      <c r="A102" s="1" t="s">
        <v>539</v>
      </c>
      <c r="B102" s="15">
        <v>548</v>
      </c>
      <c r="C102" s="1" t="s">
        <v>497</v>
      </c>
      <c r="D102" s="1" t="s">
        <v>503</v>
      </c>
      <c r="E102" s="1" t="s">
        <v>564</v>
      </c>
      <c r="F102" s="1">
        <v>90.31</v>
      </c>
      <c r="G102" s="13">
        <v>33.479999999999997</v>
      </c>
      <c r="H102" s="11">
        <f t="shared" si="7"/>
        <v>33.799999999999997</v>
      </c>
      <c r="I102" s="11">
        <f t="shared" si="8"/>
        <v>90.52</v>
      </c>
      <c r="J102" s="23">
        <f t="shared" si="12"/>
        <v>0.58992128717408332</v>
      </c>
      <c r="K102" s="23">
        <f t="shared" si="12"/>
        <v>1.579872038905267</v>
      </c>
      <c r="L102" s="30">
        <f t="shared" si="9"/>
        <v>2039539.3961886303</v>
      </c>
      <c r="M102">
        <f t="shared" si="13"/>
        <v>13.711121352423067</v>
      </c>
      <c r="N102" s="24">
        <f t="shared" si="10"/>
        <v>483425.34029136517</v>
      </c>
      <c r="O102" s="24">
        <f t="shared" si="11"/>
        <v>2017771.0316952986</v>
      </c>
      <c r="P102" s="31"/>
      <c r="Q102" s="24"/>
      <c r="R102" s="24"/>
      <c r="S102" s="24"/>
      <c r="T102" s="24"/>
      <c r="U102" s="24"/>
      <c r="AN102" s="1">
        <v>94.07</v>
      </c>
      <c r="AO102" s="1">
        <v>30.04</v>
      </c>
    </row>
    <row r="103" spans="1:41">
      <c r="A103" s="1" t="s">
        <v>539</v>
      </c>
      <c r="B103" s="15">
        <v>595</v>
      </c>
      <c r="C103" s="1" t="s">
        <v>497</v>
      </c>
      <c r="D103" s="1" t="s">
        <v>503</v>
      </c>
      <c r="E103" s="1" t="s">
        <v>565</v>
      </c>
      <c r="F103" s="1">
        <v>91.03</v>
      </c>
      <c r="G103" s="13">
        <v>31.49</v>
      </c>
      <c r="H103" s="11">
        <f t="shared" si="7"/>
        <v>31.82</v>
      </c>
      <c r="I103" s="11">
        <f t="shared" si="8"/>
        <v>91.05</v>
      </c>
      <c r="J103" s="23">
        <f t="shared" si="12"/>
        <v>0.55536376798459564</v>
      </c>
      <c r="K103" s="23">
        <f t="shared" si="12"/>
        <v>1.589122283940837</v>
      </c>
      <c r="L103" s="30">
        <f t="shared" si="9"/>
        <v>2099407.5981895342</v>
      </c>
      <c r="M103">
        <f t="shared" si="13"/>
        <v>12.944571319007009</v>
      </c>
      <c r="N103" s="24">
        <f t="shared" si="10"/>
        <v>470284.79210697662</v>
      </c>
      <c r="O103" s="24">
        <f t="shared" si="11"/>
        <v>1953134.1052520073</v>
      </c>
      <c r="P103" s="31"/>
      <c r="Q103" s="24"/>
      <c r="R103" s="24"/>
      <c r="S103" s="24"/>
      <c r="T103" s="24"/>
      <c r="U103" s="24"/>
      <c r="AN103" s="1">
        <v>94.04</v>
      </c>
      <c r="AO103" s="1">
        <v>33.26</v>
      </c>
    </row>
    <row r="104" spans="1:41">
      <c r="A104" s="1" t="s">
        <v>539</v>
      </c>
      <c r="B104" s="15">
        <v>791</v>
      </c>
      <c r="C104" s="1" t="s">
        <v>497</v>
      </c>
      <c r="D104" s="1" t="s">
        <v>28</v>
      </c>
      <c r="E104" s="1" t="s">
        <v>566</v>
      </c>
      <c r="F104" s="1">
        <v>93.16</v>
      </c>
      <c r="G104" s="13">
        <v>31.08</v>
      </c>
      <c r="H104" s="11">
        <f t="shared" si="7"/>
        <v>31.13</v>
      </c>
      <c r="I104" s="11">
        <f t="shared" si="8"/>
        <v>93.27</v>
      </c>
      <c r="J104" s="23">
        <f t="shared" si="12"/>
        <v>0.54332099614583473</v>
      </c>
      <c r="K104" s="23">
        <f t="shared" si="12"/>
        <v>1.6278685933351111</v>
      </c>
      <c r="L104" s="30">
        <f t="shared" si="9"/>
        <v>2120991.2812496298</v>
      </c>
      <c r="M104">
        <f t="shared" si="13"/>
        <v>9.7337391035661671</v>
      </c>
      <c r="N104" s="24">
        <f t="shared" si="10"/>
        <v>358595.55078887643</v>
      </c>
      <c r="O104" s="24">
        <f t="shared" si="11"/>
        <v>1908732.275426016</v>
      </c>
      <c r="P104" s="31"/>
      <c r="Q104" s="24"/>
      <c r="R104" s="24"/>
      <c r="S104" s="24"/>
      <c r="T104" s="24"/>
      <c r="U104" s="24"/>
      <c r="AN104" s="1">
        <v>95.18</v>
      </c>
      <c r="AO104" s="1">
        <v>32.21</v>
      </c>
    </row>
    <row r="105" spans="1:41">
      <c r="A105" s="1" t="s">
        <v>539</v>
      </c>
      <c r="B105" s="15">
        <v>850</v>
      </c>
      <c r="C105" s="1" t="s">
        <v>497</v>
      </c>
      <c r="D105" s="1" t="s">
        <v>306</v>
      </c>
      <c r="E105" s="1" t="s">
        <v>567</v>
      </c>
      <c r="F105" s="1">
        <v>96.5</v>
      </c>
      <c r="G105" s="13">
        <v>32.229999999999997</v>
      </c>
      <c r="H105" s="11">
        <f t="shared" si="7"/>
        <v>32.380000000000003</v>
      </c>
      <c r="I105" s="11">
        <f t="shared" si="8"/>
        <v>96.83</v>
      </c>
      <c r="J105" s="23">
        <f t="shared" si="12"/>
        <v>0.56513761179576394</v>
      </c>
      <c r="K105" s="23">
        <f t="shared" si="12"/>
        <v>1.6900023147061092</v>
      </c>
      <c r="L105" s="30">
        <f t="shared" si="9"/>
        <v>2082170.4565316192</v>
      </c>
      <c r="M105">
        <f t="shared" si="13"/>
        <v>4.5848369923186842</v>
      </c>
      <c r="N105" s="24">
        <f t="shared" si="10"/>
        <v>166438.5652229499</v>
      </c>
      <c r="O105" s="24">
        <f t="shared" si="11"/>
        <v>1923682.2875604392</v>
      </c>
      <c r="P105" s="31"/>
      <c r="Q105" s="24"/>
      <c r="R105" s="24"/>
      <c r="S105" s="24"/>
      <c r="T105" s="24"/>
      <c r="U105" s="24"/>
      <c r="AN105" s="1">
        <v>98.29</v>
      </c>
      <c r="AO105" s="1">
        <v>29.25</v>
      </c>
    </row>
    <row r="106" spans="1:41">
      <c r="A106" s="1" t="s">
        <v>539</v>
      </c>
      <c r="B106" s="15">
        <v>863</v>
      </c>
      <c r="C106" s="1" t="s">
        <v>497</v>
      </c>
      <c r="D106" s="1" t="s">
        <v>306</v>
      </c>
      <c r="E106" s="1" t="s">
        <v>568</v>
      </c>
      <c r="F106" s="1">
        <v>94.07</v>
      </c>
      <c r="G106" s="13">
        <v>30.04</v>
      </c>
      <c r="H106" s="11">
        <f t="shared" si="7"/>
        <v>30.07</v>
      </c>
      <c r="I106" s="11">
        <f t="shared" si="8"/>
        <v>94.12</v>
      </c>
      <c r="J106" s="23">
        <f t="shared" si="12"/>
        <v>0.52482050607469488</v>
      </c>
      <c r="K106" s="23">
        <f t="shared" si="12"/>
        <v>1.6427038919770631</v>
      </c>
      <c r="L106" s="30">
        <f t="shared" si="9"/>
        <v>2154919.6976060616</v>
      </c>
      <c r="M106">
        <f t="shared" si="13"/>
        <v>8.5043664084649304</v>
      </c>
      <c r="N106" s="24">
        <f t="shared" si="10"/>
        <v>318679.82932697592</v>
      </c>
      <c r="O106" s="24">
        <f t="shared" si="11"/>
        <v>1867964.454317987</v>
      </c>
      <c r="P106" s="31"/>
      <c r="Q106" s="24"/>
      <c r="R106" s="24"/>
      <c r="S106" s="24"/>
      <c r="T106" s="24"/>
      <c r="U106" s="24"/>
      <c r="AN106" s="1">
        <v>98.8</v>
      </c>
      <c r="AO106" s="1">
        <v>27.13</v>
      </c>
    </row>
    <row r="107" spans="1:41">
      <c r="A107" s="1" t="s">
        <v>0</v>
      </c>
      <c r="B107" s="1">
        <v>833</v>
      </c>
      <c r="C107" s="1" t="s">
        <v>508</v>
      </c>
      <c r="D107" s="1" t="s">
        <v>306</v>
      </c>
      <c r="E107" s="1" t="s">
        <v>569</v>
      </c>
      <c r="F107" s="1">
        <v>94.04</v>
      </c>
      <c r="G107" s="13">
        <v>33.26</v>
      </c>
      <c r="H107" s="11">
        <f t="shared" si="7"/>
        <v>33.43</v>
      </c>
      <c r="I107" s="11">
        <f t="shared" si="8"/>
        <v>94.07</v>
      </c>
      <c r="J107" s="23">
        <f t="shared" si="12"/>
        <v>0.58346356894170437</v>
      </c>
      <c r="K107" s="23">
        <f t="shared" si="12"/>
        <v>1.6418312273510658</v>
      </c>
      <c r="L107" s="30">
        <f t="shared" si="9"/>
        <v>2050502.4267746222</v>
      </c>
      <c r="M107">
        <f t="shared" si="13"/>
        <v>8.5766824493532337</v>
      </c>
      <c r="N107" s="24">
        <f t="shared" si="10"/>
        <v>305797.45298862038</v>
      </c>
      <c r="O107" s="24">
        <f t="shared" si="11"/>
        <v>1971617.9631763936</v>
      </c>
      <c r="P107" s="31"/>
      <c r="Q107" s="24"/>
      <c r="R107" s="24"/>
      <c r="S107" s="24"/>
      <c r="T107" s="24"/>
      <c r="U107" s="24"/>
      <c r="AN107" s="1">
        <v>99.29</v>
      </c>
      <c r="AO107" s="1">
        <v>27.31</v>
      </c>
    </row>
    <row r="108" spans="1:41">
      <c r="A108" s="1" t="s">
        <v>0</v>
      </c>
      <c r="B108" s="1">
        <v>827</v>
      </c>
      <c r="C108" s="1" t="s">
        <v>508</v>
      </c>
      <c r="D108" s="1" t="s">
        <v>306</v>
      </c>
      <c r="E108" s="1" t="s">
        <v>570</v>
      </c>
      <c r="F108" s="1">
        <v>95.18</v>
      </c>
      <c r="G108" s="13">
        <v>32.21</v>
      </c>
      <c r="H108" s="11">
        <f t="shared" si="7"/>
        <v>32.35</v>
      </c>
      <c r="I108" s="11">
        <f t="shared" si="8"/>
        <v>95.3</v>
      </c>
      <c r="J108" s="23">
        <f t="shared" si="12"/>
        <v>0.56461401302016567</v>
      </c>
      <c r="K108" s="23">
        <f t="shared" si="12"/>
        <v>1.663298777150596</v>
      </c>
      <c r="L108" s="30">
        <f t="shared" si="9"/>
        <v>2083087.6390848246</v>
      </c>
      <c r="M108">
        <f t="shared" si="13"/>
        <v>6.7977078435008895</v>
      </c>
      <c r="N108" s="24">
        <f t="shared" si="10"/>
        <v>246563.09348915186</v>
      </c>
      <c r="O108" s="24">
        <f t="shared" si="11"/>
        <v>1930745.8981394842</v>
      </c>
      <c r="P108" s="31"/>
      <c r="Q108" s="24"/>
      <c r="R108" s="24"/>
      <c r="S108" s="24"/>
      <c r="T108" s="24"/>
      <c r="U108" s="24"/>
      <c r="AN108" s="1">
        <v>99.21</v>
      </c>
      <c r="AO108" s="1">
        <v>28.2</v>
      </c>
    </row>
    <row r="109" spans="1:41">
      <c r="A109" s="1" t="s">
        <v>0</v>
      </c>
      <c r="B109" s="1">
        <v>891</v>
      </c>
      <c r="C109" s="1" t="s">
        <v>508</v>
      </c>
      <c r="D109" s="1" t="s">
        <v>306</v>
      </c>
      <c r="E109" s="1" t="s">
        <v>307</v>
      </c>
      <c r="F109" s="1">
        <v>98.29</v>
      </c>
      <c r="G109" s="13">
        <v>29.25</v>
      </c>
      <c r="H109" s="11">
        <f t="shared" si="7"/>
        <v>29.42</v>
      </c>
      <c r="I109" s="11">
        <f t="shared" si="8"/>
        <v>98.48</v>
      </c>
      <c r="J109" s="23">
        <f t="shared" si="12"/>
        <v>0.51347586593673178</v>
      </c>
      <c r="K109" s="23">
        <f t="shared" si="12"/>
        <v>1.7188002473640158</v>
      </c>
      <c r="L109" s="30">
        <f t="shared" si="9"/>
        <v>2176205.5352037209</v>
      </c>
      <c r="M109">
        <f t="shared" si="13"/>
        <v>2.1984076430045358</v>
      </c>
      <c r="N109" s="24">
        <f t="shared" si="10"/>
        <v>83479.326341141321</v>
      </c>
      <c r="O109" s="24">
        <f t="shared" si="11"/>
        <v>1824586.1289894967</v>
      </c>
      <c r="P109" s="31"/>
      <c r="Q109" s="24"/>
      <c r="R109" s="24"/>
      <c r="S109" s="24"/>
      <c r="T109" s="24"/>
      <c r="U109" s="24"/>
      <c r="AN109" s="1">
        <v>97.29</v>
      </c>
      <c r="AO109" s="1">
        <v>25.55</v>
      </c>
    </row>
    <row r="110" spans="1:41">
      <c r="A110" s="1" t="s">
        <v>0</v>
      </c>
      <c r="B110" s="1">
        <v>901</v>
      </c>
      <c r="C110" s="1" t="s">
        <v>508</v>
      </c>
      <c r="D110" s="1" t="s">
        <v>306</v>
      </c>
      <c r="E110" s="1" t="s">
        <v>571</v>
      </c>
      <c r="F110" s="1">
        <v>98.8</v>
      </c>
      <c r="G110" s="13">
        <v>27.13</v>
      </c>
      <c r="H110" s="11">
        <f t="shared" si="7"/>
        <v>27.22</v>
      </c>
      <c r="I110" s="11">
        <f t="shared" si="8"/>
        <v>99.33</v>
      </c>
      <c r="J110" s="23">
        <f t="shared" si="12"/>
        <v>0.47507862239285648</v>
      </c>
      <c r="K110" s="23">
        <f t="shared" si="12"/>
        <v>1.7336355460059676</v>
      </c>
      <c r="L110" s="30">
        <f t="shared" si="9"/>
        <v>2251147.7365092994</v>
      </c>
      <c r="M110">
        <f t="shared" si="13"/>
        <v>0.96903494790332012</v>
      </c>
      <c r="N110" s="24">
        <f t="shared" si="10"/>
        <v>38071.50982848851</v>
      </c>
      <c r="O110" s="24">
        <f t="shared" si="11"/>
        <v>1748364.1597332046</v>
      </c>
      <c r="P110" s="31"/>
      <c r="Q110" s="24"/>
      <c r="R110" s="24"/>
      <c r="S110" s="24"/>
      <c r="T110" s="24"/>
      <c r="U110" s="24"/>
      <c r="AN110" s="1">
        <v>83.2</v>
      </c>
      <c r="AO110" s="1">
        <v>29.88</v>
      </c>
    </row>
    <row r="111" spans="1:41">
      <c r="A111" s="1" t="s">
        <v>539</v>
      </c>
      <c r="B111" s="15">
        <v>893</v>
      </c>
      <c r="C111" s="1" t="s">
        <v>497</v>
      </c>
      <c r="D111" s="1" t="s">
        <v>306</v>
      </c>
      <c r="E111" s="1" t="s">
        <v>547</v>
      </c>
      <c r="F111" s="1">
        <v>99.29</v>
      </c>
      <c r="G111" s="13">
        <v>27.31</v>
      </c>
      <c r="H111" s="11">
        <f t="shared" si="7"/>
        <v>27.52</v>
      </c>
      <c r="I111" s="11">
        <f t="shared" si="8"/>
        <v>99.48</v>
      </c>
      <c r="J111" s="23">
        <f t="shared" si="12"/>
        <v>0.48031461014883947</v>
      </c>
      <c r="K111" s="23">
        <f t="shared" si="12"/>
        <v>1.7362535398839591</v>
      </c>
      <c r="L111" s="30">
        <f t="shared" si="9"/>
        <v>2240653.1706410437</v>
      </c>
      <c r="M111">
        <f t="shared" si="13"/>
        <v>0.75208682523838999</v>
      </c>
      <c r="N111" s="24">
        <f t="shared" si="10"/>
        <v>29410.845813756125</v>
      </c>
      <c r="O111" s="24">
        <f t="shared" si="11"/>
        <v>1758729.8009595354</v>
      </c>
      <c r="P111" s="31"/>
      <c r="Q111" s="24"/>
      <c r="R111" s="24"/>
      <c r="S111" s="24"/>
      <c r="T111" s="24"/>
      <c r="U111" s="24"/>
      <c r="AN111" s="1">
        <v>81.349999999999994</v>
      </c>
      <c r="AO111" s="1">
        <v>27.54</v>
      </c>
    </row>
    <row r="112" spans="1:41">
      <c r="A112" s="1" t="s">
        <v>539</v>
      </c>
      <c r="B112" s="15">
        <v>894</v>
      </c>
      <c r="C112" s="1" t="s">
        <v>497</v>
      </c>
      <c r="D112" s="1" t="s">
        <v>306</v>
      </c>
      <c r="E112" s="1" t="s">
        <v>546</v>
      </c>
      <c r="F112" s="1">
        <v>99.21</v>
      </c>
      <c r="G112" s="13">
        <v>28.2</v>
      </c>
      <c r="H112" s="11">
        <f t="shared" si="7"/>
        <v>28.33</v>
      </c>
      <c r="I112" s="11">
        <f t="shared" si="8"/>
        <v>99.35</v>
      </c>
      <c r="J112" s="23">
        <f t="shared" si="12"/>
        <v>0.49445177708999355</v>
      </c>
      <c r="K112" s="23">
        <f t="shared" si="12"/>
        <v>1.7339846118563662</v>
      </c>
      <c r="L112" s="30">
        <f t="shared" si="9"/>
        <v>2212760.0426374944</v>
      </c>
      <c r="M112">
        <f t="shared" si="13"/>
        <v>0.940108531548003</v>
      </c>
      <c r="N112" s="24">
        <f t="shared" si="10"/>
        <v>36305.313801967975</v>
      </c>
      <c r="O112" s="24">
        <f t="shared" si="11"/>
        <v>1786727.7523360942</v>
      </c>
      <c r="P112" s="31"/>
      <c r="Q112" s="24"/>
      <c r="R112" s="24"/>
      <c r="S112" s="24"/>
      <c r="T112" s="24"/>
      <c r="U112" s="24"/>
      <c r="AN112" s="1">
        <v>149.53</v>
      </c>
      <c r="AO112" s="1">
        <v>61.13</v>
      </c>
    </row>
    <row r="113" spans="1:41">
      <c r="A113" s="1" t="s">
        <v>539</v>
      </c>
      <c r="B113" s="15">
        <v>911</v>
      </c>
      <c r="C113" s="1" t="s">
        <v>497</v>
      </c>
      <c r="D113" s="1" t="s">
        <v>306</v>
      </c>
      <c r="E113" s="1" t="s">
        <v>523</v>
      </c>
      <c r="F113" s="1">
        <v>97.29</v>
      </c>
      <c r="G113" s="13">
        <v>25.55</v>
      </c>
      <c r="H113" s="11">
        <f t="shared" si="7"/>
        <v>25.92</v>
      </c>
      <c r="I113" s="11">
        <f t="shared" si="8"/>
        <v>97.48</v>
      </c>
      <c r="J113" s="23">
        <f t="shared" si="12"/>
        <v>0.45238934211693027</v>
      </c>
      <c r="K113" s="23">
        <f t="shared" si="12"/>
        <v>1.7013469548440725</v>
      </c>
      <c r="L113" s="30">
        <f t="shared" si="9"/>
        <v>2297691.4604807943</v>
      </c>
      <c r="M113">
        <f t="shared" si="13"/>
        <v>3.6447284607706814</v>
      </c>
      <c r="N113" s="24">
        <f t="shared" si="10"/>
        <v>146063.37020483377</v>
      </c>
      <c r="O113" s="24">
        <f t="shared" si="11"/>
        <v>1706145.7753882445</v>
      </c>
      <c r="P113" s="31"/>
      <c r="Q113" s="24"/>
      <c r="R113" s="24"/>
      <c r="S113" s="24"/>
      <c r="T113" s="24"/>
      <c r="U113" s="24"/>
      <c r="AN113" s="1">
        <v>86.48</v>
      </c>
      <c r="AO113" s="1">
        <v>33.31</v>
      </c>
    </row>
    <row r="114" spans="1:41">
      <c r="A114" s="1" t="s">
        <v>539</v>
      </c>
      <c r="B114" s="15">
        <v>252</v>
      </c>
      <c r="C114" s="1" t="s">
        <v>497</v>
      </c>
      <c r="D114" s="1" t="s">
        <v>60</v>
      </c>
      <c r="E114" s="1" t="s">
        <v>572</v>
      </c>
      <c r="F114" s="1">
        <v>83.2</v>
      </c>
      <c r="G114" s="13">
        <v>29.88</v>
      </c>
      <c r="H114" s="11">
        <f t="shared" si="7"/>
        <v>30.47</v>
      </c>
      <c r="I114" s="11">
        <f t="shared" si="8"/>
        <v>83.33</v>
      </c>
      <c r="J114" s="23">
        <f t="shared" si="12"/>
        <v>0.53180182308267221</v>
      </c>
      <c r="K114" s="23">
        <f t="shared" si="12"/>
        <v>1.4543828656868747</v>
      </c>
      <c r="L114" s="30">
        <f t="shared" si="9"/>
        <v>2142004.3470380451</v>
      </c>
      <c r="M114">
        <f t="shared" si="13"/>
        <v>24.110168032161653</v>
      </c>
      <c r="N114" s="24">
        <f t="shared" si="10"/>
        <v>874992.60502820578</v>
      </c>
      <c r="O114" s="24">
        <f t="shared" si="11"/>
        <v>2044050.4142685449</v>
      </c>
      <c r="P114" s="31"/>
      <c r="Q114" s="24"/>
      <c r="R114" s="24"/>
      <c r="S114" s="24"/>
      <c r="T114" s="24"/>
      <c r="U114" s="24"/>
      <c r="AN114" s="1">
        <v>88.02</v>
      </c>
      <c r="AO114" s="1">
        <v>30.41</v>
      </c>
    </row>
    <row r="115" spans="1:41">
      <c r="A115" s="1" t="s">
        <v>539</v>
      </c>
      <c r="B115" s="15">
        <v>263</v>
      </c>
      <c r="C115" s="1" t="s">
        <v>497</v>
      </c>
      <c r="D115" s="1" t="s">
        <v>60</v>
      </c>
      <c r="E115" s="1" t="s">
        <v>573</v>
      </c>
      <c r="F115" s="1">
        <v>81.349999999999994</v>
      </c>
      <c r="G115" s="13">
        <v>27.54</v>
      </c>
      <c r="H115" s="11">
        <f t="shared" si="7"/>
        <v>27.9</v>
      </c>
      <c r="I115" s="11">
        <f t="shared" si="8"/>
        <v>81.58</v>
      </c>
      <c r="J115" s="23">
        <f t="shared" si="12"/>
        <v>0.4869468613064179</v>
      </c>
      <c r="K115" s="23">
        <f t="shared" si="12"/>
        <v>1.423839603776974</v>
      </c>
      <c r="L115" s="30">
        <f t="shared" si="9"/>
        <v>2227488.0893849423</v>
      </c>
      <c r="M115">
        <f t="shared" si="13"/>
        <v>26.641229463252408</v>
      </c>
      <c r="N115" s="24">
        <f t="shared" si="10"/>
        <v>998810.99678398017</v>
      </c>
      <c r="O115" s="24">
        <f t="shared" si="11"/>
        <v>2008190.2458064535</v>
      </c>
      <c r="P115" s="31"/>
      <c r="Q115" s="24"/>
      <c r="R115" s="24"/>
      <c r="S115" s="24"/>
      <c r="T115" s="24"/>
      <c r="U115" s="24"/>
      <c r="AN115" s="1">
        <v>86.16</v>
      </c>
      <c r="AO115" s="1">
        <v>32.21</v>
      </c>
    </row>
    <row r="116" spans="1:41">
      <c r="A116" s="1" t="s">
        <v>0</v>
      </c>
      <c r="B116" s="2" t="s">
        <v>1</v>
      </c>
      <c r="C116" s="1" t="s">
        <v>2</v>
      </c>
      <c r="D116" s="1" t="s">
        <v>3</v>
      </c>
      <c r="E116" s="3" t="s">
        <v>4</v>
      </c>
      <c r="F116" s="1">
        <v>149.53</v>
      </c>
      <c r="G116" s="13">
        <v>61.13</v>
      </c>
      <c r="H116" s="11">
        <f t="shared" si="7"/>
        <v>61.22</v>
      </c>
      <c r="I116" s="11">
        <f t="shared" si="8"/>
        <v>149.88</v>
      </c>
      <c r="J116" s="23">
        <f t="shared" si="12"/>
        <v>1.0684905680709285</v>
      </c>
      <c r="K116" s="23">
        <f t="shared" si="12"/>
        <v>2.6158994828891009</v>
      </c>
      <c r="L116" s="30">
        <f t="shared" si="9"/>
        <v>1420222.4751962749</v>
      </c>
      <c r="M116">
        <f t="shared" si="13"/>
        <v>-72.142482390175346</v>
      </c>
      <c r="N116" s="24">
        <f t="shared" si="10"/>
        <v>-1351799.0453287114</v>
      </c>
      <c r="O116" s="24">
        <f t="shared" si="11"/>
        <v>3563677.345040136</v>
      </c>
      <c r="P116" s="31"/>
      <c r="Q116" s="24"/>
      <c r="R116" s="24"/>
      <c r="S116" s="24"/>
      <c r="T116" s="24"/>
      <c r="U116" s="24"/>
      <c r="V116" s="4" t="s">
        <v>471</v>
      </c>
      <c r="AN116" s="1">
        <v>92.19</v>
      </c>
      <c r="AO116" s="1">
        <v>34.44</v>
      </c>
    </row>
    <row r="117" spans="1:41">
      <c r="A117" s="1" t="s">
        <v>0</v>
      </c>
      <c r="B117" s="5" t="s">
        <v>6</v>
      </c>
      <c r="C117" s="1" t="s">
        <v>2</v>
      </c>
      <c r="D117" s="1" t="s">
        <v>7</v>
      </c>
      <c r="E117" s="3" t="s">
        <v>8</v>
      </c>
      <c r="F117" s="1">
        <v>86.48</v>
      </c>
      <c r="G117" s="13">
        <v>33.31</v>
      </c>
      <c r="H117" s="11">
        <f t="shared" si="7"/>
        <v>33.520000000000003</v>
      </c>
      <c r="I117" s="11">
        <f t="shared" si="8"/>
        <v>86.8</v>
      </c>
      <c r="J117" s="23">
        <f t="shared" si="12"/>
        <v>0.58503436526849928</v>
      </c>
      <c r="K117" s="23">
        <f t="shared" si="12"/>
        <v>1.5149457907310779</v>
      </c>
      <c r="L117" s="30">
        <f t="shared" si="9"/>
        <v>2047826.5045887937</v>
      </c>
      <c r="M117">
        <f t="shared" si="13"/>
        <v>19.091434794513127</v>
      </c>
      <c r="N117" s="24">
        <f t="shared" si="10"/>
        <v>669796.1999950012</v>
      </c>
      <c r="O117" s="24">
        <f t="shared" si="11"/>
        <v>2063998.3617427109</v>
      </c>
      <c r="P117" s="31"/>
      <c r="Q117" s="24"/>
      <c r="R117" s="24"/>
      <c r="S117" s="24"/>
      <c r="T117" s="24"/>
      <c r="U117" s="24"/>
      <c r="V117" s="4"/>
      <c r="AN117" s="1">
        <v>111.37</v>
      </c>
      <c r="AO117" s="1">
        <v>35.11</v>
      </c>
    </row>
    <row r="118" spans="1:41">
      <c r="A118" s="1" t="s">
        <v>0</v>
      </c>
      <c r="B118" s="5" t="s">
        <v>9</v>
      </c>
      <c r="C118" s="1" t="s">
        <v>2</v>
      </c>
      <c r="D118" s="1" t="s">
        <v>7</v>
      </c>
      <c r="E118" s="3" t="s">
        <v>10</v>
      </c>
      <c r="F118" s="1">
        <v>88.02</v>
      </c>
      <c r="G118" s="13">
        <v>30.41</v>
      </c>
      <c r="H118" s="11">
        <f t="shared" si="7"/>
        <v>30.68</v>
      </c>
      <c r="I118" s="11">
        <f t="shared" si="8"/>
        <v>88.03</v>
      </c>
      <c r="J118" s="23">
        <f t="shared" si="12"/>
        <v>0.5354670145118603</v>
      </c>
      <c r="K118" s="23">
        <f t="shared" si="12"/>
        <v>1.5364133405306084</v>
      </c>
      <c r="L118" s="30">
        <f t="shared" si="9"/>
        <v>2135278.6243205001</v>
      </c>
      <c r="M118">
        <f t="shared" si="13"/>
        <v>17.312460188660761</v>
      </c>
      <c r="N118" s="24">
        <f t="shared" si="10"/>
        <v>635421.55150621501</v>
      </c>
      <c r="O118" s="24">
        <f t="shared" si="11"/>
        <v>1960647.7509309773</v>
      </c>
      <c r="P118" s="31"/>
      <c r="Q118" s="24"/>
      <c r="R118" s="24"/>
      <c r="S118" s="24"/>
      <c r="T118" s="24"/>
      <c r="U118" s="24"/>
      <c r="V118" s="4"/>
      <c r="AN118" s="1">
        <v>112.04</v>
      </c>
      <c r="AO118" s="1">
        <v>33.26</v>
      </c>
    </row>
    <row r="119" spans="1:41">
      <c r="A119" s="1" t="s">
        <v>0</v>
      </c>
      <c r="B119" s="5" t="s">
        <v>11</v>
      </c>
      <c r="C119" s="1" t="s">
        <v>2</v>
      </c>
      <c r="D119" s="1" t="s">
        <v>7</v>
      </c>
      <c r="E119" s="3" t="s">
        <v>12</v>
      </c>
      <c r="F119" s="1">
        <v>86.16</v>
      </c>
      <c r="G119" s="13">
        <v>32.21</v>
      </c>
      <c r="H119" s="11">
        <f t="shared" si="7"/>
        <v>32.35</v>
      </c>
      <c r="I119" s="11">
        <f t="shared" si="8"/>
        <v>86.27</v>
      </c>
      <c r="J119" s="23">
        <f t="shared" si="12"/>
        <v>0.56461401302016567</v>
      </c>
      <c r="K119" s="23">
        <f t="shared" si="12"/>
        <v>1.5056955456955081</v>
      </c>
      <c r="L119" s="30">
        <f t="shared" si="9"/>
        <v>2083087.6390848246</v>
      </c>
      <c r="M119">
        <f t="shared" si="13"/>
        <v>19.857984827929187</v>
      </c>
      <c r="N119" s="24">
        <f t="shared" si="10"/>
        <v>707603.92049019225</v>
      </c>
      <c r="O119" s="24">
        <f t="shared" si="11"/>
        <v>2039967.9502757648</v>
      </c>
      <c r="P119" s="31"/>
      <c r="Q119" s="24"/>
      <c r="R119" s="24"/>
      <c r="S119" s="24"/>
      <c r="T119" s="24"/>
      <c r="U119" s="24"/>
      <c r="V119" s="4"/>
      <c r="AN119" s="1">
        <v>110.55</v>
      </c>
      <c r="AO119" s="1">
        <v>33.130000000000003</v>
      </c>
    </row>
    <row r="120" spans="1:41">
      <c r="A120" s="1" t="s">
        <v>0</v>
      </c>
      <c r="B120" s="5" t="s">
        <v>13</v>
      </c>
      <c r="C120" s="1" t="s">
        <v>2</v>
      </c>
      <c r="D120" s="1" t="s">
        <v>14</v>
      </c>
      <c r="E120" s="3" t="s">
        <v>15</v>
      </c>
      <c r="F120" s="1">
        <v>92.19</v>
      </c>
      <c r="G120" s="13">
        <v>34.44</v>
      </c>
      <c r="H120" s="11">
        <f t="shared" si="7"/>
        <v>34.729999999999997</v>
      </c>
      <c r="I120" s="11">
        <f t="shared" si="8"/>
        <v>92.32</v>
      </c>
      <c r="J120" s="23">
        <f t="shared" si="12"/>
        <v>0.60615284921763057</v>
      </c>
      <c r="K120" s="23">
        <f t="shared" si="12"/>
        <v>1.6112879654411649</v>
      </c>
      <c r="L120" s="30">
        <f t="shared" si="9"/>
        <v>2012418.5600735187</v>
      </c>
      <c r="M120">
        <f t="shared" si="13"/>
        <v>11.107743880444009</v>
      </c>
      <c r="N120" s="24">
        <f t="shared" si="10"/>
        <v>387701.6777613443</v>
      </c>
      <c r="O120" s="24">
        <f t="shared" si="11"/>
        <v>2024470.7520638951</v>
      </c>
      <c r="P120" s="31"/>
      <c r="Q120" s="24"/>
      <c r="R120" s="24"/>
      <c r="S120" s="24"/>
      <c r="T120" s="24"/>
      <c r="U120" s="24"/>
      <c r="V120" s="4"/>
      <c r="AN120" s="1">
        <v>119.1</v>
      </c>
      <c r="AO120" s="1">
        <v>35.22</v>
      </c>
    </row>
    <row r="121" spans="1:41">
      <c r="A121" s="1" t="s">
        <v>0</v>
      </c>
      <c r="B121" s="5" t="s">
        <v>16</v>
      </c>
      <c r="C121" s="1" t="s">
        <v>2</v>
      </c>
      <c r="D121" s="1" t="s">
        <v>17</v>
      </c>
      <c r="E121" s="3" t="s">
        <v>18</v>
      </c>
      <c r="F121" s="1">
        <v>111.37</v>
      </c>
      <c r="G121" s="13">
        <v>35.11</v>
      </c>
      <c r="H121" s="11">
        <f t="shared" si="7"/>
        <v>35.18</v>
      </c>
      <c r="I121" s="11">
        <f t="shared" si="8"/>
        <v>111.62</v>
      </c>
      <c r="J121" s="23">
        <f t="shared" si="12"/>
        <v>0.61400683085160512</v>
      </c>
      <c r="K121" s="23">
        <f t="shared" si="12"/>
        <v>1.9481365110760707</v>
      </c>
      <c r="L121" s="30">
        <f t="shared" si="9"/>
        <v>1999512.8959374982</v>
      </c>
      <c r="M121">
        <f t="shared" si="13"/>
        <v>-16.806247902442621</v>
      </c>
      <c r="N121" s="24">
        <f t="shared" si="10"/>
        <v>-578131.53566180705</v>
      </c>
      <c r="O121" s="24">
        <f t="shared" si="11"/>
        <v>2085080.290666909</v>
      </c>
      <c r="P121" s="31"/>
      <c r="Q121" s="24"/>
      <c r="R121" s="24"/>
      <c r="S121" s="24"/>
      <c r="T121" s="24"/>
      <c r="U121" s="24"/>
      <c r="V121" s="4" t="s">
        <v>471</v>
      </c>
      <c r="AN121" s="1">
        <v>119.46</v>
      </c>
      <c r="AO121" s="1">
        <v>36.450000000000003</v>
      </c>
    </row>
    <row r="122" spans="1:41">
      <c r="A122" s="1" t="s">
        <v>0</v>
      </c>
      <c r="B122" s="5" t="s">
        <v>19</v>
      </c>
      <c r="C122" s="1" t="s">
        <v>2</v>
      </c>
      <c r="D122" s="1" t="s">
        <v>17</v>
      </c>
      <c r="E122" s="3" t="s">
        <v>20</v>
      </c>
      <c r="F122" s="1">
        <v>112.04</v>
      </c>
      <c r="G122" s="13">
        <v>33.26</v>
      </c>
      <c r="H122" s="11">
        <f t="shared" si="7"/>
        <v>33.43</v>
      </c>
      <c r="I122" s="11">
        <f t="shared" si="8"/>
        <v>112.07</v>
      </c>
      <c r="J122" s="23">
        <f t="shared" si="12"/>
        <v>0.58346356894170437</v>
      </c>
      <c r="K122" s="23">
        <f t="shared" si="12"/>
        <v>1.9559904927100451</v>
      </c>
      <c r="L122" s="30">
        <f t="shared" si="9"/>
        <v>2050502.4267746222</v>
      </c>
      <c r="M122">
        <f t="shared" si="13"/>
        <v>-17.457092270437389</v>
      </c>
      <c r="N122" s="24">
        <f t="shared" si="10"/>
        <v>-615133.28768422909</v>
      </c>
      <c r="O122" s="24">
        <f t="shared" si="11"/>
        <v>2043129.8075415024</v>
      </c>
      <c r="P122" s="31"/>
      <c r="Q122" s="24"/>
      <c r="R122" s="24"/>
      <c r="S122" s="24"/>
      <c r="T122" s="24"/>
      <c r="U122" s="24"/>
      <c r="V122" s="4" t="s">
        <v>471</v>
      </c>
      <c r="AN122" s="1">
        <v>118.15</v>
      </c>
      <c r="AO122" s="1">
        <v>34.03</v>
      </c>
    </row>
    <row r="123" spans="1:41">
      <c r="A123" s="1" t="s">
        <v>0</v>
      </c>
      <c r="B123" s="5" t="s">
        <v>21</v>
      </c>
      <c r="C123" s="1" t="s">
        <v>2</v>
      </c>
      <c r="D123" s="1" t="s">
        <v>17</v>
      </c>
      <c r="E123" s="3" t="s">
        <v>22</v>
      </c>
      <c r="F123" s="1">
        <v>110.55</v>
      </c>
      <c r="G123" s="13">
        <v>33.130000000000003</v>
      </c>
      <c r="H123" s="11">
        <f t="shared" si="7"/>
        <v>33.22</v>
      </c>
      <c r="I123" s="11">
        <f t="shared" si="8"/>
        <v>110.92</v>
      </c>
      <c r="J123" s="23">
        <f t="shared" si="12"/>
        <v>0.57979837751251628</v>
      </c>
      <c r="K123" s="23">
        <f t="shared" si="12"/>
        <v>1.9359192063121105</v>
      </c>
      <c r="L123" s="30">
        <f t="shared" si="9"/>
        <v>2056769.5567723727</v>
      </c>
      <c r="M123">
        <f t="shared" si="13"/>
        <v>-15.793823330006314</v>
      </c>
      <c r="N123" s="24">
        <f t="shared" si="10"/>
        <v>-559804.37064011244</v>
      </c>
      <c r="O123" s="24">
        <f t="shared" si="11"/>
        <v>2020068.9034046703</v>
      </c>
      <c r="P123" s="31"/>
      <c r="Q123" s="24"/>
      <c r="R123" s="24"/>
      <c r="S123" s="24"/>
      <c r="T123" s="24"/>
      <c r="U123" s="24"/>
      <c r="V123" s="4" t="s">
        <v>471</v>
      </c>
      <c r="AN123" s="1">
        <v>120.59</v>
      </c>
      <c r="AO123" s="1">
        <v>37.39</v>
      </c>
    </row>
    <row r="124" spans="1:41">
      <c r="A124" s="1" t="s">
        <v>0</v>
      </c>
      <c r="B124" s="2" t="s">
        <v>23</v>
      </c>
      <c r="C124" s="1" t="s">
        <v>2</v>
      </c>
      <c r="D124" s="1" t="s">
        <v>24</v>
      </c>
      <c r="E124" s="3" t="s">
        <v>25</v>
      </c>
      <c r="F124" s="1">
        <v>119.1</v>
      </c>
      <c r="G124" s="13">
        <v>35.22</v>
      </c>
      <c r="H124" s="11">
        <f t="shared" si="7"/>
        <v>35.369999999999997</v>
      </c>
      <c r="I124" s="11">
        <f t="shared" si="8"/>
        <v>119.17</v>
      </c>
      <c r="J124" s="23">
        <f t="shared" si="12"/>
        <v>0.61732295643039437</v>
      </c>
      <c r="K124" s="23">
        <f t="shared" si="12"/>
        <v>2.0799088696016423</v>
      </c>
      <c r="L124" s="30">
        <f t="shared" si="9"/>
        <v>1994105.3588388034</v>
      </c>
      <c r="M124">
        <f t="shared" si="13"/>
        <v>-27.725970076576996</v>
      </c>
      <c r="N124" s="24">
        <f t="shared" si="10"/>
        <v>-927744.18647963274</v>
      </c>
      <c r="O124" s="24">
        <f t="shared" si="11"/>
        <v>2234042.0969886286</v>
      </c>
      <c r="P124" s="31"/>
      <c r="Q124" s="24"/>
      <c r="R124" s="24"/>
      <c r="S124" s="24"/>
      <c r="T124" s="24"/>
      <c r="U124" s="24"/>
      <c r="V124" s="4" t="s">
        <v>481</v>
      </c>
      <c r="AN124" s="1">
        <v>117.23</v>
      </c>
      <c r="AO124" s="1">
        <v>33.56</v>
      </c>
    </row>
    <row r="125" spans="1:41">
      <c r="A125" s="1" t="s">
        <v>0</v>
      </c>
      <c r="B125" s="5" t="s">
        <v>26</v>
      </c>
      <c r="C125" s="1" t="s">
        <v>2</v>
      </c>
      <c r="D125" s="1" t="s">
        <v>24</v>
      </c>
      <c r="E125" s="3" t="s">
        <v>27</v>
      </c>
      <c r="F125" s="1">
        <v>119.46</v>
      </c>
      <c r="G125" s="13">
        <v>36.450000000000003</v>
      </c>
      <c r="H125" s="11">
        <f t="shared" si="7"/>
        <v>36.75</v>
      </c>
      <c r="I125" s="11">
        <f t="shared" si="8"/>
        <v>119.77</v>
      </c>
      <c r="J125" s="23">
        <f t="shared" si="12"/>
        <v>0.64140850010791606</v>
      </c>
      <c r="K125" s="23">
        <f t="shared" si="12"/>
        <v>2.0903808451136086</v>
      </c>
      <c r="L125" s="30">
        <f t="shared" si="9"/>
        <v>1955546.7064346008</v>
      </c>
      <c r="M125">
        <f t="shared" si="13"/>
        <v>-28.593762567236716</v>
      </c>
      <c r="N125" s="24">
        <f t="shared" si="10"/>
        <v>-935917.36849633232</v>
      </c>
      <c r="O125" s="24">
        <f t="shared" si="11"/>
        <v>2282151.3261507461</v>
      </c>
      <c r="P125" s="31"/>
      <c r="Q125" s="24"/>
      <c r="R125" s="24"/>
      <c r="S125" s="24"/>
      <c r="T125" s="24"/>
      <c r="U125" s="24"/>
      <c r="V125" s="4" t="s">
        <v>471</v>
      </c>
      <c r="AN125" s="1">
        <v>121.29</v>
      </c>
      <c r="AO125" s="1">
        <v>38.340000000000003</v>
      </c>
    </row>
    <row r="126" spans="1:41">
      <c r="A126" s="1" t="s">
        <v>0</v>
      </c>
      <c r="B126" s="5" t="s">
        <v>28</v>
      </c>
      <c r="C126" s="1" t="s">
        <v>2</v>
      </c>
      <c r="D126" s="1" t="s">
        <v>24</v>
      </c>
      <c r="E126" s="3" t="s">
        <v>29</v>
      </c>
      <c r="F126" s="1">
        <v>118.15</v>
      </c>
      <c r="G126" s="13">
        <v>34.03</v>
      </c>
      <c r="H126" s="11">
        <f t="shared" si="7"/>
        <v>34.049999999999997</v>
      </c>
      <c r="I126" s="11">
        <f t="shared" si="8"/>
        <v>118.25</v>
      </c>
      <c r="J126" s="23">
        <f t="shared" si="12"/>
        <v>0.59428461030406921</v>
      </c>
      <c r="K126" s="23">
        <f t="shared" si="12"/>
        <v>2.0638518404832946</v>
      </c>
      <c r="L126" s="30">
        <f t="shared" si="9"/>
        <v>2032188.2959859425</v>
      </c>
      <c r="M126">
        <f t="shared" si="13"/>
        <v>-26.395354924232159</v>
      </c>
      <c r="N126" s="24">
        <f t="shared" si="10"/>
        <v>-903434.83268778271</v>
      </c>
      <c r="O126" s="24">
        <f t="shared" si="11"/>
        <v>2178861.7348272684</v>
      </c>
      <c r="P126" s="31"/>
      <c r="Q126" s="24"/>
      <c r="R126" s="24"/>
      <c r="S126" s="24"/>
      <c r="T126" s="24"/>
      <c r="U126" s="24"/>
      <c r="V126" s="4" t="s">
        <v>471</v>
      </c>
      <c r="AN126" s="1">
        <v>117.09</v>
      </c>
      <c r="AO126" s="1">
        <v>32.42</v>
      </c>
    </row>
    <row r="127" spans="1:41">
      <c r="A127" s="1" t="s">
        <v>0</v>
      </c>
      <c r="B127" s="5" t="s">
        <v>30</v>
      </c>
      <c r="C127" s="1" t="s">
        <v>2</v>
      </c>
      <c r="D127" s="1" t="s">
        <v>24</v>
      </c>
      <c r="E127" s="3" t="s">
        <v>31</v>
      </c>
      <c r="F127" s="1">
        <v>120.59</v>
      </c>
      <c r="G127" s="13">
        <v>37.39</v>
      </c>
      <c r="H127" s="11">
        <f t="shared" si="7"/>
        <v>37.65</v>
      </c>
      <c r="I127" s="11">
        <f t="shared" si="8"/>
        <v>120.98</v>
      </c>
      <c r="J127" s="23">
        <f t="shared" si="12"/>
        <v>0.65711646337586505</v>
      </c>
      <c r="K127" s="23">
        <f t="shared" si="12"/>
        <v>2.11149932906274</v>
      </c>
      <c r="L127" s="30">
        <f t="shared" si="9"/>
        <v>1931053.8456918218</v>
      </c>
      <c r="M127">
        <f t="shared" si="13"/>
        <v>-30.343810756733742</v>
      </c>
      <c r="N127" s="24">
        <f t="shared" si="10"/>
        <v>-975544.58274902066</v>
      </c>
      <c r="O127" s="24">
        <f t="shared" si="11"/>
        <v>2332672.0963948327</v>
      </c>
      <c r="P127" s="31"/>
      <c r="Q127" s="24"/>
      <c r="R127" s="24"/>
      <c r="S127" s="24"/>
      <c r="T127" s="24"/>
      <c r="U127" s="24"/>
      <c r="V127" s="4" t="s">
        <v>471</v>
      </c>
      <c r="AN127" s="1">
        <v>112.24</v>
      </c>
      <c r="AO127" s="1">
        <v>37.49</v>
      </c>
    </row>
    <row r="128" spans="1:41">
      <c r="A128" s="1" t="s">
        <v>0</v>
      </c>
      <c r="B128" s="5" t="s">
        <v>32</v>
      </c>
      <c r="C128" s="1" t="s">
        <v>2</v>
      </c>
      <c r="D128" s="1" t="s">
        <v>24</v>
      </c>
      <c r="E128" s="6" t="s">
        <v>33</v>
      </c>
      <c r="F128" s="1">
        <v>117.23</v>
      </c>
      <c r="G128" s="13">
        <v>33.56</v>
      </c>
      <c r="H128" s="11">
        <f t="shared" si="7"/>
        <v>33.93</v>
      </c>
      <c r="I128" s="11">
        <f t="shared" si="8"/>
        <v>117.38</v>
      </c>
      <c r="J128" s="23">
        <f t="shared" si="12"/>
        <v>0.59219021520167603</v>
      </c>
      <c r="K128" s="23">
        <f t="shared" si="12"/>
        <v>2.048667475990944</v>
      </c>
      <c r="L128" s="30">
        <f t="shared" si="9"/>
        <v>2035711.1972255113</v>
      </c>
      <c r="M128">
        <f t="shared" si="13"/>
        <v>-25.137055812775607</v>
      </c>
      <c r="N128" s="24">
        <f t="shared" si="10"/>
        <v>-864739.59502402146</v>
      </c>
      <c r="O128" s="24">
        <f t="shared" si="11"/>
        <v>2156272.2770427992</v>
      </c>
      <c r="P128" s="31"/>
      <c r="Q128" s="24"/>
      <c r="R128" s="24"/>
      <c r="S128" s="24"/>
      <c r="T128" s="24"/>
      <c r="U128" s="24"/>
      <c r="V128" s="4" t="s">
        <v>471</v>
      </c>
      <c r="AN128" s="1">
        <v>121.53</v>
      </c>
      <c r="AO128" s="1">
        <v>37.200000000000003</v>
      </c>
    </row>
    <row r="129" spans="1:41">
      <c r="A129" s="1" t="s">
        <v>0</v>
      </c>
      <c r="B129" s="5" t="s">
        <v>34</v>
      </c>
      <c r="C129" s="1" t="s">
        <v>2</v>
      </c>
      <c r="D129" s="1" t="s">
        <v>24</v>
      </c>
      <c r="E129" s="3" t="s">
        <v>35</v>
      </c>
      <c r="F129" s="1">
        <v>121.29</v>
      </c>
      <c r="G129" s="13">
        <v>38.340000000000003</v>
      </c>
      <c r="H129" s="11">
        <f t="shared" ref="H129:H192" si="14">ROUND((ROUNDDOWN(G129,0)+(G129-ROUNDDOWN(G129,0))*(5/3)),2)</f>
        <v>38.57</v>
      </c>
      <c r="I129" s="11">
        <f t="shared" ref="I129:I192" si="15">ROUND((ROUNDDOWN(F129,0)+(F129-ROUNDDOWN(F129,0))*(5/3)),2)</f>
        <v>121.48</v>
      </c>
      <c r="J129" s="23">
        <f t="shared" ref="J129:K192" si="16">RADIANS(H129)</f>
        <v>0.67317349249421288</v>
      </c>
      <c r="K129" s="23">
        <f t="shared" si="16"/>
        <v>2.1202259753227115</v>
      </c>
      <c r="L129" s="30">
        <f t="shared" ref="L129:L192" si="17">O$12*O$16*((TAN(Q$7-(J129/2))/(((1-Q$5*SIN(J129))/(1+Q$5*SIN(J129)))^Q$5))^($O$17/2))</f>
        <v>1906525.1526625329</v>
      </c>
      <c r="M129">
        <f t="shared" ref="M129:M192" si="18">O$17*(0-DEGREES(K129)-(-O$9))</f>
        <v>-31.066971165616817</v>
      </c>
      <c r="N129" s="24">
        <f t="shared" ref="N129:N192" si="19">L129*SIN(RADIANS(M129))</f>
        <v>-983842.54906955373</v>
      </c>
      <c r="O129" s="24">
        <f t="shared" ref="O129:O192" si="20">O$15-L129*COS(RADIANS(M129))</f>
        <v>2366127.7864434188</v>
      </c>
      <c r="P129" s="31"/>
      <c r="Q129" s="24"/>
      <c r="R129" s="24"/>
      <c r="S129" s="24"/>
      <c r="T129" s="24"/>
      <c r="U129" s="24"/>
      <c r="V129" s="4" t="s">
        <v>471</v>
      </c>
      <c r="AN129" s="1">
        <v>104.49</v>
      </c>
      <c r="AO129" s="1">
        <v>38.5</v>
      </c>
    </row>
    <row r="130" spans="1:41">
      <c r="A130" s="1" t="s">
        <v>0</v>
      </c>
      <c r="B130" s="5" t="s">
        <v>36</v>
      </c>
      <c r="C130" s="1" t="s">
        <v>2</v>
      </c>
      <c r="D130" s="1" t="s">
        <v>24</v>
      </c>
      <c r="E130" s="3" t="s">
        <v>37</v>
      </c>
      <c r="F130" s="1">
        <v>117.09</v>
      </c>
      <c r="G130" s="13">
        <v>32.42</v>
      </c>
      <c r="H130" s="11">
        <f t="shared" si="14"/>
        <v>32.700000000000003</v>
      </c>
      <c r="I130" s="11">
        <f t="shared" si="15"/>
        <v>117.15</v>
      </c>
      <c r="J130" s="23">
        <f t="shared" si="16"/>
        <v>0.57072266540214578</v>
      </c>
      <c r="K130" s="23">
        <f t="shared" si="16"/>
        <v>2.0446532187113573</v>
      </c>
      <c r="L130" s="30">
        <f t="shared" si="17"/>
        <v>2072430.4794056057</v>
      </c>
      <c r="M130">
        <f t="shared" si="18"/>
        <v>-24.804402024689427</v>
      </c>
      <c r="N130" s="24">
        <f t="shared" si="19"/>
        <v>-869429.81813392579</v>
      </c>
      <c r="O130" s="24">
        <f t="shared" si="20"/>
        <v>2117951.0172511847</v>
      </c>
      <c r="P130" s="31"/>
      <c r="Q130" s="24"/>
      <c r="R130" s="24"/>
      <c r="S130" s="24"/>
      <c r="T130" s="24"/>
      <c r="U130" s="24"/>
      <c r="V130" s="4" t="s">
        <v>471</v>
      </c>
      <c r="AN130" s="1">
        <v>104.99</v>
      </c>
      <c r="AO130" s="1">
        <v>39.74</v>
      </c>
    </row>
    <row r="131" spans="1:41">
      <c r="A131" s="1" t="s">
        <v>0</v>
      </c>
      <c r="B131" s="5" t="s">
        <v>38</v>
      </c>
      <c r="C131" s="1" t="s">
        <v>2</v>
      </c>
      <c r="D131" s="1" t="s">
        <v>24</v>
      </c>
      <c r="E131" s="3" t="s">
        <v>39</v>
      </c>
      <c r="F131" s="1">
        <v>112.24</v>
      </c>
      <c r="G131" s="13">
        <v>37.49</v>
      </c>
      <c r="H131" s="11">
        <f t="shared" si="14"/>
        <v>37.82</v>
      </c>
      <c r="I131" s="11">
        <f t="shared" si="15"/>
        <v>112.4</v>
      </c>
      <c r="J131" s="23">
        <f t="shared" si="16"/>
        <v>0.66008352310425544</v>
      </c>
      <c r="K131" s="23">
        <f t="shared" si="16"/>
        <v>1.9617500792416265</v>
      </c>
      <c r="L131" s="30">
        <f t="shared" si="17"/>
        <v>1926483.2734028473</v>
      </c>
      <c r="M131">
        <f t="shared" si="18"/>
        <v>-17.934378140300215</v>
      </c>
      <c r="N131" s="24">
        <f t="shared" si="19"/>
        <v>-593217.23645119206</v>
      </c>
      <c r="O131" s="24">
        <f t="shared" si="20"/>
        <v>2166314.8449090654</v>
      </c>
      <c r="P131" s="31"/>
      <c r="Q131" s="24"/>
      <c r="R131" s="24"/>
      <c r="S131" s="24"/>
      <c r="T131" s="24"/>
      <c r="U131" s="24"/>
      <c r="V131" s="4" t="s">
        <v>471</v>
      </c>
      <c r="AN131" s="1">
        <v>72.400000000000006</v>
      </c>
      <c r="AO131" s="1">
        <v>41.45</v>
      </c>
    </row>
    <row r="132" spans="1:41">
      <c r="A132" s="1" t="s">
        <v>0</v>
      </c>
      <c r="B132" s="5" t="s">
        <v>40</v>
      </c>
      <c r="C132" s="1" t="s">
        <v>2</v>
      </c>
      <c r="D132" s="1" t="s">
        <v>24</v>
      </c>
      <c r="E132" s="3" t="s">
        <v>41</v>
      </c>
      <c r="F132" s="1">
        <v>121.53</v>
      </c>
      <c r="G132" s="13">
        <v>37.200000000000003</v>
      </c>
      <c r="H132" s="11">
        <f t="shared" si="14"/>
        <v>37.33</v>
      </c>
      <c r="I132" s="11">
        <f t="shared" si="15"/>
        <v>121.88</v>
      </c>
      <c r="J132" s="23">
        <f t="shared" si="16"/>
        <v>0.65153140976948321</v>
      </c>
      <c r="K132" s="23">
        <f t="shared" si="16"/>
        <v>2.1272072923306888</v>
      </c>
      <c r="L132" s="30">
        <f t="shared" si="17"/>
        <v>1939705.0040612831</v>
      </c>
      <c r="M132">
        <f t="shared" si="18"/>
        <v>-31.64549949272326</v>
      </c>
      <c r="N132" s="24">
        <f t="shared" si="19"/>
        <v>-1017689.7214294503</v>
      </c>
      <c r="O132" s="24">
        <f t="shared" si="20"/>
        <v>2347898.5863340045</v>
      </c>
      <c r="P132" s="31"/>
      <c r="Q132" s="24"/>
      <c r="R132" s="24"/>
      <c r="S132" s="24"/>
      <c r="T132" s="24"/>
      <c r="U132" s="24"/>
      <c r="V132" s="4" t="s">
        <v>471</v>
      </c>
      <c r="AN132" s="1">
        <v>72.55</v>
      </c>
      <c r="AO132" s="1">
        <v>41.18</v>
      </c>
    </row>
    <row r="133" spans="1:41">
      <c r="A133" s="1" t="s">
        <v>0</v>
      </c>
      <c r="B133" s="2" t="s">
        <v>42</v>
      </c>
      <c r="C133" s="1" t="s">
        <v>2</v>
      </c>
      <c r="D133" s="1" t="s">
        <v>43</v>
      </c>
      <c r="E133" s="3" t="s">
        <v>44</v>
      </c>
      <c r="F133" s="1">
        <v>104.49</v>
      </c>
      <c r="G133" s="13">
        <v>38.5</v>
      </c>
      <c r="H133" s="11">
        <f t="shared" si="14"/>
        <v>38.83</v>
      </c>
      <c r="I133" s="11">
        <f t="shared" si="15"/>
        <v>104.82</v>
      </c>
      <c r="J133" s="23">
        <f t="shared" si="16"/>
        <v>0.67771134854939818</v>
      </c>
      <c r="K133" s="23">
        <f t="shared" si="16"/>
        <v>1.8294541219404561</v>
      </c>
      <c r="L133" s="30">
        <f t="shared" si="17"/>
        <v>1899683.4331511413</v>
      </c>
      <c r="M133">
        <f t="shared" si="18"/>
        <v>-6.9712663416328127</v>
      </c>
      <c r="N133" s="24">
        <f t="shared" si="19"/>
        <v>-230567.55933797112</v>
      </c>
      <c r="O133" s="24">
        <f t="shared" si="20"/>
        <v>2113550.5927416999</v>
      </c>
      <c r="P133" s="31"/>
      <c r="Q133" s="24"/>
      <c r="R133" s="24"/>
      <c r="S133" s="24"/>
      <c r="T133" s="24"/>
      <c r="U133" s="24"/>
      <c r="V133" s="4" t="s">
        <v>471</v>
      </c>
      <c r="AN133" s="1">
        <v>73.11</v>
      </c>
      <c r="AO133" s="1">
        <v>41.11</v>
      </c>
    </row>
    <row r="134" spans="1:41">
      <c r="A134" s="1" t="s">
        <v>0</v>
      </c>
      <c r="B134" s="5" t="s">
        <v>45</v>
      </c>
      <c r="C134" s="1" t="s">
        <v>2</v>
      </c>
      <c r="D134" s="1" t="s">
        <v>43</v>
      </c>
      <c r="E134" s="3" t="s">
        <v>46</v>
      </c>
      <c r="F134" s="1">
        <v>104.99</v>
      </c>
      <c r="G134" s="13">
        <v>39.74</v>
      </c>
      <c r="H134" s="11">
        <f t="shared" si="14"/>
        <v>40.229999999999997</v>
      </c>
      <c r="I134" s="11">
        <f t="shared" si="15"/>
        <v>105.65</v>
      </c>
      <c r="J134" s="23">
        <f t="shared" si="16"/>
        <v>0.70214595807731872</v>
      </c>
      <c r="K134" s="23">
        <f t="shared" si="16"/>
        <v>1.8439403547320092</v>
      </c>
      <c r="L134" s="30">
        <f t="shared" si="17"/>
        <v>1863501.8614928697</v>
      </c>
      <c r="M134">
        <f t="shared" si="18"/>
        <v>-8.1717126203787309</v>
      </c>
      <c r="N134" s="24">
        <f t="shared" si="19"/>
        <v>-264878.63162516517</v>
      </c>
      <c r="O134" s="24">
        <f t="shared" si="20"/>
        <v>2154609.0934580527</v>
      </c>
      <c r="P134" s="31"/>
      <c r="Q134" s="24"/>
      <c r="R134" s="24"/>
      <c r="S134" s="24"/>
      <c r="T134" s="24"/>
      <c r="U134" s="24"/>
      <c r="V134" s="4" t="s">
        <v>471</v>
      </c>
      <c r="AN134" s="1">
        <v>77</v>
      </c>
      <c r="AO134" s="1">
        <v>38.54</v>
      </c>
    </row>
    <row r="135" spans="1:41">
      <c r="A135" s="1" t="s">
        <v>0</v>
      </c>
      <c r="B135" s="5" t="s">
        <v>47</v>
      </c>
      <c r="C135" s="1" t="s">
        <v>2</v>
      </c>
      <c r="D135" s="1" t="s">
        <v>48</v>
      </c>
      <c r="E135" s="3" t="s">
        <v>49</v>
      </c>
      <c r="F135" s="1">
        <v>72.400000000000006</v>
      </c>
      <c r="G135" s="13">
        <v>41.45</v>
      </c>
      <c r="H135" s="11">
        <f t="shared" si="14"/>
        <v>41.75</v>
      </c>
      <c r="I135" s="11">
        <f t="shared" si="15"/>
        <v>72.67</v>
      </c>
      <c r="J135" s="23">
        <f t="shared" si="16"/>
        <v>0.72867496270763255</v>
      </c>
      <c r="K135" s="23">
        <f t="shared" si="16"/>
        <v>1.2683307674242794</v>
      </c>
      <c r="L135" s="30">
        <f t="shared" si="17"/>
        <v>1825419.6840843013</v>
      </c>
      <c r="M135">
        <f t="shared" si="18"/>
        <v>39.527947949548739</v>
      </c>
      <c r="N135" s="24">
        <f t="shared" si="19"/>
        <v>1161796.628026874</v>
      </c>
      <c r="O135" s="24">
        <f t="shared" si="20"/>
        <v>2591217.7744323979</v>
      </c>
      <c r="P135" s="31"/>
      <c r="Q135" s="24"/>
      <c r="R135" s="24"/>
      <c r="S135" s="24"/>
      <c r="T135" s="24"/>
      <c r="U135" s="24"/>
      <c r="V135" s="4" t="s">
        <v>481</v>
      </c>
      <c r="AN135" s="1">
        <v>75.319999999999993</v>
      </c>
      <c r="AO135" s="1">
        <v>39.44</v>
      </c>
    </row>
    <row r="136" spans="1:41">
      <c r="A136" s="1" t="s">
        <v>0</v>
      </c>
      <c r="B136" s="5" t="s">
        <v>50</v>
      </c>
      <c r="C136" s="1" t="s">
        <v>2</v>
      </c>
      <c r="D136" s="1" t="s">
        <v>48</v>
      </c>
      <c r="E136" s="3" t="s">
        <v>51</v>
      </c>
      <c r="F136" s="1">
        <v>72.55</v>
      </c>
      <c r="G136" s="13">
        <v>41.18</v>
      </c>
      <c r="H136" s="11">
        <f t="shared" si="14"/>
        <v>41.3</v>
      </c>
      <c r="I136" s="11">
        <f t="shared" si="15"/>
        <v>72.92</v>
      </c>
      <c r="J136" s="23">
        <f t="shared" si="16"/>
        <v>0.72082098107365811</v>
      </c>
      <c r="K136" s="23">
        <f t="shared" si="16"/>
        <v>1.2726940905542652</v>
      </c>
      <c r="L136" s="30">
        <f t="shared" si="17"/>
        <v>1836568.3699169366</v>
      </c>
      <c r="M136">
        <f t="shared" si="18"/>
        <v>39.166367745107223</v>
      </c>
      <c r="N136" s="24">
        <f t="shared" si="19"/>
        <v>1159929.3943178705</v>
      </c>
      <c r="O136" s="24">
        <f t="shared" si="20"/>
        <v>2575270.2869114419</v>
      </c>
      <c r="P136" s="31"/>
      <c r="Q136" s="24"/>
      <c r="R136" s="24"/>
      <c r="S136" s="24"/>
      <c r="T136" s="24"/>
      <c r="U136" s="24"/>
      <c r="V136" s="4" t="s">
        <v>481</v>
      </c>
      <c r="AN136" s="1">
        <v>81.39</v>
      </c>
      <c r="AO136" s="1">
        <v>30.2</v>
      </c>
    </row>
    <row r="137" spans="1:41">
      <c r="A137" s="1" t="s">
        <v>0</v>
      </c>
      <c r="B137" s="2" t="s">
        <v>6</v>
      </c>
      <c r="C137" s="1" t="s">
        <v>2</v>
      </c>
      <c r="D137" s="1" t="s">
        <v>48</v>
      </c>
      <c r="E137" s="3" t="s">
        <v>52</v>
      </c>
      <c r="F137" s="1">
        <v>73.11</v>
      </c>
      <c r="G137" s="13">
        <v>41.11</v>
      </c>
      <c r="H137" s="11">
        <f t="shared" si="14"/>
        <v>41.18</v>
      </c>
      <c r="I137" s="11">
        <f t="shared" si="15"/>
        <v>73.180000000000007</v>
      </c>
      <c r="J137" s="23">
        <f t="shared" si="16"/>
        <v>0.71872658597126493</v>
      </c>
      <c r="K137" s="23">
        <f t="shared" si="16"/>
        <v>1.2772319466094504</v>
      </c>
      <c r="L137" s="30">
        <f t="shared" si="17"/>
        <v>1839558.9572798817</v>
      </c>
      <c r="M137">
        <f t="shared" si="18"/>
        <v>38.790324332488019</v>
      </c>
      <c r="N137" s="24">
        <f t="shared" si="19"/>
        <v>1152432.5357213055</v>
      </c>
      <c r="O137" s="24">
        <f t="shared" si="20"/>
        <v>2565357.1712292451</v>
      </c>
      <c r="P137" s="31"/>
      <c r="Q137" s="24"/>
      <c r="R137" s="24"/>
      <c r="S137" s="24"/>
      <c r="T137" s="24"/>
      <c r="U137" s="24"/>
      <c r="V137" s="4" t="s">
        <v>481</v>
      </c>
      <c r="AN137" s="1">
        <v>80.2</v>
      </c>
      <c r="AO137" s="1">
        <v>25.78</v>
      </c>
    </row>
    <row r="138" spans="1:41">
      <c r="A138" s="1" t="s">
        <v>0</v>
      </c>
      <c r="B138" s="5" t="s">
        <v>53</v>
      </c>
      <c r="C138" s="1" t="s">
        <v>2</v>
      </c>
      <c r="D138" s="1" t="s">
        <v>53</v>
      </c>
      <c r="E138" s="3" t="s">
        <v>54</v>
      </c>
      <c r="F138" s="1">
        <v>77</v>
      </c>
      <c r="G138" s="13">
        <v>38.54</v>
      </c>
      <c r="H138" s="11">
        <f t="shared" si="14"/>
        <v>38.9</v>
      </c>
      <c r="I138" s="11">
        <f t="shared" si="15"/>
        <v>77</v>
      </c>
      <c r="J138" s="23">
        <f t="shared" si="16"/>
        <v>0.67893307902579414</v>
      </c>
      <c r="K138" s="23">
        <f t="shared" si="16"/>
        <v>1.3439035240356338</v>
      </c>
      <c r="L138" s="30">
        <f t="shared" si="17"/>
        <v>1897848.1053977606</v>
      </c>
      <c r="M138">
        <f t="shared" si="18"/>
        <v>33.26537880862135</v>
      </c>
      <c r="N138" s="24">
        <f t="shared" si="19"/>
        <v>1041003.2360466203</v>
      </c>
      <c r="O138" s="24">
        <f t="shared" si="20"/>
        <v>2412325.2026396962</v>
      </c>
      <c r="P138" s="31"/>
      <c r="Q138" s="24"/>
      <c r="R138" s="24"/>
      <c r="S138" s="24"/>
      <c r="T138" s="24"/>
      <c r="U138" s="24"/>
      <c r="V138" s="4"/>
      <c r="AN138" s="1">
        <v>81.22</v>
      </c>
      <c r="AO138" s="1">
        <v>28.32</v>
      </c>
    </row>
    <row r="139" spans="1:41">
      <c r="A139" s="1" t="s">
        <v>0</v>
      </c>
      <c r="B139" s="5" t="s">
        <v>55</v>
      </c>
      <c r="C139" s="1" t="s">
        <v>2</v>
      </c>
      <c r="D139" s="1" t="s">
        <v>56</v>
      </c>
      <c r="E139" s="3" t="s">
        <v>57</v>
      </c>
      <c r="F139" s="1">
        <v>75.319999999999993</v>
      </c>
      <c r="G139" s="13">
        <v>39.44</v>
      </c>
      <c r="H139" s="11">
        <f t="shared" si="14"/>
        <v>39.729999999999997</v>
      </c>
      <c r="I139" s="11">
        <f t="shared" si="15"/>
        <v>75.53</v>
      </c>
      <c r="J139" s="23">
        <f t="shared" si="16"/>
        <v>0.69341931181734706</v>
      </c>
      <c r="K139" s="23">
        <f t="shared" si="16"/>
        <v>1.318247184031317</v>
      </c>
      <c r="L139" s="30">
        <f t="shared" si="17"/>
        <v>1876298.5155205741</v>
      </c>
      <c r="M139">
        <f t="shared" si="18"/>
        <v>35.391470410737583</v>
      </c>
      <c r="N139" s="24">
        <f t="shared" si="19"/>
        <v>1086676.7073719543</v>
      </c>
      <c r="O139" s="24">
        <f t="shared" si="20"/>
        <v>2469605.0767315361</v>
      </c>
      <c r="P139" s="31"/>
      <c r="Q139" s="24"/>
      <c r="R139" s="24"/>
      <c r="S139" s="24"/>
      <c r="T139" s="24"/>
      <c r="U139" s="24"/>
      <c r="V139" s="4" t="s">
        <v>58</v>
      </c>
      <c r="AN139" s="1">
        <v>87.12</v>
      </c>
      <c r="AO139" s="1">
        <v>30.26</v>
      </c>
    </row>
    <row r="140" spans="1:41">
      <c r="A140" s="1" t="s">
        <v>0</v>
      </c>
      <c r="B140" s="5" t="s">
        <v>59</v>
      </c>
      <c r="C140" s="1" t="s">
        <v>2</v>
      </c>
      <c r="D140" s="1" t="s">
        <v>60</v>
      </c>
      <c r="E140" s="6" t="s">
        <v>61</v>
      </c>
      <c r="F140" s="1">
        <v>81.39</v>
      </c>
      <c r="G140" s="13">
        <v>30.2</v>
      </c>
      <c r="H140" s="11">
        <f t="shared" si="14"/>
        <v>30.33</v>
      </c>
      <c r="I140" s="11">
        <f t="shared" si="15"/>
        <v>81.650000000000006</v>
      </c>
      <c r="J140" s="23">
        <f t="shared" si="16"/>
        <v>0.52935836212988008</v>
      </c>
      <c r="K140" s="23">
        <f t="shared" si="16"/>
        <v>1.4250613342533702</v>
      </c>
      <c r="L140" s="30">
        <f t="shared" si="17"/>
        <v>2146509.0468827989</v>
      </c>
      <c r="M140">
        <f t="shared" si="18"/>
        <v>26.539987006008765</v>
      </c>
      <c r="N140" s="24">
        <f t="shared" si="19"/>
        <v>959108.07384229929</v>
      </c>
      <c r="O140" s="24">
        <f t="shared" si="20"/>
        <v>2078874.1346647425</v>
      </c>
      <c r="P140" s="31"/>
      <c r="Q140" s="24"/>
      <c r="R140" s="24"/>
      <c r="S140" s="24"/>
      <c r="T140" s="24"/>
      <c r="U140" s="24"/>
      <c r="V140" s="4"/>
      <c r="AN140" s="1">
        <v>82.27</v>
      </c>
      <c r="AO140" s="1">
        <v>27.56</v>
      </c>
    </row>
    <row r="141" spans="1:41">
      <c r="A141" s="1" t="s">
        <v>0</v>
      </c>
      <c r="B141" s="5" t="s">
        <v>62</v>
      </c>
      <c r="C141" s="1" t="s">
        <v>2</v>
      </c>
      <c r="D141" s="1" t="s">
        <v>60</v>
      </c>
      <c r="E141" s="3" t="s">
        <v>63</v>
      </c>
      <c r="F141" s="1">
        <v>80.2</v>
      </c>
      <c r="G141" s="13">
        <v>25.78</v>
      </c>
      <c r="H141" s="11">
        <f t="shared" si="14"/>
        <v>26.3</v>
      </c>
      <c r="I141" s="11">
        <f t="shared" si="15"/>
        <v>80.33</v>
      </c>
      <c r="J141" s="23">
        <f t="shared" si="16"/>
        <v>0.4590215932745087</v>
      </c>
      <c r="K141" s="23">
        <f t="shared" si="16"/>
        <v>1.402022988127045</v>
      </c>
      <c r="L141" s="30">
        <f t="shared" si="17"/>
        <v>2283903.0854346622</v>
      </c>
      <c r="M141">
        <f t="shared" si="18"/>
        <v>28.449130485460088</v>
      </c>
      <c r="N141" s="24">
        <f t="shared" si="19"/>
        <v>1088001.9214122377</v>
      </c>
      <c r="O141" s="24">
        <f t="shared" si="20"/>
        <v>1991090.0610359628</v>
      </c>
      <c r="P141" s="31"/>
      <c r="Q141" s="24"/>
      <c r="R141" s="24"/>
      <c r="S141" s="24"/>
      <c r="T141" s="24"/>
      <c r="U141" s="24"/>
      <c r="V141" s="4"/>
      <c r="AN141" s="1">
        <v>80.03</v>
      </c>
      <c r="AO141" s="1">
        <v>26.42</v>
      </c>
    </row>
    <row r="142" spans="1:41">
      <c r="A142" s="1" t="s">
        <v>0</v>
      </c>
      <c r="B142" s="5" t="s">
        <v>64</v>
      </c>
      <c r="C142" s="1" t="s">
        <v>2</v>
      </c>
      <c r="D142" s="1" t="s">
        <v>60</v>
      </c>
      <c r="E142" s="3" t="s">
        <v>65</v>
      </c>
      <c r="F142" s="1">
        <v>81.22</v>
      </c>
      <c r="G142" s="13">
        <v>28.32</v>
      </c>
      <c r="H142" s="11">
        <f t="shared" si="14"/>
        <v>28.53</v>
      </c>
      <c r="I142" s="11">
        <f t="shared" si="15"/>
        <v>81.37</v>
      </c>
      <c r="J142" s="23">
        <f t="shared" si="16"/>
        <v>0.49794243559398221</v>
      </c>
      <c r="K142" s="23">
        <f t="shared" si="16"/>
        <v>1.420174412347786</v>
      </c>
      <c r="L142" s="30">
        <f t="shared" si="17"/>
        <v>2205969.9658308257</v>
      </c>
      <c r="M142">
        <f t="shared" si="18"/>
        <v>26.944956834983287</v>
      </c>
      <c r="N142" s="24">
        <f t="shared" si="19"/>
        <v>999600.68772772816</v>
      </c>
      <c r="O142" s="24">
        <f t="shared" si="20"/>
        <v>2032695.0998210409</v>
      </c>
      <c r="P142" s="31"/>
      <c r="Q142" s="24"/>
      <c r="R142" s="24"/>
      <c r="S142" s="24"/>
      <c r="T142" s="24"/>
      <c r="U142" s="24"/>
      <c r="V142" s="4"/>
      <c r="AN142" s="1">
        <v>80.900000000000006</v>
      </c>
      <c r="AO142" s="1">
        <v>26.8</v>
      </c>
    </row>
    <row r="143" spans="1:41">
      <c r="A143" s="1" t="s">
        <v>0</v>
      </c>
      <c r="B143" s="5" t="s">
        <v>66</v>
      </c>
      <c r="C143" s="1" t="s">
        <v>2</v>
      </c>
      <c r="D143" s="1" t="s">
        <v>60</v>
      </c>
      <c r="E143" s="3" t="s">
        <v>67</v>
      </c>
      <c r="F143" s="1">
        <v>87.12</v>
      </c>
      <c r="G143" s="13">
        <v>30.26</v>
      </c>
      <c r="H143" s="11">
        <f t="shared" si="14"/>
        <v>30.43</v>
      </c>
      <c r="I143" s="11">
        <f t="shared" si="15"/>
        <v>87.2</v>
      </c>
      <c r="J143" s="23">
        <f t="shared" si="16"/>
        <v>0.53110369138187452</v>
      </c>
      <c r="K143" s="23">
        <f t="shared" si="16"/>
        <v>1.5219271077390555</v>
      </c>
      <c r="L143" s="30">
        <f t="shared" si="17"/>
        <v>2143289.6921666828</v>
      </c>
      <c r="M143">
        <f t="shared" si="18"/>
        <v>18.512906467406662</v>
      </c>
      <c r="N143" s="24">
        <f t="shared" si="19"/>
        <v>680533.63103417493</v>
      </c>
      <c r="O143" s="24">
        <f t="shared" si="20"/>
        <v>1966810.8703310445</v>
      </c>
      <c r="P143" s="31"/>
      <c r="Q143" s="24"/>
      <c r="R143" s="24"/>
      <c r="S143" s="24"/>
      <c r="T143" s="24"/>
      <c r="U143" s="24"/>
      <c r="V143" s="4"/>
      <c r="AN143" s="1">
        <v>84.15</v>
      </c>
      <c r="AO143" s="1">
        <v>30.27</v>
      </c>
    </row>
    <row r="144" spans="1:41">
      <c r="A144" s="1" t="s">
        <v>0</v>
      </c>
      <c r="B144" s="5" t="s">
        <v>68</v>
      </c>
      <c r="C144" s="1" t="s">
        <v>2</v>
      </c>
      <c r="D144" s="1" t="s">
        <v>60</v>
      </c>
      <c r="E144" s="3" t="s">
        <v>69</v>
      </c>
      <c r="F144" s="1">
        <v>82.27</v>
      </c>
      <c r="G144" s="13">
        <v>27.56</v>
      </c>
      <c r="H144" s="11">
        <f t="shared" si="14"/>
        <v>27.93</v>
      </c>
      <c r="I144" s="11">
        <f t="shared" si="15"/>
        <v>82.45</v>
      </c>
      <c r="J144" s="23">
        <f t="shared" si="16"/>
        <v>0.48747046008201622</v>
      </c>
      <c r="K144" s="23">
        <f t="shared" si="16"/>
        <v>1.4390239682693247</v>
      </c>
      <c r="L144" s="30">
        <f t="shared" si="17"/>
        <v>2226454.7604173552</v>
      </c>
      <c r="M144">
        <f t="shared" si="18"/>
        <v>25.382930351795853</v>
      </c>
      <c r="N144" s="24">
        <f t="shared" si="19"/>
        <v>954405.43697877508</v>
      </c>
      <c r="O144" s="24">
        <f t="shared" si="20"/>
        <v>1987670.3494201095</v>
      </c>
      <c r="P144" s="31"/>
      <c r="Q144" s="24"/>
      <c r="R144" s="24"/>
      <c r="S144" s="24"/>
      <c r="T144" s="24"/>
      <c r="U144" s="24"/>
      <c r="V144" s="4"/>
      <c r="AN144" s="1">
        <v>84.23</v>
      </c>
      <c r="AO144" s="1">
        <v>33.44</v>
      </c>
    </row>
    <row r="145" spans="1:41">
      <c r="A145" s="1" t="s">
        <v>0</v>
      </c>
      <c r="B145" s="5" t="s">
        <v>70</v>
      </c>
      <c r="C145" s="1" t="s">
        <v>2</v>
      </c>
      <c r="D145" s="1" t="s">
        <v>60</v>
      </c>
      <c r="E145" s="3" t="s">
        <v>71</v>
      </c>
      <c r="F145" s="1">
        <v>80.03</v>
      </c>
      <c r="G145" s="13">
        <v>26.42</v>
      </c>
      <c r="H145" s="11">
        <f t="shared" si="14"/>
        <v>26.7</v>
      </c>
      <c r="I145" s="11">
        <f t="shared" si="15"/>
        <v>80.05</v>
      </c>
      <c r="J145" s="23">
        <f t="shared" si="16"/>
        <v>0.46600291028248597</v>
      </c>
      <c r="K145" s="23">
        <f t="shared" si="16"/>
        <v>1.3971360662214607</v>
      </c>
      <c r="L145" s="30">
        <f t="shared" si="17"/>
        <v>2269554.0861880681</v>
      </c>
      <c r="M145">
        <f t="shared" si="18"/>
        <v>28.854100314434611</v>
      </c>
      <c r="N145" s="24">
        <f t="shared" si="19"/>
        <v>1095243.4377652754</v>
      </c>
      <c r="O145" s="24">
        <f t="shared" si="20"/>
        <v>2011397.8071584622</v>
      </c>
      <c r="P145" s="31"/>
      <c r="Q145" s="24"/>
      <c r="R145" s="24"/>
      <c r="S145" s="24"/>
      <c r="T145" s="24"/>
      <c r="U145" s="24"/>
      <c r="V145" s="4"/>
      <c r="AN145" s="1">
        <v>81.58</v>
      </c>
      <c r="AO145" s="1">
        <v>33.28</v>
      </c>
    </row>
    <row r="146" spans="1:41">
      <c r="A146" s="1" t="s">
        <v>0</v>
      </c>
      <c r="B146" s="5" t="s">
        <v>60</v>
      </c>
      <c r="C146" s="1" t="s">
        <v>2</v>
      </c>
      <c r="D146" s="1" t="s">
        <v>60</v>
      </c>
      <c r="E146" s="3" t="s">
        <v>72</v>
      </c>
      <c r="F146" s="1">
        <v>80.900000000000006</v>
      </c>
      <c r="G146" s="13">
        <v>26.8</v>
      </c>
      <c r="H146" s="11">
        <f t="shared" si="14"/>
        <v>27.33</v>
      </c>
      <c r="I146" s="11">
        <f t="shared" si="15"/>
        <v>81.5</v>
      </c>
      <c r="J146" s="23">
        <f t="shared" si="16"/>
        <v>0.47699848457005023</v>
      </c>
      <c r="K146" s="23">
        <f t="shared" si="16"/>
        <v>1.4224433403753787</v>
      </c>
      <c r="L146" s="30">
        <f t="shared" si="17"/>
        <v>2247289.269809972</v>
      </c>
      <c r="M146">
        <f t="shared" si="18"/>
        <v>26.756935128673696</v>
      </c>
      <c r="N146" s="24">
        <f t="shared" si="19"/>
        <v>1011744.2920487738</v>
      </c>
      <c r="O146" s="24">
        <f t="shared" si="20"/>
        <v>1992530.3896669073</v>
      </c>
      <c r="P146" s="31"/>
      <c r="Q146" s="24"/>
      <c r="R146" s="24"/>
      <c r="S146" s="24"/>
      <c r="T146" s="24"/>
      <c r="U146" s="24"/>
      <c r="V146" s="4"/>
      <c r="AN146" s="1">
        <v>83.39</v>
      </c>
      <c r="AO146" s="1">
        <v>32.5</v>
      </c>
    </row>
    <row r="147" spans="1:41">
      <c r="A147" s="1" t="s">
        <v>0</v>
      </c>
      <c r="B147" s="5" t="s">
        <v>73</v>
      </c>
      <c r="C147" s="1" t="s">
        <v>2</v>
      </c>
      <c r="D147" s="1" t="s">
        <v>60</v>
      </c>
      <c r="E147" s="3" t="s">
        <v>74</v>
      </c>
      <c r="F147" s="1">
        <v>84.15</v>
      </c>
      <c r="G147" s="13">
        <v>30.27</v>
      </c>
      <c r="H147" s="11">
        <f t="shared" si="14"/>
        <v>30.45</v>
      </c>
      <c r="I147" s="11">
        <f t="shared" si="15"/>
        <v>84.25</v>
      </c>
      <c r="J147" s="23">
        <f t="shared" si="16"/>
        <v>0.53145275723227337</v>
      </c>
      <c r="K147" s="23">
        <f t="shared" si="16"/>
        <v>1.4704398948052226</v>
      </c>
      <c r="L147" s="30">
        <f t="shared" si="17"/>
        <v>2142646.8487472916</v>
      </c>
      <c r="M147">
        <f t="shared" si="18"/>
        <v>22.779552879816794</v>
      </c>
      <c r="N147" s="24">
        <f t="shared" si="19"/>
        <v>829604.0988219328</v>
      </c>
      <c r="O147" s="24">
        <f t="shared" si="20"/>
        <v>2023666.5767165739</v>
      </c>
      <c r="P147" s="31"/>
      <c r="Q147" s="24"/>
      <c r="R147" s="24"/>
      <c r="S147" s="24"/>
      <c r="T147" s="24"/>
      <c r="U147" s="24"/>
      <c r="V147" s="4"/>
      <c r="AN147" s="1">
        <v>84.56</v>
      </c>
      <c r="AO147" s="1">
        <v>32.29</v>
      </c>
    </row>
    <row r="148" spans="1:41">
      <c r="A148" s="1" t="s">
        <v>0</v>
      </c>
      <c r="B148" s="2" t="s">
        <v>75</v>
      </c>
      <c r="C148" s="1" t="s">
        <v>2</v>
      </c>
      <c r="D148" s="1" t="s">
        <v>76</v>
      </c>
      <c r="E148" s="3" t="s">
        <v>77</v>
      </c>
      <c r="F148" s="1">
        <v>84.23</v>
      </c>
      <c r="G148" s="13">
        <v>33.44</v>
      </c>
      <c r="H148" s="11">
        <f t="shared" si="14"/>
        <v>33.729999999999997</v>
      </c>
      <c r="I148" s="11">
        <f t="shared" si="15"/>
        <v>84.38</v>
      </c>
      <c r="J148" s="23">
        <f t="shared" si="16"/>
        <v>0.58869955669768725</v>
      </c>
      <c r="K148" s="23">
        <f t="shared" si="16"/>
        <v>1.4727088228328151</v>
      </c>
      <c r="L148" s="30">
        <f t="shared" si="17"/>
        <v>2041605.8094412331</v>
      </c>
      <c r="M148">
        <f t="shared" si="18"/>
        <v>22.591531173507203</v>
      </c>
      <c r="N148" s="24">
        <f t="shared" si="19"/>
        <v>784300.95985492959</v>
      </c>
      <c r="O148" s="24">
        <f t="shared" si="20"/>
        <v>2114242.6498421896</v>
      </c>
      <c r="P148" s="31"/>
      <c r="Q148" s="24"/>
      <c r="R148" s="24"/>
      <c r="S148" s="24"/>
      <c r="T148" s="24"/>
      <c r="U148" s="24"/>
      <c r="V148" s="4"/>
      <c r="AN148" s="1">
        <v>81.05</v>
      </c>
      <c r="AO148" s="1">
        <v>32.04</v>
      </c>
    </row>
    <row r="149" spans="1:41">
      <c r="A149" s="1" t="s">
        <v>0</v>
      </c>
      <c r="B149" s="2" t="s">
        <v>78</v>
      </c>
      <c r="C149" s="1" t="s">
        <v>2</v>
      </c>
      <c r="D149" s="1" t="s">
        <v>76</v>
      </c>
      <c r="E149" s="3" t="s">
        <v>79</v>
      </c>
      <c r="F149" s="1">
        <v>81.58</v>
      </c>
      <c r="G149" s="13">
        <v>33.28</v>
      </c>
      <c r="H149" s="11">
        <f t="shared" si="14"/>
        <v>33.47</v>
      </c>
      <c r="I149" s="11">
        <f t="shared" si="15"/>
        <v>81.97</v>
      </c>
      <c r="J149" s="23">
        <f t="shared" si="16"/>
        <v>0.58416170064250206</v>
      </c>
      <c r="K149" s="23">
        <f t="shared" si="16"/>
        <v>1.430646387859752</v>
      </c>
      <c r="L149" s="30">
        <f t="shared" si="17"/>
        <v>2049312.3909174975</v>
      </c>
      <c r="M149">
        <f t="shared" si="18"/>
        <v>26.077164344323609</v>
      </c>
      <c r="N149" s="24">
        <f t="shared" si="19"/>
        <v>900839.23974607664</v>
      </c>
      <c r="O149" s="24">
        <f t="shared" si="20"/>
        <v>2158491.7189890295</v>
      </c>
      <c r="P149" s="31"/>
      <c r="Q149" s="24"/>
      <c r="R149" s="24"/>
      <c r="S149" s="24"/>
      <c r="T149" s="24"/>
      <c r="U149" s="24"/>
      <c r="V149" s="4"/>
      <c r="AN149" s="1">
        <v>90.35</v>
      </c>
      <c r="AO149" s="1">
        <v>41.32</v>
      </c>
    </row>
    <row r="150" spans="1:41">
      <c r="A150" s="1" t="s">
        <v>0</v>
      </c>
      <c r="B150" s="2" t="s">
        <v>80</v>
      </c>
      <c r="C150" s="1" t="s">
        <v>2</v>
      </c>
      <c r="D150" s="1" t="s">
        <v>76</v>
      </c>
      <c r="E150" s="3" t="s">
        <v>81</v>
      </c>
      <c r="F150" s="1">
        <v>83.39</v>
      </c>
      <c r="G150" s="13">
        <v>32.5</v>
      </c>
      <c r="H150" s="11">
        <f t="shared" si="14"/>
        <v>32.83</v>
      </c>
      <c r="I150" s="11">
        <f t="shared" si="15"/>
        <v>83.65</v>
      </c>
      <c r="J150" s="23">
        <f t="shared" si="16"/>
        <v>0.57299159342973838</v>
      </c>
      <c r="K150" s="23">
        <f t="shared" si="16"/>
        <v>1.4599679192932569</v>
      </c>
      <c r="L150" s="30">
        <f t="shared" si="17"/>
        <v>2068496.0578066965</v>
      </c>
      <c r="M150">
        <f t="shared" si="18"/>
        <v>23.647345370476454</v>
      </c>
      <c r="N150" s="24">
        <f t="shared" si="19"/>
        <v>829686.42008807743</v>
      </c>
      <c r="O150" s="24">
        <f t="shared" si="20"/>
        <v>2104382.1960196826</v>
      </c>
      <c r="P150" s="31"/>
      <c r="Q150" s="24"/>
      <c r="R150" s="24"/>
      <c r="S150" s="24"/>
      <c r="T150" s="24"/>
      <c r="U150" s="24"/>
      <c r="V150" s="4"/>
      <c r="AN150" s="1">
        <v>93.37</v>
      </c>
      <c r="AO150" s="1">
        <v>41.35</v>
      </c>
    </row>
    <row r="151" spans="1:41">
      <c r="A151" s="1" t="s">
        <v>0</v>
      </c>
      <c r="B151" s="5" t="s">
        <v>82</v>
      </c>
      <c r="C151" s="1" t="s">
        <v>2</v>
      </c>
      <c r="D151" s="1" t="s">
        <v>76</v>
      </c>
      <c r="E151" s="3" t="s">
        <v>83</v>
      </c>
      <c r="F151" s="1">
        <v>84.56</v>
      </c>
      <c r="G151" s="13">
        <v>32.29</v>
      </c>
      <c r="H151" s="11">
        <f t="shared" si="14"/>
        <v>32.479999999999997</v>
      </c>
      <c r="I151" s="11">
        <f t="shared" si="15"/>
        <v>84.93</v>
      </c>
      <c r="J151" s="23">
        <f t="shared" si="16"/>
        <v>0.56688294104775816</v>
      </c>
      <c r="K151" s="23">
        <f t="shared" si="16"/>
        <v>1.4823081337187842</v>
      </c>
      <c r="L151" s="30">
        <f t="shared" si="17"/>
        <v>2079118.225488134</v>
      </c>
      <c r="M151">
        <f t="shared" si="18"/>
        <v>21.796054723735807</v>
      </c>
      <c r="N151" s="24">
        <f t="shared" si="19"/>
        <v>771984.70763179497</v>
      </c>
      <c r="O151" s="24">
        <f t="shared" si="20"/>
        <v>2068704.9729707276</v>
      </c>
      <c r="P151" s="31"/>
      <c r="Q151" s="24"/>
      <c r="R151" s="24"/>
      <c r="S151" s="24"/>
      <c r="T151" s="24"/>
      <c r="U151" s="24"/>
      <c r="V151" s="4"/>
      <c r="AN151" s="1">
        <v>93.12</v>
      </c>
      <c r="AO151" s="1">
        <v>43.8</v>
      </c>
    </row>
    <row r="152" spans="1:41">
      <c r="A152" s="1" t="s">
        <v>0</v>
      </c>
      <c r="B152" s="5" t="s">
        <v>84</v>
      </c>
      <c r="C152" s="1" t="s">
        <v>2</v>
      </c>
      <c r="D152" s="1" t="s">
        <v>76</v>
      </c>
      <c r="E152" s="3" t="s">
        <v>85</v>
      </c>
      <c r="F152" s="1">
        <v>81.05</v>
      </c>
      <c r="G152" s="13">
        <v>32.04</v>
      </c>
      <c r="H152" s="11">
        <f t="shared" si="14"/>
        <v>32.07</v>
      </c>
      <c r="I152" s="11">
        <f t="shared" si="15"/>
        <v>81.08</v>
      </c>
      <c r="J152" s="23">
        <f t="shared" si="16"/>
        <v>0.55972709111458152</v>
      </c>
      <c r="K152" s="23">
        <f t="shared" si="16"/>
        <v>1.4151129575170023</v>
      </c>
      <c r="L152" s="30">
        <f t="shared" si="17"/>
        <v>2091681.9131118783</v>
      </c>
      <c r="M152">
        <f t="shared" si="18"/>
        <v>27.364389872135479</v>
      </c>
      <c r="N152" s="24">
        <f t="shared" si="19"/>
        <v>961437.21193314309</v>
      </c>
      <c r="O152" s="24">
        <f t="shared" si="20"/>
        <v>2141564.6510110591</v>
      </c>
      <c r="P152" s="31"/>
      <c r="Q152" s="24"/>
      <c r="R152" s="24"/>
      <c r="S152" s="24"/>
      <c r="T152" s="24"/>
      <c r="U152" s="24"/>
      <c r="V152" s="4"/>
      <c r="AN152" s="1">
        <v>96.23</v>
      </c>
      <c r="AO152" s="1">
        <v>42.29</v>
      </c>
    </row>
    <row r="153" spans="1:41">
      <c r="A153" s="1" t="s">
        <v>0</v>
      </c>
      <c r="B153" s="5" t="s">
        <v>86</v>
      </c>
      <c r="C153" s="1" t="s">
        <v>2</v>
      </c>
      <c r="D153" s="1" t="s">
        <v>87</v>
      </c>
      <c r="E153" s="3" t="s">
        <v>88</v>
      </c>
      <c r="F153" s="1">
        <v>90.35</v>
      </c>
      <c r="G153" s="13">
        <v>41.32</v>
      </c>
      <c r="H153" s="11">
        <f t="shared" si="14"/>
        <v>41.53</v>
      </c>
      <c r="I153" s="11">
        <f t="shared" si="15"/>
        <v>90.58</v>
      </c>
      <c r="J153" s="23">
        <f t="shared" si="16"/>
        <v>0.72483523835324504</v>
      </c>
      <c r="K153" s="23">
        <f t="shared" si="16"/>
        <v>1.5809192364564637</v>
      </c>
      <c r="L153" s="30">
        <f t="shared" si="17"/>
        <v>1830857.1948131663</v>
      </c>
      <c r="M153">
        <f t="shared" si="18"/>
        <v>13.624342103357096</v>
      </c>
      <c r="N153" s="24">
        <f t="shared" si="19"/>
        <v>431267.62026835058</v>
      </c>
      <c r="O153" s="24">
        <f t="shared" si="20"/>
        <v>2219851.2121011349</v>
      </c>
      <c r="P153" s="31"/>
      <c r="Q153" s="24"/>
      <c r="R153" s="24"/>
      <c r="S153" s="24"/>
      <c r="T153" s="24"/>
      <c r="U153" s="24"/>
      <c r="V153" s="4"/>
      <c r="AN153" s="1">
        <v>116.12</v>
      </c>
      <c r="AO153" s="1">
        <v>43.36</v>
      </c>
    </row>
    <row r="154" spans="1:41">
      <c r="A154" s="1" t="s">
        <v>0</v>
      </c>
      <c r="B154" s="5" t="s">
        <v>86</v>
      </c>
      <c r="C154" s="1" t="s">
        <v>2</v>
      </c>
      <c r="D154" s="1" t="s">
        <v>87</v>
      </c>
      <c r="E154" s="3" t="s">
        <v>89</v>
      </c>
      <c r="F154" s="1">
        <v>93.37</v>
      </c>
      <c r="G154" s="13">
        <v>41.35</v>
      </c>
      <c r="H154" s="11">
        <f t="shared" si="14"/>
        <v>41.58</v>
      </c>
      <c r="I154" s="11">
        <f t="shared" si="15"/>
        <v>93.62</v>
      </c>
      <c r="J154" s="23">
        <f t="shared" si="16"/>
        <v>0.72570790297924215</v>
      </c>
      <c r="K154" s="23">
        <f t="shared" si="16"/>
        <v>1.6339772457170914</v>
      </c>
      <c r="L154" s="30">
        <f t="shared" si="17"/>
        <v>1829619.2289246519</v>
      </c>
      <c r="M154">
        <f t="shared" si="18"/>
        <v>9.2275268173480036</v>
      </c>
      <c r="N154" s="24">
        <f t="shared" si="19"/>
        <v>293389.36473708088</v>
      </c>
      <c r="O154" s="24">
        <f t="shared" si="20"/>
        <v>2193247.1932275835</v>
      </c>
      <c r="P154" s="31"/>
      <c r="Q154" s="24"/>
      <c r="R154" s="24"/>
      <c r="S154" s="24"/>
      <c r="T154" s="24"/>
      <c r="U154" s="24"/>
      <c r="V154" s="4"/>
      <c r="AN154" s="1">
        <v>112.2</v>
      </c>
      <c r="AO154" s="1">
        <v>43.3</v>
      </c>
    </row>
    <row r="155" spans="1:41">
      <c r="A155" s="1" t="s">
        <v>0</v>
      </c>
      <c r="B155" s="5" t="s">
        <v>90</v>
      </c>
      <c r="C155" s="1" t="s">
        <v>2</v>
      </c>
      <c r="D155" s="1" t="s">
        <v>87</v>
      </c>
      <c r="E155" s="3" t="s">
        <v>91</v>
      </c>
      <c r="F155" s="1">
        <v>93.12</v>
      </c>
      <c r="G155" s="13">
        <v>43.8</v>
      </c>
      <c r="H155" s="11">
        <f t="shared" si="14"/>
        <v>44.33</v>
      </c>
      <c r="I155" s="11">
        <f t="shared" si="15"/>
        <v>93.2</v>
      </c>
      <c r="J155" s="23">
        <f t="shared" si="16"/>
        <v>0.77370445740908622</v>
      </c>
      <c r="K155" s="23">
        <f t="shared" si="16"/>
        <v>1.6266468628587152</v>
      </c>
      <c r="L155" s="30">
        <f t="shared" si="17"/>
        <v>1763425.096519964</v>
      </c>
      <c r="M155">
        <f t="shared" si="18"/>
        <v>9.834981560809787</v>
      </c>
      <c r="N155" s="24">
        <f t="shared" si="19"/>
        <v>301212.58351413172</v>
      </c>
      <c r="O155" s="24">
        <f t="shared" si="20"/>
        <v>2261680.5007056342</v>
      </c>
      <c r="P155" s="31"/>
      <c r="Q155" s="24"/>
      <c r="R155" s="24"/>
      <c r="S155" s="24"/>
      <c r="T155" s="24"/>
      <c r="U155" s="24"/>
      <c r="V155" s="4"/>
      <c r="AN155" s="1">
        <v>87.37</v>
      </c>
      <c r="AO155" s="1">
        <v>41.52</v>
      </c>
    </row>
    <row r="156" spans="1:41">
      <c r="A156" s="1" t="s">
        <v>0</v>
      </c>
      <c r="B156" s="5" t="s">
        <v>92</v>
      </c>
      <c r="C156" s="1" t="s">
        <v>2</v>
      </c>
      <c r="D156" s="1" t="s">
        <v>87</v>
      </c>
      <c r="E156" s="3" t="s">
        <v>93</v>
      </c>
      <c r="F156" s="1">
        <v>96.23</v>
      </c>
      <c r="G156" s="13">
        <v>42.29</v>
      </c>
      <c r="H156" s="11">
        <f t="shared" si="14"/>
        <v>42.48</v>
      </c>
      <c r="I156" s="11">
        <f t="shared" si="15"/>
        <v>96.38</v>
      </c>
      <c r="J156" s="23">
        <f t="shared" si="16"/>
        <v>0.74141586624719114</v>
      </c>
      <c r="K156" s="23">
        <f t="shared" si="16"/>
        <v>1.6821483330721347</v>
      </c>
      <c r="L156" s="30">
        <f t="shared" si="17"/>
        <v>1807551.6654098723</v>
      </c>
      <c r="M156">
        <f t="shared" si="18"/>
        <v>5.2356813603134542</v>
      </c>
      <c r="N156" s="24">
        <f t="shared" si="19"/>
        <v>164944.07249349714</v>
      </c>
      <c r="O156" s="24">
        <f t="shared" si="20"/>
        <v>2199179.8074781001</v>
      </c>
      <c r="P156" s="31"/>
      <c r="Q156" s="24"/>
      <c r="R156" s="24"/>
      <c r="S156" s="24"/>
      <c r="T156" s="24"/>
      <c r="U156" s="24"/>
      <c r="V156" s="4"/>
      <c r="AN156" s="1">
        <v>89.05</v>
      </c>
      <c r="AO156" s="1">
        <v>42.16</v>
      </c>
    </row>
    <row r="157" spans="1:41">
      <c r="A157" s="1" t="s">
        <v>0</v>
      </c>
      <c r="B157" s="2" t="s">
        <v>94</v>
      </c>
      <c r="C157" s="1" t="s">
        <v>2</v>
      </c>
      <c r="D157" s="1" t="s">
        <v>95</v>
      </c>
      <c r="E157" s="3" t="s">
        <v>96</v>
      </c>
      <c r="F157" s="1">
        <v>116.12</v>
      </c>
      <c r="G157" s="13">
        <v>43.36</v>
      </c>
      <c r="H157" s="11">
        <f t="shared" si="14"/>
        <v>43.6</v>
      </c>
      <c r="I157" s="11">
        <f t="shared" si="15"/>
        <v>116.2</v>
      </c>
      <c r="J157" s="23">
        <f t="shared" si="16"/>
        <v>0.76096355386952774</v>
      </c>
      <c r="K157" s="23">
        <f t="shared" si="16"/>
        <v>2.0280725908174109</v>
      </c>
      <c r="L157" s="30">
        <f t="shared" si="17"/>
        <v>1780644.4049955523</v>
      </c>
      <c r="M157">
        <f t="shared" si="18"/>
        <v>-23.430397247811566</v>
      </c>
      <c r="N157" s="24">
        <f t="shared" si="19"/>
        <v>-708046.06249607622</v>
      </c>
      <c r="O157" s="24">
        <f t="shared" si="20"/>
        <v>2365370.7114958568</v>
      </c>
      <c r="P157" s="31"/>
      <c r="Q157" s="24"/>
      <c r="R157" s="24"/>
      <c r="S157" s="24"/>
      <c r="T157" s="24"/>
      <c r="U157" s="24"/>
      <c r="V157" s="4" t="s">
        <v>574</v>
      </c>
      <c r="AN157" s="1">
        <v>89.35</v>
      </c>
      <c r="AO157" s="1">
        <v>40.409999999999997</v>
      </c>
    </row>
    <row r="158" spans="1:41">
      <c r="A158" s="1" t="s">
        <v>0</v>
      </c>
      <c r="B158" s="2" t="s">
        <v>97</v>
      </c>
      <c r="C158" s="1" t="s">
        <v>2</v>
      </c>
      <c r="D158" s="1" t="s">
        <v>95</v>
      </c>
      <c r="E158" s="3" t="s">
        <v>98</v>
      </c>
      <c r="F158" s="1">
        <v>112.2</v>
      </c>
      <c r="G158" s="13">
        <v>43.3</v>
      </c>
      <c r="H158" s="11">
        <f t="shared" si="14"/>
        <v>43.5</v>
      </c>
      <c r="I158" s="11">
        <f t="shared" si="15"/>
        <v>112.33</v>
      </c>
      <c r="J158" s="23">
        <f t="shared" si="16"/>
        <v>0.7592182246175333</v>
      </c>
      <c r="K158" s="23">
        <f t="shared" si="16"/>
        <v>1.9605283487652303</v>
      </c>
      <c r="L158" s="30">
        <f t="shared" si="17"/>
        <v>1783022.5065969995</v>
      </c>
      <c r="M158">
        <f t="shared" si="18"/>
        <v>-17.833135683056575</v>
      </c>
      <c r="N158" s="24">
        <f t="shared" si="19"/>
        <v>-546043.3246329528</v>
      </c>
      <c r="O158" s="24">
        <f t="shared" si="20"/>
        <v>2301837.310845294</v>
      </c>
      <c r="P158" s="31"/>
      <c r="Q158" s="24"/>
      <c r="R158" s="24"/>
      <c r="S158" s="24"/>
      <c r="T158" s="24"/>
      <c r="U158" s="24"/>
      <c r="V158" s="4"/>
      <c r="AN158" s="1">
        <v>89.39</v>
      </c>
      <c r="AO158" s="1">
        <v>39.47</v>
      </c>
    </row>
    <row r="159" spans="1:41">
      <c r="A159" s="1" t="s">
        <v>0</v>
      </c>
      <c r="B159" s="2" t="s">
        <v>99</v>
      </c>
      <c r="C159" s="1" t="s">
        <v>2</v>
      </c>
      <c r="D159" s="1" t="s">
        <v>100</v>
      </c>
      <c r="E159" s="3" t="s">
        <v>101</v>
      </c>
      <c r="F159" s="1">
        <v>87.37</v>
      </c>
      <c r="G159" s="13">
        <v>41.52</v>
      </c>
      <c r="H159" s="11">
        <f t="shared" si="14"/>
        <v>41.87</v>
      </c>
      <c r="I159" s="11">
        <f t="shared" si="15"/>
        <v>87.62</v>
      </c>
      <c r="J159" s="23">
        <f t="shared" si="16"/>
        <v>0.73076935781002572</v>
      </c>
      <c r="K159" s="23">
        <f t="shared" si="16"/>
        <v>1.5292574905974317</v>
      </c>
      <c r="L159" s="30">
        <f t="shared" si="17"/>
        <v>1822464.1324698678</v>
      </c>
      <c r="M159">
        <f t="shared" si="18"/>
        <v>17.905451723944878</v>
      </c>
      <c r="N159" s="24">
        <f t="shared" si="19"/>
        <v>560311.42377601273</v>
      </c>
      <c r="O159" s="24">
        <f t="shared" si="20"/>
        <v>2264996.5760434195</v>
      </c>
      <c r="P159" s="31"/>
      <c r="Q159" s="24"/>
      <c r="R159" s="24"/>
      <c r="S159" s="24"/>
      <c r="T159" s="24"/>
      <c r="U159" s="24"/>
      <c r="V159" s="4"/>
      <c r="AN159" s="1">
        <v>85.08</v>
      </c>
      <c r="AO159" s="1">
        <v>41.04</v>
      </c>
    </row>
    <row r="160" spans="1:41">
      <c r="A160" s="1" t="s">
        <v>0</v>
      </c>
      <c r="B160" s="5" t="s">
        <v>102</v>
      </c>
      <c r="C160" s="1" t="s">
        <v>2</v>
      </c>
      <c r="D160" s="1" t="s">
        <v>100</v>
      </c>
      <c r="E160" s="3" t="s">
        <v>103</v>
      </c>
      <c r="F160" s="1">
        <v>89.05</v>
      </c>
      <c r="G160" s="13">
        <v>42.16</v>
      </c>
      <c r="H160" s="11">
        <f t="shared" si="14"/>
        <v>42.27</v>
      </c>
      <c r="I160" s="11">
        <f t="shared" si="15"/>
        <v>89.08</v>
      </c>
      <c r="J160" s="23">
        <f t="shared" si="16"/>
        <v>0.73775067481800316</v>
      </c>
      <c r="K160" s="23">
        <f t="shared" si="16"/>
        <v>1.5547392976765488</v>
      </c>
      <c r="L160" s="30">
        <f t="shared" si="17"/>
        <v>1812664.5715748498</v>
      </c>
      <c r="M160">
        <f t="shared" si="18"/>
        <v>15.793823330006294</v>
      </c>
      <c r="N160" s="24">
        <f t="shared" si="19"/>
        <v>493364.726413242</v>
      </c>
      <c r="O160" s="24">
        <f t="shared" si="20"/>
        <v>2254958.2762449281</v>
      </c>
      <c r="P160" s="31"/>
      <c r="Q160" s="24"/>
      <c r="R160" s="24"/>
      <c r="S160" s="24"/>
      <c r="T160" s="24"/>
      <c r="U160" s="24"/>
      <c r="V160" s="4"/>
      <c r="AN160" s="1">
        <v>86.09</v>
      </c>
      <c r="AO160" s="1">
        <v>39.46</v>
      </c>
    </row>
    <row r="161" spans="1:41">
      <c r="A161" s="1" t="s">
        <v>0</v>
      </c>
      <c r="B161" s="5" t="s">
        <v>104</v>
      </c>
      <c r="C161" s="1" t="s">
        <v>2</v>
      </c>
      <c r="D161" s="1" t="s">
        <v>100</v>
      </c>
      <c r="E161" s="3" t="s">
        <v>105</v>
      </c>
      <c r="F161" s="1">
        <v>89.35</v>
      </c>
      <c r="G161" s="13">
        <v>40.409999999999997</v>
      </c>
      <c r="H161" s="11">
        <f t="shared" si="14"/>
        <v>40.68</v>
      </c>
      <c r="I161" s="11">
        <f t="shared" si="15"/>
        <v>89.58</v>
      </c>
      <c r="J161" s="23">
        <f t="shared" si="16"/>
        <v>0.70999993971129327</v>
      </c>
      <c r="K161" s="23">
        <f t="shared" si="16"/>
        <v>1.5634659439365204</v>
      </c>
      <c r="L161" s="30">
        <f t="shared" si="17"/>
        <v>1852100.7615174169</v>
      </c>
      <c r="M161">
        <f t="shared" si="18"/>
        <v>15.07066292112324</v>
      </c>
      <c r="N161" s="24">
        <f t="shared" si="19"/>
        <v>481564.95032472903</v>
      </c>
      <c r="O161" s="24">
        <f t="shared" si="20"/>
        <v>2210790.5353559349</v>
      </c>
      <c r="P161" s="31"/>
      <c r="Q161" s="24"/>
      <c r="R161" s="24"/>
      <c r="S161" s="24"/>
      <c r="T161" s="24"/>
      <c r="U161" s="24"/>
      <c r="V161" s="4"/>
      <c r="AN161" s="1">
        <v>86.15</v>
      </c>
      <c r="AO161" s="1">
        <v>41.4</v>
      </c>
    </row>
    <row r="162" spans="1:41">
      <c r="A162" s="1" t="s">
        <v>0</v>
      </c>
      <c r="B162" s="5" t="s">
        <v>106</v>
      </c>
      <c r="C162" s="1" t="s">
        <v>2</v>
      </c>
      <c r="D162" s="1" t="s">
        <v>100</v>
      </c>
      <c r="E162" s="3" t="s">
        <v>107</v>
      </c>
      <c r="F162" s="1">
        <v>89.39</v>
      </c>
      <c r="G162" s="13">
        <v>39.47</v>
      </c>
      <c r="H162" s="11">
        <f t="shared" si="14"/>
        <v>39.78</v>
      </c>
      <c r="I162" s="11">
        <f t="shared" si="15"/>
        <v>89.65</v>
      </c>
      <c r="J162" s="23">
        <f t="shared" si="16"/>
        <v>0.69429197644334428</v>
      </c>
      <c r="K162" s="23">
        <f t="shared" si="16"/>
        <v>1.5646876744129166</v>
      </c>
      <c r="L162" s="30">
        <f t="shared" si="17"/>
        <v>1875012.6703636965</v>
      </c>
      <c r="M162">
        <f t="shared" si="18"/>
        <v>14.969420463879601</v>
      </c>
      <c r="N162" s="24">
        <f t="shared" si="19"/>
        <v>484322.29878375429</v>
      </c>
      <c r="O162" s="24">
        <f t="shared" si="20"/>
        <v>2187808.0294028856</v>
      </c>
      <c r="P162" s="31"/>
      <c r="Q162" s="24"/>
      <c r="R162" s="24"/>
      <c r="S162" s="24"/>
      <c r="T162" s="24"/>
      <c r="U162" s="24"/>
      <c r="V162" s="4"/>
      <c r="AN162" s="1">
        <v>87.33</v>
      </c>
      <c r="AO162" s="1">
        <v>37.58</v>
      </c>
    </row>
    <row r="163" spans="1:41">
      <c r="A163" s="1" t="s">
        <v>0</v>
      </c>
      <c r="B163" s="5" t="s">
        <v>108</v>
      </c>
      <c r="C163" s="1" t="s">
        <v>2</v>
      </c>
      <c r="D163" s="1" t="s">
        <v>109</v>
      </c>
      <c r="E163" s="3" t="s">
        <v>110</v>
      </c>
      <c r="F163" s="1">
        <v>85.08</v>
      </c>
      <c r="G163" s="13">
        <v>41.04</v>
      </c>
      <c r="H163" s="11">
        <f t="shared" si="14"/>
        <v>41.07</v>
      </c>
      <c r="I163" s="11">
        <f t="shared" si="15"/>
        <v>85.13</v>
      </c>
      <c r="J163" s="23">
        <f t="shared" si="16"/>
        <v>0.71680672379407118</v>
      </c>
      <c r="K163" s="23">
        <f t="shared" si="16"/>
        <v>1.4857987922227727</v>
      </c>
      <c r="L163" s="30">
        <f t="shared" si="17"/>
        <v>1842306.9044519053</v>
      </c>
      <c r="M163">
        <f t="shared" si="18"/>
        <v>21.506790560182594</v>
      </c>
      <c r="N163" s="24">
        <f t="shared" si="19"/>
        <v>675410.88856013713</v>
      </c>
      <c r="O163" s="24">
        <f t="shared" si="20"/>
        <v>2285155.2662378345</v>
      </c>
      <c r="P163" s="31"/>
      <c r="Q163" s="24"/>
      <c r="R163" s="24"/>
      <c r="S163" s="24"/>
      <c r="T163" s="24"/>
      <c r="U163" s="24"/>
      <c r="V163" s="4"/>
      <c r="AN163" s="1">
        <v>87.2</v>
      </c>
      <c r="AO163" s="1">
        <v>41.35</v>
      </c>
    </row>
    <row r="164" spans="1:41">
      <c r="A164" s="1" t="s">
        <v>0</v>
      </c>
      <c r="B164" s="5" t="s">
        <v>111</v>
      </c>
      <c r="C164" s="1" t="s">
        <v>2</v>
      </c>
      <c r="D164" s="1" t="s">
        <v>109</v>
      </c>
      <c r="E164" s="3" t="s">
        <v>112</v>
      </c>
      <c r="F164" s="1">
        <v>86.09</v>
      </c>
      <c r="G164" s="13">
        <v>39.46</v>
      </c>
      <c r="H164" s="11">
        <f t="shared" si="14"/>
        <v>39.770000000000003</v>
      </c>
      <c r="I164" s="11">
        <f t="shared" si="15"/>
        <v>86.15</v>
      </c>
      <c r="J164" s="23">
        <f t="shared" si="16"/>
        <v>0.69411744351814486</v>
      </c>
      <c r="K164" s="23">
        <f t="shared" si="16"/>
        <v>1.5036011505931151</v>
      </c>
      <c r="L164" s="30">
        <f t="shared" si="17"/>
        <v>1875269.7287933845</v>
      </c>
      <c r="M164">
        <f t="shared" si="18"/>
        <v>20.031543326061112</v>
      </c>
      <c r="N164" s="24">
        <f t="shared" si="19"/>
        <v>642350.06417195906</v>
      </c>
      <c r="O164" s="24">
        <f t="shared" si="20"/>
        <v>2237366.1826763935</v>
      </c>
      <c r="P164" s="31"/>
      <c r="Q164" s="24"/>
      <c r="R164" s="24"/>
      <c r="S164" s="24"/>
      <c r="T164" s="24"/>
      <c r="U164" s="24"/>
      <c r="V164" s="4"/>
      <c r="AN164" s="1">
        <v>87.23</v>
      </c>
      <c r="AO164" s="1">
        <v>39.28</v>
      </c>
    </row>
    <row r="165" spans="1:41">
      <c r="A165" s="1" t="s">
        <v>0</v>
      </c>
      <c r="B165" s="5" t="s">
        <v>113</v>
      </c>
      <c r="C165" s="1" t="s">
        <v>2</v>
      </c>
      <c r="D165" s="1" t="s">
        <v>109</v>
      </c>
      <c r="E165" s="3" t="s">
        <v>114</v>
      </c>
      <c r="F165" s="1">
        <v>86.15</v>
      </c>
      <c r="G165" s="13">
        <v>41.4</v>
      </c>
      <c r="H165" s="11">
        <f t="shared" si="14"/>
        <v>41.67</v>
      </c>
      <c r="I165" s="11">
        <f t="shared" si="15"/>
        <v>86.25</v>
      </c>
      <c r="J165" s="23">
        <f t="shared" si="16"/>
        <v>0.72727869930603717</v>
      </c>
      <c r="K165" s="23">
        <f t="shared" si="16"/>
        <v>1.5053464798451093</v>
      </c>
      <c r="L165" s="30">
        <f t="shared" si="17"/>
        <v>1827394.107737479</v>
      </c>
      <c r="M165">
        <f t="shared" si="18"/>
        <v>19.886911244284505</v>
      </c>
      <c r="N165" s="24">
        <f t="shared" si="19"/>
        <v>621615.04179897567</v>
      </c>
      <c r="O165" s="24">
        <f t="shared" si="20"/>
        <v>2280770.9090709845</v>
      </c>
      <c r="P165" s="31"/>
      <c r="Q165" s="24"/>
      <c r="R165" s="24"/>
      <c r="S165" s="24"/>
      <c r="T165" s="24"/>
      <c r="U165" s="24"/>
      <c r="V165" s="4"/>
      <c r="AN165" s="1">
        <v>97.2</v>
      </c>
      <c r="AO165" s="5">
        <v>37.409999999999997</v>
      </c>
    </row>
    <row r="166" spans="1:41">
      <c r="A166" s="1" t="s">
        <v>0</v>
      </c>
      <c r="B166" s="5" t="s">
        <v>108</v>
      </c>
      <c r="C166" s="1" t="s">
        <v>2</v>
      </c>
      <c r="D166" s="1" t="s">
        <v>109</v>
      </c>
      <c r="E166" s="3" t="s">
        <v>115</v>
      </c>
      <c r="F166" s="1">
        <v>87.33</v>
      </c>
      <c r="G166" s="13">
        <v>37.58</v>
      </c>
      <c r="H166" s="11">
        <f t="shared" si="14"/>
        <v>37.97</v>
      </c>
      <c r="I166" s="11">
        <f t="shared" si="15"/>
        <v>87.55</v>
      </c>
      <c r="J166" s="23">
        <f t="shared" si="16"/>
        <v>0.66270151698224689</v>
      </c>
      <c r="K166" s="23">
        <f t="shared" si="16"/>
        <v>1.5280357601210355</v>
      </c>
      <c r="L166" s="30">
        <f t="shared" si="17"/>
        <v>1922464.8863935182</v>
      </c>
      <c r="M166">
        <f t="shared" si="18"/>
        <v>18.006694181188518</v>
      </c>
      <c r="N166" s="24">
        <f t="shared" si="19"/>
        <v>594287.93577931914</v>
      </c>
      <c r="O166" s="24">
        <f t="shared" si="20"/>
        <v>2170886.6035903022</v>
      </c>
      <c r="P166" s="31"/>
      <c r="Q166" s="24"/>
      <c r="R166" s="24"/>
      <c r="S166" s="24"/>
      <c r="T166" s="24"/>
      <c r="U166" s="24"/>
      <c r="V166" s="4"/>
      <c r="AN166" s="1">
        <v>84.29</v>
      </c>
      <c r="AO166" s="1">
        <v>38.01</v>
      </c>
    </row>
    <row r="167" spans="1:41">
      <c r="A167" s="1" t="s">
        <v>0</v>
      </c>
      <c r="B167" s="5" t="s">
        <v>116</v>
      </c>
      <c r="C167" s="1" t="s">
        <v>2</v>
      </c>
      <c r="D167" s="1" t="s">
        <v>109</v>
      </c>
      <c r="E167" s="3" t="s">
        <v>117</v>
      </c>
      <c r="F167" s="1">
        <v>87.2</v>
      </c>
      <c r="G167" s="13">
        <v>41.35</v>
      </c>
      <c r="H167" s="11">
        <f t="shared" si="14"/>
        <v>41.58</v>
      </c>
      <c r="I167" s="11">
        <f t="shared" si="15"/>
        <v>87.33</v>
      </c>
      <c r="J167" s="23">
        <f t="shared" si="16"/>
        <v>0.72570790297924215</v>
      </c>
      <c r="K167" s="23">
        <f t="shared" si="16"/>
        <v>1.524196035766648</v>
      </c>
      <c r="L167" s="30">
        <f t="shared" si="17"/>
        <v>1829619.2289246519</v>
      </c>
      <c r="M167">
        <f t="shared" si="18"/>
        <v>18.324884761097071</v>
      </c>
      <c r="N167" s="24">
        <f t="shared" si="19"/>
        <v>575241.0344038594</v>
      </c>
      <c r="O167" s="24">
        <f t="shared" si="20"/>
        <v>2262352.504816086</v>
      </c>
      <c r="P167" s="31"/>
      <c r="Q167" s="24"/>
      <c r="R167" s="24"/>
      <c r="S167" s="24"/>
      <c r="T167" s="24"/>
      <c r="U167" s="24"/>
      <c r="V167" s="4"/>
      <c r="AN167" s="1">
        <v>85.45</v>
      </c>
      <c r="AO167" s="1">
        <v>38.15</v>
      </c>
    </row>
    <row r="168" spans="1:41">
      <c r="A168" s="1" t="s">
        <v>0</v>
      </c>
      <c r="B168" s="5" t="s">
        <v>118</v>
      </c>
      <c r="C168" s="1" t="s">
        <v>2</v>
      </c>
      <c r="D168" s="1" t="s">
        <v>109</v>
      </c>
      <c r="E168" s="3" t="s">
        <v>119</v>
      </c>
      <c r="F168" s="1">
        <v>87.23</v>
      </c>
      <c r="G168" s="13">
        <v>39.28</v>
      </c>
      <c r="H168" s="11">
        <f t="shared" si="14"/>
        <v>39.47</v>
      </c>
      <c r="I168" s="11">
        <f t="shared" si="15"/>
        <v>87.38</v>
      </c>
      <c r="J168" s="23">
        <f t="shared" si="16"/>
        <v>0.68888145576216187</v>
      </c>
      <c r="K168" s="23">
        <f t="shared" si="16"/>
        <v>1.5250687003926451</v>
      </c>
      <c r="L168" s="30">
        <f t="shared" si="17"/>
        <v>1883007.2947790341</v>
      </c>
      <c r="M168">
        <f t="shared" si="18"/>
        <v>18.252568720208767</v>
      </c>
      <c r="N168" s="24">
        <f t="shared" si="19"/>
        <v>589769.90522949211</v>
      </c>
      <c r="O168" s="24">
        <f t="shared" si="20"/>
        <v>2210925.9963452388</v>
      </c>
      <c r="P168" s="31"/>
      <c r="Q168" s="24"/>
      <c r="R168" s="24"/>
      <c r="S168" s="24"/>
      <c r="T168" s="24"/>
      <c r="U168" s="24"/>
      <c r="V168" s="4"/>
      <c r="AN168" s="1">
        <v>91.1</v>
      </c>
      <c r="AO168" s="1">
        <v>30.29</v>
      </c>
    </row>
    <row r="169" spans="1:41">
      <c r="A169" s="1" t="s">
        <v>0</v>
      </c>
      <c r="B169" s="5" t="s">
        <v>120</v>
      </c>
      <c r="C169" s="1" t="s">
        <v>2</v>
      </c>
      <c r="D169" s="1" t="s">
        <v>121</v>
      </c>
      <c r="E169" s="3" t="s">
        <v>122</v>
      </c>
      <c r="F169" s="5">
        <v>97.2</v>
      </c>
      <c r="G169" s="13">
        <v>37.409999999999997</v>
      </c>
      <c r="H169" s="11">
        <f t="shared" si="14"/>
        <v>37.68</v>
      </c>
      <c r="I169" s="11">
        <f t="shared" si="15"/>
        <v>97.33</v>
      </c>
      <c r="J169" s="23">
        <f t="shared" si="16"/>
        <v>0.65764006215146342</v>
      </c>
      <c r="K169" s="23">
        <f t="shared" si="16"/>
        <v>1.6987289609660809</v>
      </c>
      <c r="L169" s="30">
        <f t="shared" si="17"/>
        <v>1930246.0023945477</v>
      </c>
      <c r="M169">
        <f t="shared" si="18"/>
        <v>3.8616765834356115</v>
      </c>
      <c r="N169" s="24">
        <f t="shared" si="19"/>
        <v>129998.12016838214</v>
      </c>
      <c r="O169" s="24">
        <f t="shared" si="20"/>
        <v>2073326.4662053464</v>
      </c>
      <c r="P169" s="31"/>
      <c r="Q169" s="24"/>
      <c r="R169" s="24"/>
      <c r="S169" s="24"/>
      <c r="T169" s="24"/>
      <c r="U169" s="24"/>
      <c r="V169" s="4"/>
      <c r="AN169" s="1">
        <v>90.08</v>
      </c>
      <c r="AO169" s="1">
        <v>29.95</v>
      </c>
    </row>
    <row r="170" spans="1:41">
      <c r="A170" s="1" t="s">
        <v>0</v>
      </c>
      <c r="B170" s="5" t="s">
        <v>123</v>
      </c>
      <c r="C170" s="1" t="s">
        <v>2</v>
      </c>
      <c r="D170" s="1" t="s">
        <v>124</v>
      </c>
      <c r="E170" s="3" t="s">
        <v>125</v>
      </c>
      <c r="F170" s="1">
        <v>84.29</v>
      </c>
      <c r="G170" s="13">
        <v>38.01</v>
      </c>
      <c r="H170" s="11">
        <f t="shared" si="14"/>
        <v>38.020000000000003</v>
      </c>
      <c r="I170" s="11">
        <f t="shared" si="15"/>
        <v>84.48</v>
      </c>
      <c r="J170" s="23">
        <f t="shared" si="16"/>
        <v>0.66357418160824411</v>
      </c>
      <c r="K170" s="23">
        <f t="shared" si="16"/>
        <v>1.4744541520848096</v>
      </c>
      <c r="L170" s="30">
        <f t="shared" si="17"/>
        <v>1921128.422158879</v>
      </c>
      <c r="M170">
        <f t="shared" si="18"/>
        <v>22.446899091730575</v>
      </c>
      <c r="N170" s="24">
        <f t="shared" si="19"/>
        <v>733538.75932172313</v>
      </c>
      <c r="O170" s="24">
        <f t="shared" si="20"/>
        <v>2223618.1154627223</v>
      </c>
      <c r="P170" s="31"/>
      <c r="Q170" s="24"/>
      <c r="R170" s="24"/>
      <c r="S170" s="24"/>
      <c r="T170" s="24"/>
      <c r="U170" s="24"/>
      <c r="V170" s="4"/>
      <c r="AN170" s="1">
        <v>93.44</v>
      </c>
      <c r="AO170" s="1">
        <v>32.299999999999997</v>
      </c>
    </row>
    <row r="171" spans="1:41">
      <c r="A171" s="1" t="s">
        <v>0</v>
      </c>
      <c r="B171" s="5" t="s">
        <v>123</v>
      </c>
      <c r="C171" s="1" t="s">
        <v>2</v>
      </c>
      <c r="D171" s="1" t="s">
        <v>124</v>
      </c>
      <c r="E171" s="3" t="s">
        <v>126</v>
      </c>
      <c r="F171" s="1">
        <v>85.45</v>
      </c>
      <c r="G171" s="13">
        <v>38.15</v>
      </c>
      <c r="H171" s="11">
        <f t="shared" si="14"/>
        <v>38.25</v>
      </c>
      <c r="I171" s="11">
        <f t="shared" si="15"/>
        <v>85.75</v>
      </c>
      <c r="J171" s="23">
        <f t="shared" si="16"/>
        <v>0.66758843888783104</v>
      </c>
      <c r="K171" s="23">
        <f t="shared" si="16"/>
        <v>1.4966198335851375</v>
      </c>
      <c r="L171" s="30">
        <f t="shared" si="17"/>
        <v>1914999.8707839041</v>
      </c>
      <c r="M171">
        <f t="shared" si="18"/>
        <v>20.610071653167576</v>
      </c>
      <c r="N171" s="24">
        <f t="shared" si="19"/>
        <v>674091.80223264184</v>
      </c>
      <c r="O171" s="24">
        <f t="shared" si="20"/>
        <v>2206754.5162352528</v>
      </c>
      <c r="P171" s="31"/>
      <c r="Q171" s="24"/>
      <c r="R171" s="24"/>
      <c r="S171" s="24"/>
      <c r="T171" s="24"/>
      <c r="U171" s="24"/>
      <c r="V171" s="4"/>
      <c r="AN171" s="1">
        <v>72.349999999999994</v>
      </c>
      <c r="AO171" s="1">
        <v>42.06</v>
      </c>
    </row>
    <row r="172" spans="1:41">
      <c r="A172" s="1" t="s">
        <v>0</v>
      </c>
      <c r="B172" s="2" t="s">
        <v>127</v>
      </c>
      <c r="C172" s="1" t="s">
        <v>2</v>
      </c>
      <c r="D172" s="1" t="s">
        <v>28</v>
      </c>
      <c r="E172" s="3" t="s">
        <v>128</v>
      </c>
      <c r="F172" s="1">
        <v>91.1</v>
      </c>
      <c r="G172" s="13">
        <v>30.29</v>
      </c>
      <c r="H172" s="11">
        <f t="shared" si="14"/>
        <v>30.48</v>
      </c>
      <c r="I172" s="11">
        <f t="shared" si="15"/>
        <v>91.17</v>
      </c>
      <c r="J172" s="23">
        <f t="shared" si="16"/>
        <v>0.53197635600787163</v>
      </c>
      <c r="K172" s="23">
        <f t="shared" si="16"/>
        <v>1.5912166790432303</v>
      </c>
      <c r="L172" s="30">
        <f t="shared" si="17"/>
        <v>2141683.2242181418</v>
      </c>
      <c r="M172">
        <f t="shared" si="18"/>
        <v>12.771012820875065</v>
      </c>
      <c r="N172" s="24">
        <f t="shared" si="19"/>
        <v>473430.04224252369</v>
      </c>
      <c r="O172" s="24">
        <f t="shared" si="20"/>
        <v>1910489.140631329</v>
      </c>
      <c r="P172" s="31"/>
      <c r="Q172" s="24"/>
      <c r="R172" s="24"/>
      <c r="S172" s="24"/>
      <c r="T172" s="24"/>
      <c r="U172" s="24"/>
      <c r="V172" s="4"/>
      <c r="AN172" s="1">
        <v>71.03</v>
      </c>
      <c r="AO172" s="1">
        <v>42.21</v>
      </c>
    </row>
    <row r="173" spans="1:41">
      <c r="A173" s="1" t="s">
        <v>0</v>
      </c>
      <c r="B173" s="5" t="s">
        <v>129</v>
      </c>
      <c r="C173" s="1" t="s">
        <v>2</v>
      </c>
      <c r="D173" s="1" t="s">
        <v>28</v>
      </c>
      <c r="E173" s="3" t="s">
        <v>130</v>
      </c>
      <c r="F173" s="1">
        <v>90.08</v>
      </c>
      <c r="G173" s="13">
        <v>29.95</v>
      </c>
      <c r="H173" s="11">
        <f t="shared" si="14"/>
        <v>30.58</v>
      </c>
      <c r="I173" s="11">
        <f t="shared" si="15"/>
        <v>90.13</v>
      </c>
      <c r="J173" s="23">
        <f t="shared" si="16"/>
        <v>0.53372168525986596</v>
      </c>
      <c r="K173" s="23">
        <f t="shared" si="16"/>
        <v>1.573065254822489</v>
      </c>
      <c r="L173" s="30">
        <f t="shared" si="17"/>
        <v>2138476.6804893268</v>
      </c>
      <c r="M173">
        <f t="shared" si="18"/>
        <v>14.275186471351866</v>
      </c>
      <c r="N173" s="24">
        <f t="shared" si="19"/>
        <v>527304.1479443704</v>
      </c>
      <c r="O173" s="24">
        <f t="shared" si="20"/>
        <v>1926743.8370021463</v>
      </c>
      <c r="P173" s="31"/>
      <c r="Q173" s="24"/>
      <c r="R173" s="24"/>
      <c r="S173" s="24"/>
      <c r="T173" s="24"/>
      <c r="U173" s="24"/>
      <c r="V173" s="4"/>
      <c r="AN173" s="1">
        <v>71.47</v>
      </c>
      <c r="AO173" s="1">
        <v>42.16</v>
      </c>
    </row>
    <row r="174" spans="1:41">
      <c r="A174" s="1" t="s">
        <v>0</v>
      </c>
      <c r="B174" s="5" t="s">
        <v>131</v>
      </c>
      <c r="C174" s="1" t="s">
        <v>2</v>
      </c>
      <c r="D174" s="1" t="s">
        <v>28</v>
      </c>
      <c r="E174" s="3" t="s">
        <v>132</v>
      </c>
      <c r="F174" s="1">
        <v>93.44</v>
      </c>
      <c r="G174" s="13">
        <v>32.299999999999997</v>
      </c>
      <c r="H174" s="11">
        <f t="shared" si="14"/>
        <v>32.5</v>
      </c>
      <c r="I174" s="11">
        <f t="shared" si="15"/>
        <v>93.73</v>
      </c>
      <c r="J174" s="23">
        <f t="shared" si="16"/>
        <v>0.56723200689815712</v>
      </c>
      <c r="K174" s="23">
        <f t="shared" si="16"/>
        <v>1.6358971078942852</v>
      </c>
      <c r="L174" s="30">
        <f t="shared" si="17"/>
        <v>2078508.7082512563</v>
      </c>
      <c r="M174">
        <f t="shared" si="18"/>
        <v>9.0684315273937273</v>
      </c>
      <c r="N174" s="24">
        <f t="shared" si="19"/>
        <v>327602.08017139084</v>
      </c>
      <c r="O174" s="24">
        <f t="shared" si="20"/>
        <v>1946660.9320185974</v>
      </c>
      <c r="P174" s="31"/>
      <c r="Q174" s="24"/>
      <c r="R174" s="24"/>
      <c r="S174" s="24"/>
      <c r="T174" s="24"/>
      <c r="U174" s="24"/>
      <c r="V174" s="4"/>
      <c r="AN174" s="1">
        <v>76.36</v>
      </c>
      <c r="AO174" s="1">
        <v>39.17</v>
      </c>
    </row>
    <row r="175" spans="1:41">
      <c r="A175" s="1" t="s">
        <v>0</v>
      </c>
      <c r="B175" s="5" t="s">
        <v>133</v>
      </c>
      <c r="C175" s="1" t="s">
        <v>2</v>
      </c>
      <c r="D175" s="1" t="s">
        <v>134</v>
      </c>
      <c r="E175" s="3" t="s">
        <v>107</v>
      </c>
      <c r="F175" s="1">
        <v>72.349999999999994</v>
      </c>
      <c r="G175" s="13">
        <v>42.06</v>
      </c>
      <c r="H175" s="11">
        <f t="shared" si="14"/>
        <v>42.1</v>
      </c>
      <c r="I175" s="11">
        <f t="shared" si="15"/>
        <v>72.58</v>
      </c>
      <c r="J175" s="23">
        <f t="shared" si="16"/>
        <v>0.73478361508961276</v>
      </c>
      <c r="K175" s="23">
        <f t="shared" si="16"/>
        <v>1.2667599710974844</v>
      </c>
      <c r="L175" s="30">
        <f t="shared" si="17"/>
        <v>1816819.6066819581</v>
      </c>
      <c r="M175">
        <f t="shared" si="18"/>
        <v>39.658116823147722</v>
      </c>
      <c r="N175" s="24">
        <f t="shared" si="19"/>
        <v>1159503.7501238869</v>
      </c>
      <c r="O175" s="24">
        <f t="shared" si="20"/>
        <v>2600481.772606872</v>
      </c>
      <c r="P175" s="31"/>
      <c r="Q175" s="24"/>
      <c r="R175" s="24"/>
      <c r="S175" s="24"/>
      <c r="T175" s="24"/>
      <c r="U175" s="24"/>
      <c r="V175" s="4"/>
      <c r="AN175" s="1">
        <v>68.459999999999994</v>
      </c>
      <c r="AO175" s="1">
        <v>44.48</v>
      </c>
    </row>
    <row r="176" spans="1:41">
      <c r="A176" s="1" t="s">
        <v>0</v>
      </c>
      <c r="B176" s="2" t="s">
        <v>135</v>
      </c>
      <c r="C176" s="1" t="s">
        <v>2</v>
      </c>
      <c r="D176" s="1" t="s">
        <v>134</v>
      </c>
      <c r="E176" s="3" t="s">
        <v>136</v>
      </c>
      <c r="F176" s="1">
        <v>71.03</v>
      </c>
      <c r="G176" s="13">
        <v>42.21</v>
      </c>
      <c r="H176" s="11">
        <f t="shared" si="14"/>
        <v>42.35</v>
      </c>
      <c r="I176" s="11">
        <f t="shared" si="15"/>
        <v>71.05</v>
      </c>
      <c r="J176" s="23">
        <f t="shared" si="16"/>
        <v>0.73914693821959854</v>
      </c>
      <c r="K176" s="23">
        <f t="shared" si="16"/>
        <v>1.240056433541971</v>
      </c>
      <c r="L176" s="30">
        <f t="shared" si="17"/>
        <v>1810714.2285476986</v>
      </c>
      <c r="M176">
        <f t="shared" si="18"/>
        <v>41.870987674329925</v>
      </c>
      <c r="N176" s="24">
        <f t="shared" si="19"/>
        <v>1208571.3153119823</v>
      </c>
      <c r="O176" s="24">
        <f t="shared" si="20"/>
        <v>2650842.2867225464</v>
      </c>
      <c r="P176" s="31"/>
      <c r="Q176" s="24"/>
      <c r="R176" s="24"/>
      <c r="S176" s="24"/>
      <c r="T176" s="24"/>
      <c r="U176" s="24"/>
      <c r="V176" s="4"/>
      <c r="AN176" s="1">
        <v>70.150000000000006</v>
      </c>
      <c r="AO176" s="1">
        <v>43.39</v>
      </c>
    </row>
    <row r="177" spans="1:41">
      <c r="A177" s="1" t="s">
        <v>0</v>
      </c>
      <c r="B177" s="5" t="s">
        <v>137</v>
      </c>
      <c r="C177" s="1" t="s">
        <v>2</v>
      </c>
      <c r="D177" s="1" t="s">
        <v>134</v>
      </c>
      <c r="E177" s="3" t="s">
        <v>138</v>
      </c>
      <c r="F177" s="1">
        <v>71.47</v>
      </c>
      <c r="G177" s="13">
        <v>42.16</v>
      </c>
      <c r="H177" s="11">
        <f t="shared" si="14"/>
        <v>42.27</v>
      </c>
      <c r="I177" s="11">
        <f t="shared" si="15"/>
        <v>71.78</v>
      </c>
      <c r="J177" s="23">
        <f t="shared" si="16"/>
        <v>0.73775067481800316</v>
      </c>
      <c r="K177" s="23">
        <f t="shared" si="16"/>
        <v>1.2527973370815297</v>
      </c>
      <c r="L177" s="30">
        <f t="shared" si="17"/>
        <v>1812664.5715748498</v>
      </c>
      <c r="M177">
        <f t="shared" si="18"/>
        <v>40.815173477360631</v>
      </c>
      <c r="N177" s="24">
        <f t="shared" si="19"/>
        <v>1184795.7276566548</v>
      </c>
      <c r="O177" s="24">
        <f t="shared" si="20"/>
        <v>2627325.5394077664</v>
      </c>
      <c r="P177" s="31"/>
      <c r="Q177" s="24"/>
      <c r="R177" s="24"/>
      <c r="S177" s="24"/>
      <c r="T177" s="24"/>
      <c r="U177" s="24"/>
      <c r="AN177" s="1">
        <v>83.44</v>
      </c>
      <c r="AO177" s="1">
        <v>42.16</v>
      </c>
    </row>
    <row r="178" spans="1:41">
      <c r="A178" s="1" t="s">
        <v>0</v>
      </c>
      <c r="B178" s="2" t="s">
        <v>139</v>
      </c>
      <c r="C178" s="1" t="s">
        <v>2</v>
      </c>
      <c r="D178" s="1" t="s">
        <v>140</v>
      </c>
      <c r="E178" s="3" t="s">
        <v>141</v>
      </c>
      <c r="F178" s="1">
        <v>76.36</v>
      </c>
      <c r="G178" s="13">
        <v>39.17</v>
      </c>
      <c r="H178" s="11">
        <f t="shared" si="14"/>
        <v>39.28</v>
      </c>
      <c r="I178" s="11">
        <f t="shared" si="15"/>
        <v>76.599999999999994</v>
      </c>
      <c r="J178" s="23">
        <f t="shared" si="16"/>
        <v>0.68556533018337262</v>
      </c>
      <c r="K178" s="23">
        <f t="shared" si="16"/>
        <v>1.3369222070276563</v>
      </c>
      <c r="L178" s="30">
        <f t="shared" si="17"/>
        <v>1887933.784340308</v>
      </c>
      <c r="M178">
        <f t="shared" si="18"/>
        <v>33.843907135727818</v>
      </c>
      <c r="N178" s="24">
        <f t="shared" si="19"/>
        <v>1051451.2207602113</v>
      </c>
      <c r="O178" s="24">
        <f t="shared" si="20"/>
        <v>2431151.5777846305</v>
      </c>
      <c r="P178" s="31"/>
      <c r="Q178" s="24"/>
      <c r="R178" s="24"/>
      <c r="S178" s="24"/>
      <c r="T178" s="24"/>
      <c r="U178" s="24"/>
      <c r="V178" s="4"/>
      <c r="AN178" s="1">
        <v>83.02</v>
      </c>
      <c r="AO178" s="1">
        <v>42.19</v>
      </c>
    </row>
    <row r="179" spans="1:41">
      <c r="A179" s="1" t="s">
        <v>0</v>
      </c>
      <c r="B179" s="2" t="s">
        <v>142</v>
      </c>
      <c r="C179" s="1" t="s">
        <v>2</v>
      </c>
      <c r="D179" s="1" t="s">
        <v>143</v>
      </c>
      <c r="E179" s="3" t="s">
        <v>144</v>
      </c>
      <c r="F179" s="1">
        <v>68.459999999999994</v>
      </c>
      <c r="G179" s="13">
        <v>44.48</v>
      </c>
      <c r="H179" s="11">
        <f t="shared" si="14"/>
        <v>44.8</v>
      </c>
      <c r="I179" s="11">
        <f t="shared" si="15"/>
        <v>68.77</v>
      </c>
      <c r="J179" s="23">
        <f t="shared" si="16"/>
        <v>0.78190750489345962</v>
      </c>
      <c r="K179" s="23">
        <f t="shared" si="16"/>
        <v>1.2002629265965004</v>
      </c>
      <c r="L179" s="30">
        <f t="shared" si="17"/>
        <v>1752467.4353369749</v>
      </c>
      <c r="M179">
        <f t="shared" si="18"/>
        <v>45.16859913883674</v>
      </c>
      <c r="N179" s="24">
        <f t="shared" si="19"/>
        <v>1242822.6653680305</v>
      </c>
      <c r="O179" s="24">
        <f t="shared" si="20"/>
        <v>2763660.1203989564</v>
      </c>
      <c r="P179" s="31"/>
      <c r="Q179" s="24"/>
      <c r="R179" s="24"/>
      <c r="S179" s="24"/>
      <c r="T179" s="24"/>
      <c r="U179" s="24"/>
      <c r="V179" s="4"/>
      <c r="AN179" s="1">
        <v>83.41</v>
      </c>
      <c r="AO179" s="1">
        <v>43.01</v>
      </c>
    </row>
    <row r="180" spans="1:41">
      <c r="A180" s="1" t="s">
        <v>0</v>
      </c>
      <c r="B180" s="5" t="s">
        <v>145</v>
      </c>
      <c r="C180" s="1" t="s">
        <v>2</v>
      </c>
      <c r="D180" s="1" t="s">
        <v>143</v>
      </c>
      <c r="E180" s="3" t="s">
        <v>146</v>
      </c>
      <c r="F180" s="1">
        <v>70.150000000000006</v>
      </c>
      <c r="G180" s="13">
        <v>43.39</v>
      </c>
      <c r="H180" s="11">
        <f t="shared" si="14"/>
        <v>43.65</v>
      </c>
      <c r="I180" s="11">
        <f t="shared" si="15"/>
        <v>70.25</v>
      </c>
      <c r="J180" s="23">
        <f t="shared" si="16"/>
        <v>0.76183621849552485</v>
      </c>
      <c r="K180" s="23">
        <f t="shared" si="16"/>
        <v>1.2260937995260166</v>
      </c>
      <c r="L180" s="30">
        <f t="shared" si="17"/>
        <v>1779457.1140693964</v>
      </c>
      <c r="M180">
        <f t="shared" si="18"/>
        <v>43.028044328542833</v>
      </c>
      <c r="N180" s="24">
        <f t="shared" si="19"/>
        <v>1214223.68522192</v>
      </c>
      <c r="O180" s="24">
        <f t="shared" si="20"/>
        <v>2698371.5576507431</v>
      </c>
      <c r="P180" s="31"/>
      <c r="Q180" s="24"/>
      <c r="R180" s="24"/>
      <c r="S180" s="24"/>
      <c r="T180" s="24"/>
      <c r="U180" s="24"/>
      <c r="V180" s="4"/>
      <c r="AN180" s="1">
        <v>85.39</v>
      </c>
      <c r="AO180" s="1">
        <v>42.57</v>
      </c>
    </row>
    <row r="181" spans="1:41">
      <c r="A181" s="1" t="s">
        <v>0</v>
      </c>
      <c r="B181" s="2" t="s">
        <v>147</v>
      </c>
      <c r="C181" s="1" t="s">
        <v>2</v>
      </c>
      <c r="D181" s="1" t="s">
        <v>148</v>
      </c>
      <c r="E181" s="3" t="s">
        <v>149</v>
      </c>
      <c r="F181" s="1">
        <v>83.44</v>
      </c>
      <c r="G181" s="13">
        <v>42.16</v>
      </c>
      <c r="H181" s="11">
        <f t="shared" si="14"/>
        <v>42.27</v>
      </c>
      <c r="I181" s="11">
        <f t="shared" si="15"/>
        <v>83.73</v>
      </c>
      <c r="J181" s="23">
        <f t="shared" si="16"/>
        <v>0.73775067481800316</v>
      </c>
      <c r="K181" s="23">
        <f t="shared" si="16"/>
        <v>1.4613641826948522</v>
      </c>
      <c r="L181" s="30">
        <f t="shared" si="17"/>
        <v>1812664.5715748498</v>
      </c>
      <c r="M181">
        <f t="shared" si="18"/>
        <v>23.531639705055184</v>
      </c>
      <c r="N181" s="24">
        <f t="shared" si="19"/>
        <v>723716.16261937749</v>
      </c>
      <c r="O181" s="24">
        <f t="shared" si="20"/>
        <v>2337267.0278204079</v>
      </c>
      <c r="P181" s="31"/>
      <c r="Q181" s="24"/>
      <c r="R181" s="24"/>
      <c r="S181" s="24"/>
      <c r="T181" s="24"/>
      <c r="U181" s="24"/>
      <c r="V181" s="4"/>
      <c r="AN181" s="1">
        <v>84.32</v>
      </c>
      <c r="AO181" s="1">
        <v>42.44</v>
      </c>
    </row>
    <row r="182" spans="1:41">
      <c r="A182" s="1" t="s">
        <v>0</v>
      </c>
      <c r="B182" s="5" t="s">
        <v>150</v>
      </c>
      <c r="C182" s="1" t="s">
        <v>2</v>
      </c>
      <c r="D182" s="1" t="s">
        <v>148</v>
      </c>
      <c r="E182" s="3" t="s">
        <v>151</v>
      </c>
      <c r="F182" s="1">
        <v>83.02</v>
      </c>
      <c r="G182" s="13">
        <v>42.19</v>
      </c>
      <c r="H182" s="11">
        <f t="shared" si="14"/>
        <v>42.32</v>
      </c>
      <c r="I182" s="11">
        <f t="shared" si="15"/>
        <v>83.03</v>
      </c>
      <c r="J182" s="23">
        <f t="shared" si="16"/>
        <v>0.73862333944400027</v>
      </c>
      <c r="K182" s="23">
        <f t="shared" si="16"/>
        <v>1.4491468779308918</v>
      </c>
      <c r="L182" s="30">
        <f t="shared" si="17"/>
        <v>1811445.2357758547</v>
      </c>
      <c r="M182">
        <f t="shared" si="18"/>
        <v>24.54406427749149</v>
      </c>
      <c r="N182" s="24">
        <f t="shared" si="19"/>
        <v>752461.56373834854</v>
      </c>
      <c r="O182" s="24">
        <f t="shared" si="20"/>
        <v>2351423.1366190845</v>
      </c>
      <c r="P182" s="31"/>
      <c r="Q182" s="24"/>
      <c r="R182" s="24"/>
      <c r="S182" s="24"/>
      <c r="T182" s="24"/>
      <c r="U182" s="24"/>
      <c r="V182" s="4"/>
      <c r="AN182" s="1">
        <v>93.16</v>
      </c>
      <c r="AO182" s="1">
        <v>44.58</v>
      </c>
    </row>
    <row r="183" spans="1:41">
      <c r="A183" s="1" t="s">
        <v>0</v>
      </c>
      <c r="B183" s="5" t="s">
        <v>152</v>
      </c>
      <c r="C183" s="1" t="s">
        <v>2</v>
      </c>
      <c r="D183" s="1" t="s">
        <v>148</v>
      </c>
      <c r="E183" s="3" t="s">
        <v>153</v>
      </c>
      <c r="F183" s="1">
        <v>83.41</v>
      </c>
      <c r="G183" s="13">
        <v>43.01</v>
      </c>
      <c r="H183" s="11">
        <f t="shared" si="14"/>
        <v>43.02</v>
      </c>
      <c r="I183" s="11">
        <f t="shared" si="15"/>
        <v>83.68</v>
      </c>
      <c r="J183" s="23">
        <f t="shared" si="16"/>
        <v>0.75084064420796059</v>
      </c>
      <c r="K183" s="23">
        <f t="shared" si="16"/>
        <v>1.4604915180688551</v>
      </c>
      <c r="L183" s="30">
        <f t="shared" si="17"/>
        <v>1794503.3016748466</v>
      </c>
      <c r="M183">
        <f t="shared" si="18"/>
        <v>23.603955745943487</v>
      </c>
      <c r="N183" s="24">
        <f t="shared" si="19"/>
        <v>718541.19081097876</v>
      </c>
      <c r="O183" s="24">
        <f t="shared" si="20"/>
        <v>2354823.6006946564</v>
      </c>
      <c r="P183" s="31"/>
      <c r="Q183" s="24"/>
      <c r="R183" s="24"/>
      <c r="S183" s="24"/>
      <c r="T183" s="24"/>
      <c r="U183" s="24"/>
      <c r="V183" s="4"/>
      <c r="AN183" s="1">
        <v>92.05</v>
      </c>
      <c r="AO183" s="1">
        <v>46.47</v>
      </c>
    </row>
    <row r="184" spans="1:41">
      <c r="A184" s="1" t="s">
        <v>0</v>
      </c>
      <c r="B184" s="5" t="s">
        <v>154</v>
      </c>
      <c r="C184" s="1" t="s">
        <v>2</v>
      </c>
      <c r="D184" s="1" t="s">
        <v>148</v>
      </c>
      <c r="E184" s="3" t="s">
        <v>155</v>
      </c>
      <c r="F184" s="1">
        <v>85.39</v>
      </c>
      <c r="G184" s="13">
        <v>42.57</v>
      </c>
      <c r="H184" s="11">
        <f t="shared" si="14"/>
        <v>42.95</v>
      </c>
      <c r="I184" s="11">
        <f t="shared" si="15"/>
        <v>85.65</v>
      </c>
      <c r="J184" s="23">
        <f t="shared" si="16"/>
        <v>0.74961891373156464</v>
      </c>
      <c r="K184" s="23">
        <f t="shared" si="16"/>
        <v>1.4948745043331433</v>
      </c>
      <c r="L184" s="30">
        <f t="shared" si="17"/>
        <v>1796186.7822839874</v>
      </c>
      <c r="M184">
        <f t="shared" si="18"/>
        <v>20.754703734944183</v>
      </c>
      <c r="N184" s="24">
        <f t="shared" si="19"/>
        <v>636510.77162497526</v>
      </c>
      <c r="O184" s="24">
        <f t="shared" si="20"/>
        <v>2319564.6855193041</v>
      </c>
      <c r="P184" s="31"/>
      <c r="Q184" s="24"/>
      <c r="R184" s="24"/>
      <c r="S184" s="24"/>
      <c r="T184" s="24"/>
      <c r="U184" s="24"/>
      <c r="V184" s="4"/>
      <c r="AN184" s="1">
        <v>94.37</v>
      </c>
      <c r="AO184" s="1">
        <v>43.58</v>
      </c>
    </row>
    <row r="185" spans="1:41">
      <c r="A185" s="1" t="s">
        <v>0</v>
      </c>
      <c r="B185" s="5" t="s">
        <v>156</v>
      </c>
      <c r="C185" s="1" t="s">
        <v>2</v>
      </c>
      <c r="D185" s="1" t="s">
        <v>148</v>
      </c>
      <c r="E185" s="3" t="s">
        <v>157</v>
      </c>
      <c r="F185" s="1">
        <v>84.32</v>
      </c>
      <c r="G185" s="13">
        <v>42.44</v>
      </c>
      <c r="H185" s="11">
        <f t="shared" si="14"/>
        <v>42.73</v>
      </c>
      <c r="I185" s="11">
        <f t="shared" si="15"/>
        <v>84.53</v>
      </c>
      <c r="J185" s="23">
        <f t="shared" si="16"/>
        <v>0.74577918937717691</v>
      </c>
      <c r="K185" s="23">
        <f t="shared" si="16"/>
        <v>1.4753268167108067</v>
      </c>
      <c r="L185" s="30">
        <f t="shared" si="17"/>
        <v>1801493.1298354231</v>
      </c>
      <c r="M185">
        <f t="shared" si="18"/>
        <v>22.374583050842272</v>
      </c>
      <c r="N185" s="24">
        <f t="shared" si="19"/>
        <v>685756.73782607284</v>
      </c>
      <c r="O185" s="24">
        <f t="shared" si="20"/>
        <v>2333322.2398526641</v>
      </c>
      <c r="P185" s="31"/>
      <c r="Q185" s="24"/>
      <c r="R185" s="24"/>
      <c r="S185" s="24"/>
      <c r="T185" s="24"/>
      <c r="U185" s="24"/>
      <c r="V185" s="4"/>
      <c r="AN185" s="1">
        <v>92.52</v>
      </c>
      <c r="AO185" s="1">
        <v>47.29</v>
      </c>
    </row>
    <row r="186" spans="1:41">
      <c r="A186" s="1" t="s">
        <v>0</v>
      </c>
      <c r="B186" s="5" t="s">
        <v>158</v>
      </c>
      <c r="C186" s="1" t="s">
        <v>2</v>
      </c>
      <c r="D186" s="1" t="s">
        <v>159</v>
      </c>
      <c r="E186" s="3" t="s">
        <v>160</v>
      </c>
      <c r="F186" s="1">
        <v>93.16</v>
      </c>
      <c r="G186" s="13">
        <v>44.58</v>
      </c>
      <c r="H186" s="11">
        <f t="shared" si="14"/>
        <v>44.97</v>
      </c>
      <c r="I186" s="11">
        <f t="shared" si="15"/>
        <v>93.27</v>
      </c>
      <c r="J186" s="23">
        <f t="shared" si="16"/>
        <v>0.78487456462185001</v>
      </c>
      <c r="K186" s="23">
        <f t="shared" si="16"/>
        <v>1.6278685933351111</v>
      </c>
      <c r="L186" s="30">
        <f t="shared" si="17"/>
        <v>1748528.3925505078</v>
      </c>
      <c r="M186">
        <f t="shared" si="18"/>
        <v>9.7337391035661671</v>
      </c>
      <c r="N186" s="24">
        <f t="shared" si="19"/>
        <v>295623.32836522476</v>
      </c>
      <c r="O186" s="24">
        <f t="shared" si="20"/>
        <v>2275833.2188477414</v>
      </c>
      <c r="P186" s="31"/>
      <c r="Q186" s="24"/>
      <c r="R186" s="24"/>
      <c r="S186" s="24"/>
      <c r="T186" s="24"/>
      <c r="U186" s="24"/>
      <c r="V186" s="4"/>
      <c r="AN186" s="1">
        <v>94.34</v>
      </c>
      <c r="AO186" s="1">
        <v>39.049999999999997</v>
      </c>
    </row>
    <row r="187" spans="1:41">
      <c r="A187" s="1" t="s">
        <v>0</v>
      </c>
      <c r="B187" s="5" t="s">
        <v>161</v>
      </c>
      <c r="C187" s="1" t="s">
        <v>2</v>
      </c>
      <c r="D187" s="1" t="s">
        <v>159</v>
      </c>
      <c r="E187" s="3" t="s">
        <v>162</v>
      </c>
      <c r="F187" s="1">
        <v>92.05</v>
      </c>
      <c r="G187" s="13">
        <v>46.47</v>
      </c>
      <c r="H187" s="11">
        <f t="shared" si="14"/>
        <v>46.78</v>
      </c>
      <c r="I187" s="11">
        <f t="shared" si="15"/>
        <v>92.08</v>
      </c>
      <c r="J187" s="23">
        <f t="shared" si="16"/>
        <v>0.81646502408294741</v>
      </c>
      <c r="K187" s="23">
        <f t="shared" si="16"/>
        <v>1.6070991752363786</v>
      </c>
      <c r="L187" s="30">
        <f t="shared" si="17"/>
        <v>1707365.2730116623</v>
      </c>
      <c r="M187">
        <f t="shared" si="18"/>
        <v>11.454860876707876</v>
      </c>
      <c r="N187" s="24">
        <f t="shared" si="19"/>
        <v>339075.67839771457</v>
      </c>
      <c r="O187" s="24">
        <f t="shared" si="20"/>
        <v>2325832.8768381281</v>
      </c>
      <c r="P187" s="31"/>
      <c r="Q187" s="24"/>
      <c r="R187" s="24"/>
      <c r="S187" s="24"/>
      <c r="T187" s="24"/>
      <c r="U187" s="24"/>
      <c r="V187" s="4"/>
      <c r="AN187" s="1">
        <v>93.17</v>
      </c>
      <c r="AO187" s="1">
        <v>37.119999999999997</v>
      </c>
    </row>
    <row r="188" spans="1:41">
      <c r="A188" s="1" t="s">
        <v>0</v>
      </c>
      <c r="B188" s="5" t="s">
        <v>163</v>
      </c>
      <c r="C188" s="1" t="s">
        <v>2</v>
      </c>
      <c r="D188" s="1" t="s">
        <v>159</v>
      </c>
      <c r="E188" s="3" t="s">
        <v>164</v>
      </c>
      <c r="F188" s="1">
        <v>94.37</v>
      </c>
      <c r="G188" s="13">
        <v>43.58</v>
      </c>
      <c r="H188" s="11">
        <f t="shared" si="14"/>
        <v>43.97</v>
      </c>
      <c r="I188" s="11">
        <f t="shared" si="15"/>
        <v>94.62</v>
      </c>
      <c r="J188" s="23">
        <f t="shared" si="16"/>
        <v>0.76742127210190669</v>
      </c>
      <c r="K188" s="23">
        <f t="shared" si="16"/>
        <v>1.6514305382370347</v>
      </c>
      <c r="L188" s="30">
        <f t="shared" si="17"/>
        <v>1771886.0526964832</v>
      </c>
      <c r="M188">
        <f t="shared" si="18"/>
        <v>7.7812059995818572</v>
      </c>
      <c r="N188" s="24">
        <f t="shared" si="19"/>
        <v>239896.6853641053</v>
      </c>
      <c r="O188" s="24">
        <f t="shared" si="20"/>
        <v>2243618.8747421522</v>
      </c>
      <c r="P188" s="31"/>
      <c r="Q188" s="24"/>
      <c r="R188" s="24"/>
      <c r="S188" s="24"/>
      <c r="T188" s="24"/>
      <c r="U188" s="24"/>
      <c r="V188" s="4"/>
      <c r="AN188" s="1">
        <v>90.11</v>
      </c>
      <c r="AO188" s="1">
        <v>38.369999999999997</v>
      </c>
    </row>
    <row r="189" spans="1:41">
      <c r="A189" s="1" t="s">
        <v>0</v>
      </c>
      <c r="B189" s="5" t="s">
        <v>165</v>
      </c>
      <c r="C189" s="1" t="s">
        <v>2</v>
      </c>
      <c r="D189" s="1" t="s">
        <v>159</v>
      </c>
      <c r="E189" s="3" t="s">
        <v>166</v>
      </c>
      <c r="F189" s="1">
        <v>92.52</v>
      </c>
      <c r="G189" s="13">
        <v>47.29</v>
      </c>
      <c r="H189" s="11">
        <f t="shared" si="14"/>
        <v>47.48</v>
      </c>
      <c r="I189" s="11">
        <f t="shared" si="15"/>
        <v>92.87</v>
      </c>
      <c r="J189" s="23">
        <f t="shared" si="16"/>
        <v>0.82868232884690762</v>
      </c>
      <c r="K189" s="23">
        <f t="shared" si="16"/>
        <v>1.620887276327134</v>
      </c>
      <c r="L189" s="30">
        <f t="shared" si="17"/>
        <v>1691812.6629197164</v>
      </c>
      <c r="M189">
        <f t="shared" si="18"/>
        <v>10.312267430672591</v>
      </c>
      <c r="N189" s="24">
        <f t="shared" si="19"/>
        <v>302856.23647714028</v>
      </c>
      <c r="O189" s="24">
        <f t="shared" si="20"/>
        <v>2334705.579164682</v>
      </c>
      <c r="P189" s="31"/>
      <c r="Q189" s="24"/>
      <c r="R189" s="24"/>
      <c r="S189" s="24"/>
      <c r="T189" s="24"/>
      <c r="U189" s="24"/>
      <c r="V189" s="4"/>
      <c r="AN189" s="1">
        <v>94.5</v>
      </c>
      <c r="AO189" s="1">
        <v>39.450000000000003</v>
      </c>
    </row>
    <row r="190" spans="1:41">
      <c r="A190" s="1" t="s">
        <v>0</v>
      </c>
      <c r="B190" s="5" t="s">
        <v>167</v>
      </c>
      <c r="C190" s="1" t="s">
        <v>2</v>
      </c>
      <c r="D190" s="1" t="s">
        <v>168</v>
      </c>
      <c r="E190" s="3" t="s">
        <v>169</v>
      </c>
      <c r="F190" s="1">
        <v>94.34</v>
      </c>
      <c r="G190" s="13">
        <v>39.049999999999997</v>
      </c>
      <c r="H190" s="11">
        <f t="shared" si="14"/>
        <v>39.08</v>
      </c>
      <c r="I190" s="11">
        <f t="shared" si="15"/>
        <v>94.57</v>
      </c>
      <c r="J190" s="23">
        <f t="shared" si="16"/>
        <v>0.68207467167938396</v>
      </c>
      <c r="K190" s="23">
        <f t="shared" si="16"/>
        <v>1.6505578736110373</v>
      </c>
      <c r="L190" s="30">
        <f t="shared" si="17"/>
        <v>1893141.5940549872</v>
      </c>
      <c r="M190">
        <f t="shared" si="18"/>
        <v>7.8535220404701809</v>
      </c>
      <c r="N190" s="24">
        <f t="shared" si="19"/>
        <v>258680.77217947959</v>
      </c>
      <c r="O190" s="24">
        <f t="shared" si="20"/>
        <v>2123804.8183787754</v>
      </c>
      <c r="P190" s="31"/>
      <c r="Q190" s="24"/>
      <c r="R190" s="24"/>
      <c r="S190" s="24"/>
      <c r="T190" s="24"/>
      <c r="U190" s="24"/>
      <c r="V190" s="4"/>
      <c r="AN190" s="1">
        <v>108.3</v>
      </c>
      <c r="AO190" s="1">
        <v>45.47</v>
      </c>
    </row>
    <row r="191" spans="1:41">
      <c r="A191" s="1" t="s">
        <v>0</v>
      </c>
      <c r="B191" s="5" t="s">
        <v>170</v>
      </c>
      <c r="C191" s="1" t="s">
        <v>2</v>
      </c>
      <c r="D191" s="1" t="s">
        <v>168</v>
      </c>
      <c r="E191" s="3" t="s">
        <v>171</v>
      </c>
      <c r="F191" s="1">
        <v>93.17</v>
      </c>
      <c r="G191" s="13">
        <v>37.119999999999997</v>
      </c>
      <c r="H191" s="11">
        <f t="shared" si="14"/>
        <v>37.200000000000003</v>
      </c>
      <c r="I191" s="11">
        <f t="shared" si="15"/>
        <v>93.28</v>
      </c>
      <c r="J191" s="23">
        <f t="shared" si="16"/>
        <v>0.64926248174189061</v>
      </c>
      <c r="K191" s="23">
        <f t="shared" si="16"/>
        <v>1.6280431262603106</v>
      </c>
      <c r="L191" s="30">
        <f t="shared" si="17"/>
        <v>1943237.5107777894</v>
      </c>
      <c r="M191">
        <f t="shared" si="18"/>
        <v>9.7192758953884972</v>
      </c>
      <c r="N191" s="24">
        <f t="shared" si="19"/>
        <v>328059.27670852229</v>
      </c>
      <c r="O191" s="24">
        <f t="shared" si="20"/>
        <v>2083844.2439345436</v>
      </c>
      <c r="P191" s="31"/>
      <c r="Q191" s="24"/>
      <c r="R191" s="24"/>
      <c r="S191" s="24"/>
      <c r="T191" s="24"/>
      <c r="U191" s="24"/>
      <c r="V191" s="4"/>
      <c r="AN191" s="1">
        <v>114</v>
      </c>
      <c r="AO191" s="1">
        <v>46.51</v>
      </c>
    </row>
    <row r="192" spans="1:41">
      <c r="A192" s="1" t="s">
        <v>0</v>
      </c>
      <c r="B192" s="5" t="s">
        <v>172</v>
      </c>
      <c r="C192" s="1" t="s">
        <v>2</v>
      </c>
      <c r="D192" s="1" t="s">
        <v>168</v>
      </c>
      <c r="E192" s="3" t="s">
        <v>173</v>
      </c>
      <c r="F192" s="1">
        <v>90.11</v>
      </c>
      <c r="G192" s="13">
        <v>38.369999999999997</v>
      </c>
      <c r="H192" s="11">
        <f t="shared" si="14"/>
        <v>38.619999999999997</v>
      </c>
      <c r="I192" s="11">
        <f t="shared" si="15"/>
        <v>90.18</v>
      </c>
      <c r="J192" s="23">
        <f t="shared" si="16"/>
        <v>0.67404615712020999</v>
      </c>
      <c r="K192" s="23">
        <f t="shared" si="16"/>
        <v>1.5739379194484866</v>
      </c>
      <c r="L192" s="30">
        <f t="shared" si="17"/>
        <v>1905206.3912895641</v>
      </c>
      <c r="M192">
        <f t="shared" si="18"/>
        <v>14.202870430463541</v>
      </c>
      <c r="N192" s="24">
        <f t="shared" si="19"/>
        <v>467453.73035378399</v>
      </c>
      <c r="O192" s="24">
        <f t="shared" si="20"/>
        <v>2152219.8794619194</v>
      </c>
      <c r="P192" s="31"/>
      <c r="Q192" s="24"/>
      <c r="R192" s="24"/>
      <c r="S192" s="24"/>
      <c r="T192" s="24"/>
      <c r="U192" s="24"/>
      <c r="V192" s="4"/>
      <c r="AN192" s="1">
        <v>111.17</v>
      </c>
      <c r="AO192" s="1">
        <v>47.3</v>
      </c>
    </row>
    <row r="193" spans="1:41">
      <c r="A193" s="1" t="s">
        <v>0</v>
      </c>
      <c r="B193" s="5" t="s">
        <v>174</v>
      </c>
      <c r="C193" s="1" t="s">
        <v>2</v>
      </c>
      <c r="D193" s="1" t="s">
        <v>168</v>
      </c>
      <c r="E193" s="3" t="s">
        <v>175</v>
      </c>
      <c r="F193" s="1">
        <v>94.5</v>
      </c>
      <c r="G193" s="13">
        <v>39.450000000000003</v>
      </c>
      <c r="H193" s="11">
        <f t="shared" ref="H193:H256" si="21">ROUND((ROUNDDOWN(G193,0)+(G193-ROUNDDOWN(G193,0))*(5/3)),2)</f>
        <v>39.75</v>
      </c>
      <c r="I193" s="11">
        <f t="shared" ref="I193:I256" si="22">ROUND((ROUNDDOWN(F193,0)+(F193-ROUNDDOWN(F193,0))*(5/3)),2)</f>
        <v>94.83</v>
      </c>
      <c r="J193" s="23">
        <f t="shared" ref="J193:K256" si="23">RADIANS(H193)</f>
        <v>0.69376837766774602</v>
      </c>
      <c r="K193" s="23">
        <f t="shared" si="23"/>
        <v>1.6550957296662228</v>
      </c>
      <c r="L193" s="30">
        <f t="shared" ref="L193:L256" si="24">O$12*O$16*((TAN(Q$7-(J193/2))/(((1-Q$5*SIN(J193))/(1+Q$5*SIN(J193)))^Q$5))^($O$17/2))</f>
        <v>1875784.0115067465</v>
      </c>
      <c r="M193">
        <f t="shared" ref="M193:M256" si="25">O$17*(0-DEGREES(K193)-(-O$9))</f>
        <v>7.4774786278509762</v>
      </c>
      <c r="N193" s="24">
        <f t="shared" ref="N193:N256" si="26">L193*SIN(RADIANS(M193))</f>
        <v>244107.91506110094</v>
      </c>
      <c r="O193" s="24">
        <f t="shared" ref="O193:O256" si="27">O$15-L193*COS(RADIANS(M193))</f>
        <v>2139357.4247524915</v>
      </c>
      <c r="P193" s="31"/>
      <c r="Q193" s="24"/>
      <c r="R193" s="24"/>
      <c r="S193" s="24"/>
      <c r="T193" s="24"/>
      <c r="U193" s="24"/>
      <c r="V193" s="4"/>
      <c r="AN193" s="1">
        <v>105.45</v>
      </c>
      <c r="AO193" s="1">
        <v>47.1</v>
      </c>
    </row>
    <row r="194" spans="1:41">
      <c r="A194" s="1" t="s">
        <v>0</v>
      </c>
      <c r="B194" s="2" t="s">
        <v>176</v>
      </c>
      <c r="C194" s="1" t="s">
        <v>2</v>
      </c>
      <c r="D194" s="1" t="s">
        <v>177</v>
      </c>
      <c r="E194" s="3" t="s">
        <v>178</v>
      </c>
      <c r="F194" s="1">
        <v>108.3</v>
      </c>
      <c r="G194" s="13">
        <v>45.47</v>
      </c>
      <c r="H194" s="11">
        <f t="shared" si="21"/>
        <v>45.78</v>
      </c>
      <c r="I194" s="11">
        <f t="shared" si="22"/>
        <v>108.5</v>
      </c>
      <c r="J194" s="23">
        <f t="shared" si="23"/>
        <v>0.79901173156300409</v>
      </c>
      <c r="K194" s="23">
        <f t="shared" si="23"/>
        <v>1.8936822384138476</v>
      </c>
      <c r="L194" s="30">
        <f t="shared" si="24"/>
        <v>1729934.2691957303</v>
      </c>
      <c r="M194">
        <f t="shared" si="25"/>
        <v>-12.293726951012239</v>
      </c>
      <c r="N194" s="24">
        <f t="shared" si="26"/>
        <v>-368343.5085392067</v>
      </c>
      <c r="O194" s="24">
        <f t="shared" si="27"/>
        <v>2308924.9795593033</v>
      </c>
      <c r="P194" s="31"/>
      <c r="Q194" s="24"/>
      <c r="R194" s="24"/>
      <c r="S194" s="24"/>
      <c r="T194" s="24"/>
      <c r="U194" s="24"/>
      <c r="V194" s="4"/>
      <c r="AN194" s="1">
        <v>82.33</v>
      </c>
      <c r="AO194" s="1">
        <v>35.35</v>
      </c>
    </row>
    <row r="195" spans="1:41">
      <c r="A195" s="1" t="s">
        <v>0</v>
      </c>
      <c r="B195" s="5" t="s">
        <v>179</v>
      </c>
      <c r="C195" s="1" t="s">
        <v>2</v>
      </c>
      <c r="D195" s="1" t="s">
        <v>177</v>
      </c>
      <c r="E195" s="3" t="s">
        <v>180</v>
      </c>
      <c r="F195" s="1">
        <v>114</v>
      </c>
      <c r="G195" s="13">
        <v>46.51</v>
      </c>
      <c r="H195" s="11">
        <f t="shared" si="21"/>
        <v>46.85</v>
      </c>
      <c r="I195" s="11">
        <f t="shared" si="22"/>
        <v>114</v>
      </c>
      <c r="J195" s="23">
        <f t="shared" si="23"/>
        <v>0.81768675455934337</v>
      </c>
      <c r="K195" s="23">
        <f t="shared" si="23"/>
        <v>1.9896753472735358</v>
      </c>
      <c r="L195" s="30">
        <f t="shared" si="24"/>
        <v>1705801.0391669984</v>
      </c>
      <c r="M195">
        <f t="shared" si="25"/>
        <v>-20.24849144872606</v>
      </c>
      <c r="N195" s="24">
        <f t="shared" si="26"/>
        <v>-590364.69905019831</v>
      </c>
      <c r="O195" s="24">
        <f t="shared" si="27"/>
        <v>2398806.6395615898</v>
      </c>
      <c r="P195" s="31"/>
      <c r="Q195" s="24"/>
      <c r="R195" s="24"/>
      <c r="S195" s="24"/>
      <c r="T195" s="24"/>
      <c r="U195" s="24"/>
      <c r="V195" s="4"/>
      <c r="AN195" s="1">
        <v>80.5</v>
      </c>
      <c r="AO195" s="1">
        <v>35.130000000000003</v>
      </c>
    </row>
    <row r="196" spans="1:41">
      <c r="A196" s="1" t="s">
        <v>0</v>
      </c>
      <c r="B196" s="5" t="s">
        <v>181</v>
      </c>
      <c r="C196" s="1" t="s">
        <v>2</v>
      </c>
      <c r="D196" s="1" t="s">
        <v>177</v>
      </c>
      <c r="E196" s="3" t="s">
        <v>182</v>
      </c>
      <c r="F196" s="1">
        <v>111.17</v>
      </c>
      <c r="G196" s="13">
        <v>47.3</v>
      </c>
      <c r="H196" s="11">
        <f t="shared" si="21"/>
        <v>47.5</v>
      </c>
      <c r="I196" s="11">
        <f t="shared" si="22"/>
        <v>111.28</v>
      </c>
      <c r="J196" s="23">
        <f t="shared" si="23"/>
        <v>0.82903139469730658</v>
      </c>
      <c r="K196" s="23">
        <f t="shared" si="23"/>
        <v>1.9422023916192899</v>
      </c>
      <c r="L196" s="30">
        <f t="shared" si="24"/>
        <v>1691371.2069027801</v>
      </c>
      <c r="M196">
        <f t="shared" si="25"/>
        <v>-16.314498824402126</v>
      </c>
      <c r="N196" s="24">
        <f t="shared" si="26"/>
        <v>-475122.37670002459</v>
      </c>
      <c r="O196" s="24">
        <f t="shared" si="27"/>
        <v>2375923.0834122393</v>
      </c>
      <c r="P196" s="31"/>
      <c r="Q196" s="24"/>
      <c r="R196" s="24"/>
      <c r="S196" s="24"/>
      <c r="T196" s="24"/>
      <c r="U196" s="24"/>
      <c r="V196" s="4"/>
      <c r="AN196" s="1">
        <v>78.52</v>
      </c>
      <c r="AO196" s="1">
        <v>35.299999999999997</v>
      </c>
    </row>
    <row r="197" spans="1:41">
      <c r="A197" s="1" t="s">
        <v>0</v>
      </c>
      <c r="B197" s="5" t="s">
        <v>177</v>
      </c>
      <c r="C197" s="1" t="s">
        <v>2</v>
      </c>
      <c r="D197" s="1" t="s">
        <v>177</v>
      </c>
      <c r="E197" s="3" t="s">
        <v>183</v>
      </c>
      <c r="F197" s="1">
        <v>105.45</v>
      </c>
      <c r="G197" s="13">
        <v>47.1</v>
      </c>
      <c r="H197" s="11">
        <f t="shared" si="21"/>
        <v>47.17</v>
      </c>
      <c r="I197" s="11">
        <f t="shared" si="22"/>
        <v>105.75</v>
      </c>
      <c r="J197" s="23">
        <f t="shared" si="23"/>
        <v>0.82327180816572532</v>
      </c>
      <c r="K197" s="23">
        <f t="shared" si="23"/>
        <v>1.8456856839840035</v>
      </c>
      <c r="L197" s="30">
        <f t="shared" si="24"/>
        <v>1698675.7547798452</v>
      </c>
      <c r="M197">
        <f t="shared" si="25"/>
        <v>-8.3163447021553374</v>
      </c>
      <c r="N197" s="24">
        <f t="shared" si="26"/>
        <v>-245693.87243194954</v>
      </c>
      <c r="O197" s="24">
        <f t="shared" si="27"/>
        <v>2318376.4934928454</v>
      </c>
      <c r="P197" s="31"/>
      <c r="Q197" s="24"/>
      <c r="R197" s="24"/>
      <c r="S197" s="24"/>
      <c r="T197" s="24"/>
      <c r="U197" s="24"/>
      <c r="V197" s="4"/>
      <c r="AN197" s="1">
        <v>78.38</v>
      </c>
      <c r="AO197" s="1">
        <v>35.46</v>
      </c>
    </row>
    <row r="198" spans="1:41">
      <c r="A198" s="1" t="s">
        <v>0</v>
      </c>
      <c r="B198" s="2" t="s">
        <v>184</v>
      </c>
      <c r="C198" s="1" t="s">
        <v>2</v>
      </c>
      <c r="D198" s="1" t="s">
        <v>185</v>
      </c>
      <c r="E198" s="3" t="s">
        <v>186</v>
      </c>
      <c r="F198" s="1">
        <v>82.33</v>
      </c>
      <c r="G198" s="13">
        <v>35.35</v>
      </c>
      <c r="H198" s="11">
        <f t="shared" si="21"/>
        <v>35.58</v>
      </c>
      <c r="I198" s="11">
        <f t="shared" si="22"/>
        <v>82.55</v>
      </c>
      <c r="J198" s="23">
        <f t="shared" si="23"/>
        <v>0.62098814785958245</v>
      </c>
      <c r="K198" s="23">
        <f t="shared" si="23"/>
        <v>1.4407692975213189</v>
      </c>
      <c r="L198" s="30">
        <f t="shared" si="24"/>
        <v>1988156.9135411859</v>
      </c>
      <c r="M198">
        <f t="shared" si="25"/>
        <v>25.238298270019246</v>
      </c>
      <c r="N198" s="24">
        <f t="shared" si="26"/>
        <v>847718.31883724313</v>
      </c>
      <c r="O198" s="24">
        <f t="shared" si="27"/>
        <v>2200818.0191019308</v>
      </c>
      <c r="P198" s="31"/>
      <c r="Q198" s="24"/>
      <c r="R198" s="24"/>
      <c r="S198" s="24"/>
      <c r="T198" s="24"/>
      <c r="U198" s="24"/>
      <c r="V198" s="4"/>
      <c r="AN198" s="1">
        <v>78.540000000000006</v>
      </c>
      <c r="AO198" s="1">
        <v>35.590000000000003</v>
      </c>
    </row>
    <row r="199" spans="1:41">
      <c r="A199" s="1" t="s">
        <v>0</v>
      </c>
      <c r="B199" s="2" t="s">
        <v>187</v>
      </c>
      <c r="C199" s="1" t="s">
        <v>2</v>
      </c>
      <c r="D199" s="1" t="s">
        <v>185</v>
      </c>
      <c r="E199" s="3" t="s">
        <v>188</v>
      </c>
      <c r="F199" s="1">
        <v>80.5</v>
      </c>
      <c r="G199" s="13">
        <v>35.130000000000003</v>
      </c>
      <c r="H199" s="11">
        <f t="shared" si="21"/>
        <v>35.22</v>
      </c>
      <c r="I199" s="11">
        <f t="shared" si="22"/>
        <v>80.83</v>
      </c>
      <c r="J199" s="23">
        <f t="shared" si="23"/>
        <v>0.61470496255240281</v>
      </c>
      <c r="K199" s="23">
        <f t="shared" si="23"/>
        <v>1.4107496343870165</v>
      </c>
      <c r="L199" s="30">
        <f t="shared" si="24"/>
        <v>1998372.4339071333</v>
      </c>
      <c r="M199">
        <f t="shared" si="25"/>
        <v>27.725970076577017</v>
      </c>
      <c r="N199" s="24">
        <f t="shared" si="26"/>
        <v>929729.41462736798</v>
      </c>
      <c r="O199" s="24">
        <f t="shared" si="27"/>
        <v>2230264.955365628</v>
      </c>
      <c r="P199" s="31"/>
      <c r="Q199" s="24"/>
      <c r="R199" s="24"/>
      <c r="S199" s="24"/>
      <c r="T199" s="24"/>
      <c r="U199" s="24"/>
      <c r="V199" s="4"/>
      <c r="AN199" s="1">
        <v>79.489999999999995</v>
      </c>
      <c r="AO199" s="1">
        <v>36.4</v>
      </c>
    </row>
    <row r="200" spans="1:41">
      <c r="A200" s="1" t="s">
        <v>0</v>
      </c>
      <c r="B200" s="5" t="s">
        <v>189</v>
      </c>
      <c r="C200" s="1" t="s">
        <v>2</v>
      </c>
      <c r="D200" s="1" t="s">
        <v>185</v>
      </c>
      <c r="E200" s="3" t="s">
        <v>190</v>
      </c>
      <c r="F200" s="1">
        <v>78.52</v>
      </c>
      <c r="G200" s="13">
        <v>35.299999999999997</v>
      </c>
      <c r="H200" s="11">
        <f t="shared" si="21"/>
        <v>35.5</v>
      </c>
      <c r="I200" s="11">
        <f t="shared" si="22"/>
        <v>78.87</v>
      </c>
      <c r="J200" s="23">
        <f t="shared" si="23"/>
        <v>0.61959188445798696</v>
      </c>
      <c r="K200" s="23">
        <f t="shared" si="23"/>
        <v>1.3765411810479278</v>
      </c>
      <c r="L200" s="30">
        <f t="shared" si="24"/>
        <v>1990419.5006866471</v>
      </c>
      <c r="M200">
        <f t="shared" si="25"/>
        <v>30.560758879398652</v>
      </c>
      <c r="N200" s="24">
        <f t="shared" si="26"/>
        <v>1012032.3492037848</v>
      </c>
      <c r="O200" s="24">
        <f t="shared" si="27"/>
        <v>2285258.6946076732</v>
      </c>
      <c r="P200" s="31"/>
      <c r="Q200" s="24"/>
      <c r="R200" s="24"/>
      <c r="S200" s="24"/>
      <c r="T200" s="24"/>
      <c r="U200" s="24"/>
      <c r="V200" s="4"/>
      <c r="AN200" s="1">
        <v>100.47</v>
      </c>
      <c r="AO200" s="1">
        <v>46.48</v>
      </c>
    </row>
    <row r="201" spans="1:41">
      <c r="A201" s="1" t="s">
        <v>0</v>
      </c>
      <c r="B201" s="5" t="s">
        <v>191</v>
      </c>
      <c r="C201" s="1" t="s">
        <v>2</v>
      </c>
      <c r="D201" s="1" t="s">
        <v>185</v>
      </c>
      <c r="E201" s="3" t="s">
        <v>192</v>
      </c>
      <c r="F201" s="1">
        <v>78.38</v>
      </c>
      <c r="G201" s="13">
        <v>35.46</v>
      </c>
      <c r="H201" s="11">
        <f t="shared" si="21"/>
        <v>35.770000000000003</v>
      </c>
      <c r="I201" s="11">
        <f t="shared" si="22"/>
        <v>78.63</v>
      </c>
      <c r="J201" s="23">
        <f t="shared" si="23"/>
        <v>0.62430427343837169</v>
      </c>
      <c r="K201" s="23">
        <f t="shared" si="23"/>
        <v>1.3723523908431412</v>
      </c>
      <c r="L201" s="30">
        <f t="shared" si="24"/>
        <v>1982800.364723261</v>
      </c>
      <c r="M201">
        <f t="shared" si="25"/>
        <v>30.90787587566254</v>
      </c>
      <c r="N201" s="24">
        <f t="shared" si="26"/>
        <v>1018483.6427093417</v>
      </c>
      <c r="O201" s="24">
        <f t="shared" si="27"/>
        <v>2297958.5163172185</v>
      </c>
      <c r="P201" s="31"/>
      <c r="Q201" s="24"/>
      <c r="R201" s="24"/>
      <c r="S201" s="24"/>
      <c r="T201" s="24"/>
      <c r="U201" s="24"/>
      <c r="V201" s="4"/>
      <c r="AN201" s="1">
        <v>96.47</v>
      </c>
      <c r="AO201" s="1">
        <v>46.52</v>
      </c>
    </row>
    <row r="202" spans="1:41">
      <c r="A202" s="1" t="s">
        <v>0</v>
      </c>
      <c r="B202" s="5" t="s">
        <v>193</v>
      </c>
      <c r="C202" s="1" t="s">
        <v>2</v>
      </c>
      <c r="D202" s="1" t="s">
        <v>185</v>
      </c>
      <c r="E202" s="3" t="s">
        <v>194</v>
      </c>
      <c r="F202" s="1">
        <v>78.540000000000006</v>
      </c>
      <c r="G202" s="13">
        <v>35.590000000000003</v>
      </c>
      <c r="H202" s="11">
        <f t="shared" si="21"/>
        <v>35.979999999999997</v>
      </c>
      <c r="I202" s="11">
        <f t="shared" si="22"/>
        <v>78.900000000000006</v>
      </c>
      <c r="J202" s="23">
        <f t="shared" si="23"/>
        <v>0.62796946486755967</v>
      </c>
      <c r="K202" s="23">
        <f t="shared" si="23"/>
        <v>1.377064779823526</v>
      </c>
      <c r="L202" s="30">
        <f t="shared" si="24"/>
        <v>1976907.755356716</v>
      </c>
      <c r="M202">
        <f t="shared" si="25"/>
        <v>30.517369254865667</v>
      </c>
      <c r="N202" s="24">
        <f t="shared" si="26"/>
        <v>1003872.8549334729</v>
      </c>
      <c r="O202" s="24">
        <f t="shared" si="27"/>
        <v>2296132.8166585932</v>
      </c>
      <c r="P202" s="31"/>
      <c r="Q202" s="24"/>
      <c r="R202" s="24"/>
      <c r="S202" s="24"/>
      <c r="T202" s="24"/>
      <c r="U202" s="24"/>
      <c r="V202" s="4"/>
      <c r="AN202" s="1">
        <v>101.17</v>
      </c>
      <c r="AO202" s="1">
        <v>48.13</v>
      </c>
    </row>
    <row r="203" spans="1:41">
      <c r="A203" s="1" t="s">
        <v>0</v>
      </c>
      <c r="B203" s="5" t="s">
        <v>195</v>
      </c>
      <c r="C203" s="1" t="s">
        <v>2</v>
      </c>
      <c r="D203" s="1" t="s">
        <v>185</v>
      </c>
      <c r="E203" s="3" t="s">
        <v>196</v>
      </c>
      <c r="F203" s="1">
        <v>79.489999999999995</v>
      </c>
      <c r="G203" s="13">
        <v>36.4</v>
      </c>
      <c r="H203" s="11">
        <f t="shared" si="21"/>
        <v>36.67</v>
      </c>
      <c r="I203" s="11">
        <f t="shared" si="22"/>
        <v>79.819999999999993</v>
      </c>
      <c r="J203" s="23">
        <f t="shared" si="23"/>
        <v>0.64001223670632068</v>
      </c>
      <c r="K203" s="23">
        <f t="shared" si="23"/>
        <v>1.3931218089418738</v>
      </c>
      <c r="L203" s="30">
        <f t="shared" si="24"/>
        <v>1957748.3459198112</v>
      </c>
      <c r="M203">
        <f t="shared" si="25"/>
        <v>29.18675410252083</v>
      </c>
      <c r="N203" s="24">
        <f t="shared" si="26"/>
        <v>954711.32969159167</v>
      </c>
      <c r="O203" s="24">
        <f t="shared" si="27"/>
        <v>2290007.4266443625</v>
      </c>
      <c r="P203" s="31"/>
      <c r="Q203" s="24"/>
      <c r="R203" s="24"/>
      <c r="S203" s="24"/>
      <c r="T203" s="24"/>
      <c r="U203" s="24"/>
      <c r="V203" s="4"/>
      <c r="AN203" s="1">
        <v>96.4</v>
      </c>
      <c r="AO203" s="1">
        <v>40.479999999999997</v>
      </c>
    </row>
    <row r="204" spans="1:41">
      <c r="A204" s="1" t="s">
        <v>0</v>
      </c>
      <c r="B204" s="2" t="s">
        <v>23</v>
      </c>
      <c r="C204" s="1" t="s">
        <v>2</v>
      </c>
      <c r="D204" s="1" t="s">
        <v>197</v>
      </c>
      <c r="E204" s="3" t="s">
        <v>198</v>
      </c>
      <c r="F204" s="1">
        <v>100.47</v>
      </c>
      <c r="G204" s="13">
        <v>46.48</v>
      </c>
      <c r="H204" s="11">
        <f t="shared" si="21"/>
        <v>46.8</v>
      </c>
      <c r="I204" s="11">
        <f t="shared" si="22"/>
        <v>100.78</v>
      </c>
      <c r="J204" s="23">
        <f t="shared" si="23"/>
        <v>0.81681408993334614</v>
      </c>
      <c r="K204" s="23">
        <f t="shared" si="23"/>
        <v>1.7589428201598853</v>
      </c>
      <c r="L204" s="30">
        <f t="shared" si="24"/>
        <v>1706918.1437117998</v>
      </c>
      <c r="M204">
        <f t="shared" si="25"/>
        <v>-1.1281302378575953</v>
      </c>
      <c r="N204" s="24">
        <f t="shared" si="26"/>
        <v>-33606.341848973418</v>
      </c>
      <c r="O204" s="24">
        <f t="shared" si="27"/>
        <v>2292602.6541663995</v>
      </c>
      <c r="P204" s="31"/>
      <c r="Q204" s="24"/>
      <c r="R204" s="24"/>
      <c r="S204" s="24"/>
      <c r="T204" s="24"/>
      <c r="U204" s="24"/>
      <c r="V204" s="4"/>
      <c r="AN204" s="1">
        <v>95.56</v>
      </c>
      <c r="AO204" s="1">
        <v>41.15</v>
      </c>
    </row>
    <row r="205" spans="1:41">
      <c r="A205" s="1" t="s">
        <v>0</v>
      </c>
      <c r="B205" s="5" t="s">
        <v>26</v>
      </c>
      <c r="C205" s="1" t="s">
        <v>2</v>
      </c>
      <c r="D205" s="1" t="s">
        <v>197</v>
      </c>
      <c r="E205" s="3" t="s">
        <v>199</v>
      </c>
      <c r="F205" s="1">
        <v>96.47</v>
      </c>
      <c r="G205" s="13">
        <v>46.52</v>
      </c>
      <c r="H205" s="11">
        <f t="shared" si="21"/>
        <v>46.87</v>
      </c>
      <c r="I205" s="11">
        <f t="shared" si="22"/>
        <v>96.78</v>
      </c>
      <c r="J205" s="23">
        <f t="shared" si="23"/>
        <v>0.81803582040974221</v>
      </c>
      <c r="K205" s="23">
        <f t="shared" si="23"/>
        <v>1.6891296500801121</v>
      </c>
      <c r="L205" s="30">
        <f t="shared" si="24"/>
        <v>1705354.4844802781</v>
      </c>
      <c r="M205">
        <f t="shared" si="25"/>
        <v>4.6571530332069875</v>
      </c>
      <c r="N205" s="24">
        <f t="shared" si="26"/>
        <v>138463.15323777057</v>
      </c>
      <c r="O205" s="24">
        <f t="shared" si="27"/>
        <v>2299465.881813772</v>
      </c>
      <c r="P205" s="31"/>
      <c r="Q205" s="24"/>
      <c r="R205" s="24"/>
      <c r="S205" s="24"/>
      <c r="T205" s="24"/>
      <c r="U205" s="24"/>
      <c r="V205" s="4"/>
      <c r="AN205" s="1">
        <v>97.26</v>
      </c>
      <c r="AO205" s="1">
        <v>42.01</v>
      </c>
    </row>
    <row r="206" spans="1:41">
      <c r="A206" s="1" t="s">
        <v>0</v>
      </c>
      <c r="B206" s="5" t="s">
        <v>200</v>
      </c>
      <c r="C206" s="1" t="s">
        <v>2</v>
      </c>
      <c r="D206" s="1" t="s">
        <v>197</v>
      </c>
      <c r="E206" s="3" t="s">
        <v>201</v>
      </c>
      <c r="F206" s="1">
        <v>101.17</v>
      </c>
      <c r="G206" s="13">
        <v>48.13</v>
      </c>
      <c r="H206" s="11">
        <f t="shared" si="21"/>
        <v>48.22</v>
      </c>
      <c r="I206" s="11">
        <f t="shared" si="22"/>
        <v>101.28</v>
      </c>
      <c r="J206" s="23">
        <f t="shared" si="23"/>
        <v>0.84159776531166564</v>
      </c>
      <c r="K206" s="23">
        <f t="shared" si="23"/>
        <v>1.7676694664198569</v>
      </c>
      <c r="L206" s="30">
        <f t="shared" si="24"/>
        <v>1675584.1824327351</v>
      </c>
      <c r="M206">
        <f t="shared" si="25"/>
        <v>-1.8512906467406682</v>
      </c>
      <c r="N206" s="24">
        <f t="shared" si="26"/>
        <v>-54130.576949458293</v>
      </c>
      <c r="O206" s="24">
        <f t="shared" si="27"/>
        <v>2324480.3430587468</v>
      </c>
      <c r="P206" s="31"/>
      <c r="Q206" s="24"/>
      <c r="R206" s="24"/>
      <c r="S206" s="24"/>
      <c r="T206" s="24"/>
      <c r="U206" s="24"/>
      <c r="V206" s="4"/>
      <c r="AN206" s="1">
        <v>100.76</v>
      </c>
      <c r="AO206" s="1">
        <v>41.14</v>
      </c>
    </row>
    <row r="207" spans="1:41">
      <c r="A207" s="1" t="s">
        <v>0</v>
      </c>
      <c r="B207" s="5" t="s">
        <v>156</v>
      </c>
      <c r="C207" s="1" t="s">
        <v>2</v>
      </c>
      <c r="D207" s="1" t="s">
        <v>202</v>
      </c>
      <c r="E207" s="3" t="s">
        <v>203</v>
      </c>
      <c r="F207" s="1">
        <v>96.4</v>
      </c>
      <c r="G207" s="13">
        <v>40.479999999999997</v>
      </c>
      <c r="H207" s="11">
        <f t="shared" si="21"/>
        <v>40.799999999999997</v>
      </c>
      <c r="I207" s="11">
        <f t="shared" si="22"/>
        <v>96.67</v>
      </c>
      <c r="J207" s="23">
        <f t="shared" si="23"/>
        <v>0.71209433481368645</v>
      </c>
      <c r="K207" s="23">
        <f t="shared" si="23"/>
        <v>1.6872097879029184</v>
      </c>
      <c r="L207" s="30">
        <f t="shared" si="24"/>
        <v>1849078.7240451714</v>
      </c>
      <c r="M207">
        <f t="shared" si="25"/>
        <v>4.8162483231612629</v>
      </c>
      <c r="N207" s="24">
        <f t="shared" si="26"/>
        <v>155249.44869893134</v>
      </c>
      <c r="O207" s="24">
        <f t="shared" si="27"/>
        <v>2156640.1475852644</v>
      </c>
      <c r="P207" s="31"/>
      <c r="Q207" s="24"/>
      <c r="R207" s="24"/>
      <c r="S207" s="24"/>
      <c r="T207" s="24"/>
      <c r="U207" s="24"/>
      <c r="V207" s="4"/>
      <c r="AN207" s="1">
        <v>103.39</v>
      </c>
      <c r="AO207" s="1">
        <v>41.52</v>
      </c>
    </row>
    <row r="208" spans="1:41">
      <c r="A208" s="1" t="s">
        <v>0</v>
      </c>
      <c r="B208" s="5" t="s">
        <v>204</v>
      </c>
      <c r="C208" s="1" t="s">
        <v>2</v>
      </c>
      <c r="D208" s="1" t="s">
        <v>202</v>
      </c>
      <c r="E208" s="3" t="s">
        <v>205</v>
      </c>
      <c r="F208" s="1">
        <v>95.56</v>
      </c>
      <c r="G208" s="13">
        <v>41.15</v>
      </c>
      <c r="H208" s="11">
        <f t="shared" si="21"/>
        <v>41.25</v>
      </c>
      <c r="I208" s="11">
        <f t="shared" si="22"/>
        <v>95.93</v>
      </c>
      <c r="J208" s="23">
        <f t="shared" si="23"/>
        <v>0.71994831644766089</v>
      </c>
      <c r="K208" s="23">
        <f t="shared" si="23"/>
        <v>1.6742943514381605</v>
      </c>
      <c r="L208" s="30">
        <f t="shared" si="24"/>
        <v>1837813.5406946079</v>
      </c>
      <c r="M208">
        <f t="shared" si="25"/>
        <v>5.8865257283082029</v>
      </c>
      <c r="N208" s="24">
        <f t="shared" si="26"/>
        <v>188483.60085371166</v>
      </c>
      <c r="O208" s="24">
        <f t="shared" si="27"/>
        <v>2171067.2571110227</v>
      </c>
      <c r="P208" s="31"/>
      <c r="Q208" s="24"/>
      <c r="R208" s="24"/>
      <c r="S208" s="24"/>
      <c r="T208" s="24"/>
      <c r="U208" s="24"/>
      <c r="V208" s="4"/>
      <c r="AN208" s="1">
        <v>71.27</v>
      </c>
      <c r="AO208" s="1">
        <v>42.59</v>
      </c>
    </row>
    <row r="209" spans="1:41">
      <c r="A209" s="1" t="s">
        <v>0</v>
      </c>
      <c r="B209" s="5" t="s">
        <v>206</v>
      </c>
      <c r="C209" s="1" t="s">
        <v>2</v>
      </c>
      <c r="D209" s="1" t="s">
        <v>202</v>
      </c>
      <c r="E209" s="3" t="s">
        <v>207</v>
      </c>
      <c r="F209" s="1">
        <v>97.26</v>
      </c>
      <c r="G209" s="13">
        <v>42.01</v>
      </c>
      <c r="H209" s="11">
        <f t="shared" si="21"/>
        <v>42.02</v>
      </c>
      <c r="I209" s="11">
        <f t="shared" si="22"/>
        <v>97.43</v>
      </c>
      <c r="J209" s="23">
        <f t="shared" si="23"/>
        <v>0.73338735168801727</v>
      </c>
      <c r="K209" s="23">
        <f t="shared" si="23"/>
        <v>1.7004742902180754</v>
      </c>
      <c r="L209" s="30">
        <f t="shared" si="24"/>
        <v>1818779.9083029206</v>
      </c>
      <c r="M209">
        <f t="shared" si="25"/>
        <v>3.7170445016589846</v>
      </c>
      <c r="N209" s="24">
        <f t="shared" si="26"/>
        <v>117909.98822860883</v>
      </c>
      <c r="O209" s="24">
        <f t="shared" si="27"/>
        <v>2184236.0588675514</v>
      </c>
      <c r="P209" s="31"/>
      <c r="Q209" s="24"/>
      <c r="R209" s="24"/>
      <c r="S209" s="24"/>
      <c r="T209" s="24"/>
      <c r="U209" s="24"/>
      <c r="V209" s="4"/>
      <c r="AN209" s="1">
        <v>74.760000000000005</v>
      </c>
      <c r="AO209" s="1">
        <v>40.22</v>
      </c>
    </row>
    <row r="210" spans="1:41">
      <c r="A210" s="1" t="s">
        <v>0</v>
      </c>
      <c r="B210" s="5" t="s">
        <v>208</v>
      </c>
      <c r="C210" s="1" t="s">
        <v>2</v>
      </c>
      <c r="D210" s="1" t="s">
        <v>202</v>
      </c>
      <c r="E210" s="3" t="s">
        <v>209</v>
      </c>
      <c r="F210" s="1">
        <v>100.76</v>
      </c>
      <c r="G210" s="13">
        <v>41.14</v>
      </c>
      <c r="H210" s="11">
        <f t="shared" si="21"/>
        <v>41.23</v>
      </c>
      <c r="I210" s="11">
        <f t="shared" si="22"/>
        <v>101.27</v>
      </c>
      <c r="J210" s="23">
        <f t="shared" si="23"/>
        <v>0.71959925059726204</v>
      </c>
      <c r="K210" s="23">
        <f t="shared" si="23"/>
        <v>1.7674949334946575</v>
      </c>
      <c r="L210" s="30">
        <f t="shared" si="24"/>
        <v>1838311.9716608669</v>
      </c>
      <c r="M210">
        <f t="shared" si="25"/>
        <v>-1.8368274385629992</v>
      </c>
      <c r="N210" s="24">
        <f t="shared" si="26"/>
        <v>-58923.772907477367</v>
      </c>
      <c r="O210" s="24">
        <f t="shared" si="27"/>
        <v>2161822.5583184771</v>
      </c>
      <c r="P210" s="31"/>
      <c r="Q210" s="24"/>
      <c r="R210" s="24"/>
      <c r="S210" s="24"/>
      <c r="T210" s="24"/>
      <c r="U210" s="24"/>
      <c r="V210" s="4"/>
      <c r="AN210" s="1">
        <v>106.36</v>
      </c>
      <c r="AO210" s="1">
        <v>35.06</v>
      </c>
    </row>
    <row r="211" spans="1:41">
      <c r="A211" s="1" t="s">
        <v>0</v>
      </c>
      <c r="B211" s="5" t="s">
        <v>210</v>
      </c>
      <c r="C211" s="1" t="s">
        <v>2</v>
      </c>
      <c r="D211" s="1" t="s">
        <v>202</v>
      </c>
      <c r="E211" s="3" t="s">
        <v>211</v>
      </c>
      <c r="F211" s="1">
        <v>103.39</v>
      </c>
      <c r="G211" s="13">
        <v>41.52</v>
      </c>
      <c r="H211" s="11">
        <f t="shared" si="21"/>
        <v>41.87</v>
      </c>
      <c r="I211" s="11">
        <f t="shared" si="22"/>
        <v>103.65</v>
      </c>
      <c r="J211" s="23">
        <f t="shared" si="23"/>
        <v>0.73076935781002572</v>
      </c>
      <c r="K211" s="23">
        <f t="shared" si="23"/>
        <v>1.8090337696921226</v>
      </c>
      <c r="L211" s="30">
        <f t="shared" si="24"/>
        <v>1822464.1324698678</v>
      </c>
      <c r="M211">
        <f t="shared" si="25"/>
        <v>-5.2790709848464399</v>
      </c>
      <c r="N211" s="24">
        <f t="shared" si="26"/>
        <v>-167679.2073061181</v>
      </c>
      <c r="O211" s="24">
        <f t="shared" si="27"/>
        <v>2184456.0204702984</v>
      </c>
      <c r="P211" s="31"/>
      <c r="Q211" s="24"/>
      <c r="R211" s="24"/>
      <c r="S211" s="24"/>
      <c r="T211" s="24"/>
      <c r="U211" s="24"/>
      <c r="V211" s="4"/>
      <c r="AN211" s="1">
        <v>105.57</v>
      </c>
      <c r="AO211" s="1">
        <v>35.4</v>
      </c>
    </row>
    <row r="212" spans="1:41">
      <c r="A212" s="1" t="s">
        <v>0</v>
      </c>
      <c r="B212" s="5" t="s">
        <v>158</v>
      </c>
      <c r="C212" s="1" t="s">
        <v>2</v>
      </c>
      <c r="D212" s="1" t="s">
        <v>50</v>
      </c>
      <c r="E212" s="3" t="s">
        <v>212</v>
      </c>
      <c r="F212" s="1">
        <v>71.27</v>
      </c>
      <c r="G212" s="13">
        <v>42.59</v>
      </c>
      <c r="H212" s="11">
        <f t="shared" si="21"/>
        <v>42.98</v>
      </c>
      <c r="I212" s="11">
        <f t="shared" si="22"/>
        <v>71.45</v>
      </c>
      <c r="J212" s="23">
        <f t="shared" si="23"/>
        <v>0.7501425125071628</v>
      </c>
      <c r="K212" s="23">
        <f t="shared" si="23"/>
        <v>1.2470377505499486</v>
      </c>
      <c r="L212" s="30">
        <f t="shared" si="24"/>
        <v>1795465.0018007811</v>
      </c>
      <c r="M212">
        <f t="shared" si="25"/>
        <v>41.292459347223456</v>
      </c>
      <c r="N212" s="24">
        <f t="shared" si="26"/>
        <v>1184832.36216775</v>
      </c>
      <c r="O212" s="24">
        <f t="shared" si="27"/>
        <v>2650165.5343347252</v>
      </c>
      <c r="P212" s="31"/>
      <c r="Q212" s="24"/>
      <c r="R212" s="24"/>
      <c r="S212" s="24"/>
      <c r="T212" s="24"/>
      <c r="U212" s="24"/>
      <c r="V212" s="4"/>
      <c r="AN212" s="1">
        <v>90.11</v>
      </c>
      <c r="AO212" s="1">
        <v>32.17</v>
      </c>
    </row>
    <row r="213" spans="1:41">
      <c r="A213" s="1" t="s">
        <v>0</v>
      </c>
      <c r="B213" s="5" t="s">
        <v>213</v>
      </c>
      <c r="C213" s="1" t="s">
        <v>2</v>
      </c>
      <c r="D213" s="1" t="s">
        <v>214</v>
      </c>
      <c r="E213" s="3" t="s">
        <v>215</v>
      </c>
      <c r="F213" s="1">
        <v>74.760000000000005</v>
      </c>
      <c r="G213" s="13">
        <v>40.22</v>
      </c>
      <c r="H213" s="11">
        <f t="shared" si="21"/>
        <v>40.369999999999997</v>
      </c>
      <c r="I213" s="11">
        <f t="shared" si="22"/>
        <v>75.27</v>
      </c>
      <c r="J213" s="23">
        <f t="shared" si="23"/>
        <v>0.70458941903011074</v>
      </c>
      <c r="K213" s="23">
        <f t="shared" si="23"/>
        <v>1.3137093279761318</v>
      </c>
      <c r="L213" s="30">
        <f t="shared" si="24"/>
        <v>1859943.1968552803</v>
      </c>
      <c r="M213">
        <f t="shared" si="25"/>
        <v>35.767513823356786</v>
      </c>
      <c r="N213" s="24">
        <f t="shared" si="26"/>
        <v>1087132.549164929</v>
      </c>
      <c r="O213" s="24">
        <f t="shared" si="27"/>
        <v>2490040.6707088901</v>
      </c>
      <c r="P213" s="31"/>
      <c r="Q213" s="24"/>
      <c r="R213" s="24"/>
      <c r="S213" s="24"/>
      <c r="T213" s="24"/>
      <c r="U213" s="24"/>
      <c r="V213" s="4"/>
      <c r="AN213" s="1">
        <v>115.08</v>
      </c>
      <c r="AO213" s="1">
        <v>36.1</v>
      </c>
    </row>
    <row r="214" spans="1:41">
      <c r="A214" s="1" t="s">
        <v>0</v>
      </c>
      <c r="B214" s="2" t="s">
        <v>216</v>
      </c>
      <c r="C214" s="1" t="s">
        <v>2</v>
      </c>
      <c r="D214" s="1" t="s">
        <v>217</v>
      </c>
      <c r="E214" s="3" t="s">
        <v>218</v>
      </c>
      <c r="F214" s="1">
        <v>106.36</v>
      </c>
      <c r="G214" s="13">
        <v>35.06</v>
      </c>
      <c r="H214" s="11">
        <f t="shared" si="21"/>
        <v>35.1</v>
      </c>
      <c r="I214" s="11">
        <f t="shared" si="22"/>
        <v>106.6</v>
      </c>
      <c r="J214" s="23">
        <f t="shared" si="23"/>
        <v>0.61261056745000975</v>
      </c>
      <c r="K214" s="23">
        <f t="shared" si="23"/>
        <v>1.8605209826259552</v>
      </c>
      <c r="L214" s="30">
        <f t="shared" si="24"/>
        <v>2001797.0867169788</v>
      </c>
      <c r="M214">
        <f t="shared" si="25"/>
        <v>-9.5457173972565528</v>
      </c>
      <c r="N214" s="24">
        <f t="shared" si="26"/>
        <v>-331967.07775658544</v>
      </c>
      <c r="O214" s="24">
        <f t="shared" si="27"/>
        <v>2025110.5502875294</v>
      </c>
      <c r="P214" s="31"/>
      <c r="Q214" s="24"/>
      <c r="R214" s="24"/>
      <c r="S214" s="24"/>
      <c r="T214" s="24"/>
      <c r="U214" s="24"/>
      <c r="V214" s="4"/>
      <c r="AN214" s="1">
        <v>119.49</v>
      </c>
      <c r="AO214" s="1">
        <v>39.31</v>
      </c>
    </row>
    <row r="215" spans="1:41">
      <c r="A215" s="1" t="s">
        <v>219</v>
      </c>
      <c r="B215" s="2" t="s">
        <v>220</v>
      </c>
      <c r="C215" s="1" t="s">
        <v>2</v>
      </c>
      <c r="D215" s="1" t="s">
        <v>217</v>
      </c>
      <c r="E215" s="3" t="s">
        <v>221</v>
      </c>
      <c r="F215" s="1">
        <v>105.57</v>
      </c>
      <c r="G215" s="13">
        <v>35.4</v>
      </c>
      <c r="H215" s="11">
        <f t="shared" si="21"/>
        <v>35.67</v>
      </c>
      <c r="I215" s="11">
        <f t="shared" si="22"/>
        <v>105.95</v>
      </c>
      <c r="J215" s="23">
        <f t="shared" si="23"/>
        <v>0.62255894418637736</v>
      </c>
      <c r="K215" s="23">
        <f t="shared" si="23"/>
        <v>1.8491763424879921</v>
      </c>
      <c r="L215" s="30">
        <f t="shared" si="24"/>
        <v>1985616.6095662634</v>
      </c>
      <c r="M215">
        <f t="shared" si="25"/>
        <v>-8.6056088657085716</v>
      </c>
      <c r="N215" s="24">
        <f t="shared" si="26"/>
        <v>-297112.05303243431</v>
      </c>
      <c r="O215" s="24">
        <f t="shared" si="27"/>
        <v>2035927.9225059389</v>
      </c>
      <c r="P215" s="31"/>
      <c r="Q215" s="24"/>
      <c r="R215" s="24"/>
      <c r="S215" s="24"/>
      <c r="T215" s="24"/>
      <c r="U215" s="24"/>
      <c r="V215" s="4"/>
      <c r="AN215" s="1">
        <v>73.45</v>
      </c>
      <c r="AO215" s="1">
        <v>42.39</v>
      </c>
    </row>
    <row r="216" spans="1:41">
      <c r="A216" s="1" t="s">
        <v>222</v>
      </c>
      <c r="B216" s="5" t="s">
        <v>223</v>
      </c>
      <c r="C216" s="1" t="s">
        <v>2</v>
      </c>
      <c r="D216" s="1" t="s">
        <v>224</v>
      </c>
      <c r="E216" s="3" t="s">
        <v>225</v>
      </c>
      <c r="F216" s="1">
        <v>90.11</v>
      </c>
      <c r="G216" s="13">
        <v>32.17</v>
      </c>
      <c r="H216" s="11">
        <f t="shared" si="21"/>
        <v>32.28</v>
      </c>
      <c r="I216" s="11">
        <f t="shared" si="22"/>
        <v>90.18</v>
      </c>
      <c r="J216" s="23">
        <f t="shared" si="23"/>
        <v>0.56339228254376961</v>
      </c>
      <c r="K216" s="23">
        <f t="shared" si="23"/>
        <v>1.5739379194484866</v>
      </c>
      <c r="L216" s="30">
        <f t="shared" si="24"/>
        <v>2085230.4565729063</v>
      </c>
      <c r="M216">
        <f t="shared" si="25"/>
        <v>14.202870430463541</v>
      </c>
      <c r="N216" s="24">
        <f t="shared" si="26"/>
        <v>511623.70650696679</v>
      </c>
      <c r="O216" s="24">
        <f t="shared" si="27"/>
        <v>1977698.5991326475</v>
      </c>
      <c r="P216" s="31"/>
      <c r="Q216" s="24"/>
      <c r="R216" s="24"/>
      <c r="S216" s="24"/>
      <c r="T216" s="24"/>
      <c r="U216" s="24"/>
      <c r="V216" s="4"/>
      <c r="AN216" s="1">
        <v>78.52</v>
      </c>
      <c r="AO216" s="1">
        <v>42.53</v>
      </c>
    </row>
    <row r="217" spans="1:41">
      <c r="A217" s="1" t="s">
        <v>0</v>
      </c>
      <c r="B217" s="5" t="s">
        <v>226</v>
      </c>
      <c r="C217" s="1" t="s">
        <v>2</v>
      </c>
      <c r="D217" s="1" t="s">
        <v>227</v>
      </c>
      <c r="E217" s="3" t="s">
        <v>228</v>
      </c>
      <c r="F217" s="1">
        <v>115.08</v>
      </c>
      <c r="G217" s="13">
        <v>36.1</v>
      </c>
      <c r="H217" s="11">
        <f t="shared" si="21"/>
        <v>36.17</v>
      </c>
      <c r="I217" s="11">
        <f t="shared" si="22"/>
        <v>115.13</v>
      </c>
      <c r="J217" s="23">
        <f t="shared" si="23"/>
        <v>0.63128559044634902</v>
      </c>
      <c r="K217" s="23">
        <f t="shared" si="23"/>
        <v>2.0093975678210714</v>
      </c>
      <c r="L217" s="30">
        <f t="shared" si="24"/>
        <v>1971601.2602078817</v>
      </c>
      <c r="M217">
        <f t="shared" si="25"/>
        <v>-21.88283397280178</v>
      </c>
      <c r="N217" s="24">
        <f t="shared" si="26"/>
        <v>-734835.07720525784</v>
      </c>
      <c r="O217" s="24">
        <f t="shared" si="27"/>
        <v>2169646.5708265752</v>
      </c>
      <c r="P217" s="31"/>
      <c r="Q217" s="24"/>
      <c r="R217" s="24"/>
      <c r="S217" s="24"/>
      <c r="T217" s="24"/>
      <c r="U217" s="24"/>
      <c r="V217" s="4"/>
      <c r="AN217" s="1">
        <v>77.36</v>
      </c>
      <c r="AO217" s="1">
        <v>43.09</v>
      </c>
    </row>
    <row r="218" spans="1:41">
      <c r="A218" s="1" t="s">
        <v>0</v>
      </c>
      <c r="B218" s="5" t="s">
        <v>229</v>
      </c>
      <c r="C218" s="1" t="s">
        <v>2</v>
      </c>
      <c r="D218" s="1" t="s">
        <v>227</v>
      </c>
      <c r="E218" s="3" t="s">
        <v>230</v>
      </c>
      <c r="F218" s="1">
        <v>119.49</v>
      </c>
      <c r="G218" s="13">
        <v>39.31</v>
      </c>
      <c r="H218" s="11">
        <f t="shared" si="21"/>
        <v>39.520000000000003</v>
      </c>
      <c r="I218" s="11">
        <f t="shared" si="22"/>
        <v>119.82</v>
      </c>
      <c r="J218" s="23">
        <f t="shared" si="23"/>
        <v>0.68975412038815909</v>
      </c>
      <c r="K218" s="23">
        <f t="shared" si="23"/>
        <v>2.0912535097396057</v>
      </c>
      <c r="L218" s="30">
        <f t="shared" si="24"/>
        <v>1881714.2177078836</v>
      </c>
      <c r="M218">
        <f t="shared" si="25"/>
        <v>-28.666078608125019</v>
      </c>
      <c r="N218" s="24">
        <f t="shared" si="26"/>
        <v>-902666.03978722671</v>
      </c>
      <c r="O218" s="24">
        <f t="shared" si="27"/>
        <v>2348116.82873159</v>
      </c>
      <c r="P218" s="31"/>
      <c r="Q218" s="24"/>
      <c r="R218" s="24"/>
      <c r="S218" s="24"/>
      <c r="T218" s="24"/>
      <c r="U218" s="24"/>
      <c r="V218" s="4"/>
      <c r="AN218" s="1">
        <v>76.08</v>
      </c>
      <c r="AO218" s="1">
        <v>43.02</v>
      </c>
    </row>
    <row r="219" spans="1:41">
      <c r="A219" s="1" t="s">
        <v>0</v>
      </c>
      <c r="B219" s="2" t="s">
        <v>231</v>
      </c>
      <c r="C219" s="1" t="s">
        <v>2</v>
      </c>
      <c r="D219" s="1" t="s">
        <v>232</v>
      </c>
      <c r="E219" s="3" t="s">
        <v>233</v>
      </c>
      <c r="F219" s="1">
        <v>73.45</v>
      </c>
      <c r="G219" s="13">
        <v>42.39</v>
      </c>
      <c r="H219" s="11">
        <f t="shared" si="21"/>
        <v>42.65</v>
      </c>
      <c r="I219" s="11">
        <f t="shared" si="22"/>
        <v>73.75</v>
      </c>
      <c r="J219" s="23">
        <f t="shared" si="23"/>
        <v>0.74438292597558153</v>
      </c>
      <c r="K219" s="23">
        <f t="shared" si="23"/>
        <v>1.2871803233458181</v>
      </c>
      <c r="L219" s="30">
        <f t="shared" si="24"/>
        <v>1803428.5374273809</v>
      </c>
      <c r="M219">
        <f t="shared" si="25"/>
        <v>37.965921466361323</v>
      </c>
      <c r="N219" s="24">
        <f t="shared" si="26"/>
        <v>1109456.0195386491</v>
      </c>
      <c r="O219" s="24">
        <f t="shared" si="27"/>
        <v>2577408.7222345127</v>
      </c>
      <c r="P219" s="31"/>
      <c r="Q219" s="24"/>
      <c r="R219" s="24"/>
      <c r="S219" s="24"/>
      <c r="T219" s="24"/>
      <c r="U219" s="24"/>
      <c r="V219" s="4"/>
      <c r="AN219" s="1">
        <v>75.540000000000006</v>
      </c>
      <c r="AO219" s="1">
        <v>42.06</v>
      </c>
    </row>
    <row r="220" spans="1:41">
      <c r="A220" s="1" t="s">
        <v>0</v>
      </c>
      <c r="B220" s="2" t="s">
        <v>142</v>
      </c>
      <c r="C220" s="1" t="s">
        <v>2</v>
      </c>
      <c r="D220" s="1" t="s">
        <v>232</v>
      </c>
      <c r="E220" s="3" t="s">
        <v>234</v>
      </c>
      <c r="F220" s="1">
        <v>78.52</v>
      </c>
      <c r="G220" s="13">
        <v>42.53</v>
      </c>
      <c r="H220" s="11">
        <f t="shared" si="21"/>
        <v>42.88</v>
      </c>
      <c r="I220" s="11">
        <f t="shared" si="22"/>
        <v>78.87</v>
      </c>
      <c r="J220" s="23">
        <f t="shared" si="23"/>
        <v>0.74839718325516857</v>
      </c>
      <c r="K220" s="23">
        <f t="shared" si="23"/>
        <v>1.3765411810479278</v>
      </c>
      <c r="L220" s="30">
        <f t="shared" si="24"/>
        <v>1797872.62470378</v>
      </c>
      <c r="M220">
        <f t="shared" si="25"/>
        <v>30.560758879398652</v>
      </c>
      <c r="N220" s="24">
        <f t="shared" si="26"/>
        <v>914131.54629989073</v>
      </c>
      <c r="O220" s="24">
        <f t="shared" si="27"/>
        <v>2451058.9727785327</v>
      </c>
      <c r="P220" s="31"/>
      <c r="Q220" s="24"/>
      <c r="R220" s="24"/>
      <c r="S220" s="24"/>
      <c r="T220" s="24"/>
      <c r="U220" s="24"/>
      <c r="V220" s="4"/>
      <c r="AN220" s="1">
        <v>81.31</v>
      </c>
      <c r="AO220" s="1">
        <v>41.04</v>
      </c>
    </row>
    <row r="221" spans="1:41">
      <c r="A221" s="1" t="s">
        <v>0</v>
      </c>
      <c r="B221" s="5" t="s">
        <v>236</v>
      </c>
      <c r="C221" s="1" t="s">
        <v>2</v>
      </c>
      <c r="D221" s="1" t="s">
        <v>232</v>
      </c>
      <c r="E221" s="3" t="s">
        <v>237</v>
      </c>
      <c r="F221" s="1">
        <v>77.36</v>
      </c>
      <c r="G221" s="13">
        <v>43.09</v>
      </c>
      <c r="H221" s="11">
        <f t="shared" si="21"/>
        <v>43.15</v>
      </c>
      <c r="I221" s="11">
        <f t="shared" si="22"/>
        <v>77.599999999999994</v>
      </c>
      <c r="J221" s="23">
        <f t="shared" si="23"/>
        <v>0.75310957223555319</v>
      </c>
      <c r="K221" s="23">
        <f t="shared" si="23"/>
        <v>1.3543754995475996</v>
      </c>
      <c r="L221" s="30">
        <f t="shared" si="24"/>
        <v>1791383.0799162181</v>
      </c>
      <c r="M221">
        <f t="shared" si="25"/>
        <v>32.397586317961675</v>
      </c>
      <c r="N221" s="24">
        <f t="shared" si="26"/>
        <v>959807.33618590201</v>
      </c>
      <c r="O221" s="24">
        <f t="shared" si="27"/>
        <v>2486634.7451910898</v>
      </c>
      <c r="P221" s="31"/>
      <c r="Q221" s="24"/>
      <c r="R221" s="24"/>
      <c r="S221" s="24"/>
      <c r="T221" s="24"/>
      <c r="U221" s="24"/>
      <c r="V221" s="4"/>
      <c r="AN221" s="1">
        <v>81.22</v>
      </c>
      <c r="AO221" s="1">
        <v>40.479999999999997</v>
      </c>
    </row>
    <row r="222" spans="1:41">
      <c r="A222" s="1" t="s">
        <v>0</v>
      </c>
      <c r="B222" s="5" t="s">
        <v>238</v>
      </c>
      <c r="C222" s="1" t="s">
        <v>2</v>
      </c>
      <c r="D222" s="1" t="s">
        <v>232</v>
      </c>
      <c r="E222" s="3" t="s">
        <v>239</v>
      </c>
      <c r="F222" s="1">
        <v>76.08</v>
      </c>
      <c r="G222" s="13">
        <v>43.02</v>
      </c>
      <c r="H222" s="11">
        <f t="shared" si="21"/>
        <v>43.03</v>
      </c>
      <c r="I222" s="11">
        <f t="shared" si="22"/>
        <v>76.13</v>
      </c>
      <c r="J222" s="23">
        <f t="shared" si="23"/>
        <v>0.75101517713316002</v>
      </c>
      <c r="K222" s="23">
        <f t="shared" si="23"/>
        <v>1.328719159543283</v>
      </c>
      <c r="L222" s="30">
        <f t="shared" si="24"/>
        <v>1794262.996838379</v>
      </c>
      <c r="M222">
        <f t="shared" si="25"/>
        <v>34.523677920077908</v>
      </c>
      <c r="N222" s="24">
        <f t="shared" si="26"/>
        <v>1016892.7490422336</v>
      </c>
      <c r="O222" s="24">
        <f t="shared" si="27"/>
        <v>2520910.9272025898</v>
      </c>
      <c r="P222" s="31"/>
      <c r="Q222" s="24"/>
      <c r="R222" s="24"/>
      <c r="S222" s="24"/>
      <c r="T222" s="24"/>
      <c r="U222" s="24"/>
      <c r="V222" s="4"/>
      <c r="AN222" s="1">
        <v>84.3</v>
      </c>
      <c r="AO222" s="1">
        <v>39.06</v>
      </c>
    </row>
    <row r="223" spans="1:41">
      <c r="A223" s="1" t="s">
        <v>0</v>
      </c>
      <c r="B223" s="2" t="s">
        <v>142</v>
      </c>
      <c r="C223" s="1" t="s">
        <v>2</v>
      </c>
      <c r="D223" s="1" t="s">
        <v>232</v>
      </c>
      <c r="E223" s="3" t="s">
        <v>240</v>
      </c>
      <c r="F223" s="1">
        <v>75.540000000000006</v>
      </c>
      <c r="G223" s="13">
        <v>42.06</v>
      </c>
      <c r="H223" s="11">
        <f t="shared" si="21"/>
        <v>42.1</v>
      </c>
      <c r="I223" s="11">
        <f t="shared" si="22"/>
        <v>75.900000000000006</v>
      </c>
      <c r="J223" s="23">
        <f t="shared" si="23"/>
        <v>0.73478361508961276</v>
      </c>
      <c r="K223" s="23">
        <f t="shared" si="23"/>
        <v>1.3247049022636963</v>
      </c>
      <c r="L223" s="30">
        <f t="shared" si="24"/>
        <v>1816819.6066819581</v>
      </c>
      <c r="M223">
        <f t="shared" si="25"/>
        <v>34.856331708164106</v>
      </c>
      <c r="N223" s="24">
        <f t="shared" si="26"/>
        <v>1038349.8754739239</v>
      </c>
      <c r="O223" s="24">
        <f t="shared" si="27"/>
        <v>2508330.1141801747</v>
      </c>
      <c r="P223" s="31"/>
      <c r="Q223" s="24"/>
      <c r="R223" s="24"/>
      <c r="S223" s="24"/>
      <c r="T223" s="24"/>
      <c r="U223" s="24"/>
      <c r="V223" s="4"/>
      <c r="AN223" s="1">
        <v>81.400000000000006</v>
      </c>
      <c r="AO223" s="1">
        <v>41.28</v>
      </c>
    </row>
    <row r="224" spans="1:41">
      <c r="A224" s="1" t="s">
        <v>0</v>
      </c>
      <c r="B224" s="2" t="s">
        <v>241</v>
      </c>
      <c r="C224" s="1" t="s">
        <v>2</v>
      </c>
      <c r="D224" s="1" t="s">
        <v>242</v>
      </c>
      <c r="E224" s="3" t="s">
        <v>243</v>
      </c>
      <c r="F224" s="1">
        <v>81.31</v>
      </c>
      <c r="G224" s="13">
        <v>41.04</v>
      </c>
      <c r="H224" s="11">
        <f t="shared" si="21"/>
        <v>41.07</v>
      </c>
      <c r="I224" s="11">
        <f t="shared" si="22"/>
        <v>81.52</v>
      </c>
      <c r="J224" s="23">
        <f t="shared" si="23"/>
        <v>0.71680672379407118</v>
      </c>
      <c r="K224" s="23">
        <f t="shared" si="23"/>
        <v>1.4227924062257773</v>
      </c>
      <c r="L224" s="30">
        <f t="shared" si="24"/>
        <v>1842306.9044519053</v>
      </c>
      <c r="M224">
        <f t="shared" si="25"/>
        <v>26.728008712318378</v>
      </c>
      <c r="N224" s="24">
        <f t="shared" si="26"/>
        <v>828587.96579902014</v>
      </c>
      <c r="O224" s="24">
        <f t="shared" si="27"/>
        <v>2353730.5165758105</v>
      </c>
      <c r="P224" s="31"/>
      <c r="Q224" s="24"/>
      <c r="R224" s="24"/>
      <c r="S224" s="24"/>
      <c r="T224" s="24"/>
      <c r="U224" s="24"/>
      <c r="V224" s="4"/>
      <c r="AN224" s="1">
        <v>83</v>
      </c>
      <c r="AO224" s="1">
        <v>39.57</v>
      </c>
    </row>
    <row r="225" spans="1:41">
      <c r="A225" s="1" t="s">
        <v>0</v>
      </c>
      <c r="B225" s="2" t="s">
        <v>244</v>
      </c>
      <c r="C225" s="1" t="s">
        <v>2</v>
      </c>
      <c r="D225" s="1" t="s">
        <v>242</v>
      </c>
      <c r="E225" s="3" t="s">
        <v>245</v>
      </c>
      <c r="F225" s="1">
        <v>81.22</v>
      </c>
      <c r="G225" s="13">
        <v>40.479999999999997</v>
      </c>
      <c r="H225" s="11">
        <f t="shared" si="21"/>
        <v>40.799999999999997</v>
      </c>
      <c r="I225" s="11">
        <f t="shared" si="22"/>
        <v>81.37</v>
      </c>
      <c r="J225" s="23">
        <f t="shared" si="23"/>
        <v>0.71209433481368645</v>
      </c>
      <c r="K225" s="23">
        <f t="shared" si="23"/>
        <v>1.420174412347786</v>
      </c>
      <c r="L225" s="30">
        <f t="shared" si="24"/>
        <v>1849078.7240451714</v>
      </c>
      <c r="M225">
        <f t="shared" si="25"/>
        <v>26.944956834983287</v>
      </c>
      <c r="N225" s="24">
        <f t="shared" si="26"/>
        <v>837881.01961856498</v>
      </c>
      <c r="O225" s="24">
        <f t="shared" si="27"/>
        <v>2350843.0330376006</v>
      </c>
      <c r="P225" s="31"/>
      <c r="Q225" s="24"/>
      <c r="R225" s="24"/>
      <c r="S225" s="24"/>
      <c r="T225" s="24"/>
      <c r="U225" s="24"/>
      <c r="V225" s="4"/>
      <c r="AN225" s="1">
        <v>84.11</v>
      </c>
      <c r="AO225" s="1">
        <v>39.450000000000003</v>
      </c>
    </row>
    <row r="226" spans="1:41">
      <c r="A226" s="1" t="s">
        <v>0</v>
      </c>
      <c r="B226" s="2" t="s">
        <v>246</v>
      </c>
      <c r="C226" s="1" t="s">
        <v>2</v>
      </c>
      <c r="D226" s="1" t="s">
        <v>242</v>
      </c>
      <c r="E226" s="3" t="s">
        <v>247</v>
      </c>
      <c r="F226" s="1">
        <v>84.3</v>
      </c>
      <c r="G226" s="13">
        <v>39.06</v>
      </c>
      <c r="H226" s="11">
        <f t="shared" si="21"/>
        <v>39.1</v>
      </c>
      <c r="I226" s="11">
        <f t="shared" si="22"/>
        <v>84.5</v>
      </c>
      <c r="J226" s="23">
        <f t="shared" si="23"/>
        <v>0.68242373752978291</v>
      </c>
      <c r="K226" s="23">
        <f t="shared" si="23"/>
        <v>1.4748032179352084</v>
      </c>
      <c r="L226" s="30">
        <f t="shared" si="24"/>
        <v>1892619.7907077032</v>
      </c>
      <c r="M226">
        <f t="shared" si="25"/>
        <v>22.41797267537526</v>
      </c>
      <c r="N226" s="24">
        <f t="shared" si="26"/>
        <v>721770.18626521842</v>
      </c>
      <c r="O226" s="24">
        <f t="shared" si="27"/>
        <v>2249602.1395531637</v>
      </c>
      <c r="P226" s="31"/>
      <c r="Q226" s="24"/>
      <c r="R226" s="24"/>
      <c r="S226" s="24"/>
      <c r="T226" s="24"/>
      <c r="U226" s="24"/>
      <c r="V226" s="4"/>
      <c r="AN226" s="1">
        <v>83.34</v>
      </c>
      <c r="AO226" s="1">
        <v>41.39</v>
      </c>
    </row>
    <row r="227" spans="1:41">
      <c r="A227" s="1" t="s">
        <v>0</v>
      </c>
      <c r="B227" s="2" t="s">
        <v>248</v>
      </c>
      <c r="C227" s="1" t="s">
        <v>2</v>
      </c>
      <c r="D227" s="1" t="s">
        <v>242</v>
      </c>
      <c r="E227" s="3" t="s">
        <v>249</v>
      </c>
      <c r="F227" s="1">
        <v>81.400000000000006</v>
      </c>
      <c r="G227" s="13">
        <v>41.28</v>
      </c>
      <c r="H227" s="11">
        <f t="shared" si="21"/>
        <v>41.47</v>
      </c>
      <c r="I227" s="11">
        <f t="shared" si="22"/>
        <v>81.67</v>
      </c>
      <c r="J227" s="23">
        <f t="shared" si="23"/>
        <v>0.72378804080204839</v>
      </c>
      <c r="K227" s="23">
        <f t="shared" si="23"/>
        <v>1.4254104001037691</v>
      </c>
      <c r="L227" s="30">
        <f t="shared" si="24"/>
        <v>1832344.4440246401</v>
      </c>
      <c r="M227">
        <f t="shared" si="25"/>
        <v>26.511060589653429</v>
      </c>
      <c r="N227" s="24">
        <f t="shared" si="26"/>
        <v>817904.6270280953</v>
      </c>
      <c r="O227" s="24">
        <f t="shared" si="27"/>
        <v>2359519.7952325521</v>
      </c>
      <c r="P227" s="31"/>
      <c r="Q227" s="24"/>
      <c r="R227" s="24"/>
      <c r="S227" s="24"/>
      <c r="T227" s="24"/>
      <c r="U227" s="24"/>
      <c r="V227" s="4"/>
      <c r="AN227" s="1">
        <v>80.39</v>
      </c>
      <c r="AO227" s="1">
        <v>41.06</v>
      </c>
    </row>
    <row r="228" spans="1:41">
      <c r="A228" s="1" t="s">
        <v>0</v>
      </c>
      <c r="B228" s="5" t="s">
        <v>250</v>
      </c>
      <c r="C228" s="1" t="s">
        <v>2</v>
      </c>
      <c r="D228" s="1" t="s">
        <v>242</v>
      </c>
      <c r="E228" s="3" t="s">
        <v>251</v>
      </c>
      <c r="F228" s="1">
        <v>83</v>
      </c>
      <c r="G228" s="13">
        <v>39.57</v>
      </c>
      <c r="H228" s="11">
        <f t="shared" si="21"/>
        <v>39.950000000000003</v>
      </c>
      <c r="I228" s="11">
        <f t="shared" si="22"/>
        <v>83</v>
      </c>
      <c r="J228" s="23">
        <f t="shared" si="23"/>
        <v>0.69725903617173468</v>
      </c>
      <c r="K228" s="23">
        <f t="shared" si="23"/>
        <v>1.4486232791552935</v>
      </c>
      <c r="L228" s="30">
        <f t="shared" si="24"/>
        <v>1870651.1109303546</v>
      </c>
      <c r="M228">
        <f t="shared" si="25"/>
        <v>24.587453902024478</v>
      </c>
      <c r="N228" s="24">
        <f t="shared" si="26"/>
        <v>778343.6685249157</v>
      </c>
      <c r="O228" s="24">
        <f t="shared" si="27"/>
        <v>2298155.9269545339</v>
      </c>
      <c r="P228" s="31"/>
      <c r="Q228" s="24"/>
      <c r="R228" s="24"/>
      <c r="S228" s="24"/>
      <c r="T228" s="24"/>
      <c r="U228" s="24"/>
      <c r="V228" s="4"/>
      <c r="AN228" s="1">
        <v>82.1</v>
      </c>
      <c r="AO228" s="1">
        <v>41.26</v>
      </c>
    </row>
    <row r="229" spans="1:41">
      <c r="A229" s="1" t="s">
        <v>0</v>
      </c>
      <c r="B229" s="5" t="s">
        <v>252</v>
      </c>
      <c r="C229" s="1" t="s">
        <v>2</v>
      </c>
      <c r="D229" s="1" t="s">
        <v>242</v>
      </c>
      <c r="E229" s="3" t="s">
        <v>253</v>
      </c>
      <c r="F229" s="1">
        <v>84.11</v>
      </c>
      <c r="G229" s="13">
        <v>39.450000000000003</v>
      </c>
      <c r="H229" s="11">
        <f t="shared" si="21"/>
        <v>39.75</v>
      </c>
      <c r="I229" s="11">
        <f t="shared" si="22"/>
        <v>84.18</v>
      </c>
      <c r="J229" s="23">
        <f t="shared" si="23"/>
        <v>0.69376837766774602</v>
      </c>
      <c r="K229" s="23">
        <f t="shared" si="23"/>
        <v>1.4692181643288267</v>
      </c>
      <c r="L229" s="30">
        <f t="shared" si="24"/>
        <v>1875784.0115067465</v>
      </c>
      <c r="M229">
        <f t="shared" si="25"/>
        <v>22.880795337060416</v>
      </c>
      <c r="N229" s="24">
        <f t="shared" si="26"/>
        <v>729333.26267059601</v>
      </c>
      <c r="O229" s="24">
        <f t="shared" si="27"/>
        <v>2271000.5259458832</v>
      </c>
      <c r="P229" s="31"/>
      <c r="Q229" s="24"/>
      <c r="R229" s="24"/>
      <c r="S229" s="24"/>
      <c r="T229" s="24"/>
      <c r="U229" s="24"/>
      <c r="V229" s="4"/>
      <c r="AN229" s="1">
        <v>95.56</v>
      </c>
      <c r="AO229" s="1">
        <v>36.07</v>
      </c>
    </row>
    <row r="230" spans="1:41">
      <c r="A230" s="1" t="s">
        <v>0</v>
      </c>
      <c r="B230" s="5" t="s">
        <v>73</v>
      </c>
      <c r="C230" s="1" t="s">
        <v>2</v>
      </c>
      <c r="D230" s="1" t="s">
        <v>242</v>
      </c>
      <c r="E230" s="3" t="s">
        <v>254</v>
      </c>
      <c r="F230" s="1">
        <v>83.34</v>
      </c>
      <c r="G230" s="13">
        <v>41.39</v>
      </c>
      <c r="H230" s="11">
        <f t="shared" si="21"/>
        <v>41.65</v>
      </c>
      <c r="I230" s="11">
        <f t="shared" si="22"/>
        <v>83.57</v>
      </c>
      <c r="J230" s="23">
        <f t="shared" si="23"/>
        <v>0.72692963345563821</v>
      </c>
      <c r="K230" s="23">
        <f t="shared" si="23"/>
        <v>1.458571655891661</v>
      </c>
      <c r="L230" s="30">
        <f t="shared" si="24"/>
        <v>1827888.2222359173</v>
      </c>
      <c r="M230">
        <f t="shared" si="25"/>
        <v>23.763051035897785</v>
      </c>
      <c r="N230" s="24">
        <f t="shared" si="26"/>
        <v>736557.01354375842</v>
      </c>
      <c r="O230" s="24">
        <f t="shared" si="27"/>
        <v>2326270.5995007576</v>
      </c>
      <c r="P230" s="31"/>
      <c r="Q230" s="24"/>
      <c r="R230" s="24"/>
      <c r="S230" s="24"/>
      <c r="T230" s="24"/>
      <c r="U230" s="24"/>
      <c r="V230" s="4"/>
      <c r="AN230" s="1">
        <v>97.31</v>
      </c>
      <c r="AO230" s="1">
        <v>35.28</v>
      </c>
    </row>
    <row r="231" spans="1:41">
      <c r="A231" s="1" t="s">
        <v>0</v>
      </c>
      <c r="B231" s="5" t="s">
        <v>255</v>
      </c>
      <c r="C231" s="1" t="s">
        <v>2</v>
      </c>
      <c r="D231" s="1" t="s">
        <v>242</v>
      </c>
      <c r="E231" s="3" t="s">
        <v>256</v>
      </c>
      <c r="F231" s="1">
        <v>80.39</v>
      </c>
      <c r="G231" s="13">
        <v>41.06</v>
      </c>
      <c r="H231" s="11">
        <f t="shared" si="21"/>
        <v>41.1</v>
      </c>
      <c r="I231" s="11">
        <f t="shared" si="22"/>
        <v>80.650000000000006</v>
      </c>
      <c r="J231" s="23">
        <f t="shared" si="23"/>
        <v>0.71733032256966944</v>
      </c>
      <c r="K231" s="23">
        <f t="shared" si="23"/>
        <v>1.4076080417334269</v>
      </c>
      <c r="L231" s="30">
        <f t="shared" si="24"/>
        <v>1841556.8387619562</v>
      </c>
      <c r="M231">
        <f t="shared" si="25"/>
        <v>27.986307823774911</v>
      </c>
      <c r="N231" s="24">
        <f t="shared" si="26"/>
        <v>864169.9718014868</v>
      </c>
      <c r="O231" s="24">
        <f t="shared" si="27"/>
        <v>2372985.2015900495</v>
      </c>
      <c r="P231" s="31"/>
      <c r="Q231" s="24"/>
      <c r="R231" s="24"/>
      <c r="S231" s="24"/>
      <c r="T231" s="24"/>
      <c r="U231" s="24"/>
      <c r="V231" s="4"/>
      <c r="AN231" s="1">
        <v>122.4</v>
      </c>
      <c r="AO231" s="1">
        <v>45.31</v>
      </c>
    </row>
    <row r="232" spans="1:41">
      <c r="A232" s="1" t="s">
        <v>0</v>
      </c>
      <c r="B232" s="5" t="s">
        <v>257</v>
      </c>
      <c r="C232" s="1" t="s">
        <v>2</v>
      </c>
      <c r="D232" s="1" t="s">
        <v>242</v>
      </c>
      <c r="E232" s="3" t="s">
        <v>258</v>
      </c>
      <c r="F232" s="1">
        <v>82.1</v>
      </c>
      <c r="G232" s="13">
        <v>41.26</v>
      </c>
      <c r="H232" s="11">
        <f t="shared" si="21"/>
        <v>41.43</v>
      </c>
      <c r="I232" s="11">
        <f t="shared" si="22"/>
        <v>82.17</v>
      </c>
      <c r="J232" s="23">
        <f t="shared" si="23"/>
        <v>0.72308990910125071</v>
      </c>
      <c r="K232" s="23">
        <f t="shared" si="23"/>
        <v>1.4341370463637406</v>
      </c>
      <c r="L232" s="30">
        <f t="shared" si="24"/>
        <v>1833336.970033922</v>
      </c>
      <c r="M232">
        <f t="shared" si="25"/>
        <v>25.787900180770375</v>
      </c>
      <c r="N232" s="24">
        <f t="shared" si="26"/>
        <v>797576.67330918985</v>
      </c>
      <c r="O232" s="24">
        <f t="shared" si="27"/>
        <v>2348433.7808714858</v>
      </c>
      <c r="P232" s="31"/>
      <c r="Q232" s="24"/>
      <c r="R232" s="24"/>
      <c r="S232" s="24"/>
      <c r="T232" s="24"/>
      <c r="U232" s="24"/>
      <c r="V232" s="4"/>
      <c r="AN232" s="1">
        <v>123.05</v>
      </c>
      <c r="AO232" s="1">
        <v>44.03</v>
      </c>
    </row>
    <row r="233" spans="1:41">
      <c r="A233" s="1" t="s">
        <v>0</v>
      </c>
      <c r="B233" s="5" t="s">
        <v>21</v>
      </c>
      <c r="C233" s="1" t="s">
        <v>2</v>
      </c>
      <c r="D233" s="1" t="s">
        <v>259</v>
      </c>
      <c r="E233" s="3" t="s">
        <v>260</v>
      </c>
      <c r="F233" s="1">
        <v>95.56</v>
      </c>
      <c r="G233" s="13">
        <v>36.07</v>
      </c>
      <c r="H233" s="11">
        <f t="shared" si="21"/>
        <v>36.119999999999997</v>
      </c>
      <c r="I233" s="11">
        <f t="shared" si="22"/>
        <v>95.93</v>
      </c>
      <c r="J233" s="23">
        <f t="shared" si="23"/>
        <v>0.6304129258203518</v>
      </c>
      <c r="K233" s="23">
        <f t="shared" si="23"/>
        <v>1.6742943514381605</v>
      </c>
      <c r="L233" s="30">
        <f t="shared" si="24"/>
        <v>1972995.4239556694</v>
      </c>
      <c r="M233">
        <f t="shared" si="25"/>
        <v>5.8865257283082029</v>
      </c>
      <c r="N233" s="24">
        <f t="shared" si="26"/>
        <v>202347.6668011205</v>
      </c>
      <c r="O233" s="24">
        <f t="shared" si="27"/>
        <v>2036598.1928716477</v>
      </c>
      <c r="P233" s="31"/>
      <c r="Q233" s="24"/>
      <c r="R233" s="24"/>
      <c r="S233" s="24"/>
      <c r="T233" s="24"/>
      <c r="U233" s="24"/>
      <c r="V233" s="4"/>
      <c r="AN233" s="1">
        <v>75.28</v>
      </c>
      <c r="AO233" s="1">
        <v>40.36</v>
      </c>
    </row>
    <row r="234" spans="1:41">
      <c r="A234" s="1" t="s">
        <v>0</v>
      </c>
      <c r="B234" s="5" t="s">
        <v>261</v>
      </c>
      <c r="C234" s="1" t="s">
        <v>2</v>
      </c>
      <c r="D234" s="1" t="s">
        <v>259</v>
      </c>
      <c r="E234" s="3" t="s">
        <v>262</v>
      </c>
      <c r="F234" s="1">
        <v>97.31</v>
      </c>
      <c r="G234" s="13">
        <v>35.28</v>
      </c>
      <c r="H234" s="11">
        <f t="shared" si="21"/>
        <v>35.47</v>
      </c>
      <c r="I234" s="11">
        <f t="shared" si="22"/>
        <v>97.52</v>
      </c>
      <c r="J234" s="23">
        <f t="shared" si="23"/>
        <v>0.6190682856823887</v>
      </c>
      <c r="K234" s="23">
        <f t="shared" si="23"/>
        <v>1.7020450865448702</v>
      </c>
      <c r="L234" s="30">
        <f t="shared" si="24"/>
        <v>1991269.0756879079</v>
      </c>
      <c r="M234">
        <f t="shared" si="25"/>
        <v>3.5868756280600471</v>
      </c>
      <c r="N234" s="24">
        <f t="shared" si="26"/>
        <v>124577.58950230424</v>
      </c>
      <c r="O234" s="24">
        <f t="shared" si="27"/>
        <v>2011821.5903460761</v>
      </c>
      <c r="P234" s="31"/>
      <c r="Q234" s="24"/>
      <c r="R234" s="24"/>
      <c r="S234" s="24"/>
      <c r="T234" s="24"/>
      <c r="U234" s="24"/>
      <c r="V234" s="4"/>
      <c r="AN234" s="1">
        <v>80.05</v>
      </c>
      <c r="AO234" s="1">
        <v>42.07</v>
      </c>
    </row>
    <row r="235" spans="1:41">
      <c r="A235" s="1" t="s">
        <v>0</v>
      </c>
      <c r="B235" s="5" t="s">
        <v>263</v>
      </c>
      <c r="C235" s="1" t="s">
        <v>2</v>
      </c>
      <c r="D235" s="1" t="s">
        <v>264</v>
      </c>
      <c r="E235" s="3" t="s">
        <v>265</v>
      </c>
      <c r="F235" s="1">
        <v>122.4</v>
      </c>
      <c r="G235" s="13">
        <v>45.31</v>
      </c>
      <c r="H235" s="11">
        <f t="shared" si="21"/>
        <v>45.52</v>
      </c>
      <c r="I235" s="11">
        <f t="shared" si="22"/>
        <v>122.67</v>
      </c>
      <c r="J235" s="23">
        <f t="shared" si="23"/>
        <v>0.79447387550781889</v>
      </c>
      <c r="K235" s="23">
        <f t="shared" si="23"/>
        <v>2.1409953934214441</v>
      </c>
      <c r="L235" s="30">
        <f t="shared" si="24"/>
        <v>1735871.6716426122</v>
      </c>
      <c r="M235">
        <f t="shared" si="25"/>
        <v>-32.788092938758524</v>
      </c>
      <c r="N235" s="24">
        <f t="shared" si="26"/>
        <v>-940032.68654661195</v>
      </c>
      <c r="O235" s="24">
        <f t="shared" si="27"/>
        <v>2539878.7978743273</v>
      </c>
      <c r="P235" s="31"/>
      <c r="Q235" s="24"/>
      <c r="R235" s="24"/>
      <c r="S235" s="24"/>
      <c r="T235" s="24"/>
      <c r="U235" s="24"/>
      <c r="V235" s="4"/>
      <c r="AN235" s="1">
        <v>79.58</v>
      </c>
      <c r="AO235" s="1">
        <v>40.26</v>
      </c>
    </row>
    <row r="236" spans="1:41">
      <c r="A236" s="1" t="s">
        <v>219</v>
      </c>
      <c r="B236" s="5" t="s">
        <v>266</v>
      </c>
      <c r="C236" s="1" t="s">
        <v>2</v>
      </c>
      <c r="D236" s="1" t="s">
        <v>264</v>
      </c>
      <c r="E236" s="3" t="s">
        <v>267</v>
      </c>
      <c r="F236" s="1">
        <v>123.05</v>
      </c>
      <c r="G236" s="13">
        <v>44.03</v>
      </c>
      <c r="H236" s="11">
        <f t="shared" si="21"/>
        <v>44.05</v>
      </c>
      <c r="I236" s="11">
        <f t="shared" si="22"/>
        <v>123.08</v>
      </c>
      <c r="J236" s="23">
        <f t="shared" si="23"/>
        <v>0.76881753550350207</v>
      </c>
      <c r="K236" s="23">
        <f t="shared" si="23"/>
        <v>2.1481512433546208</v>
      </c>
      <c r="L236" s="30">
        <f t="shared" si="24"/>
        <v>1770000.7002053261</v>
      </c>
      <c r="M236">
        <f t="shared" si="25"/>
        <v>-33.381084474042645</v>
      </c>
      <c r="N236" s="24">
        <f t="shared" si="26"/>
        <v>-973863.40325419814</v>
      </c>
      <c r="O236" s="24">
        <f t="shared" si="27"/>
        <v>2521187.047094224</v>
      </c>
      <c r="P236" s="31"/>
      <c r="Q236" s="24"/>
      <c r="R236" s="24"/>
      <c r="S236" s="24"/>
      <c r="T236" s="24"/>
      <c r="U236" s="24"/>
      <c r="V236" s="4"/>
      <c r="AN236" s="1">
        <v>75.400000000000006</v>
      </c>
      <c r="AO236" s="1">
        <v>41.24</v>
      </c>
    </row>
    <row r="237" spans="1:41">
      <c r="A237" s="1" t="s">
        <v>0</v>
      </c>
      <c r="B237" s="2" t="s">
        <v>268</v>
      </c>
      <c r="C237" s="1" t="s">
        <v>2</v>
      </c>
      <c r="D237" s="1" t="s">
        <v>269</v>
      </c>
      <c r="E237" s="3" t="s">
        <v>270</v>
      </c>
      <c r="F237" s="1">
        <v>75.28</v>
      </c>
      <c r="G237" s="13">
        <v>40.36</v>
      </c>
      <c r="H237" s="11">
        <f t="shared" si="21"/>
        <v>40.6</v>
      </c>
      <c r="I237" s="11">
        <f t="shared" si="22"/>
        <v>75.47</v>
      </c>
      <c r="J237" s="23">
        <f t="shared" si="23"/>
        <v>0.70860367630969778</v>
      </c>
      <c r="K237" s="23">
        <f t="shared" si="23"/>
        <v>1.3171999864801205</v>
      </c>
      <c r="L237" s="30">
        <f t="shared" si="24"/>
        <v>1854119.7006585351</v>
      </c>
      <c r="M237">
        <f t="shared" si="25"/>
        <v>35.478249659803559</v>
      </c>
      <c r="N237" s="24">
        <f t="shared" si="26"/>
        <v>1076119.6962219807</v>
      </c>
      <c r="O237" s="24">
        <f t="shared" si="27"/>
        <v>2489313.6984817944</v>
      </c>
      <c r="P237" s="31"/>
      <c r="Q237" s="24"/>
      <c r="R237" s="24"/>
      <c r="S237" s="24"/>
      <c r="T237" s="24"/>
      <c r="U237" s="24"/>
      <c r="V237" s="4"/>
      <c r="AN237" s="1">
        <v>76.52</v>
      </c>
      <c r="AO237" s="1">
        <v>40.159999999999997</v>
      </c>
    </row>
    <row r="238" spans="1:41">
      <c r="A238" s="1" t="s">
        <v>0</v>
      </c>
      <c r="B238" s="5" t="s">
        <v>271</v>
      </c>
      <c r="C238" s="1" t="s">
        <v>2</v>
      </c>
      <c r="D238" s="1" t="s">
        <v>269</v>
      </c>
      <c r="E238" s="3" t="s">
        <v>272</v>
      </c>
      <c r="F238" s="1">
        <v>80.05</v>
      </c>
      <c r="G238" s="13">
        <v>42.07</v>
      </c>
      <c r="H238" s="11">
        <f t="shared" si="21"/>
        <v>42.12</v>
      </c>
      <c r="I238" s="11">
        <f t="shared" si="22"/>
        <v>80.08</v>
      </c>
      <c r="J238" s="23">
        <f t="shared" si="23"/>
        <v>0.73513268094001161</v>
      </c>
      <c r="K238" s="23">
        <f t="shared" si="23"/>
        <v>1.3976596649970592</v>
      </c>
      <c r="L238" s="30">
        <f t="shared" si="24"/>
        <v>1816330.0314405493</v>
      </c>
      <c r="M238">
        <f t="shared" si="25"/>
        <v>28.810710689901605</v>
      </c>
      <c r="N238" s="24">
        <f t="shared" si="26"/>
        <v>875321.19097037916</v>
      </c>
      <c r="O238" s="24">
        <f t="shared" si="27"/>
        <v>2407691.4019142366</v>
      </c>
      <c r="P238" s="31"/>
      <c r="Q238" s="24"/>
      <c r="R238" s="24"/>
      <c r="S238" s="24"/>
      <c r="T238" s="24"/>
      <c r="U238" s="24"/>
      <c r="V238" s="4"/>
      <c r="AN238" s="1">
        <v>77.510000000000005</v>
      </c>
      <c r="AO238" s="1">
        <v>40.47</v>
      </c>
    </row>
    <row r="239" spans="1:41">
      <c r="A239" s="1" t="s">
        <v>0</v>
      </c>
      <c r="B239" s="5" t="s">
        <v>47</v>
      </c>
      <c r="C239" s="1" t="s">
        <v>2</v>
      </c>
      <c r="D239" s="1" t="s">
        <v>269</v>
      </c>
      <c r="E239" s="3" t="s">
        <v>273</v>
      </c>
      <c r="F239" s="1">
        <v>79.58</v>
      </c>
      <c r="G239" s="13">
        <v>40.26</v>
      </c>
      <c r="H239" s="11">
        <f t="shared" si="21"/>
        <v>40.43</v>
      </c>
      <c r="I239" s="11">
        <f t="shared" si="22"/>
        <v>79.97</v>
      </c>
      <c r="J239" s="23">
        <f t="shared" si="23"/>
        <v>0.70563661658130739</v>
      </c>
      <c r="K239" s="23">
        <f t="shared" si="23"/>
        <v>1.3957398028198653</v>
      </c>
      <c r="L239" s="30">
        <f t="shared" si="24"/>
        <v>1858421.2893497618</v>
      </c>
      <c r="M239">
        <f t="shared" si="25"/>
        <v>28.969805979855902</v>
      </c>
      <c r="N239" s="24">
        <f t="shared" si="26"/>
        <v>900123.8266911353</v>
      </c>
      <c r="O239" s="24">
        <f t="shared" si="27"/>
        <v>2373303.4783026986</v>
      </c>
      <c r="P239" s="31"/>
      <c r="Q239" s="24"/>
      <c r="R239" s="24"/>
      <c r="S239" s="24"/>
      <c r="T239" s="24"/>
      <c r="U239" s="24"/>
      <c r="V239" s="4"/>
      <c r="AN239" s="1">
        <v>71.25</v>
      </c>
      <c r="AO239" s="1">
        <v>41.49</v>
      </c>
    </row>
    <row r="240" spans="1:41">
      <c r="A240" s="1" t="s">
        <v>0</v>
      </c>
      <c r="B240" s="5" t="s">
        <v>274</v>
      </c>
      <c r="C240" s="1" t="s">
        <v>2</v>
      </c>
      <c r="D240" s="1" t="s">
        <v>269</v>
      </c>
      <c r="E240" s="3" t="s">
        <v>275</v>
      </c>
      <c r="F240" s="1">
        <v>75.400000000000006</v>
      </c>
      <c r="G240" s="13">
        <v>41.24</v>
      </c>
      <c r="H240" s="11">
        <f t="shared" si="21"/>
        <v>41.4</v>
      </c>
      <c r="I240" s="11">
        <f t="shared" si="22"/>
        <v>75.67</v>
      </c>
      <c r="J240" s="23">
        <f t="shared" si="23"/>
        <v>0.72256631032565244</v>
      </c>
      <c r="K240" s="23">
        <f t="shared" si="23"/>
        <v>1.3206906449841092</v>
      </c>
      <c r="L240" s="30">
        <f t="shared" si="24"/>
        <v>1834081.9044772505</v>
      </c>
      <c r="M240">
        <f t="shared" si="25"/>
        <v>35.188985496250325</v>
      </c>
      <c r="N240" s="24">
        <f t="shared" si="26"/>
        <v>1056935.9495351783</v>
      </c>
      <c r="O240" s="24">
        <f t="shared" si="27"/>
        <v>2500276.0559385214</v>
      </c>
      <c r="P240" s="31"/>
      <c r="Q240" s="24"/>
      <c r="R240" s="24"/>
      <c r="S240" s="24"/>
      <c r="T240" s="24"/>
      <c r="U240" s="24"/>
      <c r="V240" s="4"/>
      <c r="AN240" s="1">
        <v>79.55</v>
      </c>
      <c r="AO240" s="1">
        <v>32.47</v>
      </c>
    </row>
    <row r="241" spans="1:41">
      <c r="A241" s="1" t="s">
        <v>0</v>
      </c>
      <c r="B241" s="5" t="s">
        <v>47</v>
      </c>
      <c r="C241" s="1" t="s">
        <v>2</v>
      </c>
      <c r="D241" s="1" t="s">
        <v>269</v>
      </c>
      <c r="E241" s="3" t="s">
        <v>276</v>
      </c>
      <c r="F241" s="1">
        <v>76.52</v>
      </c>
      <c r="G241" s="13">
        <v>40.159999999999997</v>
      </c>
      <c r="H241" s="11">
        <f t="shared" si="21"/>
        <v>40.270000000000003</v>
      </c>
      <c r="I241" s="11">
        <f t="shared" si="22"/>
        <v>76.87</v>
      </c>
      <c r="J241" s="23">
        <f t="shared" si="23"/>
        <v>0.70284408977811652</v>
      </c>
      <c r="K241" s="23">
        <f t="shared" si="23"/>
        <v>1.3416345960080411</v>
      </c>
      <c r="L241" s="30">
        <f t="shared" si="24"/>
        <v>1862484.0194986437</v>
      </c>
      <c r="M241">
        <f t="shared" si="25"/>
        <v>33.453400514930948</v>
      </c>
      <c r="N241" s="24">
        <f t="shared" si="26"/>
        <v>1026710.317196646</v>
      </c>
      <c r="O241" s="24">
        <f t="shared" si="27"/>
        <v>2445255.3698186171</v>
      </c>
      <c r="P241" s="31"/>
      <c r="Q241" s="24"/>
      <c r="R241" s="24"/>
      <c r="S241" s="24"/>
      <c r="T241" s="24"/>
      <c r="U241" s="24"/>
      <c r="V241" s="4"/>
      <c r="AN241" s="1">
        <v>82.23</v>
      </c>
      <c r="AO241" s="1">
        <v>34.5</v>
      </c>
    </row>
    <row r="242" spans="1:41">
      <c r="A242" s="1" t="s">
        <v>0</v>
      </c>
      <c r="B242" s="5" t="s">
        <v>277</v>
      </c>
      <c r="C242" s="1" t="s">
        <v>2</v>
      </c>
      <c r="D242" s="1" t="s">
        <v>269</v>
      </c>
      <c r="E242" s="3" t="s">
        <v>278</v>
      </c>
      <c r="F242" s="1">
        <v>77.510000000000005</v>
      </c>
      <c r="G242" s="13">
        <v>40.47</v>
      </c>
      <c r="H242" s="11">
        <f t="shared" si="21"/>
        <v>40.78</v>
      </c>
      <c r="I242" s="11">
        <f t="shared" si="22"/>
        <v>77.849999999999994</v>
      </c>
      <c r="J242" s="23">
        <f t="shared" si="23"/>
        <v>0.7117452689632876</v>
      </c>
      <c r="K242" s="23">
        <f t="shared" si="23"/>
        <v>1.3587388226775854</v>
      </c>
      <c r="L242" s="30">
        <f t="shared" si="24"/>
        <v>1849581.867401557</v>
      </c>
      <c r="M242">
        <f t="shared" si="25"/>
        <v>32.036006113520138</v>
      </c>
      <c r="N242" s="24">
        <f t="shared" si="26"/>
        <v>981114.57529433479</v>
      </c>
      <c r="O242" s="24">
        <f t="shared" si="27"/>
        <v>2431271.8058714177</v>
      </c>
      <c r="P242" s="31"/>
      <c r="Q242" s="24"/>
      <c r="R242" s="24"/>
      <c r="S242" s="24"/>
      <c r="T242" s="24"/>
      <c r="U242" s="24"/>
      <c r="V242" s="4"/>
      <c r="AN242" s="1">
        <v>81.2</v>
      </c>
      <c r="AO242" s="1">
        <v>34</v>
      </c>
    </row>
    <row r="243" spans="1:41">
      <c r="A243" s="1" t="s">
        <v>0</v>
      </c>
      <c r="B243" s="5" t="s">
        <v>279</v>
      </c>
      <c r="C243" s="1" t="s">
        <v>2</v>
      </c>
      <c r="D243" s="1" t="s">
        <v>280</v>
      </c>
      <c r="E243" s="3" t="s">
        <v>281</v>
      </c>
      <c r="F243" s="1">
        <v>71.25</v>
      </c>
      <c r="G243" s="13">
        <v>41.49</v>
      </c>
      <c r="H243" s="11">
        <f t="shared" si="21"/>
        <v>41.82</v>
      </c>
      <c r="I243" s="11">
        <f t="shared" si="22"/>
        <v>71.42</v>
      </c>
      <c r="J243" s="23">
        <f t="shared" si="23"/>
        <v>0.72989669318402861</v>
      </c>
      <c r="K243" s="23">
        <f t="shared" si="23"/>
        <v>1.2465141517743501</v>
      </c>
      <c r="L243" s="30">
        <f t="shared" si="24"/>
        <v>1823694.7269792275</v>
      </c>
      <c r="M243">
        <f t="shared" si="25"/>
        <v>41.335848971756441</v>
      </c>
      <c r="N243" s="24">
        <f t="shared" si="26"/>
        <v>1204498.558977491</v>
      </c>
      <c r="O243" s="24">
        <f t="shared" si="27"/>
        <v>2629866.8665529257</v>
      </c>
      <c r="P243" s="31"/>
      <c r="Q243" s="24"/>
      <c r="R243" s="24"/>
      <c r="S243" s="24"/>
      <c r="T243" s="24"/>
      <c r="U243" s="24"/>
      <c r="V243" s="4"/>
      <c r="AN243" s="1">
        <v>98.29</v>
      </c>
      <c r="AO243" s="1">
        <v>45.27</v>
      </c>
    </row>
    <row r="244" spans="1:41">
      <c r="A244" s="1" t="s">
        <v>0</v>
      </c>
      <c r="B244" s="2" t="s">
        <v>282</v>
      </c>
      <c r="C244" s="1" t="s">
        <v>2</v>
      </c>
      <c r="D244" s="1" t="s">
        <v>283</v>
      </c>
      <c r="E244" s="3" t="s">
        <v>284</v>
      </c>
      <c r="F244" s="1">
        <v>79.55</v>
      </c>
      <c r="G244" s="13">
        <v>32.47</v>
      </c>
      <c r="H244" s="11">
        <f t="shared" si="21"/>
        <v>32.78</v>
      </c>
      <c r="I244" s="11">
        <f t="shared" si="22"/>
        <v>79.92</v>
      </c>
      <c r="J244" s="23">
        <f t="shared" si="23"/>
        <v>0.57211892880374127</v>
      </c>
      <c r="K244" s="23">
        <f t="shared" si="23"/>
        <v>1.3948671381938682</v>
      </c>
      <c r="L244" s="30">
        <f t="shared" si="24"/>
        <v>2070007.7721024165</v>
      </c>
      <c r="M244">
        <f t="shared" si="25"/>
        <v>29.042122020744205</v>
      </c>
      <c r="N244" s="24">
        <f t="shared" si="26"/>
        <v>1004890.4097994404</v>
      </c>
      <c r="O244" s="24">
        <f t="shared" si="27"/>
        <v>2189458.6223813482</v>
      </c>
      <c r="P244" s="31"/>
      <c r="Q244" s="24"/>
      <c r="R244" s="24"/>
      <c r="S244" s="24"/>
      <c r="T244" s="24"/>
      <c r="U244" s="24"/>
      <c r="V244" s="4"/>
      <c r="AN244" s="1">
        <v>96.43</v>
      </c>
      <c r="AO244" s="1">
        <v>43.42</v>
      </c>
    </row>
    <row r="245" spans="1:41">
      <c r="A245" s="1" t="s">
        <v>0</v>
      </c>
      <c r="B245" s="5" t="s">
        <v>285</v>
      </c>
      <c r="C245" s="1" t="s">
        <v>2</v>
      </c>
      <c r="D245" s="1" t="s">
        <v>283</v>
      </c>
      <c r="E245" s="3" t="s">
        <v>286</v>
      </c>
      <c r="F245" s="1">
        <v>82.23</v>
      </c>
      <c r="G245" s="13">
        <v>34.5</v>
      </c>
      <c r="H245" s="11">
        <f t="shared" si="21"/>
        <v>34.83</v>
      </c>
      <c r="I245" s="11">
        <f t="shared" si="22"/>
        <v>82.38</v>
      </c>
      <c r="J245" s="23">
        <f t="shared" si="23"/>
        <v>0.60789817846962491</v>
      </c>
      <c r="K245" s="23">
        <f t="shared" si="23"/>
        <v>1.4378022377929287</v>
      </c>
      <c r="L245" s="30">
        <f t="shared" si="24"/>
        <v>2009538.5830483222</v>
      </c>
      <c r="M245">
        <f t="shared" si="25"/>
        <v>25.484172809039475</v>
      </c>
      <c r="N245" s="24">
        <f t="shared" si="26"/>
        <v>864627.59406968462</v>
      </c>
      <c r="O245" s="24">
        <f t="shared" si="27"/>
        <v>2185171.0753108859</v>
      </c>
      <c r="P245" s="31"/>
      <c r="Q245" s="24"/>
      <c r="R245" s="24"/>
      <c r="S245" s="24"/>
      <c r="T245" s="24"/>
      <c r="U245" s="24"/>
      <c r="V245" s="4"/>
      <c r="AN245" s="1">
        <v>103.23</v>
      </c>
      <c r="AO245" s="1">
        <v>44.08</v>
      </c>
    </row>
    <row r="246" spans="1:41">
      <c r="A246" s="1" t="s">
        <v>0</v>
      </c>
      <c r="B246" s="2" t="s">
        <v>248</v>
      </c>
      <c r="C246" s="1" t="s">
        <v>2</v>
      </c>
      <c r="D246" s="1" t="s">
        <v>283</v>
      </c>
      <c r="E246" s="3" t="s">
        <v>287</v>
      </c>
      <c r="F246" s="1">
        <v>81.2</v>
      </c>
      <c r="G246" s="13">
        <v>34</v>
      </c>
      <c r="H246" s="11">
        <f t="shared" si="21"/>
        <v>34</v>
      </c>
      <c r="I246" s="11">
        <f t="shared" si="22"/>
        <v>81.33</v>
      </c>
      <c r="J246" s="23">
        <f t="shared" si="23"/>
        <v>0.59341194567807209</v>
      </c>
      <c r="K246" s="23">
        <f t="shared" si="23"/>
        <v>1.4194762806469883</v>
      </c>
      <c r="L246" s="30">
        <f t="shared" si="24"/>
        <v>2033654.9130505798</v>
      </c>
      <c r="M246">
        <f t="shared" si="25"/>
        <v>27.002809667693942</v>
      </c>
      <c r="N246" s="24">
        <f t="shared" si="26"/>
        <v>923348.86592274997</v>
      </c>
      <c r="O246" s="24">
        <f t="shared" si="27"/>
        <v>2187235.4211757779</v>
      </c>
      <c r="P246" s="31"/>
      <c r="Q246" s="24"/>
      <c r="R246" s="24"/>
      <c r="S246" s="24"/>
      <c r="T246" s="24"/>
      <c r="U246" s="24"/>
      <c r="V246" s="4"/>
      <c r="AN246" s="1">
        <v>102.9</v>
      </c>
      <c r="AO246" s="1">
        <v>45.56</v>
      </c>
    </row>
    <row r="247" spans="1:41">
      <c r="A247" s="1" t="s">
        <v>0</v>
      </c>
      <c r="B247" s="2" t="s">
        <v>288</v>
      </c>
      <c r="C247" s="1" t="s">
        <v>2</v>
      </c>
      <c r="D247" s="1" t="s">
        <v>36</v>
      </c>
      <c r="E247" s="3" t="s">
        <v>289</v>
      </c>
      <c r="F247" s="1">
        <v>98.29</v>
      </c>
      <c r="G247" s="13">
        <v>45.27</v>
      </c>
      <c r="H247" s="11">
        <f t="shared" si="21"/>
        <v>45.45</v>
      </c>
      <c r="I247" s="11">
        <f t="shared" si="22"/>
        <v>98.48</v>
      </c>
      <c r="J247" s="23">
        <f t="shared" si="23"/>
        <v>0.79325214503142283</v>
      </c>
      <c r="K247" s="23">
        <f t="shared" si="23"/>
        <v>1.7188002473640158</v>
      </c>
      <c r="L247" s="30">
        <f t="shared" si="24"/>
        <v>1737475.19082225</v>
      </c>
      <c r="M247">
        <f t="shared" si="25"/>
        <v>2.1984076430045358</v>
      </c>
      <c r="N247" s="24">
        <f t="shared" si="26"/>
        <v>66649.613797030193</v>
      </c>
      <c r="O247" s="24">
        <f t="shared" si="27"/>
        <v>2262993.5603324962</v>
      </c>
      <c r="P247" s="31"/>
      <c r="Q247" s="24"/>
      <c r="R247" s="24"/>
      <c r="S247" s="24"/>
      <c r="T247" s="24"/>
      <c r="U247" s="24"/>
      <c r="V247" s="4"/>
      <c r="AN247" s="1">
        <v>98.31</v>
      </c>
      <c r="AO247" s="1">
        <v>44.52</v>
      </c>
    </row>
    <row r="248" spans="1:41">
      <c r="A248" s="1" t="s">
        <v>0</v>
      </c>
      <c r="B248" s="5" t="s">
        <v>38</v>
      </c>
      <c r="C248" s="1" t="s">
        <v>2</v>
      </c>
      <c r="D248" s="1" t="s">
        <v>36</v>
      </c>
      <c r="E248" s="3" t="s">
        <v>290</v>
      </c>
      <c r="F248" s="1">
        <v>96.43</v>
      </c>
      <c r="G248" s="13">
        <v>43.42</v>
      </c>
      <c r="H248" s="11">
        <f t="shared" si="21"/>
        <v>43.7</v>
      </c>
      <c r="I248" s="11">
        <f t="shared" si="22"/>
        <v>96.72</v>
      </c>
      <c r="J248" s="23">
        <f t="shared" si="23"/>
        <v>0.76270888312152207</v>
      </c>
      <c r="K248" s="23">
        <f t="shared" si="23"/>
        <v>1.6880824525289155</v>
      </c>
      <c r="L248" s="30">
        <f t="shared" si="24"/>
        <v>1778270.9931108248</v>
      </c>
      <c r="M248">
        <f t="shared" si="25"/>
        <v>4.7439322822729597</v>
      </c>
      <c r="N248" s="24">
        <f t="shared" si="26"/>
        <v>147067.75753931826</v>
      </c>
      <c r="O248" s="24">
        <f t="shared" si="27"/>
        <v>2227010.8292098814</v>
      </c>
      <c r="P248" s="31"/>
      <c r="Q248" s="24"/>
      <c r="R248" s="24"/>
      <c r="S248" s="24"/>
      <c r="T248" s="24"/>
      <c r="U248" s="24"/>
      <c r="V248" s="4"/>
      <c r="AN248" s="1">
        <v>85.16</v>
      </c>
      <c r="AO248" s="1">
        <v>35.200000000000003</v>
      </c>
    </row>
    <row r="249" spans="1:41">
      <c r="A249" s="1" t="s">
        <v>0</v>
      </c>
      <c r="B249" s="5" t="s">
        <v>291</v>
      </c>
      <c r="C249" s="1" t="s">
        <v>2</v>
      </c>
      <c r="D249" s="1" t="s">
        <v>36</v>
      </c>
      <c r="E249" s="3" t="s">
        <v>292</v>
      </c>
      <c r="F249" s="1">
        <v>103.23</v>
      </c>
      <c r="G249" s="13">
        <v>44.08</v>
      </c>
      <c r="H249" s="11">
        <f t="shared" si="21"/>
        <v>44.13</v>
      </c>
      <c r="I249" s="11">
        <f t="shared" si="22"/>
        <v>103.38</v>
      </c>
      <c r="J249" s="23">
        <f t="shared" si="23"/>
        <v>0.77021379890509767</v>
      </c>
      <c r="K249" s="23">
        <f t="shared" si="23"/>
        <v>1.8043213807117378</v>
      </c>
      <c r="L249" s="30">
        <f t="shared" si="24"/>
        <v>1768118.2930431985</v>
      </c>
      <c r="M249">
        <f t="shared" si="25"/>
        <v>-4.8885643640495662</v>
      </c>
      <c r="N249" s="24">
        <f t="shared" si="26"/>
        <v>-150675.61322094034</v>
      </c>
      <c r="O249" s="24">
        <f t="shared" si="27"/>
        <v>2237503.4869507691</v>
      </c>
      <c r="P249" s="31"/>
      <c r="Q249" s="24"/>
      <c r="R249" s="24"/>
      <c r="S249" s="24"/>
      <c r="T249" s="24"/>
      <c r="U249" s="24"/>
      <c r="V249" s="4"/>
      <c r="AN249" s="1">
        <v>83.92</v>
      </c>
      <c r="AO249" s="1">
        <v>35.96</v>
      </c>
    </row>
    <row r="250" spans="1:41">
      <c r="A250" s="1" t="s">
        <v>0</v>
      </c>
      <c r="B250" s="5" t="s">
        <v>293</v>
      </c>
      <c r="C250" s="1" t="s">
        <v>2</v>
      </c>
      <c r="D250" s="1" t="s">
        <v>36</v>
      </c>
      <c r="E250" s="3" t="s">
        <v>294</v>
      </c>
      <c r="F250" s="1">
        <v>102.9</v>
      </c>
      <c r="G250" s="13">
        <v>45.56</v>
      </c>
      <c r="H250" s="11">
        <f t="shared" si="21"/>
        <v>45.93</v>
      </c>
      <c r="I250" s="11">
        <f t="shared" si="22"/>
        <v>103.5</v>
      </c>
      <c r="J250" s="23">
        <f t="shared" si="23"/>
        <v>0.80162972544099553</v>
      </c>
      <c r="K250" s="23">
        <f t="shared" si="23"/>
        <v>1.806415775814131</v>
      </c>
      <c r="L250" s="30">
        <f t="shared" si="24"/>
        <v>1726522.0366808928</v>
      </c>
      <c r="M250">
        <f t="shared" si="25"/>
        <v>-5.0621228621815098</v>
      </c>
      <c r="N250" s="24">
        <f t="shared" si="26"/>
        <v>-152341.07712129093</v>
      </c>
      <c r="O250" s="24">
        <f t="shared" si="27"/>
        <v>2279402.0052757198</v>
      </c>
      <c r="P250" s="31"/>
      <c r="Q250" s="24"/>
      <c r="R250" s="24"/>
      <c r="S250" s="24"/>
      <c r="T250" s="24"/>
      <c r="U250" s="24"/>
      <c r="V250" s="4"/>
      <c r="AN250" s="1">
        <v>89.58</v>
      </c>
      <c r="AO250" s="1">
        <v>35.07</v>
      </c>
    </row>
    <row r="251" spans="1:41">
      <c r="A251" s="1" t="s">
        <v>0</v>
      </c>
      <c r="B251" s="5" t="s">
        <v>295</v>
      </c>
      <c r="C251" s="1" t="s">
        <v>2</v>
      </c>
      <c r="D251" s="1" t="s">
        <v>36</v>
      </c>
      <c r="E251" s="3" t="s">
        <v>296</v>
      </c>
      <c r="F251" s="1">
        <v>98.31</v>
      </c>
      <c r="G251" s="13">
        <v>44.52</v>
      </c>
      <c r="H251" s="11">
        <f t="shared" si="21"/>
        <v>44.87</v>
      </c>
      <c r="I251" s="11">
        <f t="shared" si="22"/>
        <v>98.52</v>
      </c>
      <c r="J251" s="23">
        <f t="shared" si="23"/>
        <v>0.78312923536985557</v>
      </c>
      <c r="K251" s="23">
        <f t="shared" si="23"/>
        <v>1.7194983790648135</v>
      </c>
      <c r="L251" s="30">
        <f t="shared" si="24"/>
        <v>1750843.9205370615</v>
      </c>
      <c r="M251">
        <f t="shared" si="25"/>
        <v>2.1405548102938807</v>
      </c>
      <c r="N251" s="24">
        <f t="shared" si="26"/>
        <v>65395.8396681835</v>
      </c>
      <c r="O251" s="24">
        <f t="shared" si="27"/>
        <v>2249567.7466934109</v>
      </c>
      <c r="P251" s="31"/>
      <c r="Q251" s="24"/>
      <c r="R251" s="24"/>
      <c r="S251" s="24"/>
      <c r="T251" s="24"/>
      <c r="U251" s="24"/>
      <c r="V251" s="4"/>
      <c r="AN251" s="1">
        <v>86.46</v>
      </c>
      <c r="AO251" s="1">
        <v>36.090000000000003</v>
      </c>
    </row>
    <row r="252" spans="1:41">
      <c r="A252" s="1" t="s">
        <v>0</v>
      </c>
      <c r="B252" s="2" t="s">
        <v>297</v>
      </c>
      <c r="C252" s="1" t="s">
        <v>2</v>
      </c>
      <c r="D252" s="1" t="s">
        <v>298</v>
      </c>
      <c r="E252" s="3" t="s">
        <v>299</v>
      </c>
      <c r="F252" s="1">
        <v>85.16</v>
      </c>
      <c r="G252" s="13">
        <v>35.200000000000003</v>
      </c>
      <c r="H252" s="11">
        <f t="shared" si="21"/>
        <v>35.33</v>
      </c>
      <c r="I252" s="11">
        <f t="shared" si="22"/>
        <v>85.27</v>
      </c>
      <c r="J252" s="23">
        <f t="shared" si="23"/>
        <v>0.61662482472959657</v>
      </c>
      <c r="K252" s="23">
        <f t="shared" si="23"/>
        <v>1.4882422531755648</v>
      </c>
      <c r="L252" s="30">
        <f t="shared" si="24"/>
        <v>1995241.7579980579</v>
      </c>
      <c r="M252">
        <f t="shared" si="25"/>
        <v>21.304305645695333</v>
      </c>
      <c r="N252" s="24">
        <f t="shared" si="26"/>
        <v>724913.71738577355</v>
      </c>
      <c r="O252" s="24">
        <f t="shared" si="27"/>
        <v>2140295.1671988191</v>
      </c>
      <c r="P252" s="31"/>
      <c r="Q252" s="24"/>
      <c r="R252" s="24"/>
      <c r="S252" s="24"/>
      <c r="T252" s="24"/>
      <c r="U252" s="24"/>
      <c r="V252" s="4"/>
      <c r="AN252" s="1">
        <v>98.29</v>
      </c>
      <c r="AO252" s="1">
        <v>29.25</v>
      </c>
    </row>
    <row r="253" spans="1:41">
      <c r="A253" s="1" t="s">
        <v>0</v>
      </c>
      <c r="B253" s="5" t="s">
        <v>300</v>
      </c>
      <c r="C253" s="1" t="s">
        <v>2</v>
      </c>
      <c r="D253" s="1" t="s">
        <v>298</v>
      </c>
      <c r="E253" s="3" t="s">
        <v>301</v>
      </c>
      <c r="F253" s="1">
        <v>83.92</v>
      </c>
      <c r="G253" s="13">
        <v>35.96</v>
      </c>
      <c r="H253" s="11">
        <f t="shared" si="21"/>
        <v>36.6</v>
      </c>
      <c r="I253" s="11">
        <f t="shared" si="22"/>
        <v>84.53</v>
      </c>
      <c r="J253" s="23">
        <f t="shared" si="23"/>
        <v>0.63879050622992462</v>
      </c>
      <c r="K253" s="23">
        <f t="shared" si="23"/>
        <v>1.4753268167108067</v>
      </c>
      <c r="L253" s="30">
        <f t="shared" si="24"/>
        <v>1959678.113707629</v>
      </c>
      <c r="M253">
        <f t="shared" si="25"/>
        <v>22.374583050842272</v>
      </c>
      <c r="N253" s="24">
        <f t="shared" si="26"/>
        <v>745971.46566307766</v>
      </c>
      <c r="O253" s="24">
        <f t="shared" si="27"/>
        <v>2187046.2142224684</v>
      </c>
      <c r="P253" s="31"/>
      <c r="Q253" s="24"/>
      <c r="R253" s="24"/>
      <c r="S253" s="24"/>
      <c r="T253" s="24"/>
      <c r="U253" s="24"/>
      <c r="V253" s="4"/>
      <c r="AN253" s="1">
        <v>106.29</v>
      </c>
      <c r="AO253" s="1">
        <v>31.45</v>
      </c>
    </row>
    <row r="254" spans="1:41">
      <c r="A254" s="1" t="s">
        <v>0</v>
      </c>
      <c r="B254" s="5" t="s">
        <v>302</v>
      </c>
      <c r="C254" s="1" t="s">
        <v>2</v>
      </c>
      <c r="D254" s="1" t="s">
        <v>298</v>
      </c>
      <c r="E254" s="3" t="s">
        <v>303</v>
      </c>
      <c r="F254" s="1">
        <v>89.58</v>
      </c>
      <c r="G254" s="13">
        <v>35.07</v>
      </c>
      <c r="H254" s="11">
        <f t="shared" si="21"/>
        <v>35.119999999999997</v>
      </c>
      <c r="I254" s="11">
        <f t="shared" si="22"/>
        <v>89.97</v>
      </c>
      <c r="J254" s="23">
        <f t="shared" si="23"/>
        <v>0.61295963330040848</v>
      </c>
      <c r="K254" s="23">
        <f t="shared" si="23"/>
        <v>1.5702727280192983</v>
      </c>
      <c r="L254" s="30">
        <f t="shared" si="24"/>
        <v>2001225.6300478966</v>
      </c>
      <c r="M254">
        <f t="shared" si="25"/>
        <v>14.506597802194444</v>
      </c>
      <c r="N254" s="24">
        <f t="shared" si="26"/>
        <v>501289.98561270221</v>
      </c>
      <c r="O254" s="24">
        <f t="shared" si="27"/>
        <v>2061765.7804841457</v>
      </c>
      <c r="P254" s="31"/>
      <c r="Q254" s="24"/>
      <c r="R254" s="24"/>
      <c r="S254" s="24"/>
      <c r="T254" s="24"/>
      <c r="U254" s="24"/>
      <c r="V254" s="4"/>
      <c r="AN254" s="1">
        <v>97.44</v>
      </c>
      <c r="AO254" s="1">
        <v>30.16</v>
      </c>
    </row>
    <row r="255" spans="1:41">
      <c r="A255" s="1" t="s">
        <v>0</v>
      </c>
      <c r="B255" s="5" t="s">
        <v>304</v>
      </c>
      <c r="C255" s="1" t="s">
        <v>2</v>
      </c>
      <c r="D255" s="1" t="s">
        <v>298</v>
      </c>
      <c r="E255" s="3" t="s">
        <v>522</v>
      </c>
      <c r="F255" s="1">
        <v>86.46</v>
      </c>
      <c r="G255" s="13">
        <v>36.090000000000003</v>
      </c>
      <c r="H255" s="11">
        <f t="shared" si="21"/>
        <v>36.15</v>
      </c>
      <c r="I255" s="11">
        <f t="shared" si="22"/>
        <v>86.77</v>
      </c>
      <c r="J255" s="23">
        <f t="shared" si="23"/>
        <v>0.63093652459595007</v>
      </c>
      <c r="K255" s="23">
        <f t="shared" si="23"/>
        <v>1.5144221919554797</v>
      </c>
      <c r="L255" s="30">
        <f t="shared" si="24"/>
        <v>1972158.7305868845</v>
      </c>
      <c r="M255">
        <f t="shared" si="25"/>
        <v>19.134824419046115</v>
      </c>
      <c r="N255" s="24">
        <f t="shared" si="26"/>
        <v>646458.20799142495</v>
      </c>
      <c r="O255" s="24">
        <f t="shared" si="27"/>
        <v>2135993.2662439346</v>
      </c>
      <c r="P255" s="31"/>
      <c r="Q255" s="24"/>
      <c r="R255" s="24"/>
      <c r="S255" s="24"/>
      <c r="T255" s="24"/>
      <c r="U255" s="24"/>
      <c r="V255" s="4"/>
      <c r="AN255" s="1">
        <v>97.24</v>
      </c>
      <c r="AO255" s="1">
        <v>27.44</v>
      </c>
    </row>
    <row r="256" spans="1:41">
      <c r="A256" s="1" t="s">
        <v>0</v>
      </c>
      <c r="B256" s="5" t="s">
        <v>305</v>
      </c>
      <c r="C256" s="1" t="s">
        <v>2</v>
      </c>
      <c r="D256" s="1" t="s">
        <v>306</v>
      </c>
      <c r="E256" s="3" t="s">
        <v>307</v>
      </c>
      <c r="F256" s="1">
        <v>98.29</v>
      </c>
      <c r="G256" s="13">
        <v>29.25</v>
      </c>
      <c r="H256" s="11">
        <f t="shared" si="21"/>
        <v>29.42</v>
      </c>
      <c r="I256" s="11">
        <f t="shared" si="22"/>
        <v>98.48</v>
      </c>
      <c r="J256" s="23">
        <f t="shared" si="23"/>
        <v>0.51347586593673178</v>
      </c>
      <c r="K256" s="23">
        <f t="shared" si="23"/>
        <v>1.7188002473640158</v>
      </c>
      <c r="L256" s="30">
        <f t="shared" si="24"/>
        <v>2176205.5352037209</v>
      </c>
      <c r="M256">
        <f t="shared" si="25"/>
        <v>2.1984076430045358</v>
      </c>
      <c r="N256" s="24">
        <f t="shared" si="26"/>
        <v>83479.326341141321</v>
      </c>
      <c r="O256" s="24">
        <f t="shared" si="27"/>
        <v>1824586.1289894967</v>
      </c>
      <c r="P256" s="31"/>
      <c r="Q256" s="24"/>
      <c r="R256" s="24"/>
      <c r="S256" s="24"/>
      <c r="T256" s="24"/>
      <c r="U256" s="24"/>
      <c r="V256" s="4"/>
      <c r="AN256" s="1">
        <v>96.48</v>
      </c>
      <c r="AO256" s="1">
        <v>32.46</v>
      </c>
    </row>
    <row r="257" spans="1:41">
      <c r="A257" s="1" t="s">
        <v>0</v>
      </c>
      <c r="B257" s="5" t="s">
        <v>308</v>
      </c>
      <c r="C257" s="1" t="s">
        <v>2</v>
      </c>
      <c r="D257" s="1" t="s">
        <v>306</v>
      </c>
      <c r="E257" s="3" t="s">
        <v>309</v>
      </c>
      <c r="F257" s="1">
        <v>106.29</v>
      </c>
      <c r="G257" s="13">
        <v>31.45</v>
      </c>
      <c r="H257" s="11">
        <f t="shared" ref="H257:H320" si="28">ROUND((ROUNDDOWN(G257,0)+(G257-ROUNDDOWN(G257,0))*(5/3)),2)</f>
        <v>31.75</v>
      </c>
      <c r="I257" s="11">
        <f t="shared" ref="I257:I320" si="29">ROUND((ROUNDDOWN(F257,0)+(F257-ROUNDDOWN(F257,0))*(5/3)),2)</f>
        <v>106.48</v>
      </c>
      <c r="J257" s="23">
        <f t="shared" ref="J257:K320" si="30">RADIANS(H257)</f>
        <v>0.55414203750819968</v>
      </c>
      <c r="K257" s="23">
        <f t="shared" si="30"/>
        <v>1.8584265875235622</v>
      </c>
      <c r="L257" s="30">
        <f t="shared" ref="L257:L320" si="31">O$12*O$16*((TAN(Q$7-(J257/2))/(((1-Q$5*SIN(J257))/(1+Q$5*SIN(J257)))^Q$5))^($O$17/2))</f>
        <v>2101579.7056246665</v>
      </c>
      <c r="M257">
        <f t="shared" ref="M257:M320" si="32">O$17*(0-DEGREES(K257)-(-O$9))</f>
        <v>-9.3721588991246296</v>
      </c>
      <c r="N257" s="24">
        <f t="shared" ref="N257:N320" si="33">L257*SIN(RADIANS(M257))</f>
        <v>-342235.00238534302</v>
      </c>
      <c r="O257" s="24">
        <f t="shared" ref="O257:O320" si="34">O$15-L257*COS(RADIANS(M257))</f>
        <v>1925663.3634859428</v>
      </c>
      <c r="P257" s="31"/>
      <c r="Q257" s="24"/>
      <c r="R257" s="24"/>
      <c r="S257" s="24"/>
      <c r="T257" s="24"/>
      <c r="U257" s="24"/>
      <c r="V257" s="4"/>
      <c r="AN257" s="1">
        <v>95.22</v>
      </c>
      <c r="AO257" s="1">
        <v>29.45</v>
      </c>
    </row>
    <row r="258" spans="1:41">
      <c r="A258" s="1" t="s">
        <v>0</v>
      </c>
      <c r="B258" s="2" t="s">
        <v>310</v>
      </c>
      <c r="C258" s="1" t="s">
        <v>2</v>
      </c>
      <c r="D258" s="1" t="s">
        <v>306</v>
      </c>
      <c r="E258" s="3" t="s">
        <v>311</v>
      </c>
      <c r="F258" s="1">
        <v>97.44</v>
      </c>
      <c r="G258" s="13">
        <v>30.16</v>
      </c>
      <c r="H258" s="11">
        <f t="shared" si="28"/>
        <v>30.27</v>
      </c>
      <c r="I258" s="11">
        <f t="shared" si="29"/>
        <v>97.73</v>
      </c>
      <c r="J258" s="23">
        <f t="shared" si="30"/>
        <v>0.52831116457868355</v>
      </c>
      <c r="K258" s="23">
        <f t="shared" si="30"/>
        <v>1.7057102779740583</v>
      </c>
      <c r="L258" s="30">
        <f t="shared" si="31"/>
        <v>2148444.7821572116</v>
      </c>
      <c r="M258">
        <f t="shared" si="32"/>
        <v>3.2831482563291452</v>
      </c>
      <c r="N258" s="24">
        <f t="shared" si="33"/>
        <v>123042.27865542809</v>
      </c>
      <c r="O258" s="24">
        <f t="shared" si="34"/>
        <v>1854271.3912061197</v>
      </c>
      <c r="P258" s="31"/>
      <c r="Q258" s="24"/>
      <c r="R258" s="24"/>
      <c r="S258" s="24"/>
      <c r="T258" s="24"/>
      <c r="U258" s="24"/>
      <c r="V258" s="4"/>
      <c r="AN258" s="1">
        <v>101.5</v>
      </c>
      <c r="AO258" s="1">
        <v>35.11</v>
      </c>
    </row>
    <row r="259" spans="1:41">
      <c r="A259" s="1" t="s">
        <v>0</v>
      </c>
      <c r="B259" s="5" t="s">
        <v>312</v>
      </c>
      <c r="C259" s="1" t="s">
        <v>2</v>
      </c>
      <c r="D259" s="1" t="s">
        <v>306</v>
      </c>
      <c r="E259" s="3" t="s">
        <v>313</v>
      </c>
      <c r="F259" s="1">
        <v>97.24</v>
      </c>
      <c r="G259" s="13">
        <v>27.44</v>
      </c>
      <c r="H259" s="11">
        <f t="shared" si="28"/>
        <v>27.73</v>
      </c>
      <c r="I259" s="11">
        <f t="shared" si="29"/>
        <v>97.4</v>
      </c>
      <c r="J259" s="23">
        <f t="shared" si="30"/>
        <v>0.48397980157802761</v>
      </c>
      <c r="K259" s="23">
        <f t="shared" si="30"/>
        <v>1.6999506914424771</v>
      </c>
      <c r="L259" s="30">
        <f t="shared" si="31"/>
        <v>2233360.1988221365</v>
      </c>
      <c r="M259">
        <f t="shared" si="32"/>
        <v>3.7604341261919707</v>
      </c>
      <c r="N259" s="24">
        <f t="shared" si="33"/>
        <v>146474.58937013691</v>
      </c>
      <c r="O259" s="24">
        <f t="shared" si="34"/>
        <v>1770638.1740045766</v>
      </c>
      <c r="P259" s="31"/>
      <c r="Q259" s="24"/>
      <c r="R259" s="24"/>
      <c r="S259" s="24"/>
      <c r="T259" s="24"/>
      <c r="U259" s="24"/>
      <c r="V259" s="4"/>
      <c r="AN259" s="1">
        <v>101.53</v>
      </c>
      <c r="AO259" s="1">
        <v>33.340000000000003</v>
      </c>
    </row>
    <row r="260" spans="1:41">
      <c r="A260" s="1" t="s">
        <v>0</v>
      </c>
      <c r="B260" s="5" t="s">
        <v>314</v>
      </c>
      <c r="C260" s="1" t="s">
        <v>2</v>
      </c>
      <c r="D260" s="1" t="s">
        <v>306</v>
      </c>
      <c r="E260" s="3" t="s">
        <v>315</v>
      </c>
      <c r="F260" s="1">
        <v>96.48</v>
      </c>
      <c r="G260" s="13">
        <v>32.46</v>
      </c>
      <c r="H260" s="11">
        <f t="shared" si="28"/>
        <v>32.770000000000003</v>
      </c>
      <c r="I260" s="11">
        <f t="shared" si="29"/>
        <v>96.8</v>
      </c>
      <c r="J260" s="23">
        <f t="shared" si="30"/>
        <v>0.57194439587854184</v>
      </c>
      <c r="K260" s="23">
        <f t="shared" si="30"/>
        <v>1.6894787159305109</v>
      </c>
      <c r="L260" s="30">
        <f t="shared" si="31"/>
        <v>2070310.3434214653</v>
      </c>
      <c r="M260">
        <f t="shared" si="32"/>
        <v>4.6282266168516708</v>
      </c>
      <c r="N260" s="24">
        <f t="shared" si="33"/>
        <v>167053.29006078283</v>
      </c>
      <c r="O260" s="24">
        <f t="shared" si="34"/>
        <v>1935630.3654720462</v>
      </c>
      <c r="P260" s="31"/>
      <c r="Q260" s="24"/>
      <c r="R260" s="24"/>
      <c r="S260" s="24"/>
      <c r="T260" s="24"/>
      <c r="U260" s="24"/>
      <c r="V260" s="4"/>
      <c r="AN260" s="1">
        <v>102.21</v>
      </c>
      <c r="AO260" s="1">
        <v>31.51</v>
      </c>
    </row>
    <row r="261" spans="1:41">
      <c r="A261" s="1" t="s">
        <v>0</v>
      </c>
      <c r="B261" s="5" t="s">
        <v>316</v>
      </c>
      <c r="C261" s="1" t="s">
        <v>2</v>
      </c>
      <c r="D261" s="1" t="s">
        <v>306</v>
      </c>
      <c r="E261" s="3" t="s">
        <v>317</v>
      </c>
      <c r="F261" s="1">
        <v>95.22</v>
      </c>
      <c r="G261" s="13">
        <v>29.45</v>
      </c>
      <c r="H261" s="11">
        <f t="shared" si="28"/>
        <v>29.75</v>
      </c>
      <c r="I261" s="11">
        <f t="shared" si="29"/>
        <v>95.37</v>
      </c>
      <c r="J261" s="23">
        <f t="shared" si="30"/>
        <v>0.51923545246831304</v>
      </c>
      <c r="K261" s="23">
        <f t="shared" si="30"/>
        <v>1.6645205076269922</v>
      </c>
      <c r="L261" s="30">
        <f t="shared" si="31"/>
        <v>2165352.1507402821</v>
      </c>
      <c r="M261">
        <f t="shared" si="32"/>
        <v>6.6964653862572483</v>
      </c>
      <c r="N261" s="24">
        <f t="shared" si="33"/>
        <v>252500.56132752882</v>
      </c>
      <c r="O261" s="24">
        <f t="shared" si="34"/>
        <v>1848610.156647021</v>
      </c>
      <c r="P261" s="31"/>
      <c r="Q261" s="24"/>
      <c r="R261" s="24"/>
      <c r="S261" s="24"/>
      <c r="T261" s="24"/>
      <c r="U261" s="24"/>
      <c r="V261" s="4"/>
      <c r="AN261" s="1">
        <v>111.53</v>
      </c>
      <c r="AO261" s="1">
        <v>40.450000000000003</v>
      </c>
    </row>
    <row r="262" spans="1:41">
      <c r="A262" s="1" t="s">
        <v>0</v>
      </c>
      <c r="B262" s="5" t="s">
        <v>318</v>
      </c>
      <c r="C262" s="1" t="s">
        <v>2</v>
      </c>
      <c r="D262" s="1" t="s">
        <v>306</v>
      </c>
      <c r="E262" s="3" t="s">
        <v>319</v>
      </c>
      <c r="F262" s="1">
        <v>101.5</v>
      </c>
      <c r="G262" s="13">
        <v>35.11</v>
      </c>
      <c r="H262" s="11">
        <f t="shared" si="28"/>
        <v>35.18</v>
      </c>
      <c r="I262" s="11">
        <f t="shared" si="29"/>
        <v>101.83</v>
      </c>
      <c r="J262" s="23">
        <f t="shared" si="30"/>
        <v>0.61400683085160512</v>
      </c>
      <c r="K262" s="23">
        <f t="shared" si="30"/>
        <v>1.7772687773058258</v>
      </c>
      <c r="L262" s="30">
        <f t="shared" si="31"/>
        <v>1999512.8959374982</v>
      </c>
      <c r="M262">
        <f t="shared" si="32"/>
        <v>-2.6467670965120442</v>
      </c>
      <c r="N262" s="24">
        <f t="shared" si="33"/>
        <v>-92334.251289231077</v>
      </c>
      <c r="O262" s="24">
        <f t="shared" si="34"/>
        <v>2001810.1042434752</v>
      </c>
      <c r="P262" s="31"/>
      <c r="Q262" s="24"/>
      <c r="R262" s="24"/>
      <c r="S262" s="24"/>
      <c r="T262" s="24"/>
      <c r="U262" s="24"/>
      <c r="V262" s="4"/>
      <c r="AN262" s="1">
        <v>111.57</v>
      </c>
      <c r="AO262" s="1">
        <v>41.13</v>
      </c>
    </row>
    <row r="263" spans="1:41">
      <c r="A263" s="1" t="s">
        <v>0</v>
      </c>
      <c r="B263" s="5" t="s">
        <v>320</v>
      </c>
      <c r="C263" s="1" t="s">
        <v>2</v>
      </c>
      <c r="D263" s="1" t="s">
        <v>306</v>
      </c>
      <c r="E263" s="3" t="s">
        <v>321</v>
      </c>
      <c r="F263" s="1">
        <v>101.53</v>
      </c>
      <c r="G263" s="13">
        <v>33.340000000000003</v>
      </c>
      <c r="H263" s="11">
        <f t="shared" si="28"/>
        <v>33.57</v>
      </c>
      <c r="I263" s="11">
        <f t="shared" si="29"/>
        <v>101.88</v>
      </c>
      <c r="J263" s="23">
        <f t="shared" si="30"/>
        <v>0.58590702989449639</v>
      </c>
      <c r="K263" s="23">
        <f t="shared" si="30"/>
        <v>1.7781414419318229</v>
      </c>
      <c r="L263" s="30">
        <f t="shared" si="31"/>
        <v>2046342.4569336358</v>
      </c>
      <c r="M263">
        <f t="shared" si="32"/>
        <v>-2.7190831374003475</v>
      </c>
      <c r="N263" s="24">
        <f t="shared" si="33"/>
        <v>-97076.730247211555</v>
      </c>
      <c r="O263" s="24">
        <f t="shared" si="34"/>
        <v>1955151.3981055673</v>
      </c>
      <c r="P263" s="31"/>
      <c r="Q263" s="24"/>
      <c r="R263" s="24"/>
      <c r="S263" s="24"/>
      <c r="T263" s="24"/>
      <c r="U263" s="24"/>
      <c r="V263" s="4"/>
      <c r="AN263" s="1">
        <v>111.39</v>
      </c>
      <c r="AO263" s="1">
        <v>40.14</v>
      </c>
    </row>
    <row r="264" spans="1:41">
      <c r="A264" s="1" t="s">
        <v>0</v>
      </c>
      <c r="B264" s="5" t="s">
        <v>322</v>
      </c>
      <c r="C264" s="1" t="s">
        <v>2</v>
      </c>
      <c r="D264" s="1" t="s">
        <v>306</v>
      </c>
      <c r="E264" s="3" t="s">
        <v>323</v>
      </c>
      <c r="F264" s="1">
        <v>102.21</v>
      </c>
      <c r="G264" s="13">
        <v>31.51</v>
      </c>
      <c r="H264" s="11">
        <f t="shared" si="28"/>
        <v>31.85</v>
      </c>
      <c r="I264" s="11">
        <f t="shared" si="29"/>
        <v>102.35</v>
      </c>
      <c r="J264" s="23">
        <f t="shared" si="30"/>
        <v>0.55588736676019401</v>
      </c>
      <c r="K264" s="23">
        <f t="shared" si="30"/>
        <v>1.7863444894161962</v>
      </c>
      <c r="L264" s="30">
        <f t="shared" si="31"/>
        <v>2098477.8933372926</v>
      </c>
      <c r="M264">
        <f t="shared" si="32"/>
        <v>-3.3988539217504341</v>
      </c>
      <c r="N264" s="24">
        <f t="shared" si="33"/>
        <v>-124411.21222707303</v>
      </c>
      <c r="O264" s="24">
        <f t="shared" si="34"/>
        <v>1904403.2395493505</v>
      </c>
      <c r="P264" s="31"/>
      <c r="Q264" s="24"/>
      <c r="R264" s="24"/>
      <c r="S264" s="24"/>
      <c r="T264" s="24"/>
      <c r="U264" s="24"/>
      <c r="V264" s="4"/>
      <c r="AN264" s="1">
        <v>76.17</v>
      </c>
      <c r="AO264" s="1">
        <v>36.5</v>
      </c>
    </row>
    <row r="265" spans="1:41">
      <c r="A265" s="1" t="s">
        <v>0</v>
      </c>
      <c r="B265" s="5" t="s">
        <v>172</v>
      </c>
      <c r="C265" s="1" t="s">
        <v>2</v>
      </c>
      <c r="D265" s="1" t="s">
        <v>324</v>
      </c>
      <c r="E265" s="3" t="s">
        <v>325</v>
      </c>
      <c r="F265" s="1">
        <v>111.53</v>
      </c>
      <c r="G265" s="13">
        <v>40.450000000000003</v>
      </c>
      <c r="H265" s="11">
        <f t="shared" si="28"/>
        <v>40.75</v>
      </c>
      <c r="I265" s="11">
        <f t="shared" si="29"/>
        <v>111.88</v>
      </c>
      <c r="J265" s="23">
        <f t="shared" si="30"/>
        <v>0.71122167018768934</v>
      </c>
      <c r="K265" s="23">
        <f t="shared" si="30"/>
        <v>1.9526743671312559</v>
      </c>
      <c r="L265" s="30">
        <f t="shared" si="31"/>
        <v>1850336.9792009273</v>
      </c>
      <c r="M265">
        <f t="shared" si="32"/>
        <v>-17.182291315061804</v>
      </c>
      <c r="N265" s="24">
        <f t="shared" si="33"/>
        <v>-546613.19725402643</v>
      </c>
      <c r="O265" s="24">
        <f t="shared" si="34"/>
        <v>2231434.0319989645</v>
      </c>
      <c r="P265" s="31"/>
      <c r="Q265" s="24"/>
      <c r="R265" s="24"/>
      <c r="S265" s="24"/>
      <c r="T265" s="24"/>
      <c r="U265" s="24"/>
      <c r="V265" s="4"/>
      <c r="AN265" s="1">
        <v>77.260000000000005</v>
      </c>
      <c r="AO265" s="1">
        <v>37.322000000000003</v>
      </c>
    </row>
    <row r="266" spans="1:41">
      <c r="A266" s="1" t="s">
        <v>0</v>
      </c>
      <c r="B266" s="5" t="s">
        <v>326</v>
      </c>
      <c r="C266" s="1" t="s">
        <v>2</v>
      </c>
      <c r="D266" s="1" t="s">
        <v>324</v>
      </c>
      <c r="E266" s="3" t="s">
        <v>327</v>
      </c>
      <c r="F266" s="1">
        <v>111.57</v>
      </c>
      <c r="G266" s="13">
        <v>41.13</v>
      </c>
      <c r="H266" s="11">
        <f t="shared" si="28"/>
        <v>41.22</v>
      </c>
      <c r="I266" s="11">
        <f t="shared" si="29"/>
        <v>111.95</v>
      </c>
      <c r="J266" s="23">
        <f t="shared" si="30"/>
        <v>0.71942471767206262</v>
      </c>
      <c r="K266" s="23">
        <f t="shared" si="30"/>
        <v>1.953896097607652</v>
      </c>
      <c r="L266" s="30">
        <f t="shared" si="31"/>
        <v>1838561.2649452251</v>
      </c>
      <c r="M266">
        <f t="shared" si="32"/>
        <v>-17.283533772305447</v>
      </c>
      <c r="N266" s="24">
        <f t="shared" si="33"/>
        <v>-546237.42182456807</v>
      </c>
      <c r="O266" s="24">
        <f t="shared" si="34"/>
        <v>2243646.6608313117</v>
      </c>
      <c r="P266" s="31"/>
      <c r="Q266" s="24"/>
      <c r="R266" s="24"/>
      <c r="S266" s="24"/>
      <c r="T266" s="24"/>
      <c r="U266" s="24"/>
      <c r="V266" s="4"/>
      <c r="AN266" s="1">
        <v>79.56</v>
      </c>
      <c r="AO266" s="1">
        <v>37.159999999999997</v>
      </c>
    </row>
    <row r="267" spans="1:41">
      <c r="A267" s="1" t="s">
        <v>0</v>
      </c>
      <c r="B267" s="5" t="s">
        <v>328</v>
      </c>
      <c r="C267" s="1" t="s">
        <v>2</v>
      </c>
      <c r="D267" s="1" t="s">
        <v>324</v>
      </c>
      <c r="E267" s="3" t="s">
        <v>329</v>
      </c>
      <c r="F267" s="1">
        <v>111.39</v>
      </c>
      <c r="G267" s="13">
        <v>40.14</v>
      </c>
      <c r="H267" s="11">
        <f t="shared" si="28"/>
        <v>40.229999999999997</v>
      </c>
      <c r="I267" s="11">
        <f t="shared" si="29"/>
        <v>111.65</v>
      </c>
      <c r="J267" s="23">
        <f t="shared" si="30"/>
        <v>0.70214595807731872</v>
      </c>
      <c r="K267" s="23">
        <f t="shared" si="30"/>
        <v>1.9486601098516689</v>
      </c>
      <c r="L267" s="30">
        <f t="shared" si="31"/>
        <v>1863501.8614928697</v>
      </c>
      <c r="M267">
        <f t="shared" si="32"/>
        <v>-16.849637526975606</v>
      </c>
      <c r="N267" s="24">
        <f t="shared" si="33"/>
        <v>-540156.60792778584</v>
      </c>
      <c r="O267" s="24">
        <f t="shared" si="34"/>
        <v>2215690.5629898938</v>
      </c>
      <c r="P267" s="31"/>
      <c r="Q267" s="24"/>
      <c r="R267" s="24"/>
      <c r="S267" s="24"/>
      <c r="T267" s="24"/>
      <c r="U267" s="24"/>
      <c r="V267" s="4"/>
      <c r="AN267" s="1">
        <v>73.12</v>
      </c>
      <c r="AO267" s="1">
        <v>44.28</v>
      </c>
    </row>
    <row r="268" spans="1:41">
      <c r="A268" s="1" t="s">
        <v>0</v>
      </c>
      <c r="B268" s="5" t="s">
        <v>330</v>
      </c>
      <c r="C268" s="1" t="s">
        <v>2</v>
      </c>
      <c r="D268" s="1" t="s">
        <v>331</v>
      </c>
      <c r="E268" s="3" t="s">
        <v>207</v>
      </c>
      <c r="F268" s="1">
        <v>76.17</v>
      </c>
      <c r="G268" s="13">
        <v>36.5</v>
      </c>
      <c r="H268" s="11">
        <f t="shared" si="28"/>
        <v>36.83</v>
      </c>
      <c r="I268" s="11">
        <f t="shared" si="29"/>
        <v>76.28</v>
      </c>
      <c r="J268" s="23">
        <f t="shared" si="30"/>
        <v>0.64280476350951155</v>
      </c>
      <c r="K268" s="23">
        <f t="shared" si="30"/>
        <v>1.3313371534212746</v>
      </c>
      <c r="L268" s="30">
        <f t="shared" si="31"/>
        <v>1953349.1161424431</v>
      </c>
      <c r="M268">
        <f t="shared" si="32"/>
        <v>34.306729797412977</v>
      </c>
      <c r="N268" s="24">
        <f t="shared" si="33"/>
        <v>1100952.6376916522</v>
      </c>
      <c r="O268" s="24">
        <f t="shared" si="34"/>
        <v>2385660.8698912845</v>
      </c>
      <c r="P268" s="31"/>
      <c r="Q268" s="24"/>
      <c r="R268" s="24"/>
      <c r="S268" s="24"/>
      <c r="T268" s="24"/>
      <c r="U268" s="24"/>
      <c r="V268" s="4"/>
      <c r="AN268" s="1">
        <v>72.58</v>
      </c>
      <c r="AO268" s="1">
        <v>43.36</v>
      </c>
    </row>
    <row r="269" spans="1:41">
      <c r="A269" s="1" t="s">
        <v>0</v>
      </c>
      <c r="B269" s="5" t="s">
        <v>236</v>
      </c>
      <c r="C269" s="1" t="s">
        <v>2</v>
      </c>
      <c r="D269" s="1" t="s">
        <v>331</v>
      </c>
      <c r="E269" s="3" t="s">
        <v>332</v>
      </c>
      <c r="F269" s="1">
        <v>77.260000000000005</v>
      </c>
      <c r="G269" s="13">
        <v>37.322000000000003</v>
      </c>
      <c r="H269" s="11">
        <f t="shared" si="28"/>
        <v>37.54</v>
      </c>
      <c r="I269" s="11">
        <f t="shared" si="29"/>
        <v>77.430000000000007</v>
      </c>
      <c r="J269" s="23">
        <f t="shared" si="30"/>
        <v>0.65519660119867129</v>
      </c>
      <c r="K269" s="23">
        <f t="shared" si="30"/>
        <v>1.3514084398192094</v>
      </c>
      <c r="L269" s="30">
        <f t="shared" si="31"/>
        <v>1934020.6203853476</v>
      </c>
      <c r="M269">
        <f t="shared" si="32"/>
        <v>32.643460856981896</v>
      </c>
      <c r="N269" s="24">
        <f t="shared" si="33"/>
        <v>1043229.4045381946</v>
      </c>
      <c r="O269" s="24">
        <f t="shared" si="34"/>
        <v>2370660.4896726608</v>
      </c>
      <c r="P269" s="31"/>
      <c r="Q269" s="24"/>
      <c r="R269" s="24"/>
      <c r="S269" s="24"/>
      <c r="T269" s="24"/>
      <c r="U269" s="24"/>
      <c r="V269" s="4"/>
      <c r="AN269" s="1">
        <v>122.19</v>
      </c>
      <c r="AO269" s="1">
        <v>47.36</v>
      </c>
    </row>
    <row r="270" spans="1:41">
      <c r="A270" s="1" t="s">
        <v>0</v>
      </c>
      <c r="B270" s="5" t="s">
        <v>229</v>
      </c>
      <c r="C270" s="1" t="s">
        <v>2</v>
      </c>
      <c r="D270" s="1" t="s">
        <v>331</v>
      </c>
      <c r="E270" s="3" t="s">
        <v>333</v>
      </c>
      <c r="F270" s="1">
        <v>79.56</v>
      </c>
      <c r="G270" s="13">
        <v>37.159999999999997</v>
      </c>
      <c r="H270" s="11">
        <f t="shared" si="28"/>
        <v>37.270000000000003</v>
      </c>
      <c r="I270" s="11">
        <f t="shared" si="29"/>
        <v>79.930000000000007</v>
      </c>
      <c r="J270" s="23">
        <f t="shared" si="30"/>
        <v>0.65048421221828667</v>
      </c>
      <c r="K270" s="23">
        <f t="shared" si="30"/>
        <v>1.3950416711190676</v>
      </c>
      <c r="L270" s="30">
        <f t="shared" si="31"/>
        <v>1941334.0939601653</v>
      </c>
      <c r="M270">
        <f t="shared" si="32"/>
        <v>29.027658812566536</v>
      </c>
      <c r="N270" s="24">
        <f t="shared" si="33"/>
        <v>941996.98893580481</v>
      </c>
      <c r="O270" s="24">
        <f t="shared" si="34"/>
        <v>2301715.4222969385</v>
      </c>
      <c r="P270" s="31"/>
      <c r="Q270" s="24"/>
      <c r="R270" s="24"/>
      <c r="S270" s="24"/>
      <c r="T270" s="24"/>
      <c r="U270" s="24"/>
      <c r="V270" s="4"/>
      <c r="AN270" s="1">
        <v>117.25</v>
      </c>
      <c r="AO270" s="1">
        <v>47.39</v>
      </c>
    </row>
    <row r="271" spans="1:41">
      <c r="A271" s="1" t="s">
        <v>0</v>
      </c>
      <c r="B271" s="2" t="s">
        <v>176</v>
      </c>
      <c r="C271" s="1" t="s">
        <v>2</v>
      </c>
      <c r="D271" s="1" t="s">
        <v>334</v>
      </c>
      <c r="E271" s="3" t="s">
        <v>335</v>
      </c>
      <c r="F271" s="1">
        <v>73.12</v>
      </c>
      <c r="G271" s="13">
        <v>44.28</v>
      </c>
      <c r="H271" s="11">
        <f t="shared" si="28"/>
        <v>44.47</v>
      </c>
      <c r="I271" s="11">
        <f t="shared" si="29"/>
        <v>73.2</v>
      </c>
      <c r="J271" s="23">
        <f t="shared" si="30"/>
        <v>0.77614791836187835</v>
      </c>
      <c r="K271" s="23">
        <f t="shared" si="30"/>
        <v>1.2775810124598492</v>
      </c>
      <c r="L271" s="30">
        <f t="shared" si="31"/>
        <v>1760150.6936476468</v>
      </c>
      <c r="M271">
        <f t="shared" si="32"/>
        <v>38.761397916132701</v>
      </c>
      <c r="N271" s="24">
        <f t="shared" si="33"/>
        <v>1101992.6875707344</v>
      </c>
      <c r="O271" s="24">
        <f t="shared" si="34"/>
        <v>2626694.9193414822</v>
      </c>
      <c r="P271" s="31"/>
      <c r="Q271" s="24"/>
      <c r="R271" s="24"/>
      <c r="S271" s="24"/>
      <c r="T271" s="24"/>
      <c r="U271" s="24"/>
      <c r="V271" s="4"/>
      <c r="AN271" s="1">
        <v>118.19</v>
      </c>
      <c r="AO271" s="1">
        <v>46.3</v>
      </c>
    </row>
    <row r="272" spans="1:41">
      <c r="A272" s="1" t="s">
        <v>0</v>
      </c>
      <c r="B272" s="5" t="s">
        <v>336</v>
      </c>
      <c r="C272" s="1" t="s">
        <v>2</v>
      </c>
      <c r="D272" s="1" t="s">
        <v>334</v>
      </c>
      <c r="E272" s="3" t="s">
        <v>337</v>
      </c>
      <c r="F272" s="1">
        <v>72.58</v>
      </c>
      <c r="G272" s="13">
        <v>43.36</v>
      </c>
      <c r="H272" s="11">
        <f t="shared" si="28"/>
        <v>43.6</v>
      </c>
      <c r="I272" s="11">
        <f t="shared" si="29"/>
        <v>72.97</v>
      </c>
      <c r="J272" s="23">
        <f t="shared" si="30"/>
        <v>0.76096355386952774</v>
      </c>
      <c r="K272" s="23">
        <f t="shared" si="30"/>
        <v>1.2735667551802623</v>
      </c>
      <c r="L272" s="30">
        <f t="shared" si="31"/>
        <v>1780644.4049955523</v>
      </c>
      <c r="M272">
        <f t="shared" si="32"/>
        <v>39.09405170421892</v>
      </c>
      <c r="N272" s="24">
        <f t="shared" si="33"/>
        <v>1122865.8804992479</v>
      </c>
      <c r="O272" s="24">
        <f t="shared" si="34"/>
        <v>2617210.6665295381</v>
      </c>
      <c r="P272" s="31"/>
      <c r="Q272" s="24"/>
      <c r="R272" s="24"/>
      <c r="S272" s="24"/>
      <c r="T272" s="24"/>
      <c r="U272" s="24"/>
      <c r="V272" s="4"/>
      <c r="AN272" s="1">
        <v>89.24</v>
      </c>
      <c r="AO272" s="1">
        <v>43.02</v>
      </c>
    </row>
    <row r="273" spans="1:41">
      <c r="A273" s="1" t="s">
        <v>0</v>
      </c>
      <c r="B273" s="5" t="s">
        <v>338</v>
      </c>
      <c r="C273" s="1" t="s">
        <v>2</v>
      </c>
      <c r="D273" s="1" t="s">
        <v>339</v>
      </c>
      <c r="E273" s="3" t="s">
        <v>340</v>
      </c>
      <c r="F273" s="1">
        <v>122.19</v>
      </c>
      <c r="G273" s="13">
        <v>47.36</v>
      </c>
      <c r="H273" s="11">
        <f t="shared" si="28"/>
        <v>47.6</v>
      </c>
      <c r="I273" s="11">
        <f t="shared" si="29"/>
        <v>122.32</v>
      </c>
      <c r="J273" s="23">
        <f t="shared" si="30"/>
        <v>0.83077672394930091</v>
      </c>
      <c r="K273" s="23">
        <f t="shared" si="30"/>
        <v>2.1348867410394639</v>
      </c>
      <c r="L273" s="30">
        <f t="shared" si="31"/>
        <v>1689166.3203455005</v>
      </c>
      <c r="M273">
        <f t="shared" si="32"/>
        <v>-32.281880652540366</v>
      </c>
      <c r="N273" s="24">
        <f t="shared" si="33"/>
        <v>-902158.41979610489</v>
      </c>
      <c r="O273" s="24">
        <f t="shared" si="34"/>
        <v>2571116.7471074881</v>
      </c>
      <c r="P273" s="31"/>
      <c r="Q273" s="24"/>
      <c r="R273" s="24"/>
      <c r="S273" s="24"/>
      <c r="T273" s="24"/>
      <c r="U273" s="24"/>
      <c r="V273" s="4"/>
      <c r="AN273" s="1">
        <v>87.95</v>
      </c>
      <c r="AO273" s="1">
        <v>43.05</v>
      </c>
    </row>
    <row r="274" spans="1:41">
      <c r="A274" s="1" t="s">
        <v>0</v>
      </c>
      <c r="B274" s="5" t="s">
        <v>341</v>
      </c>
      <c r="C274" s="1" t="s">
        <v>2</v>
      </c>
      <c r="D274" s="1" t="s">
        <v>339</v>
      </c>
      <c r="E274" s="3" t="s">
        <v>342</v>
      </c>
      <c r="F274" s="1">
        <v>117.25</v>
      </c>
      <c r="G274" s="13">
        <v>47.39</v>
      </c>
      <c r="H274" s="11">
        <f t="shared" si="28"/>
        <v>47.65</v>
      </c>
      <c r="I274" s="11">
        <f t="shared" si="29"/>
        <v>117.42</v>
      </c>
      <c r="J274" s="23">
        <f t="shared" si="30"/>
        <v>0.83164938857529802</v>
      </c>
      <c r="K274" s="23">
        <f t="shared" si="30"/>
        <v>2.0493656076917417</v>
      </c>
      <c r="L274" s="30">
        <f t="shared" si="31"/>
        <v>1688065.3695992085</v>
      </c>
      <c r="M274">
        <f t="shared" si="32"/>
        <v>-25.194908645486262</v>
      </c>
      <c r="N274" s="24">
        <f t="shared" si="33"/>
        <v>-718607.54756691249</v>
      </c>
      <c r="O274" s="24">
        <f t="shared" si="34"/>
        <v>2471718.8648045547</v>
      </c>
      <c r="P274" s="31"/>
      <c r="Q274" s="24"/>
      <c r="R274" s="24"/>
      <c r="S274" s="24"/>
      <c r="T274" s="24"/>
      <c r="U274" s="24"/>
      <c r="V274" s="4"/>
      <c r="AN274" s="1">
        <v>81.38</v>
      </c>
      <c r="AO274" s="1">
        <v>38.200000000000003</v>
      </c>
    </row>
    <row r="275" spans="1:41">
      <c r="A275" s="1" t="s">
        <v>0</v>
      </c>
      <c r="B275" s="5" t="s">
        <v>343</v>
      </c>
      <c r="C275" s="1" t="s">
        <v>2</v>
      </c>
      <c r="D275" s="1" t="s">
        <v>339</v>
      </c>
      <c r="E275" s="3" t="s">
        <v>344</v>
      </c>
      <c r="F275" s="1">
        <v>118.19</v>
      </c>
      <c r="G275" s="13">
        <v>46.3</v>
      </c>
      <c r="H275" s="11">
        <f t="shared" si="28"/>
        <v>46.5</v>
      </c>
      <c r="I275" s="11">
        <f t="shared" si="29"/>
        <v>118.32</v>
      </c>
      <c r="J275" s="23">
        <f t="shared" si="30"/>
        <v>0.81157810217736326</v>
      </c>
      <c r="K275" s="23">
        <f t="shared" si="30"/>
        <v>2.0650735709596906</v>
      </c>
      <c r="L275" s="30">
        <f t="shared" si="31"/>
        <v>1713642.4143462775</v>
      </c>
      <c r="M275">
        <f t="shared" si="32"/>
        <v>-26.49659738147578</v>
      </c>
      <c r="N275" s="24">
        <f t="shared" si="33"/>
        <v>-764532.42079051037</v>
      </c>
      <c r="O275" s="24">
        <f t="shared" si="34"/>
        <v>2465547.0536834747</v>
      </c>
      <c r="P275" s="31"/>
      <c r="Q275" s="24"/>
      <c r="R275" s="24"/>
      <c r="S275" s="24"/>
      <c r="T275" s="24"/>
      <c r="U275" s="24"/>
      <c r="V275" s="4"/>
      <c r="AN275" s="1">
        <v>82.224999999999994</v>
      </c>
      <c r="AO275" s="1">
        <v>38.25</v>
      </c>
    </row>
    <row r="276" spans="1:41">
      <c r="A276" s="1" t="s">
        <v>0</v>
      </c>
      <c r="B276" s="5" t="s">
        <v>345</v>
      </c>
      <c r="C276" s="1" t="s">
        <v>2</v>
      </c>
      <c r="D276" s="1" t="s">
        <v>346</v>
      </c>
      <c r="E276" s="3" t="s">
        <v>347</v>
      </c>
      <c r="F276" s="1">
        <v>89.24</v>
      </c>
      <c r="G276" s="13">
        <v>43.02</v>
      </c>
      <c r="H276" s="11">
        <f t="shared" si="28"/>
        <v>43.03</v>
      </c>
      <c r="I276" s="11">
        <f t="shared" si="29"/>
        <v>89.4</v>
      </c>
      <c r="J276" s="23">
        <f t="shared" si="30"/>
        <v>0.75101517713316002</v>
      </c>
      <c r="K276" s="23">
        <f t="shared" si="30"/>
        <v>1.5603243512829308</v>
      </c>
      <c r="L276" s="30">
        <f t="shared" si="31"/>
        <v>1794262.996838379</v>
      </c>
      <c r="M276">
        <f t="shared" si="32"/>
        <v>15.331000668321137</v>
      </c>
      <c r="N276" s="24">
        <f t="shared" si="33"/>
        <v>474393.98266684363</v>
      </c>
      <c r="O276" s="24">
        <f t="shared" si="34"/>
        <v>2268776.679505154</v>
      </c>
      <c r="P276" s="31"/>
      <c r="Q276" s="24"/>
      <c r="R276" s="24"/>
      <c r="S276" s="24"/>
      <c r="T276" s="24"/>
      <c r="U276" s="24"/>
      <c r="V276" s="4"/>
    </row>
    <row r="277" spans="1:41">
      <c r="A277" s="1" t="s">
        <v>0</v>
      </c>
      <c r="B277" s="5" t="s">
        <v>348</v>
      </c>
      <c r="C277" s="1" t="s">
        <v>2</v>
      </c>
      <c r="D277" s="1" t="s">
        <v>346</v>
      </c>
      <c r="E277" s="6" t="s">
        <v>349</v>
      </c>
      <c r="F277" s="1">
        <v>87.95</v>
      </c>
      <c r="G277" s="13">
        <v>43.05</v>
      </c>
      <c r="H277" s="11">
        <f t="shared" si="28"/>
        <v>43.08</v>
      </c>
      <c r="I277" s="11">
        <f t="shared" si="29"/>
        <v>88.58</v>
      </c>
      <c r="J277" s="23">
        <f t="shared" si="30"/>
        <v>0.75188784175915713</v>
      </c>
      <c r="K277" s="23">
        <f t="shared" si="30"/>
        <v>1.5460126514165771</v>
      </c>
      <c r="L277" s="30">
        <f t="shared" si="31"/>
        <v>1793062.1928105999</v>
      </c>
      <c r="M277">
        <f t="shared" si="32"/>
        <v>16.516983738889387</v>
      </c>
      <c r="N277" s="24">
        <f t="shared" si="33"/>
        <v>509766.77030959458</v>
      </c>
      <c r="O277" s="24">
        <f t="shared" si="34"/>
        <v>2280117.5540222065</v>
      </c>
      <c r="P277" s="31"/>
      <c r="Q277" s="24"/>
      <c r="R277" s="24"/>
      <c r="S277" s="24"/>
      <c r="T277" s="24"/>
      <c r="U277" s="24"/>
      <c r="V277" s="4"/>
    </row>
    <row r="278" spans="1:41">
      <c r="A278" s="1" t="s">
        <v>0</v>
      </c>
      <c r="B278" s="2" t="s">
        <v>350</v>
      </c>
      <c r="C278" s="1" t="s">
        <v>2</v>
      </c>
      <c r="D278" s="1" t="s">
        <v>351</v>
      </c>
      <c r="E278" s="3" t="s">
        <v>352</v>
      </c>
      <c r="F278" s="1">
        <v>81.38</v>
      </c>
      <c r="G278" s="13">
        <v>38.200000000000003</v>
      </c>
      <c r="H278" s="11">
        <f t="shared" si="28"/>
        <v>38.33</v>
      </c>
      <c r="I278" s="11">
        <f t="shared" si="29"/>
        <v>81.63</v>
      </c>
      <c r="J278" s="23">
        <f t="shared" si="30"/>
        <v>0.66898470228942652</v>
      </c>
      <c r="K278" s="23">
        <f t="shared" si="30"/>
        <v>1.4247122684029712</v>
      </c>
      <c r="L278" s="30">
        <f t="shared" si="31"/>
        <v>1912875.5488272135</v>
      </c>
      <c r="M278">
        <f t="shared" si="32"/>
        <v>26.568913422364105</v>
      </c>
      <c r="N278" s="24">
        <f t="shared" si="33"/>
        <v>855579.28175372921</v>
      </c>
      <c r="O278" s="24">
        <f t="shared" si="34"/>
        <v>2288319.7055911338</v>
      </c>
      <c r="P278" s="31"/>
      <c r="Q278" s="24"/>
      <c r="R278" s="24"/>
      <c r="S278" s="24"/>
      <c r="T278" s="24"/>
      <c r="U278" s="24"/>
      <c r="V278" s="4"/>
    </row>
    <row r="279" spans="1:41">
      <c r="A279" s="1" t="s">
        <v>0</v>
      </c>
      <c r="B279" s="5" t="s">
        <v>353</v>
      </c>
      <c r="C279" s="1" t="s">
        <v>2</v>
      </c>
      <c r="D279" s="1" t="s">
        <v>351</v>
      </c>
      <c r="E279" s="3" t="s">
        <v>354</v>
      </c>
      <c r="F279" s="1">
        <v>82.224999999999994</v>
      </c>
      <c r="G279" s="13">
        <v>38.25</v>
      </c>
      <c r="H279" s="11">
        <f t="shared" si="28"/>
        <v>38.42</v>
      </c>
      <c r="I279" s="11">
        <f t="shared" si="29"/>
        <v>82.38</v>
      </c>
      <c r="J279" s="23">
        <f t="shared" si="30"/>
        <v>0.67055549861622143</v>
      </c>
      <c r="K279" s="23">
        <f t="shared" si="30"/>
        <v>1.4378022377929287</v>
      </c>
      <c r="L279" s="30">
        <f t="shared" si="31"/>
        <v>1910490.1929640912</v>
      </c>
      <c r="M279">
        <f t="shared" si="32"/>
        <v>25.484172809039475</v>
      </c>
      <c r="N279" s="24">
        <f t="shared" si="33"/>
        <v>822010.86009033758</v>
      </c>
      <c r="O279" s="24">
        <f t="shared" si="34"/>
        <v>2274582.4703520751</v>
      </c>
      <c r="P279" s="31"/>
      <c r="Q279" s="24"/>
      <c r="R279" s="24"/>
      <c r="S279" s="24"/>
      <c r="T279" s="24"/>
      <c r="U279" s="24"/>
      <c r="V279" s="4"/>
    </row>
    <row r="280" spans="1:41">
      <c r="B280" s="7"/>
      <c r="E280" s="3" t="s">
        <v>846</v>
      </c>
      <c r="F280" s="1">
        <v>43.04</v>
      </c>
      <c r="G280" s="13">
        <v>141.21</v>
      </c>
      <c r="H280" s="11">
        <f t="shared" si="28"/>
        <v>141.35</v>
      </c>
      <c r="I280" s="11">
        <f t="shared" si="29"/>
        <v>43.07</v>
      </c>
      <c r="J280" s="23">
        <f>RADIANS(H280)</f>
        <v>2.4670228976939845</v>
      </c>
      <c r="K280" s="23">
        <f t="shared" si="30"/>
        <v>0.75171330883395771</v>
      </c>
      <c r="L280" s="30">
        <f t="shared" si="31"/>
        <v>278745.54143115209</v>
      </c>
      <c r="M280">
        <f t="shared" si="32"/>
        <v>82.339044155426677</v>
      </c>
      <c r="N280" s="24">
        <f t="shared" si="33"/>
        <v>276257.53520937782</v>
      </c>
      <c r="O280" s="24">
        <f t="shared" si="34"/>
        <v>3962030.1346907271</v>
      </c>
      <c r="P280" s="31"/>
      <c r="Q280" s="24"/>
      <c r="R280" s="24"/>
      <c r="S280" s="24"/>
      <c r="T280" s="24"/>
      <c r="U280" s="24"/>
      <c r="V280" s="4"/>
    </row>
    <row r="281" spans="1:41">
      <c r="E281" s="3" t="s">
        <v>847</v>
      </c>
      <c r="F281" s="1">
        <v>34.31</v>
      </c>
      <c r="G281" s="13">
        <v>135.30000000000001</v>
      </c>
      <c r="H281" s="11">
        <f t="shared" si="28"/>
        <v>135.5</v>
      </c>
      <c r="I281" s="11">
        <f t="shared" si="29"/>
        <v>34.520000000000003</v>
      </c>
      <c r="J281" s="23">
        <f t="shared" si="30"/>
        <v>2.3649211364523164</v>
      </c>
      <c r="K281" s="23">
        <f t="shared" si="30"/>
        <v>0.6024876577884426</v>
      </c>
      <c r="L281" s="30">
        <f t="shared" si="31"/>
        <v>368450.55285744916</v>
      </c>
      <c r="M281">
        <f t="shared" si="32"/>
        <v>94.705087147327205</v>
      </c>
      <c r="N281" s="24">
        <f t="shared" si="33"/>
        <v>367208.91420473513</v>
      </c>
      <c r="O281" s="24">
        <f t="shared" si="34"/>
        <v>4029412.8321674471</v>
      </c>
      <c r="P281" s="31"/>
      <c r="Q281" s="24"/>
      <c r="R281" s="24"/>
      <c r="S281" s="24"/>
      <c r="T281" s="24"/>
      <c r="U281" s="24"/>
      <c r="V281" s="4"/>
    </row>
    <row r="282" spans="1:41">
      <c r="B282" s="7"/>
      <c r="E282" s="3" t="s">
        <v>848</v>
      </c>
      <c r="F282" s="1">
        <v>37.33</v>
      </c>
      <c r="G282" s="13">
        <v>233.41</v>
      </c>
      <c r="H282" s="11">
        <f t="shared" si="28"/>
        <v>233.68</v>
      </c>
      <c r="I282" s="11">
        <f t="shared" si="29"/>
        <v>37.549999999999997</v>
      </c>
      <c r="J282" s="23">
        <f t="shared" si="30"/>
        <v>4.0784853960603495</v>
      </c>
      <c r="K282" s="23">
        <f t="shared" si="30"/>
        <v>0.65537113412387071</v>
      </c>
      <c r="L282" s="30" t="e">
        <f t="shared" si="31"/>
        <v>#NUM!</v>
      </c>
      <c r="M282">
        <f t="shared" si="32"/>
        <v>90.322735069495806</v>
      </c>
      <c r="N282" s="24" t="e">
        <f t="shared" si="33"/>
        <v>#NUM!</v>
      </c>
      <c r="O282" s="24" t="e">
        <f t="shared" si="34"/>
        <v>#NUM!</v>
      </c>
      <c r="P282" s="31"/>
      <c r="Q282" s="24"/>
      <c r="R282" s="24"/>
      <c r="S282" s="24"/>
      <c r="T282" s="24"/>
      <c r="U282" s="24"/>
      <c r="V282" s="4"/>
    </row>
    <row r="283" spans="1:41">
      <c r="A283" s="7"/>
      <c r="B283" s="7"/>
      <c r="E283" s="3" t="s">
        <v>849</v>
      </c>
      <c r="F283" s="1">
        <v>31.13</v>
      </c>
      <c r="G283" s="13">
        <v>238.72</v>
      </c>
      <c r="H283" s="11">
        <f t="shared" si="28"/>
        <v>239.2</v>
      </c>
      <c r="I283" s="11">
        <f t="shared" si="29"/>
        <v>31.22</v>
      </c>
      <c r="J283" s="23">
        <f t="shared" si="30"/>
        <v>4.1748275707704359</v>
      </c>
      <c r="K283" s="23">
        <f t="shared" si="30"/>
        <v>0.54489179247262964</v>
      </c>
      <c r="L283" s="30" t="e">
        <f t="shared" si="31"/>
        <v>#NUM!</v>
      </c>
      <c r="M283">
        <f t="shared" si="32"/>
        <v>99.477945845955503</v>
      </c>
      <c r="N283" s="24" t="e">
        <f t="shared" si="33"/>
        <v>#NUM!</v>
      </c>
      <c r="O283" s="24" t="e">
        <f t="shared" si="34"/>
        <v>#NUM!</v>
      </c>
      <c r="P283" s="31"/>
      <c r="Q283" s="24"/>
      <c r="R283" s="24"/>
      <c r="S283" s="24"/>
      <c r="T283" s="24"/>
      <c r="U283" s="24"/>
      <c r="V283" s="4"/>
    </row>
    <row r="284" spans="1:41">
      <c r="A284" s="7"/>
      <c r="B284" s="7"/>
      <c r="E284" s="3" t="s">
        <v>850</v>
      </c>
      <c r="F284" s="1">
        <v>14.35</v>
      </c>
      <c r="G284" s="13">
        <v>239.42000000000002</v>
      </c>
      <c r="H284" s="11">
        <f t="shared" si="28"/>
        <v>239.7</v>
      </c>
      <c r="I284" s="11">
        <f t="shared" si="29"/>
        <v>14.58</v>
      </c>
      <c r="J284" s="23">
        <f t="shared" si="30"/>
        <v>4.1835542170304079</v>
      </c>
      <c r="K284" s="23">
        <f t="shared" si="30"/>
        <v>0.25446900494077324</v>
      </c>
      <c r="L284" s="30" t="e">
        <f t="shared" si="31"/>
        <v>#NUM!</v>
      </c>
      <c r="M284">
        <f t="shared" si="32"/>
        <v>123.54472425358418</v>
      </c>
      <c r="N284" s="24" t="e">
        <f t="shared" si="33"/>
        <v>#NUM!</v>
      </c>
      <c r="O284" s="24" t="e">
        <f t="shared" si="34"/>
        <v>#NUM!</v>
      </c>
      <c r="P284" s="31"/>
      <c r="Q284" s="24"/>
      <c r="R284" s="24"/>
      <c r="S284" s="24"/>
      <c r="T284" s="24"/>
      <c r="U284" s="24"/>
      <c r="V284" s="4"/>
    </row>
    <row r="285" spans="1:41">
      <c r="B285" s="7"/>
      <c r="E285" s="3" t="s">
        <v>851</v>
      </c>
      <c r="F285" s="1">
        <v>47.55</v>
      </c>
      <c r="G285" s="13">
        <v>253.45</v>
      </c>
      <c r="H285" s="11">
        <f t="shared" si="28"/>
        <v>253.75</v>
      </c>
      <c r="I285" s="11">
        <f t="shared" si="29"/>
        <v>47.92</v>
      </c>
      <c r="J285" s="23">
        <f t="shared" si="30"/>
        <v>4.428772976935611</v>
      </c>
      <c r="K285" s="23">
        <f t="shared" si="30"/>
        <v>0.83636177755568275</v>
      </c>
      <c r="L285" s="30" t="e">
        <f t="shared" si="31"/>
        <v>#NUM!</v>
      </c>
      <c r="M285">
        <f t="shared" si="32"/>
        <v>75.324388189260873</v>
      </c>
      <c r="N285" s="24" t="e">
        <f t="shared" si="33"/>
        <v>#NUM!</v>
      </c>
      <c r="O285" s="24" t="e">
        <f t="shared" si="34"/>
        <v>#NUM!</v>
      </c>
      <c r="P285" s="31"/>
      <c r="Q285" s="24"/>
      <c r="R285" s="24"/>
      <c r="S285" s="24"/>
      <c r="T285" s="24"/>
      <c r="U285" s="24"/>
      <c r="V285" s="4"/>
    </row>
    <row r="286" spans="1:41">
      <c r="A286" s="4"/>
      <c r="B286" s="7"/>
      <c r="E286" s="3" t="s">
        <v>852</v>
      </c>
      <c r="F286" s="1">
        <v>19.04</v>
      </c>
      <c r="G286" s="13">
        <v>287.48</v>
      </c>
      <c r="H286" s="11">
        <f t="shared" si="28"/>
        <v>287.8</v>
      </c>
      <c r="I286" s="11">
        <f t="shared" si="29"/>
        <v>19.07</v>
      </c>
      <c r="J286" s="23">
        <f t="shared" si="30"/>
        <v>5.0230575872396805</v>
      </c>
      <c r="K286" s="23">
        <f t="shared" si="30"/>
        <v>0.33283428835531864</v>
      </c>
      <c r="L286" s="30" t="e">
        <f t="shared" si="31"/>
        <v>#NUM!</v>
      </c>
      <c r="M286">
        <f t="shared" si="32"/>
        <v>117.05074378181419</v>
      </c>
      <c r="N286" s="24" t="e">
        <f t="shared" si="33"/>
        <v>#NUM!</v>
      </c>
      <c r="O286" s="24" t="e">
        <f t="shared" si="34"/>
        <v>#NUM!</v>
      </c>
      <c r="P286" s="31"/>
      <c r="Q286" s="24"/>
      <c r="R286" s="24"/>
      <c r="S286" s="24"/>
      <c r="T286" s="24"/>
      <c r="U286" s="24"/>
      <c r="V286" s="4"/>
    </row>
    <row r="287" spans="1:41">
      <c r="B287" s="7"/>
      <c r="E287" s="3" t="s">
        <v>853</v>
      </c>
      <c r="F287" s="1">
        <v>24.38</v>
      </c>
      <c r="G287" s="13">
        <v>313.57</v>
      </c>
      <c r="H287" s="11">
        <f t="shared" si="28"/>
        <v>313.95</v>
      </c>
      <c r="I287" s="11">
        <f t="shared" si="29"/>
        <v>24.63</v>
      </c>
      <c r="J287" s="23">
        <f t="shared" si="30"/>
        <v>5.4794611866361977</v>
      </c>
      <c r="K287" s="23">
        <f t="shared" si="30"/>
        <v>0.42987459476620338</v>
      </c>
      <c r="L287" s="30" t="e">
        <f t="shared" si="31"/>
        <v>#NUM!</v>
      </c>
      <c r="M287">
        <f t="shared" si="32"/>
        <v>109.00920003503441</v>
      </c>
      <c r="N287" s="24" t="e">
        <f t="shared" si="33"/>
        <v>#NUM!</v>
      </c>
      <c r="O287" s="24" t="e">
        <f t="shared" si="34"/>
        <v>#NUM!</v>
      </c>
      <c r="P287" s="31"/>
      <c r="Q287" s="24"/>
      <c r="R287" s="24"/>
      <c r="S287" s="24"/>
      <c r="T287" s="24"/>
      <c r="U287" s="24"/>
      <c r="V287" s="4"/>
    </row>
    <row r="288" spans="1:41">
      <c r="A288" s="4"/>
      <c r="B288" s="7"/>
      <c r="E288" s="3" t="s">
        <v>854</v>
      </c>
      <c r="F288" s="1">
        <v>41</v>
      </c>
      <c r="G288" s="13">
        <v>331.43</v>
      </c>
      <c r="H288" s="11">
        <f t="shared" si="28"/>
        <v>331.72</v>
      </c>
      <c r="I288" s="11">
        <f t="shared" si="29"/>
        <v>41</v>
      </c>
      <c r="J288" s="23">
        <f t="shared" si="30"/>
        <v>5.7896061947155903</v>
      </c>
      <c r="K288" s="23">
        <f t="shared" si="30"/>
        <v>0.71558499331767511</v>
      </c>
      <c r="L288" s="30" t="e">
        <f t="shared" si="31"/>
        <v>#NUM!</v>
      </c>
      <c r="M288">
        <f t="shared" si="32"/>
        <v>85.332928248202592</v>
      </c>
      <c r="N288" s="24" t="e">
        <f t="shared" si="33"/>
        <v>#NUM!</v>
      </c>
      <c r="O288" s="24" t="e">
        <f t="shared" si="34"/>
        <v>#NUM!</v>
      </c>
      <c r="P288" s="31"/>
      <c r="Q288" s="24"/>
      <c r="R288" s="24"/>
      <c r="S288" s="24"/>
      <c r="T288" s="24"/>
      <c r="U288" s="24"/>
      <c r="V288" s="4"/>
    </row>
    <row r="289" spans="1:22">
      <c r="B289" s="7"/>
      <c r="F289" s="1">
        <v>-180</v>
      </c>
      <c r="G289" s="13">
        <v>0</v>
      </c>
      <c r="H289" s="11">
        <f t="shared" si="28"/>
        <v>0</v>
      </c>
      <c r="I289" s="11">
        <f t="shared" si="29"/>
        <v>-180</v>
      </c>
      <c r="J289" s="23">
        <f t="shared" si="30"/>
        <v>0</v>
      </c>
      <c r="K289" s="23">
        <f t="shared" si="30"/>
        <v>-3.1415926535897931</v>
      </c>
      <c r="L289" s="30">
        <f t="shared" si="31"/>
        <v>3924397.425646787</v>
      </c>
      <c r="M289">
        <f t="shared" si="32"/>
        <v>404.96982897452079</v>
      </c>
      <c r="N289" s="24">
        <f t="shared" si="33"/>
        <v>2773506.3940513902</v>
      </c>
      <c r="O289" s="24">
        <f t="shared" si="34"/>
        <v>1222761.0397244114</v>
      </c>
      <c r="P289" s="31"/>
      <c r="Q289" s="24"/>
      <c r="R289" s="24"/>
      <c r="S289" s="24"/>
      <c r="T289" s="24"/>
      <c r="U289" s="24"/>
      <c r="V289" s="4"/>
    </row>
    <row r="290" spans="1:22">
      <c r="B290" s="7"/>
      <c r="F290" s="1">
        <v>-170</v>
      </c>
      <c r="G290" s="13">
        <v>0</v>
      </c>
      <c r="H290" s="11">
        <f t="shared" si="28"/>
        <v>0</v>
      </c>
      <c r="I290" s="11">
        <f t="shared" si="29"/>
        <v>-170</v>
      </c>
      <c r="J290" s="23">
        <f t="shared" si="30"/>
        <v>0</v>
      </c>
      <c r="K290" s="23">
        <f t="shared" si="30"/>
        <v>-2.9670597283903604</v>
      </c>
      <c r="L290" s="30">
        <f t="shared" si="31"/>
        <v>3924397.425646787</v>
      </c>
      <c r="M290">
        <f t="shared" si="32"/>
        <v>390.50662079685935</v>
      </c>
      <c r="N290" s="24">
        <f t="shared" si="33"/>
        <v>1992172.9655392764</v>
      </c>
      <c r="O290" s="24">
        <f t="shared" si="34"/>
        <v>618044.86297719507</v>
      </c>
      <c r="P290" s="31"/>
      <c r="Q290" s="24"/>
      <c r="R290" s="24"/>
      <c r="S290" s="24"/>
      <c r="T290" s="24"/>
      <c r="U290" s="24"/>
      <c r="V290" s="4"/>
    </row>
    <row r="291" spans="1:22">
      <c r="B291" s="7"/>
      <c r="F291" s="1">
        <v>-160</v>
      </c>
      <c r="G291" s="13">
        <v>0</v>
      </c>
      <c r="H291" s="11">
        <f t="shared" si="28"/>
        <v>0</v>
      </c>
      <c r="I291" s="11">
        <f t="shared" si="29"/>
        <v>-160</v>
      </c>
      <c r="J291" s="23">
        <f t="shared" si="30"/>
        <v>0</v>
      </c>
      <c r="K291" s="23">
        <f t="shared" si="30"/>
        <v>-2.7925268031909272</v>
      </c>
      <c r="L291" s="30">
        <f t="shared" si="31"/>
        <v>3924397.425646787</v>
      </c>
      <c r="M291">
        <f t="shared" si="32"/>
        <v>376.04341261919791</v>
      </c>
      <c r="N291" s="24">
        <f t="shared" si="33"/>
        <v>1084568.5198963967</v>
      </c>
      <c r="O291" s="24">
        <f t="shared" si="34"/>
        <v>227637.70220840629</v>
      </c>
      <c r="P291" s="31"/>
      <c r="Q291" s="24"/>
      <c r="R291" s="24"/>
      <c r="S291" s="24"/>
      <c r="T291" s="24"/>
      <c r="U291" s="24"/>
      <c r="V291" s="4"/>
    </row>
    <row r="292" spans="1:22">
      <c r="A292" s="4"/>
      <c r="B292" s="7"/>
      <c r="F292" s="1">
        <v>-150</v>
      </c>
      <c r="G292" s="13">
        <v>0</v>
      </c>
      <c r="H292" s="11">
        <f t="shared" si="28"/>
        <v>0</v>
      </c>
      <c r="I292" s="11">
        <f t="shared" si="29"/>
        <v>-150</v>
      </c>
      <c r="J292" s="23">
        <f t="shared" si="30"/>
        <v>0</v>
      </c>
      <c r="K292" s="23">
        <f t="shared" si="30"/>
        <v>-2.6179938779914944</v>
      </c>
      <c r="L292" s="30">
        <f t="shared" si="31"/>
        <v>3924397.425646787</v>
      </c>
      <c r="M292">
        <f t="shared" si="32"/>
        <v>361.58020444153641</v>
      </c>
      <c r="N292" s="24">
        <f t="shared" si="33"/>
        <v>108220.25907064787</v>
      </c>
      <c r="O292" s="24">
        <f t="shared" si="34"/>
        <v>76284.953595060389</v>
      </c>
      <c r="P292" s="31"/>
      <c r="Q292" s="24"/>
      <c r="R292" s="24"/>
      <c r="S292" s="24"/>
      <c r="T292" s="24"/>
      <c r="U292" s="24"/>
      <c r="V292" s="4"/>
    </row>
    <row r="293" spans="1:22">
      <c r="A293" s="4"/>
      <c r="B293" s="7"/>
      <c r="F293" s="1">
        <v>-140</v>
      </c>
      <c r="G293" s="13">
        <v>0</v>
      </c>
      <c r="H293" s="11">
        <f t="shared" si="28"/>
        <v>0</v>
      </c>
      <c r="I293" s="11">
        <f t="shared" si="29"/>
        <v>-140</v>
      </c>
      <c r="J293" s="23">
        <f t="shared" si="30"/>
        <v>0</v>
      </c>
      <c r="K293" s="23">
        <f t="shared" si="30"/>
        <v>-2.4434609527920612</v>
      </c>
      <c r="L293" s="30">
        <f t="shared" si="31"/>
        <v>3924397.425646787</v>
      </c>
      <c r="M293">
        <f t="shared" si="32"/>
        <v>347.11699626387497</v>
      </c>
      <c r="N293" s="24">
        <f t="shared" si="33"/>
        <v>-874987.38717161433</v>
      </c>
      <c r="O293" s="24">
        <f t="shared" si="34"/>
        <v>173579.89334536809</v>
      </c>
      <c r="P293" s="31"/>
      <c r="Q293" s="24"/>
      <c r="R293" s="24"/>
      <c r="S293" s="24"/>
      <c r="T293" s="24"/>
      <c r="U293" s="24"/>
      <c r="V293" s="4"/>
    </row>
    <row r="294" spans="1:22">
      <c r="A294" s="7"/>
      <c r="B294" s="7"/>
      <c r="F294" s="1">
        <v>-130</v>
      </c>
      <c r="G294" s="13">
        <v>0</v>
      </c>
      <c r="H294" s="11">
        <f t="shared" si="28"/>
        <v>0</v>
      </c>
      <c r="I294" s="11">
        <f t="shared" si="29"/>
        <v>-130</v>
      </c>
      <c r="J294" s="23">
        <f t="shared" si="30"/>
        <v>0</v>
      </c>
      <c r="K294" s="23">
        <f t="shared" si="30"/>
        <v>-2.2689280275926285</v>
      </c>
      <c r="L294" s="30">
        <f t="shared" si="31"/>
        <v>3924397.425646787</v>
      </c>
      <c r="M294">
        <f t="shared" si="32"/>
        <v>332.65378808621352</v>
      </c>
      <c r="N294" s="24">
        <f t="shared" si="33"/>
        <v>-1802735.2167885453</v>
      </c>
      <c r="O294" s="24">
        <f t="shared" si="34"/>
        <v>513355.62168884417</v>
      </c>
      <c r="P294" s="31"/>
      <c r="Q294" s="24"/>
      <c r="R294" s="24"/>
      <c r="S294" s="24"/>
      <c r="T294" s="24"/>
      <c r="U294" s="24"/>
      <c r="V294" s="4"/>
    </row>
    <row r="295" spans="1:22">
      <c r="A295" s="7"/>
      <c r="B295" s="7"/>
      <c r="F295" s="1">
        <v>-120</v>
      </c>
      <c r="G295" s="13">
        <v>0</v>
      </c>
      <c r="H295" s="11">
        <f t="shared" si="28"/>
        <v>0</v>
      </c>
      <c r="I295" s="11">
        <f t="shared" si="29"/>
        <v>-120</v>
      </c>
      <c r="J295" s="23">
        <f t="shared" si="30"/>
        <v>0</v>
      </c>
      <c r="K295" s="23">
        <f t="shared" si="30"/>
        <v>-2.0943951023931953</v>
      </c>
      <c r="L295" s="30">
        <f t="shared" si="31"/>
        <v>3924397.425646787</v>
      </c>
      <c r="M295">
        <f t="shared" si="32"/>
        <v>318.19057990855208</v>
      </c>
      <c r="N295" s="24">
        <f t="shared" si="33"/>
        <v>-2616219.2684208569</v>
      </c>
      <c r="O295" s="24">
        <f t="shared" si="34"/>
        <v>1074075.9429454794</v>
      </c>
      <c r="P295" s="31"/>
      <c r="Q295" s="24"/>
      <c r="R295" s="24"/>
      <c r="S295" s="24"/>
      <c r="T295" s="24"/>
      <c r="U295" s="24"/>
      <c r="V295" s="4"/>
    </row>
    <row r="296" spans="1:22">
      <c r="B296" s="7"/>
      <c r="F296" s="1">
        <v>-110</v>
      </c>
      <c r="G296" s="13">
        <v>0</v>
      </c>
      <c r="H296" s="11">
        <f t="shared" si="28"/>
        <v>0</v>
      </c>
      <c r="I296" s="11">
        <f t="shared" si="29"/>
        <v>-110</v>
      </c>
      <c r="J296" s="23">
        <f t="shared" si="30"/>
        <v>0</v>
      </c>
      <c r="K296" s="23">
        <f t="shared" si="30"/>
        <v>-1.9198621771937625</v>
      </c>
      <c r="L296" s="30">
        <f t="shared" si="31"/>
        <v>3924397.425646787</v>
      </c>
      <c r="M296">
        <f t="shared" si="32"/>
        <v>303.72737173089058</v>
      </c>
      <c r="N296" s="24">
        <f t="shared" si="33"/>
        <v>-3263878.0258768774</v>
      </c>
      <c r="O296" s="24">
        <f t="shared" si="34"/>
        <v>1820200.4063031659</v>
      </c>
      <c r="P296" s="31"/>
      <c r="Q296" s="24"/>
      <c r="R296" s="24"/>
      <c r="S296" s="24"/>
      <c r="T296" s="24"/>
      <c r="U296" s="24"/>
      <c r="V296" s="4"/>
    </row>
    <row r="297" spans="1:22">
      <c r="A297" s="7"/>
      <c r="B297" s="7"/>
      <c r="F297" s="1">
        <v>-100</v>
      </c>
      <c r="G297" s="13">
        <v>0</v>
      </c>
      <c r="H297" s="11">
        <f t="shared" si="28"/>
        <v>0</v>
      </c>
      <c r="I297" s="11">
        <f t="shared" si="29"/>
        <v>-100</v>
      </c>
      <c r="J297" s="23">
        <f t="shared" si="30"/>
        <v>0</v>
      </c>
      <c r="K297" s="23">
        <f t="shared" si="30"/>
        <v>-1.7453292519943295</v>
      </c>
      <c r="L297" s="30">
        <f t="shared" si="31"/>
        <v>3924397.425646787</v>
      </c>
      <c r="M297">
        <f t="shared" si="32"/>
        <v>289.26416355322914</v>
      </c>
      <c r="N297" s="24">
        <f t="shared" si="33"/>
        <v>-3704660.5706508979</v>
      </c>
      <c r="O297" s="24">
        <f t="shared" si="34"/>
        <v>2704436.9861576781</v>
      </c>
      <c r="P297" s="31"/>
      <c r="Q297" s="24"/>
      <c r="R297" s="24"/>
      <c r="S297" s="24"/>
      <c r="T297" s="24"/>
      <c r="U297" s="24"/>
      <c r="V297" s="4"/>
    </row>
    <row r="298" spans="1:22">
      <c r="B298" s="7"/>
      <c r="F298" s="1">
        <v>-90</v>
      </c>
      <c r="G298" s="13">
        <v>0</v>
      </c>
      <c r="H298" s="11">
        <f t="shared" si="28"/>
        <v>0</v>
      </c>
      <c r="I298" s="11">
        <f t="shared" si="29"/>
        <v>-90</v>
      </c>
      <c r="J298" s="23">
        <f t="shared" si="30"/>
        <v>0</v>
      </c>
      <c r="K298" s="23">
        <f t="shared" si="30"/>
        <v>-1.5707963267948966</v>
      </c>
      <c r="L298" s="30">
        <f t="shared" si="31"/>
        <v>3924397.425646787</v>
      </c>
      <c r="M298">
        <f t="shared" si="32"/>
        <v>274.8009553755677</v>
      </c>
      <c r="N298" s="24">
        <f t="shared" si="33"/>
        <v>-3910628.5353296096</v>
      </c>
      <c r="O298" s="24">
        <f t="shared" si="34"/>
        <v>3670739.6191129927</v>
      </c>
      <c r="P298" s="31"/>
      <c r="Q298" s="24"/>
      <c r="R298" s="24"/>
      <c r="S298" s="24"/>
      <c r="T298" s="24"/>
      <c r="U298" s="24"/>
      <c r="V298" s="4"/>
    </row>
    <row r="299" spans="1:22">
      <c r="A299" s="7"/>
      <c r="B299" s="7"/>
      <c r="F299" s="1">
        <v>-80</v>
      </c>
      <c r="G299" s="13">
        <v>0</v>
      </c>
      <c r="H299" s="11">
        <f t="shared" si="28"/>
        <v>0</v>
      </c>
      <c r="I299" s="11">
        <f t="shared" si="29"/>
        <v>-80</v>
      </c>
      <c r="J299" s="23">
        <f t="shared" si="30"/>
        <v>0</v>
      </c>
      <c r="K299" s="23">
        <f t="shared" si="30"/>
        <v>-1.3962634015954636</v>
      </c>
      <c r="L299" s="30">
        <f t="shared" si="31"/>
        <v>3924397.425646787</v>
      </c>
      <c r="M299">
        <f t="shared" si="32"/>
        <v>260.33774719790625</v>
      </c>
      <c r="N299" s="24">
        <f t="shared" si="33"/>
        <v>-3868726.9368135436</v>
      </c>
      <c r="O299" s="24">
        <f t="shared" si="34"/>
        <v>4657860.6030719355</v>
      </c>
      <c r="P299" s="31"/>
      <c r="Q299" s="24"/>
      <c r="R299" s="24"/>
      <c r="S299" s="24"/>
      <c r="T299" s="24"/>
      <c r="U299" s="24"/>
      <c r="V299" s="4"/>
    </row>
    <row r="300" spans="1:22">
      <c r="B300" s="7"/>
      <c r="F300" s="1">
        <v>-70</v>
      </c>
      <c r="G300" s="13">
        <v>0</v>
      </c>
      <c r="H300" s="11">
        <f t="shared" si="28"/>
        <v>0</v>
      </c>
      <c r="I300" s="11">
        <f t="shared" si="29"/>
        <v>-70</v>
      </c>
      <c r="J300" s="23">
        <f t="shared" si="30"/>
        <v>0</v>
      </c>
      <c r="K300" s="23">
        <f t="shared" si="30"/>
        <v>-1.2217304763960306</v>
      </c>
      <c r="L300" s="30">
        <f t="shared" si="31"/>
        <v>3924397.425646787</v>
      </c>
      <c r="M300">
        <f t="shared" si="32"/>
        <v>245.87453902024478</v>
      </c>
      <c r="N300" s="24">
        <f t="shared" si="33"/>
        <v>-3581611.6476376406</v>
      </c>
      <c r="O300" s="24">
        <f t="shared" si="34"/>
        <v>5603232.6947118901</v>
      </c>
      <c r="P300" s="31"/>
      <c r="Q300" s="24"/>
      <c r="R300" s="24"/>
      <c r="S300" s="24"/>
      <c r="T300" s="24"/>
      <c r="U300" s="24"/>
      <c r="V300" s="4"/>
    </row>
    <row r="301" spans="1:22">
      <c r="A301" s="4"/>
      <c r="B301" s="7"/>
      <c r="F301" s="1">
        <v>-60</v>
      </c>
      <c r="G301" s="13">
        <v>0</v>
      </c>
      <c r="H301" s="11">
        <f t="shared" si="28"/>
        <v>0</v>
      </c>
      <c r="I301" s="11">
        <f t="shared" si="29"/>
        <v>-60</v>
      </c>
      <c r="J301" s="23">
        <f t="shared" si="30"/>
        <v>0</v>
      </c>
      <c r="K301" s="23">
        <f t="shared" si="30"/>
        <v>-1.0471975511965976</v>
      </c>
      <c r="L301" s="30">
        <f t="shared" si="31"/>
        <v>3924397.425646787</v>
      </c>
      <c r="M301">
        <f t="shared" si="32"/>
        <v>231.41133084258331</v>
      </c>
      <c r="N301" s="24">
        <f t="shared" si="33"/>
        <v>-3067481.0573118282</v>
      </c>
      <c r="O301" s="24">
        <f t="shared" si="34"/>
        <v>6446934.8441826049</v>
      </c>
      <c r="P301" s="31"/>
      <c r="Q301" s="24"/>
      <c r="R301" s="24"/>
      <c r="S301" s="24"/>
      <c r="T301" s="24"/>
      <c r="U301" s="24"/>
      <c r="V301" s="4"/>
    </row>
    <row r="302" spans="1:22">
      <c r="A302" s="4"/>
      <c r="B302" s="7"/>
      <c r="F302" s="1">
        <v>-50</v>
      </c>
      <c r="G302" s="13">
        <v>0</v>
      </c>
      <c r="H302" s="11">
        <f t="shared" si="28"/>
        <v>0</v>
      </c>
      <c r="I302" s="11">
        <f t="shared" si="29"/>
        <v>-50</v>
      </c>
      <c r="J302" s="23">
        <f t="shared" si="30"/>
        <v>0</v>
      </c>
      <c r="K302" s="23">
        <f t="shared" si="30"/>
        <v>-0.87266462599716477</v>
      </c>
      <c r="L302" s="30">
        <f t="shared" si="31"/>
        <v>3924397.425646787</v>
      </c>
      <c r="M302">
        <f t="shared" si="32"/>
        <v>216.94812266492187</v>
      </c>
      <c r="N302" s="24">
        <f t="shared" si="33"/>
        <v>-2358922.5935853412</v>
      </c>
      <c r="O302" s="24">
        <f t="shared" si="34"/>
        <v>7135490.2046379764</v>
      </c>
      <c r="P302" s="31"/>
      <c r="Q302" s="24"/>
      <c r="R302" s="24"/>
      <c r="S302" s="24"/>
      <c r="T302" s="24"/>
      <c r="U302" s="24"/>
      <c r="V302" s="4"/>
    </row>
    <row r="303" spans="1:22">
      <c r="A303" s="4"/>
      <c r="B303" s="7"/>
      <c r="F303" s="1">
        <v>-40</v>
      </c>
      <c r="G303" s="13">
        <v>0</v>
      </c>
      <c r="H303" s="11">
        <f t="shared" si="28"/>
        <v>0</v>
      </c>
      <c r="I303" s="11">
        <f t="shared" si="29"/>
        <v>-40</v>
      </c>
      <c r="J303" s="23">
        <f t="shared" si="30"/>
        <v>0</v>
      </c>
      <c r="K303" s="23">
        <f t="shared" si="30"/>
        <v>-0.69813170079773179</v>
      </c>
      <c r="L303" s="30">
        <f t="shared" si="31"/>
        <v>3924397.425646787</v>
      </c>
      <c r="M303">
        <f t="shared" si="32"/>
        <v>202.4849144872604</v>
      </c>
      <c r="N303" s="24">
        <f t="shared" si="33"/>
        <v>-1500847.2152248197</v>
      </c>
      <c r="O303" s="24">
        <f t="shared" si="34"/>
        <v>7625255.6852322258</v>
      </c>
      <c r="P303" s="31"/>
      <c r="Q303" s="24"/>
      <c r="R303" s="24"/>
      <c r="S303" s="24"/>
      <c r="T303" s="24"/>
      <c r="U303" s="24"/>
      <c r="V303" s="4"/>
    </row>
    <row r="304" spans="1:22">
      <c r="A304" s="7"/>
      <c r="B304" s="7"/>
      <c r="F304" s="1">
        <v>-30</v>
      </c>
      <c r="G304" s="13">
        <v>0</v>
      </c>
      <c r="H304" s="11">
        <f t="shared" si="28"/>
        <v>0</v>
      </c>
      <c r="I304" s="11">
        <f t="shared" si="29"/>
        <v>-30</v>
      </c>
      <c r="J304" s="23">
        <f t="shared" si="30"/>
        <v>0</v>
      </c>
      <c r="K304" s="23">
        <f t="shared" si="30"/>
        <v>-0.52359877559829882</v>
      </c>
      <c r="L304" s="30">
        <f t="shared" si="31"/>
        <v>3924397.425646787</v>
      </c>
      <c r="M304">
        <f t="shared" si="32"/>
        <v>188.02170630959895</v>
      </c>
      <c r="N304" s="24">
        <f t="shared" si="33"/>
        <v>-547642.79550969286</v>
      </c>
      <c r="O304" s="24">
        <f t="shared" si="34"/>
        <v>7885188.2056405302</v>
      </c>
      <c r="P304" s="31"/>
      <c r="Q304" s="24"/>
      <c r="R304" s="24"/>
      <c r="S304" s="24"/>
      <c r="T304" s="24"/>
      <c r="U304" s="24"/>
      <c r="V304" s="4"/>
    </row>
    <row r="305" spans="1:22">
      <c r="A305" s="7"/>
      <c r="B305" s="4"/>
      <c r="F305" s="1">
        <v>-20</v>
      </c>
      <c r="G305" s="13">
        <v>0</v>
      </c>
      <c r="H305" s="11">
        <f t="shared" si="28"/>
        <v>0</v>
      </c>
      <c r="I305" s="11">
        <f t="shared" si="29"/>
        <v>-20</v>
      </c>
      <c r="J305" s="23">
        <f t="shared" si="30"/>
        <v>0</v>
      </c>
      <c r="K305" s="23">
        <f t="shared" si="30"/>
        <v>-0.3490658503988659</v>
      </c>
      <c r="L305" s="30">
        <f t="shared" si="31"/>
        <v>3924397.425646787</v>
      </c>
      <c r="M305">
        <f t="shared" si="32"/>
        <v>173.55849813193748</v>
      </c>
      <c r="N305" s="24">
        <f t="shared" si="33"/>
        <v>440273.17486370343</v>
      </c>
      <c r="O305" s="24">
        <f t="shared" si="34"/>
        <v>7898812.3170413906</v>
      </c>
      <c r="P305" s="31"/>
      <c r="Q305" s="24"/>
      <c r="R305" s="24"/>
      <c r="S305" s="24"/>
      <c r="T305" s="24"/>
      <c r="U305" s="24"/>
      <c r="V305" s="4"/>
    </row>
    <row r="306" spans="1:22">
      <c r="B306" s="4"/>
      <c r="F306" s="1">
        <v>-10</v>
      </c>
      <c r="G306" s="13">
        <v>0</v>
      </c>
      <c r="H306" s="11">
        <f t="shared" si="28"/>
        <v>0</v>
      </c>
      <c r="I306" s="11">
        <f t="shared" si="29"/>
        <v>-10</v>
      </c>
      <c r="J306" s="23">
        <f t="shared" si="30"/>
        <v>0</v>
      </c>
      <c r="K306" s="23">
        <f t="shared" si="30"/>
        <v>-0.17453292519943295</v>
      </c>
      <c r="L306" s="30">
        <f t="shared" si="31"/>
        <v>3924397.425646787</v>
      </c>
      <c r="M306">
        <f t="shared" si="32"/>
        <v>159.09528995427604</v>
      </c>
      <c r="N306" s="24">
        <f t="shared" si="33"/>
        <v>1400283.063502681</v>
      </c>
      <c r="O306" s="24">
        <f t="shared" si="34"/>
        <v>7665264.4747357015</v>
      </c>
      <c r="P306" s="31"/>
      <c r="Q306" s="24"/>
      <c r="R306" s="24"/>
      <c r="S306" s="24"/>
      <c r="T306" s="24"/>
      <c r="U306" s="24"/>
      <c r="V306" s="4"/>
    </row>
    <row r="307" spans="1:22">
      <c r="A307" s="4"/>
      <c r="B307" s="4"/>
      <c r="F307" s="1">
        <v>0</v>
      </c>
      <c r="G307" s="13">
        <v>0</v>
      </c>
      <c r="H307" s="11">
        <f t="shared" si="28"/>
        <v>0</v>
      </c>
      <c r="I307" s="11">
        <f t="shared" si="29"/>
        <v>0</v>
      </c>
      <c r="J307" s="23">
        <f t="shared" si="30"/>
        <v>0</v>
      </c>
      <c r="K307" s="23">
        <f t="shared" si="30"/>
        <v>0</v>
      </c>
      <c r="L307" s="30">
        <f t="shared" si="31"/>
        <v>3924397.425646787</v>
      </c>
      <c r="M307">
        <f t="shared" si="32"/>
        <v>144.63208177661457</v>
      </c>
      <c r="N307" s="24">
        <f t="shared" si="33"/>
        <v>2271538.0248547094</v>
      </c>
      <c r="O307" s="24">
        <f t="shared" si="34"/>
        <v>7199347.7726850621</v>
      </c>
      <c r="P307" s="31"/>
      <c r="Q307" s="24"/>
      <c r="R307" s="24"/>
      <c r="S307" s="24"/>
      <c r="T307" s="24"/>
      <c r="U307" s="24"/>
      <c r="V307" s="4"/>
    </row>
    <row r="308" spans="1:22">
      <c r="A308" s="4"/>
      <c r="B308" s="4"/>
      <c r="F308" s="1">
        <v>10</v>
      </c>
      <c r="G308" s="13">
        <v>0</v>
      </c>
      <c r="H308" s="11">
        <f t="shared" si="28"/>
        <v>0</v>
      </c>
      <c r="I308" s="11">
        <f t="shared" si="29"/>
        <v>10</v>
      </c>
      <c r="J308" s="23">
        <f t="shared" si="30"/>
        <v>0</v>
      </c>
      <c r="K308" s="23">
        <f t="shared" si="30"/>
        <v>0.17453292519943295</v>
      </c>
      <c r="L308" s="30">
        <f t="shared" si="31"/>
        <v>3924397.425646787</v>
      </c>
      <c r="M308">
        <f t="shared" si="32"/>
        <v>130.16887359895313</v>
      </c>
      <c r="N308" s="24">
        <f t="shared" si="33"/>
        <v>2998814.8167349058</v>
      </c>
      <c r="O308" s="24">
        <f t="shared" si="34"/>
        <v>6530593.6706993487</v>
      </c>
      <c r="P308" s="31"/>
      <c r="Q308" s="24"/>
      <c r="R308" s="24"/>
      <c r="S308" s="24"/>
      <c r="T308" s="24"/>
      <c r="U308" s="24"/>
      <c r="V308" s="4"/>
    </row>
    <row r="309" spans="1:22">
      <c r="A309" s="7"/>
      <c r="B309" s="4"/>
      <c r="F309" s="1">
        <v>20</v>
      </c>
      <c r="G309" s="13">
        <v>0</v>
      </c>
      <c r="H309" s="11">
        <f t="shared" si="28"/>
        <v>0</v>
      </c>
      <c r="I309" s="11">
        <f t="shared" si="29"/>
        <v>20</v>
      </c>
      <c r="J309" s="23">
        <f t="shared" si="30"/>
        <v>0</v>
      </c>
      <c r="K309" s="23">
        <f t="shared" si="30"/>
        <v>0.3490658503988659</v>
      </c>
      <c r="L309" s="30">
        <f t="shared" si="31"/>
        <v>3924397.425646787</v>
      </c>
      <c r="M309">
        <f t="shared" si="32"/>
        <v>115.70566542129166</v>
      </c>
      <c r="N309" s="24">
        <f t="shared" si="33"/>
        <v>3536016.0460780794</v>
      </c>
      <c r="O309" s="24">
        <f t="shared" si="34"/>
        <v>5701390.1853458118</v>
      </c>
      <c r="P309" s="31"/>
      <c r="Q309" s="24"/>
      <c r="R309" s="24"/>
      <c r="S309" s="24"/>
      <c r="T309" s="24"/>
      <c r="U309" s="24"/>
      <c r="V309" s="4"/>
    </row>
    <row r="310" spans="1:22">
      <c r="A310" s="7"/>
      <c r="B310" s="4"/>
      <c r="F310" s="1">
        <v>30</v>
      </c>
      <c r="G310" s="13">
        <v>0</v>
      </c>
      <c r="H310" s="11">
        <f t="shared" si="28"/>
        <v>0</v>
      </c>
      <c r="I310" s="11">
        <f t="shared" si="29"/>
        <v>30</v>
      </c>
      <c r="J310" s="23">
        <f t="shared" si="30"/>
        <v>0</v>
      </c>
      <c r="K310" s="23">
        <f t="shared" si="30"/>
        <v>0.52359877559829882</v>
      </c>
      <c r="L310" s="30">
        <f t="shared" si="31"/>
        <v>3924397.425646787</v>
      </c>
      <c r="M310">
        <f t="shared" si="32"/>
        <v>101.2424572436302</v>
      </c>
      <c r="N310" s="24">
        <f t="shared" si="33"/>
        <v>3849091.9858743567</v>
      </c>
      <c r="O310" s="24">
        <f t="shared" si="34"/>
        <v>4764295.1865058094</v>
      </c>
      <c r="P310" s="31"/>
      <c r="Q310" s="24"/>
      <c r="R310" s="24"/>
      <c r="S310" s="24"/>
      <c r="T310" s="24"/>
      <c r="U310" s="24"/>
      <c r="V310" s="4"/>
    </row>
    <row r="311" spans="1:22">
      <c r="B311" s="4"/>
      <c r="F311" s="1">
        <v>40</v>
      </c>
      <c r="G311" s="13">
        <v>0</v>
      </c>
      <c r="H311" s="11">
        <f t="shared" si="28"/>
        <v>0</v>
      </c>
      <c r="I311" s="11">
        <f t="shared" si="29"/>
        <v>40</v>
      </c>
      <c r="J311" s="23">
        <f t="shared" si="30"/>
        <v>0</v>
      </c>
      <c r="K311" s="23">
        <f t="shared" si="30"/>
        <v>0.69813170079773179</v>
      </c>
      <c r="L311" s="30">
        <f t="shared" si="31"/>
        <v>3924397.425646787</v>
      </c>
      <c r="M311">
        <f t="shared" si="32"/>
        <v>86.779249065968742</v>
      </c>
      <c r="N311" s="24">
        <f t="shared" si="33"/>
        <v>3918198.7681257883</v>
      </c>
      <c r="O311" s="24">
        <f t="shared" si="34"/>
        <v>3778705.0924113514</v>
      </c>
      <c r="P311" s="31"/>
      <c r="Q311" s="24"/>
      <c r="R311" s="24"/>
      <c r="S311" s="24"/>
      <c r="T311" s="24"/>
      <c r="U311" s="24"/>
      <c r="V311" s="4"/>
    </row>
    <row r="312" spans="1:22">
      <c r="B312" s="4"/>
      <c r="F312" s="1">
        <v>50</v>
      </c>
      <c r="G312" s="13">
        <v>0</v>
      </c>
      <c r="H312" s="11">
        <f t="shared" si="28"/>
        <v>0</v>
      </c>
      <c r="I312" s="11">
        <f t="shared" si="29"/>
        <v>50</v>
      </c>
      <c r="J312" s="23">
        <f t="shared" si="30"/>
        <v>0</v>
      </c>
      <c r="K312" s="23">
        <f t="shared" si="30"/>
        <v>0.87266462599716477</v>
      </c>
      <c r="L312" s="30">
        <f t="shared" si="31"/>
        <v>3924397.425646787</v>
      </c>
      <c r="M312">
        <f t="shared" si="32"/>
        <v>72.316040888307285</v>
      </c>
      <c r="N312" s="24">
        <f t="shared" si="33"/>
        <v>3738956.1588685224</v>
      </c>
      <c r="O312" s="24">
        <f t="shared" si="34"/>
        <v>2807090.1131335953</v>
      </c>
      <c r="P312" s="31"/>
      <c r="Q312" s="24"/>
      <c r="R312" s="24"/>
      <c r="S312" s="24"/>
      <c r="T312" s="24"/>
      <c r="U312" s="24"/>
      <c r="V312" s="4"/>
    </row>
    <row r="313" spans="1:22">
      <c r="B313" s="4"/>
      <c r="F313" s="1">
        <v>60</v>
      </c>
      <c r="G313" s="13">
        <v>0</v>
      </c>
      <c r="H313" s="11">
        <f t="shared" si="28"/>
        <v>0</v>
      </c>
      <c r="I313" s="11">
        <f t="shared" si="29"/>
        <v>60</v>
      </c>
      <c r="J313" s="23">
        <f t="shared" si="30"/>
        <v>0</v>
      </c>
      <c r="K313" s="23">
        <f t="shared" si="30"/>
        <v>1.0471975511965976</v>
      </c>
      <c r="L313" s="30">
        <f t="shared" si="31"/>
        <v>3924397.425646787</v>
      </c>
      <c r="M313">
        <f t="shared" si="32"/>
        <v>57.852832710645842</v>
      </c>
      <c r="N313" s="24">
        <f t="shared" si="33"/>
        <v>3322725.1930004302</v>
      </c>
      <c r="O313" s="24">
        <f t="shared" si="34"/>
        <v>1911034.6661980932</v>
      </c>
      <c r="P313" s="31"/>
      <c r="Q313" s="24"/>
      <c r="R313" s="24"/>
      <c r="S313" s="24"/>
      <c r="T313" s="24"/>
      <c r="U313" s="24"/>
      <c r="V313" s="4"/>
    </row>
    <row r="314" spans="1:22">
      <c r="A314" s="7"/>
      <c r="B314" s="4"/>
      <c r="F314" s="1">
        <v>70</v>
      </c>
      <c r="G314" s="13">
        <v>0</v>
      </c>
      <c r="H314" s="11">
        <f t="shared" si="28"/>
        <v>0</v>
      </c>
      <c r="I314" s="11">
        <f t="shared" si="29"/>
        <v>70</v>
      </c>
      <c r="J314" s="23">
        <f t="shared" si="30"/>
        <v>0</v>
      </c>
      <c r="K314" s="23">
        <f t="shared" si="30"/>
        <v>1.2217304763960306</v>
      </c>
      <c r="L314" s="30">
        <f t="shared" si="31"/>
        <v>3924397.425646787</v>
      </c>
      <c r="M314">
        <f t="shared" si="32"/>
        <v>43.389624532984371</v>
      </c>
      <c r="N314" s="24">
        <f t="shared" si="33"/>
        <v>2695888.0714300838</v>
      </c>
      <c r="O314" s="24">
        <f t="shared" si="34"/>
        <v>1147333.9368860987</v>
      </c>
      <c r="P314" s="31"/>
      <c r="Q314" s="24"/>
      <c r="R314" s="24"/>
      <c r="S314" s="24"/>
      <c r="T314" s="24"/>
      <c r="U314" s="24"/>
      <c r="V314" s="4"/>
    </row>
    <row r="315" spans="1:22">
      <c r="B315" s="4"/>
      <c r="F315" s="1">
        <v>80</v>
      </c>
      <c r="G315" s="13">
        <v>0</v>
      </c>
      <c r="H315" s="11">
        <f t="shared" si="28"/>
        <v>0</v>
      </c>
      <c r="I315" s="11">
        <f t="shared" si="29"/>
        <v>80</v>
      </c>
      <c r="J315" s="23">
        <f t="shared" si="30"/>
        <v>0</v>
      </c>
      <c r="K315" s="23">
        <f t="shared" si="30"/>
        <v>1.3962634015954636</v>
      </c>
      <c r="L315" s="30">
        <f t="shared" si="31"/>
        <v>3924397.425646787</v>
      </c>
      <c r="M315">
        <f t="shared" si="32"/>
        <v>28.926416355322914</v>
      </c>
      <c r="N315" s="24">
        <f t="shared" si="33"/>
        <v>1898175.9632302381</v>
      </c>
      <c r="O315" s="24">
        <f t="shared" si="34"/>
        <v>564393.99713104498</v>
      </c>
      <c r="P315" s="31"/>
      <c r="Q315" s="24"/>
      <c r="R315" s="24"/>
      <c r="S315" s="24"/>
      <c r="T315" s="24"/>
      <c r="U315" s="24"/>
      <c r="V315" s="4"/>
    </row>
    <row r="316" spans="1:22">
      <c r="A316" s="7"/>
      <c r="B316" s="4"/>
      <c r="F316" s="1">
        <v>90</v>
      </c>
      <c r="G316" s="13">
        <v>0</v>
      </c>
      <c r="H316" s="11">
        <f t="shared" si="28"/>
        <v>0</v>
      </c>
      <c r="I316" s="11">
        <f t="shared" si="29"/>
        <v>90</v>
      </c>
      <c r="J316" s="23">
        <f t="shared" si="30"/>
        <v>0</v>
      </c>
      <c r="K316" s="23">
        <f t="shared" si="30"/>
        <v>1.5707963267948966</v>
      </c>
      <c r="L316" s="30">
        <f t="shared" si="31"/>
        <v>3924397.425646787</v>
      </c>
      <c r="M316">
        <f t="shared" si="32"/>
        <v>14.463208177661457</v>
      </c>
      <c r="N316" s="24">
        <f t="shared" si="33"/>
        <v>980150.70265038731</v>
      </c>
      <c r="O316" s="24">
        <f t="shared" si="34"/>
        <v>199163.65629451862</v>
      </c>
      <c r="P316" s="31"/>
      <c r="Q316" s="24"/>
      <c r="R316" s="24"/>
      <c r="S316" s="24"/>
      <c r="T316" s="24"/>
      <c r="U316" s="24"/>
    </row>
    <row r="317" spans="1:22">
      <c r="B317" s="4"/>
      <c r="F317" s="1">
        <v>100</v>
      </c>
      <c r="G317" s="13">
        <v>0</v>
      </c>
      <c r="H317" s="11">
        <f t="shared" si="28"/>
        <v>0</v>
      </c>
      <c r="I317" s="11">
        <f t="shared" si="29"/>
        <v>100</v>
      </c>
      <c r="J317" s="23">
        <f t="shared" si="30"/>
        <v>0</v>
      </c>
      <c r="K317" s="23">
        <f t="shared" si="30"/>
        <v>1.7453292519943295</v>
      </c>
      <c r="L317" s="30">
        <f t="shared" si="31"/>
        <v>3924397.425646787</v>
      </c>
      <c r="M317">
        <f t="shared" si="32"/>
        <v>0</v>
      </c>
      <c r="N317" s="24">
        <f t="shared" si="33"/>
        <v>0</v>
      </c>
      <c r="O317" s="24">
        <f t="shared" si="34"/>
        <v>74792.514045924414</v>
      </c>
      <c r="P317" s="31"/>
      <c r="Q317" s="24"/>
      <c r="R317" s="24"/>
      <c r="S317" s="24"/>
      <c r="T317" s="24"/>
      <c r="U317" s="24"/>
    </row>
    <row r="318" spans="1:22">
      <c r="A318" s="4"/>
      <c r="B318" s="4"/>
      <c r="F318" s="1">
        <v>110</v>
      </c>
      <c r="G318" s="13">
        <v>0</v>
      </c>
      <c r="H318" s="11">
        <f t="shared" si="28"/>
        <v>0</v>
      </c>
      <c r="I318" s="11">
        <f t="shared" si="29"/>
        <v>110</v>
      </c>
      <c r="J318" s="23">
        <f t="shared" si="30"/>
        <v>0</v>
      </c>
      <c r="K318" s="23">
        <f t="shared" si="30"/>
        <v>1.9198621771937625</v>
      </c>
      <c r="L318" s="30">
        <f t="shared" si="31"/>
        <v>3924397.425646787</v>
      </c>
      <c r="M318">
        <f t="shared" si="32"/>
        <v>-14.463208177661457</v>
      </c>
      <c r="N318" s="24">
        <f t="shared" si="33"/>
        <v>-980150.70265038731</v>
      </c>
      <c r="O318" s="24">
        <f t="shared" si="34"/>
        <v>199163.65629451862</v>
      </c>
      <c r="P318" s="31"/>
      <c r="Q318" s="24"/>
      <c r="R318" s="24"/>
      <c r="S318" s="24"/>
      <c r="T318" s="24"/>
      <c r="U318" s="24"/>
    </row>
    <row r="319" spans="1:22">
      <c r="B319" s="4"/>
      <c r="F319" s="1">
        <v>120</v>
      </c>
      <c r="G319" s="13">
        <v>0</v>
      </c>
      <c r="H319" s="11">
        <f t="shared" si="28"/>
        <v>0</v>
      </c>
      <c r="I319" s="11">
        <f t="shared" si="29"/>
        <v>120</v>
      </c>
      <c r="J319" s="23">
        <f t="shared" si="30"/>
        <v>0</v>
      </c>
      <c r="K319" s="23">
        <f t="shared" si="30"/>
        <v>2.0943951023931953</v>
      </c>
      <c r="L319" s="30">
        <f t="shared" si="31"/>
        <v>3924397.425646787</v>
      </c>
      <c r="M319">
        <f t="shared" si="32"/>
        <v>-28.926416355322893</v>
      </c>
      <c r="N319" s="24">
        <f t="shared" si="33"/>
        <v>-1898175.9632302369</v>
      </c>
      <c r="O319" s="24">
        <f t="shared" si="34"/>
        <v>564393.99713104405</v>
      </c>
      <c r="P319" s="31"/>
      <c r="Q319" s="24"/>
      <c r="R319" s="24"/>
      <c r="S319" s="24"/>
      <c r="T319" s="24"/>
      <c r="U319" s="24"/>
    </row>
    <row r="320" spans="1:22">
      <c r="A320" s="4"/>
      <c r="B320" s="4"/>
      <c r="F320" s="1">
        <v>130</v>
      </c>
      <c r="G320" s="13">
        <v>0</v>
      </c>
      <c r="H320" s="11">
        <f t="shared" si="28"/>
        <v>0</v>
      </c>
      <c r="I320" s="11">
        <f t="shared" si="29"/>
        <v>130</v>
      </c>
      <c r="J320" s="23">
        <f t="shared" si="30"/>
        <v>0</v>
      </c>
      <c r="K320" s="23">
        <f t="shared" si="30"/>
        <v>2.2689280275926285</v>
      </c>
      <c r="L320" s="30">
        <f t="shared" si="31"/>
        <v>3924397.425646787</v>
      </c>
      <c r="M320">
        <f t="shared" si="32"/>
        <v>-43.389624532984371</v>
      </c>
      <c r="N320" s="24">
        <f t="shared" si="33"/>
        <v>-2695888.0714300838</v>
      </c>
      <c r="O320" s="24">
        <f t="shared" si="34"/>
        <v>1147333.9368860987</v>
      </c>
      <c r="P320" s="31"/>
      <c r="Q320" s="24"/>
      <c r="R320" s="24"/>
      <c r="S320" s="24"/>
      <c r="T320" s="24"/>
      <c r="U320" s="24"/>
    </row>
    <row r="321" spans="1:21">
      <c r="B321" s="4"/>
      <c r="F321" s="1">
        <v>140</v>
      </c>
      <c r="G321" s="13">
        <v>0</v>
      </c>
      <c r="H321" s="11">
        <f t="shared" ref="H321:H384" si="35">ROUND((ROUNDDOWN(G321,0)+(G321-ROUNDDOWN(G321,0))*(5/3)),2)</f>
        <v>0</v>
      </c>
      <c r="I321" s="11">
        <f t="shared" ref="I321:I384" si="36">ROUND((ROUNDDOWN(F321,0)+(F321-ROUNDDOWN(F321,0))*(5/3)),2)</f>
        <v>140</v>
      </c>
      <c r="J321" s="23">
        <f t="shared" ref="J321:K384" si="37">RADIANS(H321)</f>
        <v>0</v>
      </c>
      <c r="K321" s="23">
        <f t="shared" si="37"/>
        <v>2.4434609527920612</v>
      </c>
      <c r="L321" s="30">
        <f t="shared" ref="L321:L384" si="38">O$12*O$16*((TAN(Q$7-(J321/2))/(((1-Q$5*SIN(J321))/(1+Q$5*SIN(J321)))^Q$5))^($O$17/2))</f>
        <v>3924397.425646787</v>
      </c>
      <c r="M321">
        <f t="shared" ref="M321:M384" si="39">O$17*(0-DEGREES(K321)-(-O$9))</f>
        <v>-57.852832710645828</v>
      </c>
      <c r="N321" s="24">
        <f t="shared" ref="N321:N384" si="40">L321*SIN(RADIANS(M321))</f>
        <v>-3322725.1930004298</v>
      </c>
      <c r="O321" s="24">
        <f t="shared" ref="O321:O384" si="41">O$15-L321*COS(RADIANS(M321))</f>
        <v>1911034.6661980927</v>
      </c>
      <c r="P321" s="31"/>
      <c r="Q321" s="24"/>
      <c r="R321" s="24"/>
      <c r="S321" s="24"/>
      <c r="T321" s="24"/>
      <c r="U321" s="24"/>
    </row>
    <row r="322" spans="1:21">
      <c r="A322" s="4"/>
      <c r="B322" s="4"/>
      <c r="F322" s="1">
        <v>150</v>
      </c>
      <c r="G322" s="13">
        <v>0</v>
      </c>
      <c r="H322" s="11">
        <f t="shared" si="35"/>
        <v>0</v>
      </c>
      <c r="I322" s="11">
        <f t="shared" si="36"/>
        <v>150</v>
      </c>
      <c r="J322" s="23">
        <f t="shared" si="37"/>
        <v>0</v>
      </c>
      <c r="K322" s="23">
        <f t="shared" si="37"/>
        <v>2.6179938779914944</v>
      </c>
      <c r="L322" s="30">
        <f t="shared" si="38"/>
        <v>3924397.425646787</v>
      </c>
      <c r="M322">
        <f t="shared" si="39"/>
        <v>-72.316040888307285</v>
      </c>
      <c r="N322" s="24">
        <f t="shared" si="40"/>
        <v>-3738956.1588685224</v>
      </c>
      <c r="O322" s="24">
        <f t="shared" si="41"/>
        <v>2807090.1131335953</v>
      </c>
      <c r="P322" s="31"/>
      <c r="Q322" s="24"/>
      <c r="R322" s="24"/>
      <c r="S322" s="24"/>
      <c r="T322" s="24"/>
      <c r="U322" s="24"/>
    </row>
    <row r="323" spans="1:21">
      <c r="B323" s="4"/>
      <c r="F323" s="1">
        <v>160</v>
      </c>
      <c r="G323" s="13">
        <v>0</v>
      </c>
      <c r="H323" s="11">
        <f t="shared" si="35"/>
        <v>0</v>
      </c>
      <c r="I323" s="11">
        <f t="shared" si="36"/>
        <v>160</v>
      </c>
      <c r="J323" s="23">
        <f t="shared" si="37"/>
        <v>0</v>
      </c>
      <c r="K323" s="23">
        <f t="shared" si="37"/>
        <v>2.7925268031909272</v>
      </c>
      <c r="L323" s="30">
        <f t="shared" si="38"/>
        <v>3924397.425646787</v>
      </c>
      <c r="M323">
        <f t="shared" si="39"/>
        <v>-86.779249065968742</v>
      </c>
      <c r="N323" s="24">
        <f t="shared" si="40"/>
        <v>-3918198.7681257883</v>
      </c>
      <c r="O323" s="24">
        <f t="shared" si="41"/>
        <v>3778705.0924113514</v>
      </c>
      <c r="P323" s="31"/>
      <c r="Q323" s="24"/>
      <c r="R323" s="24"/>
      <c r="S323" s="24"/>
      <c r="T323" s="24"/>
      <c r="U323" s="24"/>
    </row>
    <row r="324" spans="1:21">
      <c r="A324" s="4"/>
      <c r="B324" s="4"/>
      <c r="F324" s="1">
        <v>170</v>
      </c>
      <c r="G324" s="13">
        <v>0</v>
      </c>
      <c r="H324" s="11">
        <f t="shared" si="35"/>
        <v>0</v>
      </c>
      <c r="I324" s="11">
        <f t="shared" si="36"/>
        <v>170</v>
      </c>
      <c r="J324" s="23">
        <f t="shared" si="37"/>
        <v>0</v>
      </c>
      <c r="K324" s="23">
        <f t="shared" si="37"/>
        <v>2.9670597283903604</v>
      </c>
      <c r="L324" s="30">
        <f t="shared" si="38"/>
        <v>3924397.425646787</v>
      </c>
      <c r="M324">
        <f t="shared" si="39"/>
        <v>-101.2424572436302</v>
      </c>
      <c r="N324" s="24">
        <f t="shared" si="40"/>
        <v>-3849091.9858743567</v>
      </c>
      <c r="O324" s="24">
        <f t="shared" si="41"/>
        <v>4764295.1865058094</v>
      </c>
      <c r="P324" s="31"/>
      <c r="Q324" s="24"/>
      <c r="R324" s="24"/>
      <c r="S324" s="24"/>
      <c r="T324" s="24"/>
      <c r="U324" s="24"/>
    </row>
    <row r="325" spans="1:21">
      <c r="B325" s="4"/>
      <c r="F325" s="1">
        <v>180</v>
      </c>
      <c r="G325" s="13">
        <v>0</v>
      </c>
      <c r="H325" s="11">
        <f t="shared" si="35"/>
        <v>0</v>
      </c>
      <c r="I325" s="11">
        <f t="shared" si="36"/>
        <v>180</v>
      </c>
      <c r="J325" s="23">
        <f t="shared" si="37"/>
        <v>0</v>
      </c>
      <c r="K325" s="23">
        <f t="shared" si="37"/>
        <v>3.1415926535897931</v>
      </c>
      <c r="L325" s="30">
        <f t="shared" si="38"/>
        <v>3924397.425646787</v>
      </c>
      <c r="M325">
        <f t="shared" si="39"/>
        <v>-115.70566542129166</v>
      </c>
      <c r="N325" s="24">
        <f t="shared" si="40"/>
        <v>-3536016.0460780794</v>
      </c>
      <c r="O325" s="24">
        <f t="shared" si="41"/>
        <v>5701390.1853458118</v>
      </c>
      <c r="P325" s="31"/>
      <c r="Q325" s="24"/>
      <c r="R325" s="24"/>
      <c r="S325" s="24"/>
      <c r="T325" s="24"/>
      <c r="U325" s="24"/>
    </row>
    <row r="326" spans="1:21">
      <c r="A326" s="4"/>
      <c r="B326" s="4"/>
      <c r="F326" s="1">
        <v>-180</v>
      </c>
      <c r="G326" s="13">
        <f>G289+20</f>
        <v>20</v>
      </c>
      <c r="H326" s="11">
        <f t="shared" si="35"/>
        <v>20</v>
      </c>
      <c r="I326" s="11">
        <f t="shared" si="36"/>
        <v>-180</v>
      </c>
      <c r="J326" s="23">
        <f t="shared" si="37"/>
        <v>0.3490658503988659</v>
      </c>
      <c r="K326" s="23">
        <f t="shared" si="37"/>
        <v>-3.1415926535897931</v>
      </c>
      <c r="L326" s="30">
        <f t="shared" si="38"/>
        <v>2534888.0869603842</v>
      </c>
      <c r="M326">
        <f t="shared" si="39"/>
        <v>404.96982897452079</v>
      </c>
      <c r="N326" s="24">
        <f t="shared" si="40"/>
        <v>1791492.439436255</v>
      </c>
      <c r="O326" s="24">
        <f t="shared" si="41"/>
        <v>2205809.76447709</v>
      </c>
      <c r="P326" s="31"/>
      <c r="Q326" s="24"/>
      <c r="R326" s="24"/>
      <c r="S326" s="24"/>
      <c r="T326" s="24"/>
      <c r="U326" s="24"/>
    </row>
    <row r="327" spans="1:21">
      <c r="B327" s="4"/>
      <c r="F327" s="1">
        <v>-170</v>
      </c>
      <c r="G327" s="13">
        <f t="shared" ref="G327:G390" si="42">G290+20</f>
        <v>20</v>
      </c>
      <c r="H327" s="11">
        <f t="shared" si="35"/>
        <v>20</v>
      </c>
      <c r="I327" s="11">
        <f t="shared" si="36"/>
        <v>-170</v>
      </c>
      <c r="J327" s="23">
        <f t="shared" si="37"/>
        <v>0.3490658503988659</v>
      </c>
      <c r="K327" s="23">
        <f t="shared" si="37"/>
        <v>-2.9670597283903604</v>
      </c>
      <c r="L327" s="30">
        <f t="shared" si="38"/>
        <v>2534888.0869603842</v>
      </c>
      <c r="M327">
        <f t="shared" si="39"/>
        <v>390.50662079685935</v>
      </c>
      <c r="N327" s="24">
        <f t="shared" si="40"/>
        <v>1286805.3282543784</v>
      </c>
      <c r="O327" s="24">
        <f t="shared" si="41"/>
        <v>1815205.1273394255</v>
      </c>
      <c r="P327" s="31"/>
      <c r="Q327" s="24"/>
      <c r="R327" s="24"/>
      <c r="S327" s="24"/>
      <c r="T327" s="24"/>
      <c r="U327" s="24"/>
    </row>
    <row r="328" spans="1:21">
      <c r="A328" s="4"/>
      <c r="B328" s="4"/>
      <c r="F328" s="1">
        <v>-160</v>
      </c>
      <c r="G328" s="13">
        <f t="shared" si="42"/>
        <v>20</v>
      </c>
      <c r="H328" s="11">
        <f t="shared" si="35"/>
        <v>20</v>
      </c>
      <c r="I328" s="11">
        <f t="shared" si="36"/>
        <v>-160</v>
      </c>
      <c r="J328" s="23">
        <f t="shared" si="37"/>
        <v>0.3490658503988659</v>
      </c>
      <c r="K328" s="23">
        <f t="shared" si="37"/>
        <v>-2.7925268031909272</v>
      </c>
      <c r="L328" s="30">
        <f t="shared" si="38"/>
        <v>2534888.0869603842</v>
      </c>
      <c r="M328">
        <f t="shared" si="39"/>
        <v>376.04341261919791</v>
      </c>
      <c r="N328" s="24">
        <f t="shared" si="40"/>
        <v>700555.91276526276</v>
      </c>
      <c r="O328" s="24">
        <f t="shared" si="41"/>
        <v>1563029.2252686187</v>
      </c>
      <c r="P328" s="31"/>
      <c r="Q328" s="24"/>
      <c r="R328" s="24"/>
      <c r="S328" s="24"/>
      <c r="T328" s="24"/>
      <c r="U328" s="24"/>
    </row>
    <row r="329" spans="1:21">
      <c r="B329" s="4"/>
      <c r="F329" s="1">
        <v>-150</v>
      </c>
      <c r="G329" s="13">
        <f t="shared" si="42"/>
        <v>20</v>
      </c>
      <c r="H329" s="11">
        <f t="shared" si="35"/>
        <v>20</v>
      </c>
      <c r="I329" s="11">
        <f t="shared" si="36"/>
        <v>-150</v>
      </c>
      <c r="J329" s="23">
        <f t="shared" si="37"/>
        <v>0.3490658503988659</v>
      </c>
      <c r="K329" s="23">
        <f t="shared" si="37"/>
        <v>-2.6179938779914944</v>
      </c>
      <c r="L329" s="30">
        <f t="shared" si="38"/>
        <v>2534888.0869603842</v>
      </c>
      <c r="M329">
        <f t="shared" si="39"/>
        <v>361.58020444153641</v>
      </c>
      <c r="N329" s="24">
        <f t="shared" si="40"/>
        <v>69902.768688301119</v>
      </c>
      <c r="O329" s="24">
        <f t="shared" si="41"/>
        <v>1465265.8649928821</v>
      </c>
      <c r="P329" s="31"/>
      <c r="Q329" s="24"/>
      <c r="R329" s="24"/>
      <c r="S329" s="24"/>
      <c r="T329" s="24"/>
      <c r="U329" s="24"/>
    </row>
    <row r="330" spans="1:21">
      <c r="A330" s="4"/>
      <c r="B330" s="4"/>
      <c r="F330" s="1">
        <v>-140</v>
      </c>
      <c r="G330" s="13">
        <f t="shared" si="42"/>
        <v>20</v>
      </c>
      <c r="H330" s="11">
        <f t="shared" si="35"/>
        <v>20</v>
      </c>
      <c r="I330" s="11">
        <f t="shared" si="36"/>
        <v>-140</v>
      </c>
      <c r="J330" s="23">
        <f t="shared" si="37"/>
        <v>0.3490658503988659</v>
      </c>
      <c r="K330" s="23">
        <f t="shared" si="37"/>
        <v>-2.4434609527920612</v>
      </c>
      <c r="L330" s="30">
        <f t="shared" si="38"/>
        <v>2534888.0869603842</v>
      </c>
      <c r="M330">
        <f t="shared" si="39"/>
        <v>347.11699626387497</v>
      </c>
      <c r="N330" s="24">
        <f t="shared" si="40"/>
        <v>-565181.06180756318</v>
      </c>
      <c r="O330" s="24">
        <f t="shared" si="41"/>
        <v>1528111.6364437528</v>
      </c>
      <c r="P330" s="31"/>
      <c r="Q330" s="24"/>
      <c r="R330" s="24"/>
      <c r="S330" s="24"/>
      <c r="T330" s="24"/>
      <c r="U330" s="24"/>
    </row>
    <row r="331" spans="1:21">
      <c r="B331" s="4"/>
      <c r="F331" s="1">
        <v>-130</v>
      </c>
      <c r="G331" s="13">
        <f t="shared" si="42"/>
        <v>20</v>
      </c>
      <c r="H331" s="11">
        <f t="shared" si="35"/>
        <v>20</v>
      </c>
      <c r="I331" s="11">
        <f t="shared" si="36"/>
        <v>-130</v>
      </c>
      <c r="J331" s="23">
        <f t="shared" si="37"/>
        <v>0.3490658503988659</v>
      </c>
      <c r="K331" s="23">
        <f t="shared" si="37"/>
        <v>-2.2689280275926285</v>
      </c>
      <c r="L331" s="30">
        <f t="shared" si="38"/>
        <v>2534888.0869603842</v>
      </c>
      <c r="M331">
        <f t="shared" si="39"/>
        <v>332.65378808621352</v>
      </c>
      <c r="N331" s="24">
        <f t="shared" si="40"/>
        <v>-1164441.7038695011</v>
      </c>
      <c r="O331" s="24">
        <f t="shared" si="41"/>
        <v>1747583.1508187819</v>
      </c>
      <c r="P331" s="31"/>
      <c r="Q331" s="24"/>
      <c r="R331" s="24"/>
      <c r="S331" s="24"/>
      <c r="T331" s="24"/>
      <c r="U331" s="24"/>
    </row>
    <row r="332" spans="1:21">
      <c r="A332" s="4"/>
      <c r="B332" s="4"/>
      <c r="F332" s="1">
        <v>-120</v>
      </c>
      <c r="G332" s="13">
        <f t="shared" si="42"/>
        <v>20</v>
      </c>
      <c r="H332" s="11">
        <f t="shared" si="35"/>
        <v>20</v>
      </c>
      <c r="I332" s="11">
        <f t="shared" si="36"/>
        <v>-120</v>
      </c>
      <c r="J332" s="23">
        <f t="shared" si="37"/>
        <v>0.3490658503988659</v>
      </c>
      <c r="K332" s="23">
        <f t="shared" si="37"/>
        <v>-2.0943951023931953</v>
      </c>
      <c r="L332" s="30">
        <f t="shared" si="38"/>
        <v>2534888.0869603842</v>
      </c>
      <c r="M332">
        <f t="shared" si="39"/>
        <v>318.19057990855208</v>
      </c>
      <c r="N332" s="24">
        <f t="shared" si="40"/>
        <v>-1689895.8839020333</v>
      </c>
      <c r="O332" s="24">
        <f t="shared" si="41"/>
        <v>2109769.5219495771</v>
      </c>
      <c r="P332" s="31"/>
      <c r="Q332" s="24"/>
      <c r="R332" s="24"/>
      <c r="S332" s="24"/>
      <c r="T332" s="24"/>
      <c r="U332" s="24"/>
    </row>
    <row r="333" spans="1:21">
      <c r="B333" s="4"/>
      <c r="F333" s="1">
        <v>-110</v>
      </c>
      <c r="G333" s="13">
        <f t="shared" si="42"/>
        <v>20</v>
      </c>
      <c r="H333" s="11">
        <f t="shared" si="35"/>
        <v>20</v>
      </c>
      <c r="I333" s="11">
        <f t="shared" si="36"/>
        <v>-110</v>
      </c>
      <c r="J333" s="23">
        <f t="shared" si="37"/>
        <v>0.3490658503988659</v>
      </c>
      <c r="K333" s="23">
        <f t="shared" si="37"/>
        <v>-1.9198621771937625</v>
      </c>
      <c r="L333" s="30">
        <f t="shared" si="38"/>
        <v>2534888.0869603842</v>
      </c>
      <c r="M333">
        <f t="shared" si="39"/>
        <v>303.72737173089058</v>
      </c>
      <c r="N333" s="24">
        <f t="shared" si="40"/>
        <v>-2108238.4447144754</v>
      </c>
      <c r="O333" s="24">
        <f t="shared" si="41"/>
        <v>2591714.0878069438</v>
      </c>
      <c r="P333" s="31"/>
      <c r="Q333" s="24"/>
      <c r="R333" s="24"/>
      <c r="S333" s="24"/>
      <c r="T333" s="24"/>
      <c r="U333" s="24"/>
    </row>
    <row r="334" spans="1:21">
      <c r="A334" s="4"/>
      <c r="B334" s="4"/>
      <c r="F334" s="1">
        <v>-100</v>
      </c>
      <c r="G334" s="13">
        <f t="shared" si="42"/>
        <v>20</v>
      </c>
      <c r="H334" s="11">
        <f t="shared" si="35"/>
        <v>20</v>
      </c>
      <c r="I334" s="11">
        <f t="shared" si="36"/>
        <v>-100</v>
      </c>
      <c r="J334" s="23">
        <f t="shared" si="37"/>
        <v>0.3490658503988659</v>
      </c>
      <c r="K334" s="23">
        <f t="shared" si="37"/>
        <v>-1.7453292519943295</v>
      </c>
      <c r="L334" s="30">
        <f t="shared" si="38"/>
        <v>2534888.0869603842</v>
      </c>
      <c r="M334">
        <f t="shared" si="39"/>
        <v>289.26416355322914</v>
      </c>
      <c r="N334" s="24">
        <f t="shared" si="40"/>
        <v>-2392953.3449908146</v>
      </c>
      <c r="O334" s="24">
        <f t="shared" si="41"/>
        <v>3162869.4854941135</v>
      </c>
      <c r="P334" s="31"/>
      <c r="Q334" s="24"/>
      <c r="R334" s="24"/>
      <c r="S334" s="24"/>
      <c r="T334" s="24"/>
      <c r="U334" s="24"/>
    </row>
    <row r="335" spans="1:21">
      <c r="B335" s="4"/>
      <c r="F335" s="1">
        <v>-90</v>
      </c>
      <c r="G335" s="13">
        <f t="shared" si="42"/>
        <v>20</v>
      </c>
      <c r="H335" s="11">
        <f t="shared" si="35"/>
        <v>20</v>
      </c>
      <c r="I335" s="11">
        <f t="shared" si="36"/>
        <v>-90</v>
      </c>
      <c r="J335" s="23">
        <f t="shared" si="37"/>
        <v>0.3490658503988659</v>
      </c>
      <c r="K335" s="23">
        <f t="shared" si="37"/>
        <v>-1.5707963267948966</v>
      </c>
      <c r="L335" s="30">
        <f t="shared" si="38"/>
        <v>2534888.0869603842</v>
      </c>
      <c r="M335">
        <f t="shared" si="39"/>
        <v>274.8009553755677</v>
      </c>
      <c r="N335" s="24">
        <f t="shared" si="40"/>
        <v>-2525994.3404179006</v>
      </c>
      <c r="O335" s="24">
        <f t="shared" si="41"/>
        <v>3787033.8518931614</v>
      </c>
      <c r="P335" s="31"/>
      <c r="Q335" s="24"/>
      <c r="R335" s="24"/>
      <c r="S335" s="24"/>
      <c r="T335" s="24"/>
      <c r="U335" s="24"/>
    </row>
    <row r="336" spans="1:21">
      <c r="A336" s="4"/>
      <c r="B336" s="4"/>
      <c r="F336" s="1">
        <v>-80</v>
      </c>
      <c r="G336" s="13">
        <f t="shared" si="42"/>
        <v>20</v>
      </c>
      <c r="H336" s="11">
        <f t="shared" si="35"/>
        <v>20</v>
      </c>
      <c r="I336" s="11">
        <f t="shared" si="36"/>
        <v>-80</v>
      </c>
      <c r="J336" s="23">
        <f t="shared" si="37"/>
        <v>0.3490658503988659</v>
      </c>
      <c r="K336" s="23">
        <f t="shared" si="37"/>
        <v>-1.3962634015954636</v>
      </c>
      <c r="L336" s="30">
        <f t="shared" si="38"/>
        <v>2534888.0869603842</v>
      </c>
      <c r="M336">
        <f t="shared" si="39"/>
        <v>260.33774719790625</v>
      </c>
      <c r="N336" s="24">
        <f t="shared" si="40"/>
        <v>-2498928.8189167324</v>
      </c>
      <c r="O336" s="24">
        <f t="shared" si="41"/>
        <v>4424645.4266723739</v>
      </c>
      <c r="P336" s="31"/>
      <c r="Q336" s="24"/>
      <c r="R336" s="24"/>
      <c r="S336" s="24"/>
      <c r="T336" s="24"/>
      <c r="U336" s="24"/>
    </row>
    <row r="337" spans="1:21">
      <c r="B337" s="4"/>
      <c r="F337" s="1">
        <v>-70</v>
      </c>
      <c r="G337" s="13">
        <f t="shared" si="42"/>
        <v>20</v>
      </c>
      <c r="H337" s="11">
        <f t="shared" si="35"/>
        <v>20</v>
      </c>
      <c r="I337" s="11">
        <f t="shared" si="36"/>
        <v>-70</v>
      </c>
      <c r="J337" s="23">
        <f t="shared" si="37"/>
        <v>0.3490658503988659</v>
      </c>
      <c r="K337" s="23">
        <f t="shared" si="37"/>
        <v>-1.2217304763960306</v>
      </c>
      <c r="L337" s="30">
        <f t="shared" si="38"/>
        <v>2534888.0869603842</v>
      </c>
      <c r="M337">
        <f t="shared" si="39"/>
        <v>245.87453902024478</v>
      </c>
      <c r="N337" s="24">
        <f t="shared" si="40"/>
        <v>-2313472.2896264475</v>
      </c>
      <c r="O337" s="24">
        <f t="shared" si="41"/>
        <v>5035290.1175443707</v>
      </c>
      <c r="P337" s="31"/>
      <c r="Q337" s="24"/>
      <c r="R337" s="24"/>
      <c r="S337" s="24"/>
      <c r="T337" s="24"/>
      <c r="U337" s="24"/>
    </row>
    <row r="338" spans="1:21">
      <c r="A338" s="4"/>
      <c r="B338" s="4"/>
      <c r="F338" s="1">
        <v>-60</v>
      </c>
      <c r="G338" s="13">
        <f t="shared" si="42"/>
        <v>20</v>
      </c>
      <c r="H338" s="11">
        <f t="shared" si="35"/>
        <v>20</v>
      </c>
      <c r="I338" s="11">
        <f t="shared" si="36"/>
        <v>-60</v>
      </c>
      <c r="J338" s="23">
        <f t="shared" si="37"/>
        <v>0.3490658503988659</v>
      </c>
      <c r="K338" s="23">
        <f t="shared" si="37"/>
        <v>-1.0471975511965976</v>
      </c>
      <c r="L338" s="30">
        <f t="shared" si="38"/>
        <v>2534888.0869603842</v>
      </c>
      <c r="M338">
        <f t="shared" si="39"/>
        <v>231.41133084258331</v>
      </c>
      <c r="N338" s="24">
        <f t="shared" si="40"/>
        <v>-1981379.6478257719</v>
      </c>
      <c r="O338" s="24">
        <f t="shared" si="41"/>
        <v>5580263.0893589426</v>
      </c>
      <c r="P338" s="31"/>
      <c r="Q338" s="24"/>
      <c r="R338" s="24"/>
      <c r="S338" s="24"/>
      <c r="T338" s="24"/>
      <c r="U338" s="24"/>
    </row>
    <row r="339" spans="1:21">
      <c r="B339" s="4"/>
      <c r="F339" s="1">
        <v>-50</v>
      </c>
      <c r="G339" s="13">
        <f t="shared" si="42"/>
        <v>20</v>
      </c>
      <c r="H339" s="11">
        <f t="shared" si="35"/>
        <v>20</v>
      </c>
      <c r="I339" s="11">
        <f t="shared" si="36"/>
        <v>-50</v>
      </c>
      <c r="J339" s="23">
        <f t="shared" si="37"/>
        <v>0.3490658503988659</v>
      </c>
      <c r="K339" s="23">
        <f t="shared" si="37"/>
        <v>-0.87266462599716477</v>
      </c>
      <c r="L339" s="30">
        <f t="shared" si="38"/>
        <v>2534888.0869603842</v>
      </c>
      <c r="M339">
        <f t="shared" si="39"/>
        <v>216.94812266492187</v>
      </c>
      <c r="N339" s="24">
        <f t="shared" si="40"/>
        <v>-1523700.10780844</v>
      </c>
      <c r="O339" s="24">
        <f t="shared" si="41"/>
        <v>6025022.0143914577</v>
      </c>
      <c r="P339" s="31"/>
      <c r="Q339" s="24"/>
      <c r="R339" s="24"/>
      <c r="S339" s="24"/>
      <c r="T339" s="24"/>
      <c r="U339" s="24"/>
    </row>
    <row r="340" spans="1:21">
      <c r="A340" s="4"/>
      <c r="B340" s="4"/>
      <c r="F340" s="1">
        <v>-40</v>
      </c>
      <c r="G340" s="13">
        <f t="shared" si="42"/>
        <v>20</v>
      </c>
      <c r="H340" s="11">
        <f t="shared" si="35"/>
        <v>20</v>
      </c>
      <c r="I340" s="11">
        <f t="shared" si="36"/>
        <v>-40</v>
      </c>
      <c r="J340" s="23">
        <f t="shared" si="37"/>
        <v>0.3490658503988659</v>
      </c>
      <c r="K340" s="23">
        <f t="shared" si="37"/>
        <v>-0.69813170079773179</v>
      </c>
      <c r="L340" s="30">
        <f t="shared" si="38"/>
        <v>2534888.0869603842</v>
      </c>
      <c r="M340">
        <f t="shared" si="39"/>
        <v>202.4849144872604</v>
      </c>
      <c r="N340" s="24">
        <f t="shared" si="40"/>
        <v>-969443.02872027282</v>
      </c>
      <c r="O340" s="24">
        <f t="shared" si="41"/>
        <v>6341376.4880870404</v>
      </c>
      <c r="P340" s="31"/>
      <c r="Q340" s="24"/>
      <c r="R340" s="24"/>
      <c r="S340" s="24"/>
      <c r="T340" s="24"/>
      <c r="U340" s="24"/>
    </row>
    <row r="341" spans="1:21">
      <c r="B341" s="4"/>
      <c r="F341" s="1">
        <v>-30</v>
      </c>
      <c r="G341" s="13">
        <f t="shared" si="42"/>
        <v>20</v>
      </c>
      <c r="H341" s="11">
        <f t="shared" si="35"/>
        <v>20</v>
      </c>
      <c r="I341" s="11">
        <f t="shared" si="36"/>
        <v>-30</v>
      </c>
      <c r="J341" s="23">
        <f t="shared" si="37"/>
        <v>0.3490658503988659</v>
      </c>
      <c r="K341" s="23">
        <f t="shared" si="37"/>
        <v>-0.52359877559829882</v>
      </c>
      <c r="L341" s="30">
        <f t="shared" si="38"/>
        <v>2534888.0869603842</v>
      </c>
      <c r="M341">
        <f t="shared" si="39"/>
        <v>188.02170630959895</v>
      </c>
      <c r="N341" s="24">
        <f t="shared" si="40"/>
        <v>-353739.19806769019</v>
      </c>
      <c r="O341" s="24">
        <f t="shared" si="41"/>
        <v>6509274.8372936081</v>
      </c>
      <c r="P341" s="31"/>
      <c r="Q341" s="24"/>
      <c r="R341" s="24"/>
      <c r="S341" s="24"/>
      <c r="T341" s="24"/>
      <c r="U341" s="24"/>
    </row>
    <row r="342" spans="1:21">
      <c r="A342" s="4"/>
      <c r="B342" s="4"/>
      <c r="F342" s="1">
        <v>-20</v>
      </c>
      <c r="G342" s="13">
        <f t="shared" si="42"/>
        <v>20</v>
      </c>
      <c r="H342" s="11">
        <f t="shared" si="35"/>
        <v>20</v>
      </c>
      <c r="I342" s="11">
        <f t="shared" si="36"/>
        <v>-20</v>
      </c>
      <c r="J342" s="23">
        <f t="shared" si="37"/>
        <v>0.3490658503988659</v>
      </c>
      <c r="K342" s="23">
        <f t="shared" si="37"/>
        <v>-0.3490658503988659</v>
      </c>
      <c r="L342" s="30">
        <f t="shared" si="38"/>
        <v>2534888.0869603842</v>
      </c>
      <c r="M342">
        <f t="shared" si="39"/>
        <v>173.55849813193748</v>
      </c>
      <c r="N342" s="24">
        <f t="shared" si="40"/>
        <v>284385.88270307274</v>
      </c>
      <c r="O342" s="24">
        <f t="shared" si="41"/>
        <v>6518075.0667147581</v>
      </c>
      <c r="P342" s="31"/>
      <c r="Q342" s="24"/>
      <c r="R342" s="24"/>
      <c r="S342" s="24"/>
      <c r="T342" s="24"/>
      <c r="U342" s="24"/>
    </row>
    <row r="343" spans="1:21">
      <c r="A343" s="4"/>
      <c r="B343" s="4"/>
      <c r="F343" s="1">
        <v>-10</v>
      </c>
      <c r="G343" s="13">
        <f t="shared" si="42"/>
        <v>20</v>
      </c>
      <c r="H343" s="11">
        <f t="shared" si="35"/>
        <v>20</v>
      </c>
      <c r="I343" s="11">
        <f t="shared" si="36"/>
        <v>-10</v>
      </c>
      <c r="J343" s="23">
        <f t="shared" si="37"/>
        <v>0.3490658503988659</v>
      </c>
      <c r="K343" s="23">
        <f t="shared" si="37"/>
        <v>-0.17453292519943295</v>
      </c>
      <c r="L343" s="30">
        <f t="shared" si="38"/>
        <v>2534888.0869603842</v>
      </c>
      <c r="M343">
        <f t="shared" si="39"/>
        <v>159.09528995427604</v>
      </c>
      <c r="N343" s="24">
        <f t="shared" si="40"/>
        <v>904485.57346618071</v>
      </c>
      <c r="O343" s="24">
        <f t="shared" si="41"/>
        <v>6367219.3864701856</v>
      </c>
      <c r="P343" s="31"/>
      <c r="Q343" s="24"/>
      <c r="R343" s="24"/>
      <c r="S343" s="24"/>
      <c r="T343" s="24"/>
      <c r="U343" s="24"/>
    </row>
    <row r="344" spans="1:21">
      <c r="A344" s="4"/>
      <c r="B344" s="4"/>
      <c r="F344" s="1">
        <v>0</v>
      </c>
      <c r="G344" s="13">
        <f t="shared" si="42"/>
        <v>20</v>
      </c>
      <c r="H344" s="11">
        <f t="shared" si="35"/>
        <v>20</v>
      </c>
      <c r="I344" s="11">
        <f t="shared" si="36"/>
        <v>0</v>
      </c>
      <c r="J344" s="23">
        <f t="shared" si="37"/>
        <v>0.3490658503988659</v>
      </c>
      <c r="K344" s="23">
        <f t="shared" si="37"/>
        <v>0</v>
      </c>
      <c r="L344" s="30">
        <f t="shared" si="38"/>
        <v>2534888.0869603842</v>
      </c>
      <c r="M344">
        <f t="shared" si="39"/>
        <v>144.63208177661457</v>
      </c>
      <c r="N344" s="24">
        <f t="shared" si="40"/>
        <v>1467255.7475069494</v>
      </c>
      <c r="O344" s="24">
        <f t="shared" si="41"/>
        <v>6066269.5668047145</v>
      </c>
      <c r="P344" s="31"/>
      <c r="Q344" s="24"/>
      <c r="R344" s="24"/>
      <c r="S344" s="24"/>
      <c r="T344" s="24"/>
      <c r="U344" s="24"/>
    </row>
    <row r="345" spans="1:21">
      <c r="A345" s="4"/>
      <c r="B345" s="4"/>
      <c r="F345" s="1">
        <v>10</v>
      </c>
      <c r="G345" s="13">
        <f t="shared" si="42"/>
        <v>20</v>
      </c>
      <c r="H345" s="11">
        <f t="shared" si="35"/>
        <v>20</v>
      </c>
      <c r="I345" s="11">
        <f t="shared" si="36"/>
        <v>10</v>
      </c>
      <c r="J345" s="23">
        <f t="shared" si="37"/>
        <v>0.3490658503988659</v>
      </c>
      <c r="K345" s="23">
        <f t="shared" si="37"/>
        <v>0.17453292519943295</v>
      </c>
      <c r="L345" s="30">
        <f t="shared" si="38"/>
        <v>2534888.0869603842</v>
      </c>
      <c r="M345">
        <f t="shared" si="39"/>
        <v>130.16887359895313</v>
      </c>
      <c r="N345" s="24">
        <f t="shared" si="40"/>
        <v>1937026.0270438225</v>
      </c>
      <c r="O345" s="24">
        <f t="shared" si="41"/>
        <v>5634300.8790385714</v>
      </c>
      <c r="P345" s="31"/>
      <c r="Q345" s="24"/>
      <c r="R345" s="24"/>
      <c r="S345" s="24"/>
      <c r="T345" s="24"/>
      <c r="U345" s="24"/>
    </row>
    <row r="346" spans="1:21">
      <c r="A346" s="4"/>
      <c r="B346" s="4"/>
      <c r="F346" s="1">
        <v>20</v>
      </c>
      <c r="G346" s="13">
        <f t="shared" si="42"/>
        <v>20</v>
      </c>
      <c r="H346" s="11">
        <f t="shared" si="35"/>
        <v>20</v>
      </c>
      <c r="I346" s="11">
        <f t="shared" si="36"/>
        <v>20</v>
      </c>
      <c r="J346" s="23">
        <f t="shared" si="37"/>
        <v>0.3490658503988659</v>
      </c>
      <c r="K346" s="23">
        <f t="shared" si="37"/>
        <v>0.3490658503988659</v>
      </c>
      <c r="L346" s="30">
        <f t="shared" si="38"/>
        <v>2534888.0869603842</v>
      </c>
      <c r="M346">
        <f t="shared" si="39"/>
        <v>115.70566542129166</v>
      </c>
      <c r="N346" s="24">
        <f t="shared" si="40"/>
        <v>2284020.6988023925</v>
      </c>
      <c r="O346" s="24">
        <f t="shared" si="41"/>
        <v>5098693.0369397849</v>
      </c>
      <c r="P346" s="31"/>
      <c r="Q346" s="24"/>
      <c r="R346" s="24"/>
      <c r="S346" s="24"/>
      <c r="T346" s="24"/>
      <c r="U346" s="24"/>
    </row>
    <row r="347" spans="1:21">
      <c r="A347" s="4"/>
      <c r="B347" s="4"/>
      <c r="F347" s="1">
        <v>30</v>
      </c>
      <c r="G347" s="13">
        <f t="shared" si="42"/>
        <v>20</v>
      </c>
      <c r="H347" s="11">
        <f t="shared" si="35"/>
        <v>20</v>
      </c>
      <c r="I347" s="11">
        <f t="shared" si="36"/>
        <v>30</v>
      </c>
      <c r="J347" s="23">
        <f t="shared" si="37"/>
        <v>0.3490658503988659</v>
      </c>
      <c r="K347" s="23">
        <f t="shared" si="37"/>
        <v>0.52359877559829882</v>
      </c>
      <c r="L347" s="30">
        <f t="shared" si="38"/>
        <v>2534888.0869603842</v>
      </c>
      <c r="M347">
        <f t="shared" si="39"/>
        <v>101.2424572436302</v>
      </c>
      <c r="N347" s="24">
        <f t="shared" si="40"/>
        <v>2486246.0047607236</v>
      </c>
      <c r="O347" s="24">
        <f t="shared" si="41"/>
        <v>4493394.7729602698</v>
      </c>
      <c r="P347" s="31"/>
      <c r="Q347" s="24"/>
      <c r="R347" s="24"/>
      <c r="S347" s="24"/>
      <c r="T347" s="24"/>
      <c r="U347" s="24"/>
    </row>
    <row r="348" spans="1:21">
      <c r="B348" s="4"/>
      <c r="F348" s="1">
        <v>40</v>
      </c>
      <c r="G348" s="13">
        <f t="shared" si="42"/>
        <v>20</v>
      </c>
      <c r="H348" s="11">
        <f t="shared" si="35"/>
        <v>20</v>
      </c>
      <c r="I348" s="11">
        <f t="shared" si="36"/>
        <v>40</v>
      </c>
      <c r="J348" s="23">
        <f t="shared" si="37"/>
        <v>0.3490658503988659</v>
      </c>
      <c r="K348" s="23">
        <f t="shared" si="37"/>
        <v>0.69813170079773179</v>
      </c>
      <c r="L348" s="30">
        <f t="shared" si="38"/>
        <v>2534888.0869603842</v>
      </c>
      <c r="M348">
        <f t="shared" si="39"/>
        <v>86.779249065968742</v>
      </c>
      <c r="N348" s="24">
        <f t="shared" si="40"/>
        <v>2530884.1848574933</v>
      </c>
      <c r="O348" s="24">
        <f t="shared" si="41"/>
        <v>3856772.046673967</v>
      </c>
      <c r="P348" s="31"/>
      <c r="Q348" s="24"/>
      <c r="R348" s="24"/>
      <c r="S348" s="24"/>
      <c r="T348" s="24"/>
      <c r="U348" s="24"/>
    </row>
    <row r="349" spans="1:21">
      <c r="A349" s="4"/>
      <c r="B349" s="4"/>
      <c r="F349" s="1">
        <v>50</v>
      </c>
      <c r="G349" s="13">
        <f t="shared" si="42"/>
        <v>20</v>
      </c>
      <c r="H349" s="11">
        <f t="shared" si="35"/>
        <v>20</v>
      </c>
      <c r="I349" s="11">
        <f t="shared" si="36"/>
        <v>50</v>
      </c>
      <c r="J349" s="23">
        <f t="shared" si="37"/>
        <v>0.3490658503988659</v>
      </c>
      <c r="K349" s="23">
        <f t="shared" si="37"/>
        <v>0.87266462599716477</v>
      </c>
      <c r="L349" s="30">
        <f t="shared" si="38"/>
        <v>2534888.0869603842</v>
      </c>
      <c r="M349">
        <f t="shared" si="39"/>
        <v>72.316040888307285</v>
      </c>
      <c r="N349" s="24">
        <f t="shared" si="40"/>
        <v>2415105.9122715932</v>
      </c>
      <c r="O349" s="24">
        <f t="shared" si="41"/>
        <v>3229176.2736292626</v>
      </c>
      <c r="P349" s="31"/>
      <c r="Q349" s="24"/>
      <c r="R349" s="24"/>
      <c r="S349" s="24"/>
      <c r="T349" s="24"/>
      <c r="U349" s="24"/>
    </row>
    <row r="350" spans="1:21">
      <c r="A350" s="4"/>
      <c r="B350" s="4"/>
      <c r="F350" s="1">
        <v>60</v>
      </c>
      <c r="G350" s="13">
        <f t="shared" si="42"/>
        <v>20</v>
      </c>
      <c r="H350" s="11">
        <f t="shared" si="35"/>
        <v>20</v>
      </c>
      <c r="I350" s="11">
        <f t="shared" si="36"/>
        <v>60</v>
      </c>
      <c r="J350" s="23">
        <f t="shared" si="37"/>
        <v>0.3490658503988659</v>
      </c>
      <c r="K350" s="23">
        <f t="shared" si="37"/>
        <v>1.0471975511965976</v>
      </c>
      <c r="L350" s="30">
        <f t="shared" si="38"/>
        <v>2534888.0869603842</v>
      </c>
      <c r="M350">
        <f t="shared" si="39"/>
        <v>57.852832710645842</v>
      </c>
      <c r="N350" s="24">
        <f t="shared" si="40"/>
        <v>2146249.6262319218</v>
      </c>
      <c r="O350" s="24">
        <f t="shared" si="41"/>
        <v>2650386.708931081</v>
      </c>
      <c r="P350" s="31"/>
      <c r="Q350" s="24"/>
      <c r="R350" s="24"/>
      <c r="S350" s="24"/>
      <c r="T350" s="24"/>
      <c r="U350" s="24"/>
    </row>
    <row r="351" spans="1:21">
      <c r="A351" s="4"/>
      <c r="B351" s="4"/>
      <c r="F351" s="1">
        <v>70</v>
      </c>
      <c r="G351" s="13">
        <f t="shared" si="42"/>
        <v>20</v>
      </c>
      <c r="H351" s="11">
        <f t="shared" si="35"/>
        <v>20</v>
      </c>
      <c r="I351" s="11">
        <f t="shared" si="36"/>
        <v>70</v>
      </c>
      <c r="J351" s="23">
        <f t="shared" si="37"/>
        <v>0.3490658503988659</v>
      </c>
      <c r="K351" s="23">
        <f t="shared" si="37"/>
        <v>1.2217304763960306</v>
      </c>
      <c r="L351" s="30">
        <f t="shared" si="38"/>
        <v>2534888.0869603842</v>
      </c>
      <c r="M351">
        <f t="shared" si="39"/>
        <v>43.389624532984371</v>
      </c>
      <c r="N351" s="24">
        <f t="shared" si="40"/>
        <v>1741356.3956052279</v>
      </c>
      <c r="O351" s="24">
        <f t="shared" si="41"/>
        <v>2157089.0963894883</v>
      </c>
      <c r="P351" s="31"/>
      <c r="Q351" s="24"/>
      <c r="R351" s="24"/>
      <c r="S351" s="24"/>
      <c r="T351" s="24"/>
      <c r="U351" s="24"/>
    </row>
    <row r="352" spans="1:21">
      <c r="A352" s="4"/>
      <c r="B352" s="4"/>
      <c r="F352" s="1">
        <v>80</v>
      </c>
      <c r="G352" s="13">
        <f t="shared" si="42"/>
        <v>20</v>
      </c>
      <c r="H352" s="11">
        <f t="shared" si="35"/>
        <v>20</v>
      </c>
      <c r="I352" s="11">
        <f t="shared" si="36"/>
        <v>80</v>
      </c>
      <c r="J352" s="23">
        <f t="shared" si="37"/>
        <v>0.3490658503988659</v>
      </c>
      <c r="K352" s="23">
        <f t="shared" si="37"/>
        <v>1.3962634015954636</v>
      </c>
      <c r="L352" s="30">
        <f t="shared" si="38"/>
        <v>2534888.0869603842</v>
      </c>
      <c r="M352">
        <f t="shared" si="39"/>
        <v>28.926416355322914</v>
      </c>
      <c r="N352" s="24">
        <f t="shared" si="40"/>
        <v>1226089.7952642662</v>
      </c>
      <c r="O352" s="24">
        <f t="shared" si="41"/>
        <v>1780550.3954308443</v>
      </c>
      <c r="P352" s="31"/>
      <c r="Q352" s="24"/>
      <c r="R352" s="24"/>
      <c r="S352" s="24"/>
      <c r="T352" s="24"/>
      <c r="U352" s="24"/>
    </row>
    <row r="353" spans="1:21">
      <c r="A353" s="4"/>
      <c r="B353" s="4"/>
      <c r="F353" s="1">
        <v>90</v>
      </c>
      <c r="G353" s="13">
        <f t="shared" si="42"/>
        <v>20</v>
      </c>
      <c r="H353" s="11">
        <f t="shared" si="35"/>
        <v>20</v>
      </c>
      <c r="I353" s="11">
        <f t="shared" si="36"/>
        <v>90</v>
      </c>
      <c r="J353" s="23">
        <f t="shared" si="37"/>
        <v>0.3490658503988659</v>
      </c>
      <c r="K353" s="23">
        <f t="shared" si="37"/>
        <v>1.5707963267948966</v>
      </c>
      <c r="L353" s="30">
        <f t="shared" si="38"/>
        <v>2534888.0869603842</v>
      </c>
      <c r="M353">
        <f t="shared" si="39"/>
        <v>14.463208177661457</v>
      </c>
      <c r="N353" s="24">
        <f t="shared" si="40"/>
        <v>633109.25731861359</v>
      </c>
      <c r="O353" s="24">
        <f t="shared" si="41"/>
        <v>1544636.9698606995</v>
      </c>
      <c r="P353" s="31"/>
      <c r="Q353" s="24"/>
      <c r="R353" s="24"/>
      <c r="S353" s="24"/>
      <c r="T353" s="24"/>
      <c r="U353" s="24"/>
    </row>
    <row r="354" spans="1:21">
      <c r="A354" s="4"/>
      <c r="B354" s="4"/>
      <c r="F354" s="1">
        <v>100</v>
      </c>
      <c r="G354" s="13">
        <f t="shared" si="42"/>
        <v>20</v>
      </c>
      <c r="H354" s="11">
        <f t="shared" si="35"/>
        <v>20</v>
      </c>
      <c r="I354" s="11">
        <f t="shared" si="36"/>
        <v>100</v>
      </c>
      <c r="J354" s="23">
        <f t="shared" si="37"/>
        <v>0.3490658503988659</v>
      </c>
      <c r="K354" s="23">
        <f t="shared" si="37"/>
        <v>1.7453292519943295</v>
      </c>
      <c r="L354" s="30">
        <f t="shared" si="38"/>
        <v>2534888.0869603842</v>
      </c>
      <c r="M354">
        <f t="shared" si="39"/>
        <v>0</v>
      </c>
      <c r="N354" s="24">
        <f t="shared" si="40"/>
        <v>0</v>
      </c>
      <c r="O354" s="24">
        <f t="shared" si="41"/>
        <v>1464301.8527323273</v>
      </c>
      <c r="P354" s="31"/>
      <c r="Q354" s="24"/>
      <c r="R354" s="24"/>
      <c r="S354" s="24"/>
      <c r="T354" s="24"/>
      <c r="U354" s="24"/>
    </row>
    <row r="355" spans="1:21">
      <c r="B355" s="4"/>
      <c r="F355" s="1">
        <v>110</v>
      </c>
      <c r="G355" s="13">
        <f t="shared" si="42"/>
        <v>20</v>
      </c>
      <c r="H355" s="11">
        <f t="shared" si="35"/>
        <v>20</v>
      </c>
      <c r="I355" s="11">
        <f t="shared" si="36"/>
        <v>110</v>
      </c>
      <c r="J355" s="23">
        <f t="shared" si="37"/>
        <v>0.3490658503988659</v>
      </c>
      <c r="K355" s="23">
        <f t="shared" si="37"/>
        <v>1.9198621771937625</v>
      </c>
      <c r="L355" s="30">
        <f t="shared" si="38"/>
        <v>2534888.0869603842</v>
      </c>
      <c r="M355">
        <f t="shared" si="39"/>
        <v>-14.463208177661457</v>
      </c>
      <c r="N355" s="24">
        <f t="shared" si="40"/>
        <v>-633109.25731861359</v>
      </c>
      <c r="O355" s="24">
        <f t="shared" si="41"/>
        <v>1544636.9698606995</v>
      </c>
      <c r="P355" s="31"/>
      <c r="Q355" s="24"/>
      <c r="R355" s="24"/>
      <c r="S355" s="24"/>
      <c r="T355" s="24"/>
      <c r="U355" s="24"/>
    </row>
    <row r="356" spans="1:21">
      <c r="A356" s="4"/>
      <c r="B356" s="4"/>
      <c r="F356" s="1">
        <v>120</v>
      </c>
      <c r="G356" s="13">
        <f t="shared" si="42"/>
        <v>20</v>
      </c>
      <c r="H356" s="11">
        <f t="shared" si="35"/>
        <v>20</v>
      </c>
      <c r="I356" s="11">
        <f t="shared" si="36"/>
        <v>120</v>
      </c>
      <c r="J356" s="23">
        <f t="shared" si="37"/>
        <v>0.3490658503988659</v>
      </c>
      <c r="K356" s="23">
        <f t="shared" si="37"/>
        <v>2.0943951023931953</v>
      </c>
      <c r="L356" s="30">
        <f t="shared" si="38"/>
        <v>2534888.0869603842</v>
      </c>
      <c r="M356">
        <f t="shared" si="39"/>
        <v>-28.926416355322893</v>
      </c>
      <c r="N356" s="24">
        <f t="shared" si="40"/>
        <v>-1226089.7952642655</v>
      </c>
      <c r="O356" s="24">
        <f t="shared" si="41"/>
        <v>1780550.3954308438</v>
      </c>
      <c r="P356" s="31"/>
      <c r="Q356" s="24"/>
      <c r="R356" s="24"/>
      <c r="S356" s="24"/>
      <c r="T356" s="24"/>
      <c r="U356" s="24"/>
    </row>
    <row r="357" spans="1:21">
      <c r="B357" s="4"/>
      <c r="F357" s="1">
        <v>130</v>
      </c>
      <c r="G357" s="13">
        <f t="shared" si="42"/>
        <v>20</v>
      </c>
      <c r="H357" s="11">
        <f t="shared" si="35"/>
        <v>20</v>
      </c>
      <c r="I357" s="11">
        <f t="shared" si="36"/>
        <v>130</v>
      </c>
      <c r="J357" s="23">
        <f t="shared" si="37"/>
        <v>0.3490658503988659</v>
      </c>
      <c r="K357" s="23">
        <f t="shared" si="37"/>
        <v>2.2689280275926285</v>
      </c>
      <c r="L357" s="30">
        <f t="shared" si="38"/>
        <v>2534888.0869603842</v>
      </c>
      <c r="M357">
        <f t="shared" si="39"/>
        <v>-43.389624532984371</v>
      </c>
      <c r="N357" s="24">
        <f t="shared" si="40"/>
        <v>-1741356.3956052279</v>
      </c>
      <c r="O357" s="24">
        <f t="shared" si="41"/>
        <v>2157089.0963894883</v>
      </c>
      <c r="P357" s="31"/>
      <c r="Q357" s="24"/>
      <c r="R357" s="24"/>
      <c r="S357" s="24"/>
      <c r="T357" s="24"/>
      <c r="U357" s="24"/>
    </row>
    <row r="358" spans="1:21">
      <c r="A358" s="4"/>
      <c r="B358" s="4"/>
      <c r="F358" s="1">
        <v>140</v>
      </c>
      <c r="G358" s="13">
        <f t="shared" si="42"/>
        <v>20</v>
      </c>
      <c r="H358" s="11">
        <f t="shared" si="35"/>
        <v>20</v>
      </c>
      <c r="I358" s="11">
        <f t="shared" si="36"/>
        <v>140</v>
      </c>
      <c r="J358" s="23">
        <f t="shared" si="37"/>
        <v>0.3490658503988659</v>
      </c>
      <c r="K358" s="23">
        <f t="shared" si="37"/>
        <v>2.4434609527920612</v>
      </c>
      <c r="L358" s="30">
        <f t="shared" si="38"/>
        <v>2534888.0869603842</v>
      </c>
      <c r="M358">
        <f t="shared" si="39"/>
        <v>-57.852832710645828</v>
      </c>
      <c r="N358" s="24">
        <f t="shared" si="40"/>
        <v>-2146249.6262319218</v>
      </c>
      <c r="O358" s="24">
        <f t="shared" si="41"/>
        <v>2650386.708931081</v>
      </c>
      <c r="P358" s="31"/>
      <c r="Q358" s="24"/>
      <c r="R358" s="24"/>
      <c r="S358" s="24"/>
      <c r="T358" s="24"/>
      <c r="U358" s="24"/>
    </row>
    <row r="359" spans="1:21">
      <c r="B359" s="4"/>
      <c r="F359" s="1">
        <v>150</v>
      </c>
      <c r="G359" s="13">
        <f t="shared" si="42"/>
        <v>20</v>
      </c>
      <c r="H359" s="11">
        <f t="shared" si="35"/>
        <v>20</v>
      </c>
      <c r="I359" s="11">
        <f t="shared" si="36"/>
        <v>150</v>
      </c>
      <c r="J359" s="23">
        <f t="shared" si="37"/>
        <v>0.3490658503988659</v>
      </c>
      <c r="K359" s="23">
        <f t="shared" si="37"/>
        <v>2.6179938779914944</v>
      </c>
      <c r="L359" s="30">
        <f t="shared" si="38"/>
        <v>2534888.0869603842</v>
      </c>
      <c r="M359">
        <f t="shared" si="39"/>
        <v>-72.316040888307285</v>
      </c>
      <c r="N359" s="24">
        <f t="shared" si="40"/>
        <v>-2415105.9122715932</v>
      </c>
      <c r="O359" s="24">
        <f t="shared" si="41"/>
        <v>3229176.2736292626</v>
      </c>
      <c r="P359" s="31"/>
      <c r="Q359" s="24"/>
      <c r="R359" s="24"/>
      <c r="S359" s="24"/>
      <c r="T359" s="24"/>
      <c r="U359" s="24"/>
    </row>
    <row r="360" spans="1:21">
      <c r="A360" s="4"/>
      <c r="B360" s="4"/>
      <c r="F360" s="1">
        <v>160</v>
      </c>
      <c r="G360" s="13">
        <f t="shared" si="42"/>
        <v>20</v>
      </c>
      <c r="H360" s="11">
        <f t="shared" si="35"/>
        <v>20</v>
      </c>
      <c r="I360" s="11">
        <f t="shared" si="36"/>
        <v>160</v>
      </c>
      <c r="J360" s="23">
        <f t="shared" si="37"/>
        <v>0.3490658503988659</v>
      </c>
      <c r="K360" s="23">
        <f t="shared" si="37"/>
        <v>2.7925268031909272</v>
      </c>
      <c r="L360" s="30">
        <f t="shared" si="38"/>
        <v>2534888.0869603842</v>
      </c>
      <c r="M360">
        <f t="shared" si="39"/>
        <v>-86.779249065968742</v>
      </c>
      <c r="N360" s="24">
        <f t="shared" si="40"/>
        <v>-2530884.1848574933</v>
      </c>
      <c r="O360" s="24">
        <f t="shared" si="41"/>
        <v>3856772.046673967</v>
      </c>
      <c r="P360" s="31"/>
      <c r="Q360" s="24"/>
      <c r="R360" s="24"/>
      <c r="S360" s="24"/>
      <c r="T360" s="24"/>
      <c r="U360" s="24"/>
    </row>
    <row r="361" spans="1:21">
      <c r="A361" s="4"/>
      <c r="B361" s="4"/>
      <c r="F361" s="1">
        <v>170</v>
      </c>
      <c r="G361" s="13">
        <f t="shared" si="42"/>
        <v>20</v>
      </c>
      <c r="H361" s="11">
        <f t="shared" si="35"/>
        <v>20</v>
      </c>
      <c r="I361" s="11">
        <f t="shared" si="36"/>
        <v>170</v>
      </c>
      <c r="J361" s="23">
        <f t="shared" si="37"/>
        <v>0.3490658503988659</v>
      </c>
      <c r="K361" s="23">
        <f t="shared" si="37"/>
        <v>2.9670597283903604</v>
      </c>
      <c r="L361" s="30">
        <f t="shared" si="38"/>
        <v>2534888.0869603842</v>
      </c>
      <c r="M361">
        <f t="shared" si="39"/>
        <v>-101.2424572436302</v>
      </c>
      <c r="N361" s="24">
        <f t="shared" si="40"/>
        <v>-2486246.0047607236</v>
      </c>
      <c r="O361" s="24">
        <f t="shared" si="41"/>
        <v>4493394.7729602698</v>
      </c>
      <c r="P361" s="31"/>
      <c r="Q361" s="24"/>
      <c r="R361" s="24"/>
      <c r="S361" s="24"/>
      <c r="T361" s="24"/>
      <c r="U361" s="24"/>
    </row>
    <row r="362" spans="1:21">
      <c r="B362" s="4"/>
      <c r="F362" s="1">
        <v>180</v>
      </c>
      <c r="G362" s="13">
        <f t="shared" si="42"/>
        <v>20</v>
      </c>
      <c r="H362" s="11">
        <f t="shared" si="35"/>
        <v>20</v>
      </c>
      <c r="I362" s="11">
        <f t="shared" si="36"/>
        <v>180</v>
      </c>
      <c r="J362" s="23">
        <f t="shared" si="37"/>
        <v>0.3490658503988659</v>
      </c>
      <c r="K362" s="23">
        <f t="shared" si="37"/>
        <v>3.1415926535897931</v>
      </c>
      <c r="L362" s="30">
        <f t="shared" si="38"/>
        <v>2534888.0869603842</v>
      </c>
      <c r="M362">
        <f t="shared" si="39"/>
        <v>-115.70566542129166</v>
      </c>
      <c r="N362" s="24">
        <f t="shared" si="40"/>
        <v>-2284020.6988023925</v>
      </c>
      <c r="O362" s="24">
        <f t="shared" si="41"/>
        <v>5098693.0369397849</v>
      </c>
      <c r="P362" s="31"/>
      <c r="Q362" s="24"/>
      <c r="R362" s="24"/>
      <c r="S362" s="24"/>
      <c r="T362" s="24"/>
      <c r="U362" s="24"/>
    </row>
    <row r="363" spans="1:21">
      <c r="B363" s="4"/>
      <c r="F363" s="1">
        <v>-180</v>
      </c>
      <c r="G363" s="13">
        <f t="shared" si="42"/>
        <v>40</v>
      </c>
      <c r="H363" s="11">
        <f t="shared" si="35"/>
        <v>40</v>
      </c>
      <c r="I363" s="11">
        <f t="shared" si="36"/>
        <v>-180</v>
      </c>
      <c r="J363" s="23">
        <f t="shared" si="37"/>
        <v>0.69813170079773179</v>
      </c>
      <c r="K363" s="23">
        <f t="shared" si="37"/>
        <v>-3.1415926535897931</v>
      </c>
      <c r="L363" s="30">
        <f t="shared" si="38"/>
        <v>1869371.3209482003</v>
      </c>
      <c r="M363">
        <f t="shared" si="39"/>
        <v>404.96982897452079</v>
      </c>
      <c r="N363" s="24">
        <f t="shared" si="40"/>
        <v>1321148.8922153763</v>
      </c>
      <c r="O363" s="24">
        <f t="shared" si="41"/>
        <v>2676648.9232468307</v>
      </c>
      <c r="P363" s="31"/>
      <c r="Q363" s="24"/>
      <c r="R363" s="24"/>
      <c r="S363" s="24"/>
      <c r="T363" s="24"/>
      <c r="U363" s="24"/>
    </row>
    <row r="364" spans="1:21">
      <c r="B364" s="4"/>
      <c r="F364" s="1">
        <v>-170</v>
      </c>
      <c r="G364" s="13">
        <f t="shared" si="42"/>
        <v>40</v>
      </c>
      <c r="H364" s="11">
        <f t="shared" si="35"/>
        <v>40</v>
      </c>
      <c r="I364" s="11">
        <f t="shared" si="36"/>
        <v>-170</v>
      </c>
      <c r="J364" s="23">
        <f t="shared" si="37"/>
        <v>0.69813170079773179</v>
      </c>
      <c r="K364" s="23">
        <f t="shared" si="37"/>
        <v>-2.9670597283903604</v>
      </c>
      <c r="L364" s="30">
        <f t="shared" si="38"/>
        <v>1869371.3209482003</v>
      </c>
      <c r="M364">
        <f t="shared" si="39"/>
        <v>390.50662079685935</v>
      </c>
      <c r="N364" s="24">
        <f t="shared" si="40"/>
        <v>948963.77818657679</v>
      </c>
      <c r="O364" s="24">
        <f t="shared" si="41"/>
        <v>2388594.7443461353</v>
      </c>
      <c r="P364" s="31"/>
      <c r="Q364" s="24"/>
      <c r="R364" s="24"/>
      <c r="S364" s="24"/>
      <c r="T364" s="24"/>
      <c r="U364" s="24"/>
    </row>
    <row r="365" spans="1:21">
      <c r="A365" s="4"/>
      <c r="B365" s="4"/>
      <c r="F365" s="1">
        <v>-160</v>
      </c>
      <c r="G365" s="13">
        <f t="shared" si="42"/>
        <v>40</v>
      </c>
      <c r="H365" s="11">
        <f t="shared" si="35"/>
        <v>40</v>
      </c>
      <c r="I365" s="11">
        <f t="shared" si="36"/>
        <v>-160</v>
      </c>
      <c r="J365" s="23">
        <f t="shared" si="37"/>
        <v>0.69813170079773179</v>
      </c>
      <c r="K365" s="23">
        <f t="shared" si="37"/>
        <v>-2.7925268031909272</v>
      </c>
      <c r="L365" s="30">
        <f t="shared" si="38"/>
        <v>1869371.3209482003</v>
      </c>
      <c r="M365">
        <f t="shared" si="39"/>
        <v>376.04341261919791</v>
      </c>
      <c r="N365" s="24">
        <f t="shared" si="40"/>
        <v>516629.96042339207</v>
      </c>
      <c r="O365" s="24">
        <f t="shared" si="41"/>
        <v>2202625.8246173421</v>
      </c>
      <c r="P365" s="31"/>
      <c r="Q365" s="24"/>
      <c r="R365" s="24"/>
      <c r="S365" s="24"/>
      <c r="T365" s="24"/>
      <c r="U365" s="24"/>
    </row>
    <row r="366" spans="1:21">
      <c r="B366" s="4"/>
      <c r="F366" s="1">
        <v>-150</v>
      </c>
      <c r="G366" s="13">
        <f t="shared" si="42"/>
        <v>40</v>
      </c>
      <c r="H366" s="11">
        <f t="shared" si="35"/>
        <v>40</v>
      </c>
      <c r="I366" s="11">
        <f t="shared" si="36"/>
        <v>-150</v>
      </c>
      <c r="J366" s="23">
        <f t="shared" si="37"/>
        <v>0.69813170079773179</v>
      </c>
      <c r="K366" s="23">
        <f t="shared" si="37"/>
        <v>-2.6179938779914944</v>
      </c>
      <c r="L366" s="30">
        <f t="shared" si="38"/>
        <v>1869371.3209482003</v>
      </c>
      <c r="M366">
        <f t="shared" si="39"/>
        <v>361.58020444153641</v>
      </c>
      <c r="N366" s="24">
        <f t="shared" si="40"/>
        <v>51550.295933371577</v>
      </c>
      <c r="O366" s="24">
        <f t="shared" si="41"/>
        <v>2130529.5364699103</v>
      </c>
      <c r="P366" s="31"/>
      <c r="Q366" s="24"/>
      <c r="R366" s="24"/>
      <c r="S366" s="24"/>
      <c r="T366" s="24"/>
      <c r="U366" s="24"/>
    </row>
    <row r="367" spans="1:21">
      <c r="A367" s="4"/>
      <c r="B367" s="4"/>
      <c r="F367" s="1">
        <v>-140</v>
      </c>
      <c r="G367" s="13">
        <f t="shared" si="42"/>
        <v>40</v>
      </c>
      <c r="H367" s="11">
        <f t="shared" si="35"/>
        <v>40</v>
      </c>
      <c r="I367" s="11">
        <f t="shared" si="36"/>
        <v>-140</v>
      </c>
      <c r="J367" s="23">
        <f t="shared" si="37"/>
        <v>0.69813170079773179</v>
      </c>
      <c r="K367" s="23">
        <f t="shared" si="37"/>
        <v>-2.4434609527920612</v>
      </c>
      <c r="L367" s="30">
        <f t="shared" si="38"/>
        <v>1869371.3209482003</v>
      </c>
      <c r="M367">
        <f t="shared" si="39"/>
        <v>347.11699626387497</v>
      </c>
      <c r="N367" s="24">
        <f t="shared" si="40"/>
        <v>-416796.80989507231</v>
      </c>
      <c r="O367" s="24">
        <f t="shared" si="41"/>
        <v>2176875.5993976817</v>
      </c>
      <c r="P367" s="31"/>
      <c r="Q367" s="24"/>
      <c r="R367" s="24"/>
      <c r="S367" s="24"/>
      <c r="T367" s="24"/>
      <c r="U367" s="24"/>
    </row>
    <row r="368" spans="1:21">
      <c r="A368" s="4"/>
      <c r="B368" s="4"/>
      <c r="F368" s="1">
        <v>-130</v>
      </c>
      <c r="G368" s="13">
        <f t="shared" si="42"/>
        <v>40</v>
      </c>
      <c r="H368" s="11">
        <f t="shared" si="35"/>
        <v>40</v>
      </c>
      <c r="I368" s="11">
        <f t="shared" si="36"/>
        <v>-130</v>
      </c>
      <c r="J368" s="23">
        <f t="shared" si="37"/>
        <v>0.69813170079773179</v>
      </c>
      <c r="K368" s="23">
        <f t="shared" si="37"/>
        <v>-2.2689280275926285</v>
      </c>
      <c r="L368" s="30">
        <f t="shared" si="38"/>
        <v>1869371.3209482003</v>
      </c>
      <c r="M368">
        <f t="shared" si="39"/>
        <v>332.65378808621352</v>
      </c>
      <c r="N368" s="24">
        <f t="shared" si="40"/>
        <v>-858725.8496054156</v>
      </c>
      <c r="O368" s="24">
        <f t="shared" si="41"/>
        <v>2338726.4348835642</v>
      </c>
      <c r="P368" s="31"/>
      <c r="Q368" s="24"/>
      <c r="R368" s="24"/>
      <c r="S368" s="24"/>
      <c r="T368" s="24"/>
      <c r="U368" s="24"/>
    </row>
    <row r="369" spans="1:21">
      <c r="A369" s="4"/>
      <c r="B369" s="4"/>
      <c r="F369" s="1">
        <v>-120</v>
      </c>
      <c r="G369" s="13">
        <f t="shared" si="42"/>
        <v>40</v>
      </c>
      <c r="H369" s="11">
        <f t="shared" si="35"/>
        <v>40</v>
      </c>
      <c r="I369" s="11">
        <f t="shared" si="36"/>
        <v>-120</v>
      </c>
      <c r="J369" s="23">
        <f t="shared" si="37"/>
        <v>0.69813170079773179</v>
      </c>
      <c r="K369" s="23">
        <f t="shared" si="37"/>
        <v>-2.0943951023931953</v>
      </c>
      <c r="L369" s="30">
        <f t="shared" si="38"/>
        <v>1869371.3209482003</v>
      </c>
      <c r="M369">
        <f t="shared" si="39"/>
        <v>318.19057990855208</v>
      </c>
      <c r="N369" s="24">
        <f t="shared" si="40"/>
        <v>-1246225.786852357</v>
      </c>
      <c r="O369" s="24">
        <f t="shared" si="41"/>
        <v>2605823.3605873268</v>
      </c>
      <c r="P369" s="31"/>
      <c r="Q369" s="24"/>
      <c r="R369" s="24"/>
      <c r="S369" s="24"/>
      <c r="T369" s="24"/>
      <c r="U369" s="24"/>
    </row>
    <row r="370" spans="1:21">
      <c r="A370" s="7"/>
      <c r="B370" s="4"/>
      <c r="F370" s="1">
        <v>-110</v>
      </c>
      <c r="G370" s="13">
        <f t="shared" si="42"/>
        <v>40</v>
      </c>
      <c r="H370" s="11">
        <f t="shared" si="35"/>
        <v>40</v>
      </c>
      <c r="I370" s="11">
        <f t="shared" si="36"/>
        <v>-110</v>
      </c>
      <c r="J370" s="23">
        <f t="shared" si="37"/>
        <v>0.69813170079773179</v>
      </c>
      <c r="K370" s="23">
        <f t="shared" si="37"/>
        <v>-1.9198621771937625</v>
      </c>
      <c r="L370" s="30">
        <f t="shared" si="38"/>
        <v>1869371.3209482003</v>
      </c>
      <c r="M370">
        <f t="shared" si="39"/>
        <v>303.72737173089058</v>
      </c>
      <c r="N370" s="24">
        <f t="shared" si="40"/>
        <v>-1554735.4956389719</v>
      </c>
      <c r="O370" s="24">
        <f t="shared" si="41"/>
        <v>2961236.8221657877</v>
      </c>
      <c r="P370" s="31"/>
      <c r="Q370" s="24"/>
      <c r="R370" s="24"/>
      <c r="S370" s="24"/>
      <c r="T370" s="24"/>
      <c r="U370" s="24"/>
    </row>
    <row r="371" spans="1:21">
      <c r="A371" s="7"/>
      <c r="B371" s="4"/>
      <c r="F371" s="1">
        <v>-100</v>
      </c>
      <c r="G371" s="13">
        <f t="shared" si="42"/>
        <v>40</v>
      </c>
      <c r="H371" s="11">
        <f t="shared" si="35"/>
        <v>40</v>
      </c>
      <c r="I371" s="11">
        <f t="shared" si="36"/>
        <v>-100</v>
      </c>
      <c r="J371" s="23">
        <f t="shared" si="37"/>
        <v>0.69813170079773179</v>
      </c>
      <c r="K371" s="23">
        <f t="shared" si="37"/>
        <v>-1.7453292519943295</v>
      </c>
      <c r="L371" s="30">
        <f t="shared" si="38"/>
        <v>1869371.3209482003</v>
      </c>
      <c r="M371">
        <f t="shared" si="39"/>
        <v>289.26416355322914</v>
      </c>
      <c r="N371" s="24">
        <f t="shared" si="40"/>
        <v>-1764700.5319500731</v>
      </c>
      <c r="O371" s="24">
        <f t="shared" si="41"/>
        <v>3382439.4487170265</v>
      </c>
      <c r="P371" s="31"/>
      <c r="Q371" s="24"/>
      <c r="R371" s="24"/>
      <c r="S371" s="24"/>
      <c r="T371" s="24"/>
      <c r="U371" s="24"/>
    </row>
    <row r="372" spans="1:21">
      <c r="B372" s="4"/>
      <c r="F372" s="1">
        <v>-90</v>
      </c>
      <c r="G372" s="13">
        <f t="shared" si="42"/>
        <v>40</v>
      </c>
      <c r="H372" s="11">
        <f t="shared" si="35"/>
        <v>40</v>
      </c>
      <c r="I372" s="11">
        <f t="shared" si="36"/>
        <v>-90</v>
      </c>
      <c r="J372" s="23">
        <f t="shared" si="37"/>
        <v>0.69813170079773179</v>
      </c>
      <c r="K372" s="23">
        <f t="shared" si="37"/>
        <v>-1.5707963267948966</v>
      </c>
      <c r="L372" s="30">
        <f t="shared" si="38"/>
        <v>1869371.3209482003</v>
      </c>
      <c r="M372">
        <f t="shared" si="39"/>
        <v>274.8009553755677</v>
      </c>
      <c r="N372" s="24">
        <f t="shared" si="40"/>
        <v>-1862812.5640516633</v>
      </c>
      <c r="O372" s="24">
        <f t="shared" si="41"/>
        <v>3842733.9177731746</v>
      </c>
      <c r="P372" s="31"/>
      <c r="Q372" s="24"/>
      <c r="R372" s="24"/>
      <c r="S372" s="24"/>
      <c r="T372" s="24"/>
      <c r="U372" s="24"/>
    </row>
    <row r="373" spans="1:21">
      <c r="A373" s="4"/>
      <c r="B373" s="4"/>
      <c r="F373" s="1">
        <v>-80</v>
      </c>
      <c r="G373" s="13">
        <f t="shared" si="42"/>
        <v>40</v>
      </c>
      <c r="H373" s="11">
        <f t="shared" si="35"/>
        <v>40</v>
      </c>
      <c r="I373" s="11">
        <f t="shared" si="36"/>
        <v>-80</v>
      </c>
      <c r="J373" s="23">
        <f t="shared" si="37"/>
        <v>0.69813170079773179</v>
      </c>
      <c r="K373" s="23">
        <f t="shared" si="37"/>
        <v>-1.3962634015954636</v>
      </c>
      <c r="L373" s="30">
        <f t="shared" si="38"/>
        <v>1869371.3209482003</v>
      </c>
      <c r="M373">
        <f t="shared" si="39"/>
        <v>260.33774719790625</v>
      </c>
      <c r="N373" s="24">
        <f t="shared" si="40"/>
        <v>-1842852.9019501854</v>
      </c>
      <c r="O373" s="24">
        <f t="shared" si="41"/>
        <v>4312945.1266735801</v>
      </c>
      <c r="P373" s="31"/>
      <c r="Q373" s="24"/>
      <c r="R373" s="24"/>
      <c r="S373" s="24"/>
      <c r="T373" s="24"/>
      <c r="U373" s="24"/>
    </row>
    <row r="374" spans="1:21">
      <c r="B374" s="4"/>
      <c r="F374" s="1">
        <v>-70</v>
      </c>
      <c r="G374" s="13">
        <f t="shared" si="42"/>
        <v>40</v>
      </c>
      <c r="H374" s="11">
        <f t="shared" si="35"/>
        <v>40</v>
      </c>
      <c r="I374" s="11">
        <f t="shared" si="36"/>
        <v>-70</v>
      </c>
      <c r="J374" s="23">
        <f t="shared" si="37"/>
        <v>0.69813170079773179</v>
      </c>
      <c r="K374" s="23">
        <f t="shared" si="37"/>
        <v>-1.2217304763960306</v>
      </c>
      <c r="L374" s="30">
        <f t="shared" si="38"/>
        <v>1869371.3209482003</v>
      </c>
      <c r="M374">
        <f t="shared" si="39"/>
        <v>245.87453902024478</v>
      </c>
      <c r="N374" s="24">
        <f t="shared" si="40"/>
        <v>-1706086.6601104655</v>
      </c>
      <c r="O374" s="24">
        <f t="shared" si="41"/>
        <v>4763269.4144705227</v>
      </c>
      <c r="P374" s="31"/>
      <c r="Q374" s="24"/>
      <c r="R374" s="24"/>
      <c r="S374" s="24"/>
      <c r="T374" s="24"/>
      <c r="U374" s="24"/>
    </row>
    <row r="375" spans="1:21">
      <c r="A375" s="4"/>
      <c r="B375" s="4"/>
      <c r="F375" s="1">
        <v>-60</v>
      </c>
      <c r="G375" s="13">
        <f t="shared" si="42"/>
        <v>40</v>
      </c>
      <c r="H375" s="11">
        <f t="shared" si="35"/>
        <v>40</v>
      </c>
      <c r="I375" s="11">
        <f t="shared" si="36"/>
        <v>-60</v>
      </c>
      <c r="J375" s="23">
        <f t="shared" si="37"/>
        <v>0.69813170079773179</v>
      </c>
      <c r="K375" s="23">
        <f t="shared" si="37"/>
        <v>-1.0471975511965976</v>
      </c>
      <c r="L375" s="30">
        <f t="shared" si="38"/>
        <v>1869371.3209482003</v>
      </c>
      <c r="M375">
        <f t="shared" si="39"/>
        <v>231.41133084258331</v>
      </c>
      <c r="N375" s="24">
        <f t="shared" si="40"/>
        <v>-1461182.5699955761</v>
      </c>
      <c r="O375" s="24">
        <f t="shared" si="41"/>
        <v>5165163.6240976136</v>
      </c>
      <c r="P375" s="31"/>
      <c r="Q375" s="24"/>
      <c r="R375" s="24"/>
      <c r="S375" s="24"/>
      <c r="T375" s="24"/>
      <c r="U375" s="24"/>
    </row>
    <row r="376" spans="1:21">
      <c r="B376" s="4"/>
      <c r="F376" s="1">
        <v>-50</v>
      </c>
      <c r="G376" s="13">
        <f t="shared" si="42"/>
        <v>40</v>
      </c>
      <c r="H376" s="11">
        <f t="shared" si="35"/>
        <v>40</v>
      </c>
      <c r="I376" s="11">
        <f t="shared" si="36"/>
        <v>-50</v>
      </c>
      <c r="J376" s="23">
        <f t="shared" si="37"/>
        <v>0.69813170079773179</v>
      </c>
      <c r="K376" s="23">
        <f t="shared" si="37"/>
        <v>-0.87266462599716477</v>
      </c>
      <c r="L376" s="30">
        <f t="shared" si="38"/>
        <v>1869371.3209482003</v>
      </c>
      <c r="M376">
        <f t="shared" si="39"/>
        <v>216.94812266492187</v>
      </c>
      <c r="N376" s="24">
        <f t="shared" si="40"/>
        <v>-1123663.5249954108</v>
      </c>
      <c r="O376" s="24">
        <f t="shared" si="41"/>
        <v>5493154.2693132376</v>
      </c>
      <c r="P376" s="31"/>
      <c r="Q376" s="24"/>
      <c r="R376" s="24"/>
      <c r="S376" s="24"/>
      <c r="T376" s="24"/>
      <c r="U376" s="24"/>
    </row>
    <row r="377" spans="1:21">
      <c r="A377" s="4"/>
      <c r="B377" s="4"/>
      <c r="F377" s="1">
        <v>-40</v>
      </c>
      <c r="G377" s="13">
        <f t="shared" si="42"/>
        <v>40</v>
      </c>
      <c r="H377" s="11">
        <f t="shared" si="35"/>
        <v>40</v>
      </c>
      <c r="I377" s="11">
        <f t="shared" si="36"/>
        <v>-40</v>
      </c>
      <c r="J377" s="23">
        <f t="shared" si="37"/>
        <v>0.69813170079773179</v>
      </c>
      <c r="K377" s="23">
        <f t="shared" si="37"/>
        <v>-0.69813170079773179</v>
      </c>
      <c r="L377" s="30">
        <f t="shared" si="38"/>
        <v>1869371.3209482003</v>
      </c>
      <c r="M377">
        <f t="shared" si="39"/>
        <v>202.4849144872604</v>
      </c>
      <c r="N377" s="24">
        <f t="shared" si="40"/>
        <v>-714922.68416312255</v>
      </c>
      <c r="O377" s="24">
        <f t="shared" si="41"/>
        <v>5726452.1349753551</v>
      </c>
      <c r="P377" s="31"/>
      <c r="Q377" s="24"/>
      <c r="R377" s="24"/>
      <c r="S377" s="24"/>
      <c r="T377" s="24"/>
      <c r="U377" s="24"/>
    </row>
    <row r="378" spans="1:21">
      <c r="B378" s="4"/>
      <c r="F378" s="1">
        <v>-30</v>
      </c>
      <c r="G378" s="13">
        <f t="shared" si="42"/>
        <v>40</v>
      </c>
      <c r="H378" s="11">
        <f t="shared" si="35"/>
        <v>40</v>
      </c>
      <c r="I378" s="11">
        <f t="shared" si="36"/>
        <v>-30</v>
      </c>
      <c r="J378" s="23">
        <f t="shared" si="37"/>
        <v>0.69813170079773179</v>
      </c>
      <c r="K378" s="23">
        <f t="shared" si="37"/>
        <v>-0.52359877559829882</v>
      </c>
      <c r="L378" s="30">
        <f t="shared" si="38"/>
        <v>1869371.3209482003</v>
      </c>
      <c r="M378">
        <f t="shared" si="39"/>
        <v>188.02170630959895</v>
      </c>
      <c r="N378" s="24">
        <f t="shared" si="40"/>
        <v>-260867.49760850077</v>
      </c>
      <c r="O378" s="24">
        <f t="shared" si="41"/>
        <v>5850269.9715322582</v>
      </c>
      <c r="P378" s="31"/>
      <c r="Q378" s="24"/>
      <c r="R378" s="24"/>
      <c r="S378" s="24"/>
      <c r="T378" s="24"/>
      <c r="U378" s="24"/>
    </row>
    <row r="379" spans="1:21">
      <c r="A379" s="4"/>
      <c r="B379" s="4"/>
      <c r="F379" s="1">
        <v>-20</v>
      </c>
      <c r="G379" s="13">
        <f t="shared" si="42"/>
        <v>40</v>
      </c>
      <c r="H379" s="11">
        <f t="shared" si="35"/>
        <v>40</v>
      </c>
      <c r="I379" s="11">
        <f t="shared" si="36"/>
        <v>-20</v>
      </c>
      <c r="J379" s="23">
        <f t="shared" si="37"/>
        <v>0.69813170079773179</v>
      </c>
      <c r="K379" s="23">
        <f t="shared" si="37"/>
        <v>-0.3490658503988659</v>
      </c>
      <c r="L379" s="30">
        <f t="shared" si="38"/>
        <v>1869371.3209482003</v>
      </c>
      <c r="M379">
        <f t="shared" si="39"/>
        <v>173.55849813193748</v>
      </c>
      <c r="N379" s="24">
        <f t="shared" si="40"/>
        <v>209722.3999522356</v>
      </c>
      <c r="O379" s="24">
        <f t="shared" si="41"/>
        <v>5856759.7635598769</v>
      </c>
      <c r="P379" s="31"/>
      <c r="Q379" s="24"/>
      <c r="R379" s="24"/>
      <c r="S379" s="24"/>
      <c r="T379" s="24"/>
      <c r="U379" s="24"/>
    </row>
    <row r="380" spans="1:21">
      <c r="A380" s="4"/>
      <c r="B380" s="4"/>
      <c r="F380" s="1">
        <v>-10</v>
      </c>
      <c r="G380" s="13">
        <f t="shared" si="42"/>
        <v>40</v>
      </c>
      <c r="H380" s="11">
        <f t="shared" si="35"/>
        <v>40</v>
      </c>
      <c r="I380" s="11">
        <f t="shared" si="36"/>
        <v>-10</v>
      </c>
      <c r="J380" s="23">
        <f t="shared" si="37"/>
        <v>0.69813170079773179</v>
      </c>
      <c r="K380" s="23">
        <f t="shared" si="37"/>
        <v>-0.17453292519943295</v>
      </c>
      <c r="L380" s="30">
        <f t="shared" si="38"/>
        <v>1869371.3209482003</v>
      </c>
      <c r="M380">
        <f t="shared" si="39"/>
        <v>159.09528995427604</v>
      </c>
      <c r="N380" s="24">
        <f t="shared" si="40"/>
        <v>667019.34493547888</v>
      </c>
      <c r="O380" s="24">
        <f t="shared" si="41"/>
        <v>5745510.1649278961</v>
      </c>
      <c r="P380" s="31"/>
      <c r="Q380" s="24"/>
      <c r="R380" s="24"/>
      <c r="S380" s="24"/>
      <c r="T380" s="24"/>
      <c r="U380" s="24"/>
    </row>
    <row r="381" spans="1:21">
      <c r="A381" s="4"/>
      <c r="B381" s="4"/>
      <c r="F381" s="1">
        <v>0</v>
      </c>
      <c r="G381" s="13">
        <f t="shared" si="42"/>
        <v>40</v>
      </c>
      <c r="H381" s="11">
        <f t="shared" si="35"/>
        <v>40</v>
      </c>
      <c r="I381" s="11">
        <f t="shared" si="36"/>
        <v>0</v>
      </c>
      <c r="J381" s="23">
        <f t="shared" si="37"/>
        <v>0.69813170079773179</v>
      </c>
      <c r="K381" s="23">
        <f t="shared" si="37"/>
        <v>0</v>
      </c>
      <c r="L381" s="30">
        <f t="shared" si="38"/>
        <v>1869371.3209482003</v>
      </c>
      <c r="M381">
        <f t="shared" si="39"/>
        <v>144.63208177661457</v>
      </c>
      <c r="N381" s="24">
        <f t="shared" si="40"/>
        <v>1082038.2284311752</v>
      </c>
      <c r="O381" s="24">
        <f t="shared" si="41"/>
        <v>5523572.5713823875</v>
      </c>
      <c r="P381" s="31"/>
      <c r="Q381" s="24"/>
      <c r="R381" s="24"/>
      <c r="S381" s="24"/>
      <c r="T381" s="24"/>
      <c r="U381" s="24"/>
    </row>
    <row r="382" spans="1:21">
      <c r="A382" s="4"/>
      <c r="B382" s="4"/>
      <c r="F382" s="1">
        <v>10</v>
      </c>
      <c r="G382" s="13">
        <f t="shared" si="42"/>
        <v>40</v>
      </c>
      <c r="H382" s="11">
        <f t="shared" si="35"/>
        <v>40</v>
      </c>
      <c r="I382" s="11">
        <f t="shared" si="36"/>
        <v>10</v>
      </c>
      <c r="J382" s="23">
        <f t="shared" si="37"/>
        <v>0.69813170079773179</v>
      </c>
      <c r="K382" s="23">
        <f t="shared" si="37"/>
        <v>0.17453292519943295</v>
      </c>
      <c r="L382" s="30">
        <f t="shared" si="38"/>
        <v>1869371.3209482003</v>
      </c>
      <c r="M382">
        <f t="shared" si="39"/>
        <v>130.16887359895313</v>
      </c>
      <c r="N382" s="24">
        <f t="shared" si="40"/>
        <v>1428473.6756280102</v>
      </c>
      <c r="O382" s="24">
        <f t="shared" si="41"/>
        <v>5205014.1779718325</v>
      </c>
      <c r="P382" s="31"/>
      <c r="Q382" s="24"/>
      <c r="R382" s="24"/>
      <c r="S382" s="24"/>
      <c r="T382" s="24"/>
      <c r="U382" s="24"/>
    </row>
    <row r="383" spans="1:21">
      <c r="A383" s="4"/>
      <c r="B383" s="4"/>
      <c r="F383" s="1">
        <v>20</v>
      </c>
      <c r="G383" s="13">
        <f t="shared" si="42"/>
        <v>40</v>
      </c>
      <c r="H383" s="11">
        <f t="shared" si="35"/>
        <v>40</v>
      </c>
      <c r="I383" s="11">
        <f t="shared" si="36"/>
        <v>20</v>
      </c>
      <c r="J383" s="23">
        <f t="shared" si="37"/>
        <v>0.69813170079773179</v>
      </c>
      <c r="K383" s="23">
        <f t="shared" si="37"/>
        <v>0.3490658503988659</v>
      </c>
      <c r="L383" s="30">
        <f t="shared" si="38"/>
        <v>1869371.3209482003</v>
      </c>
      <c r="M383">
        <f t="shared" si="39"/>
        <v>115.70566542129166</v>
      </c>
      <c r="N383" s="24">
        <f t="shared" si="40"/>
        <v>1684367.3741482962</v>
      </c>
      <c r="O383" s="24">
        <f t="shared" si="41"/>
        <v>4810026.3501284998</v>
      </c>
      <c r="P383" s="31"/>
      <c r="Q383" s="24"/>
      <c r="R383" s="24"/>
      <c r="S383" s="24"/>
      <c r="T383" s="24"/>
      <c r="U383" s="24"/>
    </row>
    <row r="384" spans="1:21">
      <c r="A384" s="4"/>
      <c r="B384" s="4"/>
      <c r="F384" s="1">
        <v>30</v>
      </c>
      <c r="G384" s="13">
        <f t="shared" si="42"/>
        <v>40</v>
      </c>
      <c r="H384" s="11">
        <f t="shared" si="35"/>
        <v>40</v>
      </c>
      <c r="I384" s="11">
        <f t="shared" si="36"/>
        <v>30</v>
      </c>
      <c r="J384" s="23">
        <f t="shared" si="37"/>
        <v>0.69813170079773179</v>
      </c>
      <c r="K384" s="23">
        <f t="shared" si="37"/>
        <v>0.52359877559829882</v>
      </c>
      <c r="L384" s="30">
        <f t="shared" si="38"/>
        <v>1869371.3209482003</v>
      </c>
      <c r="M384">
        <f t="shared" si="39"/>
        <v>101.2424572436302</v>
      </c>
      <c r="N384" s="24">
        <f t="shared" si="40"/>
        <v>1833499.8700849451</v>
      </c>
      <c r="O384" s="24">
        <f t="shared" si="41"/>
        <v>4363644.8230213728</v>
      </c>
      <c r="P384" s="31"/>
      <c r="Q384" s="24"/>
      <c r="R384" s="24"/>
      <c r="S384" s="24"/>
      <c r="T384" s="24"/>
      <c r="U384" s="24"/>
    </row>
    <row r="385" spans="1:21">
      <c r="A385" s="4"/>
      <c r="B385" s="4"/>
      <c r="F385" s="1">
        <v>40</v>
      </c>
      <c r="G385" s="13">
        <f t="shared" si="42"/>
        <v>40</v>
      </c>
      <c r="H385" s="11">
        <f t="shared" ref="H385:H448" si="43">ROUND((ROUNDDOWN(G385,0)+(G385-ROUNDDOWN(G385,0))*(5/3)),2)</f>
        <v>40</v>
      </c>
      <c r="I385" s="11">
        <f t="shared" ref="I385:I448" si="44">ROUND((ROUNDDOWN(F385,0)+(F385-ROUNDDOWN(F385,0))*(5/3)),2)</f>
        <v>40</v>
      </c>
      <c r="J385" s="23">
        <f t="shared" ref="J385:K448" si="45">RADIANS(H385)</f>
        <v>0.69813170079773179</v>
      </c>
      <c r="K385" s="23">
        <f t="shared" si="45"/>
        <v>0.69813170079773179</v>
      </c>
      <c r="L385" s="30">
        <f t="shared" ref="L385:L448" si="46">O$12*O$16*((TAN(Q$7-(J385/2))/(((1-Q$5*SIN(J385))/(1+Q$5*SIN(J385)))^Q$5))^($O$17/2))</f>
        <v>1869371.3209482003</v>
      </c>
      <c r="M385">
        <f t="shared" ref="M385:M448" si="47">O$17*(0-DEGREES(K385)-(-O$9))</f>
        <v>86.779249065968742</v>
      </c>
      <c r="N385" s="24">
        <f t="shared" ref="N385:N448" si="48">L385*SIN(RADIANS(M385))</f>
        <v>1866418.6147512165</v>
      </c>
      <c r="O385" s="24">
        <f t="shared" ref="O385:O448" si="49">O$15-L385*COS(RADIANS(M385))</f>
        <v>3894162.8475032682</v>
      </c>
      <c r="P385" s="31"/>
      <c r="Q385" s="24"/>
      <c r="R385" s="24"/>
      <c r="S385" s="24"/>
      <c r="T385" s="24"/>
      <c r="U385" s="24"/>
    </row>
    <row r="386" spans="1:21">
      <c r="A386" s="7"/>
      <c r="B386" s="4"/>
      <c r="F386" s="1">
        <v>50</v>
      </c>
      <c r="G386" s="13">
        <f t="shared" si="42"/>
        <v>40</v>
      </c>
      <c r="H386" s="11">
        <f t="shared" si="43"/>
        <v>40</v>
      </c>
      <c r="I386" s="11">
        <f t="shared" si="44"/>
        <v>50</v>
      </c>
      <c r="J386" s="23">
        <f t="shared" si="45"/>
        <v>0.69813170079773179</v>
      </c>
      <c r="K386" s="23">
        <f t="shared" si="45"/>
        <v>0.87266462599716477</v>
      </c>
      <c r="L386" s="30">
        <f t="shared" si="46"/>
        <v>1869371.3209482003</v>
      </c>
      <c r="M386">
        <f t="shared" si="47"/>
        <v>72.316040888307285</v>
      </c>
      <c r="N386" s="24">
        <f t="shared" si="48"/>
        <v>1781037.100879126</v>
      </c>
      <c r="O386" s="24">
        <f t="shared" si="49"/>
        <v>3431337.8631131696</v>
      </c>
      <c r="P386" s="31"/>
      <c r="Q386" s="24"/>
      <c r="R386" s="24"/>
      <c r="S386" s="24"/>
      <c r="T386" s="24"/>
      <c r="U386" s="24"/>
    </row>
    <row r="387" spans="1:21">
      <c r="A387" s="7"/>
      <c r="B387" s="4"/>
      <c r="F387" s="1">
        <v>60</v>
      </c>
      <c r="G387" s="13">
        <f t="shared" si="42"/>
        <v>40</v>
      </c>
      <c r="H387" s="11">
        <f t="shared" si="43"/>
        <v>40</v>
      </c>
      <c r="I387" s="11">
        <f t="shared" si="44"/>
        <v>60</v>
      </c>
      <c r="J387" s="23">
        <f t="shared" si="45"/>
        <v>0.69813170079773179</v>
      </c>
      <c r="K387" s="23">
        <f t="shared" si="45"/>
        <v>1.0471975511965976</v>
      </c>
      <c r="L387" s="30">
        <f t="shared" si="46"/>
        <v>1869371.3209482003</v>
      </c>
      <c r="M387">
        <f t="shared" si="47"/>
        <v>57.852832710645842</v>
      </c>
      <c r="N387" s="24">
        <f t="shared" si="48"/>
        <v>1582767.1128806137</v>
      </c>
      <c r="O387" s="24">
        <f t="shared" si="49"/>
        <v>3004505.3655853281</v>
      </c>
      <c r="P387" s="31"/>
      <c r="Q387" s="24"/>
      <c r="R387" s="24"/>
      <c r="S387" s="24"/>
      <c r="T387" s="24"/>
      <c r="U387" s="24"/>
    </row>
    <row r="388" spans="1:21">
      <c r="B388" s="4"/>
      <c r="F388" s="1">
        <v>70</v>
      </c>
      <c r="G388" s="13">
        <f t="shared" si="42"/>
        <v>40</v>
      </c>
      <c r="H388" s="11">
        <f t="shared" si="43"/>
        <v>40</v>
      </c>
      <c r="I388" s="11">
        <f t="shared" si="44"/>
        <v>70</v>
      </c>
      <c r="J388" s="23">
        <f t="shared" si="45"/>
        <v>0.69813170079773179</v>
      </c>
      <c r="K388" s="23">
        <f t="shared" si="45"/>
        <v>1.2217304763960306</v>
      </c>
      <c r="L388" s="30">
        <f t="shared" si="46"/>
        <v>1869371.3209482003</v>
      </c>
      <c r="M388">
        <f t="shared" si="47"/>
        <v>43.389624532984371</v>
      </c>
      <c r="N388" s="24">
        <f t="shared" si="48"/>
        <v>1284175.7086789354</v>
      </c>
      <c r="O388" s="24">
        <f t="shared" si="49"/>
        <v>2640719.5186593444</v>
      </c>
      <c r="P388" s="31"/>
      <c r="Q388" s="24"/>
      <c r="R388" s="24"/>
      <c r="S388" s="24"/>
      <c r="T388" s="24"/>
      <c r="U388" s="24"/>
    </row>
    <row r="389" spans="1:21">
      <c r="B389" s="4"/>
      <c r="F389" s="1">
        <v>80</v>
      </c>
      <c r="G389" s="13">
        <f t="shared" si="42"/>
        <v>40</v>
      </c>
      <c r="H389" s="11">
        <f t="shared" si="43"/>
        <v>40</v>
      </c>
      <c r="I389" s="11">
        <f t="shared" si="44"/>
        <v>80</v>
      </c>
      <c r="J389" s="23">
        <f t="shared" si="45"/>
        <v>0.69813170079773179</v>
      </c>
      <c r="K389" s="23">
        <f t="shared" si="45"/>
        <v>1.3962634015954636</v>
      </c>
      <c r="L389" s="30">
        <f t="shared" si="46"/>
        <v>1869371.3209482003</v>
      </c>
      <c r="M389">
        <f t="shared" si="47"/>
        <v>28.926416355322914</v>
      </c>
      <c r="N389" s="24">
        <f t="shared" si="48"/>
        <v>904188.67482337495</v>
      </c>
      <c r="O389" s="24">
        <f t="shared" si="49"/>
        <v>2363038.364836406</v>
      </c>
      <c r="P389" s="31"/>
      <c r="Q389" s="24"/>
    </row>
    <row r="390" spans="1:21">
      <c r="B390" s="4"/>
      <c r="F390" s="1">
        <v>90</v>
      </c>
      <c r="G390" s="13">
        <f t="shared" si="42"/>
        <v>40</v>
      </c>
      <c r="H390" s="11">
        <f t="shared" si="43"/>
        <v>40</v>
      </c>
      <c r="I390" s="11">
        <f t="shared" si="44"/>
        <v>90</v>
      </c>
      <c r="J390" s="23">
        <f t="shared" si="45"/>
        <v>0.69813170079773179</v>
      </c>
      <c r="K390" s="23">
        <f t="shared" si="45"/>
        <v>1.5707963267948966</v>
      </c>
      <c r="L390" s="30">
        <f t="shared" si="46"/>
        <v>1869371.3209482003</v>
      </c>
      <c r="M390">
        <f t="shared" si="47"/>
        <v>14.463208177661457</v>
      </c>
      <c r="N390" s="24">
        <f t="shared" si="48"/>
        <v>466890.94273877784</v>
      </c>
      <c r="O390" s="24">
        <f t="shared" si="49"/>
        <v>2189062.3245306993</v>
      </c>
      <c r="P390" s="31"/>
      <c r="Q390" s="24"/>
    </row>
    <row r="391" spans="1:21">
      <c r="A391" s="4"/>
      <c r="B391" s="4"/>
      <c r="F391" s="1">
        <v>100</v>
      </c>
      <c r="G391" s="13">
        <f t="shared" ref="G391:G454" si="50">G354+20</f>
        <v>40</v>
      </c>
      <c r="H391" s="11">
        <f t="shared" si="43"/>
        <v>40</v>
      </c>
      <c r="I391" s="11">
        <f t="shared" si="44"/>
        <v>100</v>
      </c>
      <c r="J391" s="23">
        <f t="shared" si="45"/>
        <v>0.69813170079773179</v>
      </c>
      <c r="K391" s="23">
        <f t="shared" si="45"/>
        <v>1.7453292519943295</v>
      </c>
      <c r="L391" s="30">
        <f t="shared" si="46"/>
        <v>1869371.3209482003</v>
      </c>
      <c r="M391">
        <f t="shared" si="47"/>
        <v>0</v>
      </c>
      <c r="N391" s="24">
        <f t="shared" si="48"/>
        <v>0</v>
      </c>
      <c r="O391" s="24">
        <f t="shared" si="49"/>
        <v>2129818.6187445112</v>
      </c>
      <c r="P391" s="31"/>
      <c r="Q391" s="24"/>
    </row>
    <row r="392" spans="1:21">
      <c r="A392" s="4"/>
      <c r="B392" s="4"/>
      <c r="F392" s="1">
        <v>110</v>
      </c>
      <c r="G392" s="13">
        <f t="shared" si="50"/>
        <v>40</v>
      </c>
      <c r="H392" s="11">
        <f t="shared" si="43"/>
        <v>40</v>
      </c>
      <c r="I392" s="11">
        <f t="shared" si="44"/>
        <v>110</v>
      </c>
      <c r="J392" s="23">
        <f t="shared" si="45"/>
        <v>0.69813170079773179</v>
      </c>
      <c r="K392" s="23">
        <f t="shared" si="45"/>
        <v>1.9198621771937625</v>
      </c>
      <c r="L392" s="30">
        <f t="shared" si="46"/>
        <v>1869371.3209482003</v>
      </c>
      <c r="M392">
        <f t="shared" si="47"/>
        <v>-14.463208177661457</v>
      </c>
      <c r="N392" s="24">
        <f t="shared" si="48"/>
        <v>-466890.94273877784</v>
      </c>
      <c r="O392" s="24">
        <f t="shared" si="49"/>
        <v>2189062.3245306993</v>
      </c>
      <c r="P392" s="31"/>
      <c r="Q392" s="24"/>
    </row>
    <row r="393" spans="1:21">
      <c r="A393" s="4"/>
      <c r="B393" s="4"/>
      <c r="F393" s="1">
        <v>120</v>
      </c>
      <c r="G393" s="13">
        <f t="shared" si="50"/>
        <v>40</v>
      </c>
      <c r="H393" s="11">
        <f t="shared" si="43"/>
        <v>40</v>
      </c>
      <c r="I393" s="11">
        <f t="shared" si="44"/>
        <v>120</v>
      </c>
      <c r="J393" s="23">
        <f t="shared" si="45"/>
        <v>0.69813170079773179</v>
      </c>
      <c r="K393" s="23">
        <f t="shared" si="45"/>
        <v>2.0943951023931953</v>
      </c>
      <c r="L393" s="30">
        <f t="shared" si="46"/>
        <v>1869371.3209482003</v>
      </c>
      <c r="M393">
        <f t="shared" si="47"/>
        <v>-28.926416355322893</v>
      </c>
      <c r="N393" s="24">
        <f t="shared" si="48"/>
        <v>-904188.67482337449</v>
      </c>
      <c r="O393" s="24">
        <f t="shared" si="49"/>
        <v>2363038.364836406</v>
      </c>
      <c r="P393" s="31"/>
      <c r="Q393" s="24"/>
    </row>
    <row r="394" spans="1:21">
      <c r="A394" s="7"/>
      <c r="B394" s="4"/>
      <c r="F394" s="1">
        <v>130</v>
      </c>
      <c r="G394" s="13">
        <f t="shared" si="50"/>
        <v>40</v>
      </c>
      <c r="H394" s="11">
        <f t="shared" si="43"/>
        <v>40</v>
      </c>
      <c r="I394" s="11">
        <f t="shared" si="44"/>
        <v>130</v>
      </c>
      <c r="J394" s="23">
        <f t="shared" si="45"/>
        <v>0.69813170079773179</v>
      </c>
      <c r="K394" s="23">
        <f t="shared" si="45"/>
        <v>2.2689280275926285</v>
      </c>
      <c r="L394" s="30">
        <f t="shared" si="46"/>
        <v>1869371.3209482003</v>
      </c>
      <c r="M394">
        <f t="shared" si="47"/>
        <v>-43.389624532984371</v>
      </c>
      <c r="N394" s="24">
        <f t="shared" si="48"/>
        <v>-1284175.7086789354</v>
      </c>
      <c r="O394" s="24">
        <f t="shared" si="49"/>
        <v>2640719.5186593444</v>
      </c>
      <c r="P394" s="31"/>
      <c r="Q394" s="24"/>
    </row>
    <row r="395" spans="1:21">
      <c r="A395" s="7"/>
      <c r="B395" s="4"/>
      <c r="F395" s="1">
        <v>140</v>
      </c>
      <c r="G395" s="13">
        <f t="shared" si="50"/>
        <v>40</v>
      </c>
      <c r="H395" s="11">
        <f t="shared" si="43"/>
        <v>40</v>
      </c>
      <c r="I395" s="11">
        <f t="shared" si="44"/>
        <v>140</v>
      </c>
      <c r="J395" s="23">
        <f t="shared" si="45"/>
        <v>0.69813170079773179</v>
      </c>
      <c r="K395" s="23">
        <f t="shared" si="45"/>
        <v>2.4434609527920612</v>
      </c>
      <c r="L395" s="30">
        <f t="shared" si="46"/>
        <v>1869371.3209482003</v>
      </c>
      <c r="M395">
        <f t="shared" si="47"/>
        <v>-57.852832710645828</v>
      </c>
      <c r="N395" s="24">
        <f t="shared" si="48"/>
        <v>-1582767.1128806134</v>
      </c>
      <c r="O395" s="24">
        <f t="shared" si="49"/>
        <v>3004505.3655853281</v>
      </c>
      <c r="P395" s="31"/>
      <c r="Q395" s="24"/>
    </row>
    <row r="396" spans="1:21">
      <c r="B396" s="4"/>
      <c r="F396" s="1">
        <v>150</v>
      </c>
      <c r="G396" s="13">
        <f t="shared" si="50"/>
        <v>40</v>
      </c>
      <c r="H396" s="11">
        <f t="shared" si="43"/>
        <v>40</v>
      </c>
      <c r="I396" s="11">
        <f t="shared" si="44"/>
        <v>150</v>
      </c>
      <c r="J396" s="23">
        <f t="shared" si="45"/>
        <v>0.69813170079773179</v>
      </c>
      <c r="K396" s="23">
        <f t="shared" si="45"/>
        <v>2.6179938779914944</v>
      </c>
      <c r="L396" s="30">
        <f t="shared" si="46"/>
        <v>1869371.3209482003</v>
      </c>
      <c r="M396">
        <f t="shared" si="47"/>
        <v>-72.316040888307285</v>
      </c>
      <c r="N396" s="24">
        <f t="shared" si="48"/>
        <v>-1781037.100879126</v>
      </c>
      <c r="O396" s="24">
        <f t="shared" si="49"/>
        <v>3431337.8631131696</v>
      </c>
      <c r="P396" s="31"/>
      <c r="Q396" s="24"/>
    </row>
    <row r="397" spans="1:21">
      <c r="A397" s="4"/>
      <c r="B397" s="4"/>
      <c r="F397" s="1">
        <v>160</v>
      </c>
      <c r="G397" s="13">
        <f t="shared" si="50"/>
        <v>40</v>
      </c>
      <c r="H397" s="11">
        <f t="shared" si="43"/>
        <v>40</v>
      </c>
      <c r="I397" s="11">
        <f t="shared" si="44"/>
        <v>160</v>
      </c>
      <c r="J397" s="23">
        <f t="shared" si="45"/>
        <v>0.69813170079773179</v>
      </c>
      <c r="K397" s="23">
        <f t="shared" si="45"/>
        <v>2.7925268031909272</v>
      </c>
      <c r="L397" s="30">
        <f t="shared" si="46"/>
        <v>1869371.3209482003</v>
      </c>
      <c r="M397">
        <f t="shared" si="47"/>
        <v>-86.779249065968742</v>
      </c>
      <c r="N397" s="24">
        <f t="shared" si="48"/>
        <v>-1866418.6147512165</v>
      </c>
      <c r="O397" s="24">
        <f t="shared" si="49"/>
        <v>3894162.8475032682</v>
      </c>
      <c r="P397" s="31"/>
      <c r="Q397" s="24"/>
    </row>
    <row r="398" spans="1:21">
      <c r="B398" s="4"/>
      <c r="F398" s="1">
        <v>170</v>
      </c>
      <c r="G398" s="13">
        <f t="shared" si="50"/>
        <v>40</v>
      </c>
      <c r="H398" s="11">
        <f t="shared" si="43"/>
        <v>40</v>
      </c>
      <c r="I398" s="11">
        <f t="shared" si="44"/>
        <v>170</v>
      </c>
      <c r="J398" s="23">
        <f t="shared" si="45"/>
        <v>0.69813170079773179</v>
      </c>
      <c r="K398" s="23">
        <f t="shared" si="45"/>
        <v>2.9670597283903604</v>
      </c>
      <c r="L398" s="30">
        <f t="shared" si="46"/>
        <v>1869371.3209482003</v>
      </c>
      <c r="M398">
        <f t="shared" si="47"/>
        <v>-101.2424572436302</v>
      </c>
      <c r="N398" s="24">
        <f t="shared" si="48"/>
        <v>-1833499.8700849451</v>
      </c>
      <c r="O398" s="24">
        <f t="shared" si="49"/>
        <v>4363644.8230213728</v>
      </c>
      <c r="P398" s="31"/>
      <c r="Q398" s="24"/>
    </row>
    <row r="399" spans="1:21">
      <c r="A399" s="4"/>
      <c r="B399" s="4"/>
      <c r="F399" s="1">
        <v>180</v>
      </c>
      <c r="G399" s="13">
        <f t="shared" si="50"/>
        <v>40</v>
      </c>
      <c r="H399" s="11">
        <f t="shared" si="43"/>
        <v>40</v>
      </c>
      <c r="I399" s="11">
        <f t="shared" si="44"/>
        <v>180</v>
      </c>
      <c r="J399" s="23">
        <f t="shared" si="45"/>
        <v>0.69813170079773179</v>
      </c>
      <c r="K399" s="23">
        <f t="shared" si="45"/>
        <v>3.1415926535897931</v>
      </c>
      <c r="L399" s="30">
        <f t="shared" si="46"/>
        <v>1869371.3209482003</v>
      </c>
      <c r="M399">
        <f t="shared" si="47"/>
        <v>-115.70566542129166</v>
      </c>
      <c r="N399" s="24">
        <f t="shared" si="48"/>
        <v>-1684367.3741482962</v>
      </c>
      <c r="O399" s="24">
        <f t="shared" si="49"/>
        <v>4810026.3501284998</v>
      </c>
      <c r="P399" s="31"/>
      <c r="Q399" s="24"/>
    </row>
    <row r="400" spans="1:21">
      <c r="B400" s="4"/>
      <c r="F400" s="1">
        <v>-180</v>
      </c>
      <c r="G400" s="13">
        <f t="shared" si="50"/>
        <v>60</v>
      </c>
      <c r="H400" s="11">
        <f t="shared" si="43"/>
        <v>60</v>
      </c>
      <c r="I400" s="11">
        <f t="shared" si="44"/>
        <v>-180</v>
      </c>
      <c r="J400" s="23">
        <f t="shared" si="45"/>
        <v>1.0471975511965976</v>
      </c>
      <c r="K400" s="23">
        <f t="shared" si="45"/>
        <v>-3.1415926535897931</v>
      </c>
      <c r="L400" s="30">
        <f t="shared" si="46"/>
        <v>1442151.8983417612</v>
      </c>
      <c r="M400">
        <f t="shared" si="47"/>
        <v>404.96982897452079</v>
      </c>
      <c r="N400" s="24">
        <f t="shared" si="48"/>
        <v>1019218.2588604691</v>
      </c>
      <c r="O400" s="24">
        <f t="shared" si="49"/>
        <v>2978897.7076845579</v>
      </c>
      <c r="P400" s="31"/>
      <c r="Q400" s="24"/>
    </row>
    <row r="401" spans="1:17">
      <c r="A401" s="4"/>
      <c r="B401" s="4"/>
      <c r="F401" s="1">
        <v>-170</v>
      </c>
      <c r="G401" s="13">
        <f t="shared" si="50"/>
        <v>60</v>
      </c>
      <c r="H401" s="11">
        <f t="shared" si="43"/>
        <v>60</v>
      </c>
      <c r="I401" s="11">
        <f t="shared" si="44"/>
        <v>-170</v>
      </c>
      <c r="J401" s="23">
        <f t="shared" si="45"/>
        <v>1.0471975511965976</v>
      </c>
      <c r="K401" s="23">
        <f t="shared" si="45"/>
        <v>-2.9670597283903604</v>
      </c>
      <c r="L401" s="30">
        <f t="shared" si="46"/>
        <v>1442151.8983417612</v>
      </c>
      <c r="M401">
        <f t="shared" si="47"/>
        <v>390.50662079685935</v>
      </c>
      <c r="N401" s="24">
        <f t="shared" si="48"/>
        <v>732090.99702844094</v>
      </c>
      <c r="O401" s="24">
        <f t="shared" si="49"/>
        <v>2756674.3985582562</v>
      </c>
      <c r="P401" s="31"/>
      <c r="Q401" s="24"/>
    </row>
    <row r="402" spans="1:17">
      <c r="B402" s="4"/>
      <c r="F402" s="1">
        <v>-160</v>
      </c>
      <c r="G402" s="13">
        <f t="shared" si="50"/>
        <v>60</v>
      </c>
      <c r="H402" s="11">
        <f t="shared" si="43"/>
        <v>60</v>
      </c>
      <c r="I402" s="11">
        <f t="shared" si="44"/>
        <v>-160</v>
      </c>
      <c r="J402" s="23">
        <f t="shared" si="45"/>
        <v>1.0471975511965976</v>
      </c>
      <c r="K402" s="23">
        <f t="shared" si="45"/>
        <v>-2.7925268031909272</v>
      </c>
      <c r="L402" s="30">
        <f t="shared" si="46"/>
        <v>1442151.8983417612</v>
      </c>
      <c r="M402">
        <f t="shared" si="47"/>
        <v>376.04341261919791</v>
      </c>
      <c r="N402" s="24">
        <f t="shared" si="48"/>
        <v>398561.20066446083</v>
      </c>
      <c r="O402" s="24">
        <f t="shared" si="49"/>
        <v>2613206.1493056631</v>
      </c>
      <c r="P402" s="31"/>
      <c r="Q402" s="24"/>
    </row>
    <row r="403" spans="1:17">
      <c r="A403" s="4"/>
      <c r="B403" s="4"/>
      <c r="F403" s="1">
        <v>-150</v>
      </c>
      <c r="G403" s="13">
        <f t="shared" si="50"/>
        <v>60</v>
      </c>
      <c r="H403" s="11">
        <f t="shared" si="43"/>
        <v>60</v>
      </c>
      <c r="I403" s="11">
        <f t="shared" si="44"/>
        <v>-150</v>
      </c>
      <c r="J403" s="23">
        <f t="shared" si="45"/>
        <v>1.0471975511965976</v>
      </c>
      <c r="K403" s="23">
        <f t="shared" si="45"/>
        <v>-2.6179938779914944</v>
      </c>
      <c r="L403" s="30">
        <f t="shared" si="46"/>
        <v>1442151.8983417612</v>
      </c>
      <c r="M403">
        <f t="shared" si="47"/>
        <v>361.58020444153641</v>
      </c>
      <c r="N403" s="24">
        <f t="shared" si="48"/>
        <v>39769.176036509562</v>
      </c>
      <c r="O403" s="24">
        <f t="shared" si="49"/>
        <v>2557586.4884870332</v>
      </c>
      <c r="P403" s="31"/>
      <c r="Q403" s="24"/>
    </row>
    <row r="404" spans="1:17">
      <c r="B404" s="4"/>
      <c r="F404" s="1">
        <v>-140</v>
      </c>
      <c r="G404" s="13">
        <f t="shared" si="50"/>
        <v>60</v>
      </c>
      <c r="H404" s="11">
        <f t="shared" si="43"/>
        <v>60</v>
      </c>
      <c r="I404" s="11">
        <f t="shared" si="44"/>
        <v>-140</v>
      </c>
      <c r="J404" s="23">
        <f t="shared" si="45"/>
        <v>1.0471975511965976</v>
      </c>
      <c r="K404" s="23">
        <f t="shared" si="45"/>
        <v>-2.4434609527920612</v>
      </c>
      <c r="L404" s="30">
        <f t="shared" si="46"/>
        <v>1442151.8983417612</v>
      </c>
      <c r="M404">
        <f t="shared" si="47"/>
        <v>347.11699626387497</v>
      </c>
      <c r="N404" s="24">
        <f t="shared" si="48"/>
        <v>-321543.56059559161</v>
      </c>
      <c r="O404" s="24">
        <f t="shared" si="49"/>
        <v>2593340.7882791413</v>
      </c>
      <c r="P404" s="31"/>
      <c r="Q404" s="24"/>
    </row>
    <row r="405" spans="1:17">
      <c r="A405" s="4"/>
      <c r="B405" s="4"/>
      <c r="F405" s="1">
        <v>-130</v>
      </c>
      <c r="G405" s="13">
        <f t="shared" si="50"/>
        <v>60</v>
      </c>
      <c r="H405" s="11">
        <f t="shared" si="43"/>
        <v>60</v>
      </c>
      <c r="I405" s="11">
        <f t="shared" si="44"/>
        <v>-130</v>
      </c>
      <c r="J405" s="23">
        <f t="shared" si="45"/>
        <v>1.0471975511965976</v>
      </c>
      <c r="K405" s="23">
        <f t="shared" si="45"/>
        <v>-2.2689280275926285</v>
      </c>
      <c r="L405" s="30">
        <f t="shared" si="46"/>
        <v>1442151.8983417612</v>
      </c>
      <c r="M405">
        <f t="shared" si="47"/>
        <v>332.65378808621352</v>
      </c>
      <c r="N405" s="24">
        <f t="shared" si="48"/>
        <v>-662475.7212683846</v>
      </c>
      <c r="O405" s="24">
        <f t="shared" si="49"/>
        <v>2718202.8138320809</v>
      </c>
      <c r="P405" s="31"/>
      <c r="Q405" s="24"/>
    </row>
    <row r="406" spans="1:17">
      <c r="B406" s="4"/>
      <c r="F406" s="1">
        <v>-120</v>
      </c>
      <c r="G406" s="13">
        <f t="shared" si="50"/>
        <v>60</v>
      </c>
      <c r="H406" s="11">
        <f t="shared" si="43"/>
        <v>60</v>
      </c>
      <c r="I406" s="11">
        <f t="shared" si="44"/>
        <v>-120</v>
      </c>
      <c r="J406" s="23">
        <f t="shared" si="45"/>
        <v>1.0471975511965976</v>
      </c>
      <c r="K406" s="23">
        <f t="shared" si="45"/>
        <v>-2.0943951023931953</v>
      </c>
      <c r="L406" s="30">
        <f t="shared" si="46"/>
        <v>1442151.8983417612</v>
      </c>
      <c r="M406">
        <f t="shared" si="47"/>
        <v>318.19057990855208</v>
      </c>
      <c r="N406" s="24">
        <f t="shared" si="48"/>
        <v>-961417.81150251359</v>
      </c>
      <c r="O406" s="24">
        <f t="shared" si="49"/>
        <v>2924258.3653046191</v>
      </c>
      <c r="P406" s="31"/>
      <c r="Q406" s="24"/>
    </row>
    <row r="407" spans="1:17">
      <c r="A407" s="4"/>
      <c r="B407" s="4"/>
      <c r="F407" s="1">
        <v>-110</v>
      </c>
      <c r="G407" s="13">
        <f t="shared" si="50"/>
        <v>60</v>
      </c>
      <c r="H407" s="11">
        <f t="shared" si="43"/>
        <v>60</v>
      </c>
      <c r="I407" s="11">
        <f t="shared" si="44"/>
        <v>-110</v>
      </c>
      <c r="J407" s="23">
        <f t="shared" si="45"/>
        <v>1.0471975511965976</v>
      </c>
      <c r="K407" s="23">
        <f t="shared" si="45"/>
        <v>-1.9198621771937625</v>
      </c>
      <c r="L407" s="30">
        <f t="shared" si="46"/>
        <v>1442151.8983417612</v>
      </c>
      <c r="M407">
        <f t="shared" si="47"/>
        <v>303.72737173089058</v>
      </c>
      <c r="N407" s="24">
        <f t="shared" si="48"/>
        <v>-1199421.8170190875</v>
      </c>
      <c r="O407" s="24">
        <f t="shared" si="49"/>
        <v>3198446.9080343796</v>
      </c>
      <c r="P407" s="31"/>
      <c r="Q407" s="24"/>
    </row>
    <row r="408" spans="1:17">
      <c r="B408" s="4"/>
      <c r="F408" s="1">
        <v>-100</v>
      </c>
      <c r="G408" s="13">
        <f t="shared" si="50"/>
        <v>60</v>
      </c>
      <c r="H408" s="11">
        <f t="shared" si="43"/>
        <v>60</v>
      </c>
      <c r="I408" s="11">
        <f t="shared" si="44"/>
        <v>-100</v>
      </c>
      <c r="J408" s="23">
        <f t="shared" si="45"/>
        <v>1.0471975511965976</v>
      </c>
      <c r="K408" s="23">
        <f t="shared" si="45"/>
        <v>-1.7453292519943295</v>
      </c>
      <c r="L408" s="30">
        <f t="shared" si="46"/>
        <v>1442151.8983417612</v>
      </c>
      <c r="M408">
        <f t="shared" si="47"/>
        <v>289.26416355322914</v>
      </c>
      <c r="N408" s="24">
        <f t="shared" si="48"/>
        <v>-1361402.1963628028</v>
      </c>
      <c r="O408" s="24">
        <f t="shared" si="49"/>
        <v>3523389.3957362315</v>
      </c>
      <c r="P408" s="31"/>
      <c r="Q408" s="24"/>
    </row>
    <row r="409" spans="1:17">
      <c r="A409" s="4"/>
      <c r="B409" s="4"/>
      <c r="F409" s="1">
        <v>-90</v>
      </c>
      <c r="G409" s="13">
        <f t="shared" si="50"/>
        <v>60</v>
      </c>
      <c r="H409" s="11">
        <f t="shared" si="43"/>
        <v>60</v>
      </c>
      <c r="I409" s="11">
        <f t="shared" si="44"/>
        <v>-90</v>
      </c>
      <c r="J409" s="23">
        <f t="shared" si="45"/>
        <v>1.0471975511965976</v>
      </c>
      <c r="K409" s="23">
        <f t="shared" si="45"/>
        <v>-1.5707963267948966</v>
      </c>
      <c r="L409" s="30">
        <f t="shared" si="46"/>
        <v>1442151.8983417612</v>
      </c>
      <c r="M409">
        <f t="shared" si="47"/>
        <v>274.8009553755677</v>
      </c>
      <c r="N409" s="24">
        <f t="shared" si="48"/>
        <v>-1437092.0562423836</v>
      </c>
      <c r="O409" s="24">
        <f t="shared" si="49"/>
        <v>3878489.8163465308</v>
      </c>
      <c r="P409" s="31"/>
      <c r="Q409" s="24"/>
    </row>
    <row r="410" spans="1:17">
      <c r="B410" s="4"/>
      <c r="F410" s="1">
        <v>-80</v>
      </c>
      <c r="G410" s="13">
        <f t="shared" si="50"/>
        <v>60</v>
      </c>
      <c r="H410" s="11">
        <f t="shared" si="43"/>
        <v>60</v>
      </c>
      <c r="I410" s="11">
        <f t="shared" si="44"/>
        <v>-80</v>
      </c>
      <c r="J410" s="23">
        <f t="shared" si="45"/>
        <v>1.0471975511965976</v>
      </c>
      <c r="K410" s="23">
        <f t="shared" si="45"/>
        <v>-1.3962634015954636</v>
      </c>
      <c r="L410" s="30">
        <f t="shared" si="46"/>
        <v>1442151.8983417612</v>
      </c>
      <c r="M410">
        <f t="shared" si="47"/>
        <v>260.33774719790625</v>
      </c>
      <c r="N410" s="24">
        <f t="shared" si="48"/>
        <v>-1421693.9037900895</v>
      </c>
      <c r="O410" s="24">
        <f t="shared" si="49"/>
        <v>4241240.6406147312</v>
      </c>
      <c r="P410" s="31"/>
      <c r="Q410" s="24"/>
    </row>
    <row r="411" spans="1:17">
      <c r="A411" s="4"/>
      <c r="B411" s="4"/>
      <c r="F411" s="1">
        <v>-70</v>
      </c>
      <c r="G411" s="13">
        <f t="shared" si="50"/>
        <v>60</v>
      </c>
      <c r="H411" s="11">
        <f t="shared" si="43"/>
        <v>60</v>
      </c>
      <c r="I411" s="11">
        <f t="shared" si="44"/>
        <v>-70</v>
      </c>
      <c r="J411" s="23">
        <f t="shared" si="45"/>
        <v>1.0471975511965976</v>
      </c>
      <c r="K411" s="23">
        <f t="shared" si="45"/>
        <v>-1.2217304763960306</v>
      </c>
      <c r="L411" s="30">
        <f t="shared" si="46"/>
        <v>1442151.8983417612</v>
      </c>
      <c r="M411">
        <f t="shared" si="47"/>
        <v>245.87453902024478</v>
      </c>
      <c r="N411" s="24">
        <f t="shared" si="48"/>
        <v>-1316183.7287446228</v>
      </c>
      <c r="O411" s="24">
        <f t="shared" si="49"/>
        <v>4588649.4294616412</v>
      </c>
      <c r="P411" s="31"/>
      <c r="Q411" s="24"/>
    </row>
    <row r="412" spans="1:17">
      <c r="B412" s="4"/>
      <c r="F412" s="1">
        <v>-60</v>
      </c>
      <c r="G412" s="13">
        <f t="shared" si="50"/>
        <v>60</v>
      </c>
      <c r="H412" s="11">
        <f t="shared" si="43"/>
        <v>60</v>
      </c>
      <c r="I412" s="11">
        <f t="shared" si="44"/>
        <v>-60</v>
      </c>
      <c r="J412" s="23">
        <f t="shared" si="45"/>
        <v>1.0471975511965976</v>
      </c>
      <c r="K412" s="23">
        <f t="shared" si="45"/>
        <v>-1.0471975511965976</v>
      </c>
      <c r="L412" s="30">
        <f t="shared" si="46"/>
        <v>1442151.8983417612</v>
      </c>
      <c r="M412">
        <f t="shared" si="47"/>
        <v>231.41133084258331</v>
      </c>
      <c r="N412" s="24">
        <f t="shared" si="48"/>
        <v>-1127249.141745769</v>
      </c>
      <c r="O412" s="24">
        <f t="shared" si="49"/>
        <v>4898696.1766495062</v>
      </c>
      <c r="P412" s="31"/>
      <c r="Q412" s="24"/>
    </row>
    <row r="413" spans="1:17">
      <c r="A413" s="4"/>
      <c r="B413" s="4"/>
      <c r="F413" s="1">
        <v>-50</v>
      </c>
      <c r="G413" s="13">
        <f t="shared" si="50"/>
        <v>60</v>
      </c>
      <c r="H413" s="11">
        <f t="shared" si="43"/>
        <v>60</v>
      </c>
      <c r="I413" s="11">
        <f t="shared" si="44"/>
        <v>-50</v>
      </c>
      <c r="J413" s="23">
        <f t="shared" si="45"/>
        <v>1.0471975511965976</v>
      </c>
      <c r="K413" s="23">
        <f t="shared" si="45"/>
        <v>-0.87266462599716477</v>
      </c>
      <c r="L413" s="30">
        <f t="shared" si="46"/>
        <v>1442151.8983417612</v>
      </c>
      <c r="M413">
        <f t="shared" si="47"/>
        <v>216.94812266492187</v>
      </c>
      <c r="N413" s="24">
        <f t="shared" si="48"/>
        <v>-866865.48975597031</v>
      </c>
      <c r="O413" s="24">
        <f t="shared" si="49"/>
        <v>5151729.015195528</v>
      </c>
      <c r="P413" s="31"/>
      <c r="Q413" s="24"/>
    </row>
    <row r="414" spans="1:17">
      <c r="B414" s="4"/>
      <c r="F414" s="1">
        <v>-40</v>
      </c>
      <c r="G414" s="13">
        <f t="shared" si="50"/>
        <v>60</v>
      </c>
      <c r="H414" s="11">
        <f t="shared" si="43"/>
        <v>60</v>
      </c>
      <c r="I414" s="11">
        <f t="shared" si="44"/>
        <v>-40</v>
      </c>
      <c r="J414" s="23">
        <f t="shared" si="45"/>
        <v>1.0471975511965976</v>
      </c>
      <c r="K414" s="23">
        <f t="shared" si="45"/>
        <v>-0.69813170079773179</v>
      </c>
      <c r="L414" s="30">
        <f t="shared" si="46"/>
        <v>1442151.8983417612</v>
      </c>
      <c r="M414">
        <f t="shared" si="47"/>
        <v>202.4849144872604</v>
      </c>
      <c r="N414" s="24">
        <f t="shared" si="48"/>
        <v>-551536.81592294201</v>
      </c>
      <c r="O414" s="24">
        <f t="shared" si="49"/>
        <v>5331709.8226859551</v>
      </c>
      <c r="P414" s="31"/>
      <c r="Q414" s="24"/>
    </row>
    <row r="415" spans="1:17">
      <c r="A415" s="4"/>
      <c r="B415" s="4"/>
      <c r="F415" s="1">
        <v>-30</v>
      </c>
      <c r="G415" s="13">
        <f t="shared" si="50"/>
        <v>60</v>
      </c>
      <c r="H415" s="11">
        <f t="shared" si="43"/>
        <v>60</v>
      </c>
      <c r="I415" s="11">
        <f t="shared" si="44"/>
        <v>-30</v>
      </c>
      <c r="J415" s="23">
        <f t="shared" si="45"/>
        <v>1.0471975511965976</v>
      </c>
      <c r="K415" s="23">
        <f t="shared" si="45"/>
        <v>-0.52359877559829882</v>
      </c>
      <c r="L415" s="30">
        <f t="shared" si="46"/>
        <v>1442151.8983417612</v>
      </c>
      <c r="M415">
        <f t="shared" si="47"/>
        <v>188.02170630959895</v>
      </c>
      <c r="N415" s="24">
        <f t="shared" si="48"/>
        <v>-201249.77455037617</v>
      </c>
      <c r="O415" s="24">
        <f t="shared" si="49"/>
        <v>5427230.774590008</v>
      </c>
      <c r="P415" s="31"/>
      <c r="Q415" s="24"/>
    </row>
    <row r="416" spans="1:17">
      <c r="B416" s="4"/>
      <c r="F416" s="1">
        <v>-20</v>
      </c>
      <c r="G416" s="13">
        <f t="shared" si="50"/>
        <v>60</v>
      </c>
      <c r="H416" s="11">
        <f t="shared" si="43"/>
        <v>60</v>
      </c>
      <c r="I416" s="11">
        <f t="shared" si="44"/>
        <v>-20</v>
      </c>
      <c r="J416" s="23">
        <f t="shared" si="45"/>
        <v>1.0471975511965976</v>
      </c>
      <c r="K416" s="23">
        <f t="shared" si="45"/>
        <v>-0.3490658503988659</v>
      </c>
      <c r="L416" s="30">
        <f t="shared" si="46"/>
        <v>1442151.8983417612</v>
      </c>
      <c r="M416">
        <f t="shared" si="47"/>
        <v>173.55849813193748</v>
      </c>
      <c r="N416" s="24">
        <f t="shared" si="48"/>
        <v>161793.19422879256</v>
      </c>
      <c r="O416" s="24">
        <f t="shared" si="49"/>
        <v>5432237.4128044676</v>
      </c>
      <c r="P416" s="31"/>
      <c r="Q416" s="24"/>
    </row>
    <row r="417" spans="1:17">
      <c r="A417" s="4"/>
      <c r="B417" s="4"/>
      <c r="F417" s="1">
        <v>-10</v>
      </c>
      <c r="G417" s="13">
        <f t="shared" si="50"/>
        <v>60</v>
      </c>
      <c r="H417" s="11">
        <f t="shared" si="43"/>
        <v>60</v>
      </c>
      <c r="I417" s="11">
        <f t="shared" si="44"/>
        <v>-10</v>
      </c>
      <c r="J417" s="23">
        <f t="shared" si="45"/>
        <v>1.0471975511965976</v>
      </c>
      <c r="K417" s="23">
        <f t="shared" si="45"/>
        <v>-0.17453292519943295</v>
      </c>
      <c r="L417" s="30">
        <f t="shared" si="46"/>
        <v>1442151.8983417612</v>
      </c>
      <c r="M417">
        <f t="shared" si="47"/>
        <v>159.09528995427604</v>
      </c>
      <c r="N417" s="24">
        <f t="shared" si="48"/>
        <v>514581.13417587517</v>
      </c>
      <c r="O417" s="24">
        <f t="shared" si="49"/>
        <v>5346412.3987695398</v>
      </c>
      <c r="P417" s="31"/>
      <c r="Q417" s="24"/>
    </row>
    <row r="418" spans="1:17">
      <c r="B418" s="4"/>
      <c r="F418" s="1">
        <v>0</v>
      </c>
      <c r="G418" s="13">
        <f t="shared" si="50"/>
        <v>60</v>
      </c>
      <c r="H418" s="11">
        <f t="shared" si="43"/>
        <v>60</v>
      </c>
      <c r="I418" s="11">
        <f t="shared" si="44"/>
        <v>0</v>
      </c>
      <c r="J418" s="23">
        <f t="shared" si="45"/>
        <v>1.0471975511965976</v>
      </c>
      <c r="K418" s="23">
        <f t="shared" si="45"/>
        <v>0</v>
      </c>
      <c r="L418" s="30">
        <f t="shared" si="46"/>
        <v>1442151.8983417612</v>
      </c>
      <c r="M418">
        <f t="shared" si="47"/>
        <v>144.63208177661457</v>
      </c>
      <c r="N418" s="24">
        <f t="shared" si="48"/>
        <v>834753.08930002339</v>
      </c>
      <c r="O418" s="24">
        <f t="shared" si="49"/>
        <v>5175195.6275168872</v>
      </c>
      <c r="P418" s="31"/>
      <c r="Q418" s="24"/>
    </row>
    <row r="419" spans="1:17">
      <c r="A419" s="4"/>
      <c r="B419" s="4"/>
      <c r="F419" s="1">
        <v>10</v>
      </c>
      <c r="G419" s="13">
        <f t="shared" si="50"/>
        <v>60</v>
      </c>
      <c r="H419" s="11">
        <f t="shared" si="43"/>
        <v>60</v>
      </c>
      <c r="I419" s="11">
        <f t="shared" si="44"/>
        <v>10</v>
      </c>
      <c r="J419" s="23">
        <f t="shared" si="45"/>
        <v>1.0471975511965976</v>
      </c>
      <c r="K419" s="23">
        <f t="shared" si="45"/>
        <v>0.17453292519943295</v>
      </c>
      <c r="L419" s="30">
        <f t="shared" si="46"/>
        <v>1442151.8983417612</v>
      </c>
      <c r="M419">
        <f t="shared" si="47"/>
        <v>130.16887359895313</v>
      </c>
      <c r="N419" s="24">
        <f t="shared" si="48"/>
        <v>1102015.4208813028</v>
      </c>
      <c r="O419" s="24">
        <f t="shared" si="49"/>
        <v>4929439.4277498405</v>
      </c>
      <c r="P419" s="31"/>
      <c r="Q419" s="24"/>
    </row>
    <row r="420" spans="1:17">
      <c r="B420" s="4"/>
      <c r="F420" s="1">
        <v>20</v>
      </c>
      <c r="G420" s="13">
        <f t="shared" si="50"/>
        <v>60</v>
      </c>
      <c r="H420" s="11">
        <f t="shared" si="43"/>
        <v>60</v>
      </c>
      <c r="I420" s="11">
        <f t="shared" si="44"/>
        <v>20</v>
      </c>
      <c r="J420" s="23">
        <f t="shared" si="45"/>
        <v>1.0471975511965976</v>
      </c>
      <c r="K420" s="23">
        <f t="shared" si="45"/>
        <v>0.3490658503988659</v>
      </c>
      <c r="L420" s="30">
        <f t="shared" si="46"/>
        <v>1442151.8983417612</v>
      </c>
      <c r="M420">
        <f t="shared" si="47"/>
        <v>115.70566542129166</v>
      </c>
      <c r="N420" s="24">
        <f t="shared" si="48"/>
        <v>1299428.0905629678</v>
      </c>
      <c r="O420" s="24">
        <f t="shared" si="49"/>
        <v>4624720.7026025988</v>
      </c>
      <c r="P420" s="31"/>
      <c r="Q420" s="24"/>
    </row>
    <row r="421" spans="1:17">
      <c r="A421" s="4"/>
      <c r="B421" s="4"/>
      <c r="F421" s="1">
        <v>30</v>
      </c>
      <c r="G421" s="13">
        <f t="shared" si="50"/>
        <v>60</v>
      </c>
      <c r="H421" s="11">
        <f t="shared" si="43"/>
        <v>60</v>
      </c>
      <c r="I421" s="11">
        <f t="shared" si="44"/>
        <v>30</v>
      </c>
      <c r="J421" s="23">
        <f t="shared" si="45"/>
        <v>1.0471975511965976</v>
      </c>
      <c r="K421" s="23">
        <f t="shared" si="45"/>
        <v>0.52359877559829882</v>
      </c>
      <c r="L421" s="30">
        <f t="shared" si="46"/>
        <v>1442151.8983417612</v>
      </c>
      <c r="M421">
        <f t="shared" si="47"/>
        <v>101.2424572436302</v>
      </c>
      <c r="N421" s="24">
        <f t="shared" si="48"/>
        <v>1414478.3803097864</v>
      </c>
      <c r="O421" s="24">
        <f t="shared" si="49"/>
        <v>4280353.6100467397</v>
      </c>
      <c r="P421" s="31"/>
      <c r="Q421" s="24"/>
    </row>
    <row r="422" spans="1:17">
      <c r="B422" s="4"/>
      <c r="F422" s="1">
        <v>40</v>
      </c>
      <c r="G422" s="13">
        <f t="shared" si="50"/>
        <v>60</v>
      </c>
      <c r="H422" s="11">
        <f t="shared" si="43"/>
        <v>60</v>
      </c>
      <c r="I422" s="11">
        <f t="shared" si="44"/>
        <v>40</v>
      </c>
      <c r="J422" s="23">
        <f t="shared" si="45"/>
        <v>1.0471975511965976</v>
      </c>
      <c r="K422" s="23">
        <f t="shared" si="45"/>
        <v>0.69813170079773179</v>
      </c>
      <c r="L422" s="30">
        <f t="shared" si="46"/>
        <v>1442151.8983417612</v>
      </c>
      <c r="M422">
        <f t="shared" si="47"/>
        <v>86.779249065968742</v>
      </c>
      <c r="N422" s="24">
        <f t="shared" si="48"/>
        <v>1439873.9930377118</v>
      </c>
      <c r="O422" s="24">
        <f t="shared" si="49"/>
        <v>3918165.3627769314</v>
      </c>
      <c r="P422" s="31"/>
      <c r="Q422" s="24"/>
    </row>
    <row r="423" spans="1:17">
      <c r="A423" s="4"/>
      <c r="B423" s="4"/>
      <c r="F423" s="1">
        <v>50</v>
      </c>
      <c r="G423" s="13">
        <f t="shared" si="50"/>
        <v>60</v>
      </c>
      <c r="H423" s="11">
        <f t="shared" si="43"/>
        <v>60</v>
      </c>
      <c r="I423" s="11">
        <f t="shared" si="44"/>
        <v>50</v>
      </c>
      <c r="J423" s="23">
        <f t="shared" si="45"/>
        <v>1.0471975511965976</v>
      </c>
      <c r="K423" s="23">
        <f t="shared" si="45"/>
        <v>0.87266462599716477</v>
      </c>
      <c r="L423" s="30">
        <f t="shared" si="46"/>
        <v>1442151.8983417612</v>
      </c>
      <c r="M423">
        <f t="shared" si="47"/>
        <v>72.316040888307285</v>
      </c>
      <c r="N423" s="24">
        <f t="shared" si="48"/>
        <v>1374005.2643725732</v>
      </c>
      <c r="O423" s="24">
        <f t="shared" si="49"/>
        <v>3561112.7417387427</v>
      </c>
      <c r="P423" s="31"/>
      <c r="Q423" s="24"/>
    </row>
    <row r="424" spans="1:17">
      <c r="B424" s="4"/>
      <c r="F424" s="1">
        <v>60</v>
      </c>
      <c r="G424" s="13">
        <f t="shared" si="50"/>
        <v>60</v>
      </c>
      <c r="H424" s="11">
        <f t="shared" si="43"/>
        <v>60</v>
      </c>
      <c r="I424" s="11">
        <f t="shared" si="44"/>
        <v>60</v>
      </c>
      <c r="J424" s="23">
        <f t="shared" si="45"/>
        <v>1.0471975511965976</v>
      </c>
      <c r="K424" s="23">
        <f t="shared" si="45"/>
        <v>1.0471975511965976</v>
      </c>
      <c r="L424" s="30">
        <f t="shared" si="46"/>
        <v>1442151.8983417612</v>
      </c>
      <c r="M424">
        <f t="shared" si="47"/>
        <v>57.852832710645842</v>
      </c>
      <c r="N424" s="24">
        <f t="shared" si="48"/>
        <v>1221047.188910488</v>
      </c>
      <c r="O424" s="24">
        <f t="shared" si="49"/>
        <v>3231827.013598063</v>
      </c>
      <c r="P424" s="31"/>
      <c r="Q424" s="24"/>
    </row>
    <row r="425" spans="1:17">
      <c r="A425" s="7"/>
      <c r="B425" s="4"/>
      <c r="F425" s="1">
        <v>70</v>
      </c>
      <c r="G425" s="13">
        <f t="shared" si="50"/>
        <v>60</v>
      </c>
      <c r="H425" s="11">
        <f t="shared" si="43"/>
        <v>60</v>
      </c>
      <c r="I425" s="11">
        <f t="shared" si="44"/>
        <v>70</v>
      </c>
      <c r="J425" s="23">
        <f t="shared" si="45"/>
        <v>1.0471975511965976</v>
      </c>
      <c r="K425" s="23">
        <f t="shared" si="45"/>
        <v>1.2217304763960306</v>
      </c>
      <c r="L425" s="30">
        <f t="shared" si="46"/>
        <v>1442151.8983417612</v>
      </c>
      <c r="M425">
        <f t="shared" si="47"/>
        <v>43.389624532984371</v>
      </c>
      <c r="N425" s="24">
        <f t="shared" si="48"/>
        <v>990694.79419226677</v>
      </c>
      <c r="O425" s="24">
        <f t="shared" si="49"/>
        <v>2951179.4804648049</v>
      </c>
      <c r="P425" s="31"/>
      <c r="Q425" s="24"/>
    </row>
    <row r="426" spans="1:17">
      <c r="B426" s="4"/>
      <c r="F426" s="1">
        <v>80</v>
      </c>
      <c r="G426" s="13">
        <f t="shared" si="50"/>
        <v>60</v>
      </c>
      <c r="H426" s="11">
        <f t="shared" si="43"/>
        <v>60</v>
      </c>
      <c r="I426" s="11">
        <f t="shared" si="44"/>
        <v>80</v>
      </c>
      <c r="J426" s="23">
        <f t="shared" si="45"/>
        <v>1.0471975511965976</v>
      </c>
      <c r="K426" s="23">
        <f t="shared" si="45"/>
        <v>1.3962634015954636</v>
      </c>
      <c r="L426" s="30">
        <f t="shared" si="46"/>
        <v>1442151.8983417612</v>
      </c>
      <c r="M426">
        <f t="shared" si="47"/>
        <v>28.926416355322914</v>
      </c>
      <c r="N426" s="24">
        <f t="shared" si="48"/>
        <v>697548.63533170917</v>
      </c>
      <c r="O426" s="24">
        <f t="shared" si="49"/>
        <v>2736958.5824377844</v>
      </c>
      <c r="P426" s="31"/>
      <c r="Q426" s="24"/>
    </row>
    <row r="427" spans="1:17">
      <c r="A427" s="4"/>
      <c r="B427" s="4"/>
      <c r="F427" s="1">
        <v>90</v>
      </c>
      <c r="G427" s="13">
        <f t="shared" si="50"/>
        <v>60</v>
      </c>
      <c r="H427" s="11">
        <f t="shared" si="43"/>
        <v>60</v>
      </c>
      <c r="I427" s="11">
        <f t="shared" si="44"/>
        <v>90</v>
      </c>
      <c r="J427" s="23">
        <f t="shared" si="45"/>
        <v>1.0471975511965976</v>
      </c>
      <c r="K427" s="23">
        <f t="shared" si="45"/>
        <v>1.5707963267948966</v>
      </c>
      <c r="L427" s="30">
        <f t="shared" si="46"/>
        <v>1442151.8983417612</v>
      </c>
      <c r="M427">
        <f t="shared" si="47"/>
        <v>14.463208177661457</v>
      </c>
      <c r="N427" s="24">
        <f t="shared" si="48"/>
        <v>360189.35983663821</v>
      </c>
      <c r="O427" s="24">
        <f t="shared" si="49"/>
        <v>2602742.4029226331</v>
      </c>
      <c r="P427" s="31"/>
      <c r="Q427" s="24"/>
    </row>
    <row r="428" spans="1:17">
      <c r="B428" s="4"/>
      <c r="F428" s="1">
        <v>100</v>
      </c>
      <c r="G428" s="13">
        <f t="shared" si="50"/>
        <v>60</v>
      </c>
      <c r="H428" s="11">
        <f t="shared" si="43"/>
        <v>60</v>
      </c>
      <c r="I428" s="11">
        <f t="shared" si="44"/>
        <v>100</v>
      </c>
      <c r="J428" s="23">
        <f t="shared" si="45"/>
        <v>1.0471975511965976</v>
      </c>
      <c r="K428" s="23">
        <f t="shared" si="45"/>
        <v>1.7453292519943295</v>
      </c>
      <c r="L428" s="30">
        <f t="shared" si="46"/>
        <v>1442151.8983417612</v>
      </c>
      <c r="M428">
        <f t="shared" si="47"/>
        <v>0</v>
      </c>
      <c r="N428" s="24">
        <f t="shared" si="48"/>
        <v>0</v>
      </c>
      <c r="O428" s="24">
        <f t="shared" si="49"/>
        <v>2557038.0413509505</v>
      </c>
      <c r="P428" s="31"/>
      <c r="Q428" s="24"/>
    </row>
    <row r="429" spans="1:17">
      <c r="A429" s="4"/>
      <c r="B429" s="4"/>
      <c r="F429" s="1">
        <v>110</v>
      </c>
      <c r="G429" s="13">
        <f t="shared" si="50"/>
        <v>60</v>
      </c>
      <c r="H429" s="11">
        <f t="shared" si="43"/>
        <v>60</v>
      </c>
      <c r="I429" s="11">
        <f t="shared" si="44"/>
        <v>110</v>
      </c>
      <c r="J429" s="23">
        <f t="shared" si="45"/>
        <v>1.0471975511965976</v>
      </c>
      <c r="K429" s="23">
        <f t="shared" si="45"/>
        <v>1.9198621771937625</v>
      </c>
      <c r="L429" s="30">
        <f t="shared" si="46"/>
        <v>1442151.8983417612</v>
      </c>
      <c r="M429">
        <f t="shared" si="47"/>
        <v>-14.463208177661457</v>
      </c>
      <c r="N429" s="24">
        <f t="shared" si="48"/>
        <v>-360189.35983663821</v>
      </c>
      <c r="O429" s="24">
        <f t="shared" si="49"/>
        <v>2602742.4029226331</v>
      </c>
      <c r="P429" s="31"/>
      <c r="Q429" s="24"/>
    </row>
    <row r="430" spans="1:17">
      <c r="B430" s="4"/>
      <c r="F430" s="1">
        <v>120</v>
      </c>
      <c r="G430" s="13">
        <f t="shared" si="50"/>
        <v>60</v>
      </c>
      <c r="H430" s="11">
        <f t="shared" si="43"/>
        <v>60</v>
      </c>
      <c r="I430" s="11">
        <f t="shared" si="44"/>
        <v>120</v>
      </c>
      <c r="J430" s="23">
        <f t="shared" si="45"/>
        <v>1.0471975511965976</v>
      </c>
      <c r="K430" s="23">
        <f t="shared" si="45"/>
        <v>2.0943951023931953</v>
      </c>
      <c r="L430" s="30">
        <f t="shared" si="46"/>
        <v>1442151.8983417612</v>
      </c>
      <c r="M430">
        <f t="shared" si="47"/>
        <v>-28.926416355322893</v>
      </c>
      <c r="N430" s="24">
        <f t="shared" si="48"/>
        <v>-697548.63533170871</v>
      </c>
      <c r="O430" s="24">
        <f t="shared" si="49"/>
        <v>2736958.5824377839</v>
      </c>
      <c r="P430" s="31"/>
      <c r="Q430" s="24"/>
    </row>
    <row r="431" spans="1:17">
      <c r="A431" s="4"/>
      <c r="B431" s="4"/>
      <c r="F431" s="1">
        <v>130</v>
      </c>
      <c r="G431" s="13">
        <f t="shared" si="50"/>
        <v>60</v>
      </c>
      <c r="H431" s="11">
        <f t="shared" si="43"/>
        <v>60</v>
      </c>
      <c r="I431" s="11">
        <f t="shared" si="44"/>
        <v>130</v>
      </c>
      <c r="J431" s="23">
        <f t="shared" si="45"/>
        <v>1.0471975511965976</v>
      </c>
      <c r="K431" s="23">
        <f t="shared" si="45"/>
        <v>2.2689280275926285</v>
      </c>
      <c r="L431" s="30">
        <f t="shared" si="46"/>
        <v>1442151.8983417612</v>
      </c>
      <c r="M431">
        <f t="shared" si="47"/>
        <v>-43.389624532984371</v>
      </c>
      <c r="N431" s="24">
        <f t="shared" si="48"/>
        <v>-990694.79419226677</v>
      </c>
      <c r="O431" s="24">
        <f t="shared" si="49"/>
        <v>2951179.4804648049</v>
      </c>
      <c r="P431" s="31"/>
      <c r="Q431" s="24"/>
    </row>
    <row r="432" spans="1:17">
      <c r="B432" s="4"/>
      <c r="F432" s="1">
        <v>140</v>
      </c>
      <c r="G432" s="13">
        <f t="shared" si="50"/>
        <v>60</v>
      </c>
      <c r="H432" s="11">
        <f t="shared" si="43"/>
        <v>60</v>
      </c>
      <c r="I432" s="11">
        <f t="shared" si="44"/>
        <v>140</v>
      </c>
      <c r="J432" s="23">
        <f t="shared" si="45"/>
        <v>1.0471975511965976</v>
      </c>
      <c r="K432" s="23">
        <f t="shared" si="45"/>
        <v>2.4434609527920612</v>
      </c>
      <c r="L432" s="30">
        <f t="shared" si="46"/>
        <v>1442151.8983417612</v>
      </c>
      <c r="M432">
        <f t="shared" si="47"/>
        <v>-57.852832710645828</v>
      </c>
      <c r="N432" s="24">
        <f t="shared" si="48"/>
        <v>-1221047.1889104878</v>
      </c>
      <c r="O432" s="24">
        <f t="shared" si="49"/>
        <v>3231827.013598063</v>
      </c>
      <c r="P432" s="31"/>
      <c r="Q432" s="24"/>
    </row>
    <row r="433" spans="1:17">
      <c r="A433" s="4"/>
      <c r="B433" s="4"/>
      <c r="F433" s="1">
        <v>150</v>
      </c>
      <c r="G433" s="13">
        <f t="shared" si="50"/>
        <v>60</v>
      </c>
      <c r="H433" s="11">
        <f t="shared" si="43"/>
        <v>60</v>
      </c>
      <c r="I433" s="11">
        <f t="shared" si="44"/>
        <v>150</v>
      </c>
      <c r="J433" s="23">
        <f t="shared" si="45"/>
        <v>1.0471975511965976</v>
      </c>
      <c r="K433" s="23">
        <f t="shared" si="45"/>
        <v>2.6179938779914944</v>
      </c>
      <c r="L433" s="30">
        <f t="shared" si="46"/>
        <v>1442151.8983417612</v>
      </c>
      <c r="M433">
        <f t="shared" si="47"/>
        <v>-72.316040888307285</v>
      </c>
      <c r="N433" s="24">
        <f t="shared" si="48"/>
        <v>-1374005.2643725732</v>
      </c>
      <c r="O433" s="24">
        <f t="shared" si="49"/>
        <v>3561112.7417387427</v>
      </c>
      <c r="P433" s="31"/>
      <c r="Q433" s="24"/>
    </row>
    <row r="434" spans="1:17">
      <c r="B434" s="4"/>
      <c r="F434" s="1">
        <v>160</v>
      </c>
      <c r="G434" s="13">
        <f t="shared" si="50"/>
        <v>60</v>
      </c>
      <c r="H434" s="11">
        <f t="shared" si="43"/>
        <v>60</v>
      </c>
      <c r="I434" s="11">
        <f t="shared" si="44"/>
        <v>160</v>
      </c>
      <c r="J434" s="23">
        <f t="shared" si="45"/>
        <v>1.0471975511965976</v>
      </c>
      <c r="K434" s="23">
        <f t="shared" si="45"/>
        <v>2.7925268031909272</v>
      </c>
      <c r="L434" s="30">
        <f t="shared" si="46"/>
        <v>1442151.8983417612</v>
      </c>
      <c r="M434">
        <f t="shared" si="47"/>
        <v>-86.779249065968742</v>
      </c>
      <c r="N434" s="24">
        <f t="shared" si="48"/>
        <v>-1439873.9930377118</v>
      </c>
      <c r="O434" s="24">
        <f t="shared" si="49"/>
        <v>3918165.3627769314</v>
      </c>
      <c r="P434" s="31"/>
      <c r="Q434" s="24"/>
    </row>
    <row r="435" spans="1:17">
      <c r="A435" s="7"/>
      <c r="B435" s="4"/>
      <c r="F435" s="1">
        <v>170</v>
      </c>
      <c r="G435" s="13">
        <f t="shared" si="50"/>
        <v>60</v>
      </c>
      <c r="H435" s="11">
        <f t="shared" si="43"/>
        <v>60</v>
      </c>
      <c r="I435" s="11">
        <f t="shared" si="44"/>
        <v>170</v>
      </c>
      <c r="J435" s="23">
        <f t="shared" si="45"/>
        <v>1.0471975511965976</v>
      </c>
      <c r="K435" s="23">
        <f t="shared" si="45"/>
        <v>2.9670597283903604</v>
      </c>
      <c r="L435" s="30">
        <f t="shared" si="46"/>
        <v>1442151.8983417612</v>
      </c>
      <c r="M435">
        <f t="shared" si="47"/>
        <v>-101.2424572436302</v>
      </c>
      <c r="N435" s="24">
        <f t="shared" si="48"/>
        <v>-1414478.3803097864</v>
      </c>
      <c r="O435" s="24">
        <f t="shared" si="49"/>
        <v>4280353.6100467397</v>
      </c>
      <c r="P435" s="31"/>
      <c r="Q435" s="24"/>
    </row>
    <row r="436" spans="1:17">
      <c r="B436" s="4"/>
      <c r="F436" s="1">
        <v>180</v>
      </c>
      <c r="G436" s="13">
        <f t="shared" si="50"/>
        <v>60</v>
      </c>
      <c r="H436" s="11">
        <f t="shared" si="43"/>
        <v>60</v>
      </c>
      <c r="I436" s="11">
        <f t="shared" si="44"/>
        <v>180</v>
      </c>
      <c r="J436" s="23">
        <f t="shared" si="45"/>
        <v>1.0471975511965976</v>
      </c>
      <c r="K436" s="23">
        <f t="shared" si="45"/>
        <v>3.1415926535897931</v>
      </c>
      <c r="L436" s="30">
        <f t="shared" si="46"/>
        <v>1442151.8983417612</v>
      </c>
      <c r="M436">
        <f t="shared" si="47"/>
        <v>-115.70566542129166</v>
      </c>
      <c r="N436" s="24">
        <f t="shared" si="48"/>
        <v>-1299428.0905629678</v>
      </c>
      <c r="O436" s="24">
        <f t="shared" si="49"/>
        <v>4624720.7026025988</v>
      </c>
      <c r="P436" s="31"/>
      <c r="Q436" s="24"/>
    </row>
    <row r="437" spans="1:17">
      <c r="A437" s="4"/>
      <c r="B437" s="4"/>
      <c r="F437" s="1">
        <v>-180</v>
      </c>
      <c r="G437" s="13">
        <f t="shared" si="50"/>
        <v>80</v>
      </c>
      <c r="H437" s="11">
        <f t="shared" si="43"/>
        <v>80</v>
      </c>
      <c r="I437" s="11">
        <f t="shared" si="44"/>
        <v>-180</v>
      </c>
      <c r="J437" s="23">
        <f t="shared" si="45"/>
        <v>1.3962634015954636</v>
      </c>
      <c r="K437" s="23">
        <f t="shared" si="45"/>
        <v>-3.1415926535897931</v>
      </c>
      <c r="L437" s="30">
        <f t="shared" si="46"/>
        <v>1118687.3916857641</v>
      </c>
      <c r="M437">
        <f t="shared" si="47"/>
        <v>404.96982897452079</v>
      </c>
      <c r="N437" s="24">
        <f t="shared" si="48"/>
        <v>790614.78674621729</v>
      </c>
      <c r="O437" s="24">
        <f t="shared" si="49"/>
        <v>3207742.0644065803</v>
      </c>
      <c r="P437" s="31"/>
      <c r="Q437" s="24"/>
    </row>
    <row r="438" spans="1:17">
      <c r="B438" s="4"/>
      <c r="F438" s="1">
        <v>-170</v>
      </c>
      <c r="G438" s="13">
        <f t="shared" si="50"/>
        <v>80</v>
      </c>
      <c r="H438" s="11">
        <f t="shared" si="43"/>
        <v>80</v>
      </c>
      <c r="I438" s="11">
        <f t="shared" si="44"/>
        <v>-170</v>
      </c>
      <c r="J438" s="23">
        <f t="shared" si="45"/>
        <v>1.3962634015954636</v>
      </c>
      <c r="K438" s="23">
        <f t="shared" si="45"/>
        <v>-2.9670597283903604</v>
      </c>
      <c r="L438" s="30">
        <f t="shared" si="46"/>
        <v>1118687.3916857641</v>
      </c>
      <c r="M438">
        <f t="shared" si="47"/>
        <v>390.50662079685935</v>
      </c>
      <c r="N438" s="24">
        <f t="shared" si="48"/>
        <v>567888.14609894506</v>
      </c>
      <c r="O438" s="24">
        <f t="shared" si="49"/>
        <v>3035361.8773096944</v>
      </c>
      <c r="P438" s="31"/>
      <c r="Q438" s="24"/>
    </row>
    <row r="439" spans="1:17">
      <c r="A439" s="7"/>
      <c r="B439" s="4"/>
      <c r="F439" s="1">
        <v>-160</v>
      </c>
      <c r="G439" s="13">
        <f t="shared" si="50"/>
        <v>80</v>
      </c>
      <c r="H439" s="11">
        <f t="shared" si="43"/>
        <v>80</v>
      </c>
      <c r="I439" s="11">
        <f t="shared" si="44"/>
        <v>-160</v>
      </c>
      <c r="J439" s="23">
        <f t="shared" si="45"/>
        <v>1.3962634015954636</v>
      </c>
      <c r="K439" s="23">
        <f t="shared" si="45"/>
        <v>-2.7925268031909272</v>
      </c>
      <c r="L439" s="30">
        <f t="shared" si="46"/>
        <v>1118687.3916857641</v>
      </c>
      <c r="M439">
        <f t="shared" si="47"/>
        <v>376.04341261919791</v>
      </c>
      <c r="N439" s="24">
        <f t="shared" si="48"/>
        <v>309166.73237482429</v>
      </c>
      <c r="O439" s="24">
        <f t="shared" si="49"/>
        <v>2924072.5452146148</v>
      </c>
      <c r="P439" s="31"/>
      <c r="Q439" s="24"/>
    </row>
    <row r="440" spans="1:17">
      <c r="B440" s="4"/>
      <c r="F440" s="1">
        <v>-150</v>
      </c>
      <c r="G440" s="13">
        <f t="shared" si="50"/>
        <v>80</v>
      </c>
      <c r="H440" s="11">
        <f t="shared" si="43"/>
        <v>80</v>
      </c>
      <c r="I440" s="11">
        <f t="shared" si="44"/>
        <v>-150</v>
      </c>
      <c r="J440" s="23">
        <f t="shared" si="45"/>
        <v>1.3962634015954636</v>
      </c>
      <c r="K440" s="23">
        <f t="shared" si="45"/>
        <v>-2.6179938779914944</v>
      </c>
      <c r="L440" s="30">
        <f t="shared" si="46"/>
        <v>1118687.3916857641</v>
      </c>
      <c r="M440">
        <f t="shared" si="47"/>
        <v>361.58020444153641</v>
      </c>
      <c r="N440" s="24">
        <f t="shared" si="48"/>
        <v>30849.230140687861</v>
      </c>
      <c r="O440" s="24">
        <f t="shared" si="49"/>
        <v>2880927.9823158076</v>
      </c>
      <c r="P440" s="31"/>
      <c r="Q440" s="24"/>
    </row>
    <row r="441" spans="1:17">
      <c r="A441" s="4"/>
      <c r="B441" s="4"/>
      <c r="F441" s="1">
        <v>-140</v>
      </c>
      <c r="G441" s="13">
        <f t="shared" si="50"/>
        <v>80</v>
      </c>
      <c r="H441" s="11">
        <f t="shared" si="43"/>
        <v>80</v>
      </c>
      <c r="I441" s="11">
        <f t="shared" si="44"/>
        <v>-140</v>
      </c>
      <c r="J441" s="23">
        <f t="shared" si="45"/>
        <v>1.3962634015954636</v>
      </c>
      <c r="K441" s="23">
        <f t="shared" si="45"/>
        <v>-2.4434609527920612</v>
      </c>
      <c r="L441" s="30">
        <f t="shared" si="46"/>
        <v>1118687.3916857641</v>
      </c>
      <c r="M441">
        <f t="shared" si="47"/>
        <v>347.11699626387497</v>
      </c>
      <c r="N441" s="24">
        <f t="shared" si="48"/>
        <v>-249423.60616079325</v>
      </c>
      <c r="O441" s="24">
        <f t="shared" si="49"/>
        <v>2908662.8446572674</v>
      </c>
      <c r="P441" s="31"/>
      <c r="Q441" s="24"/>
    </row>
    <row r="442" spans="1:17">
      <c r="B442" s="4"/>
      <c r="F442" s="1">
        <v>-130</v>
      </c>
      <c r="G442" s="13">
        <f t="shared" si="50"/>
        <v>80</v>
      </c>
      <c r="H442" s="11">
        <f t="shared" si="43"/>
        <v>80</v>
      </c>
      <c r="I442" s="11">
        <f t="shared" si="44"/>
        <v>-130</v>
      </c>
      <c r="J442" s="23">
        <f t="shared" si="45"/>
        <v>1.3962634015954636</v>
      </c>
      <c r="K442" s="23">
        <f t="shared" si="45"/>
        <v>-2.2689280275926285</v>
      </c>
      <c r="L442" s="30">
        <f t="shared" si="46"/>
        <v>1118687.3916857641</v>
      </c>
      <c r="M442">
        <f t="shared" si="47"/>
        <v>332.65378808621352</v>
      </c>
      <c r="N442" s="24">
        <f t="shared" si="48"/>
        <v>-513887.08605038206</v>
      </c>
      <c r="O442" s="24">
        <f t="shared" si="49"/>
        <v>3005519.1978937262</v>
      </c>
      <c r="P442" s="31"/>
      <c r="Q442" s="24"/>
    </row>
    <row r="443" spans="1:17">
      <c r="A443" s="4"/>
      <c r="B443" s="4"/>
      <c r="F443" s="1">
        <v>-120</v>
      </c>
      <c r="G443" s="13">
        <f t="shared" si="50"/>
        <v>80</v>
      </c>
      <c r="H443" s="11">
        <f t="shared" si="43"/>
        <v>80</v>
      </c>
      <c r="I443" s="11">
        <f t="shared" si="44"/>
        <v>-120</v>
      </c>
      <c r="J443" s="23">
        <f t="shared" si="45"/>
        <v>1.3962634015954636</v>
      </c>
      <c r="K443" s="23">
        <f t="shared" si="45"/>
        <v>-2.0943951023931953</v>
      </c>
      <c r="L443" s="30">
        <f t="shared" si="46"/>
        <v>1118687.3916857641</v>
      </c>
      <c r="M443">
        <f t="shared" si="47"/>
        <v>318.19057990855208</v>
      </c>
      <c r="N443" s="24">
        <f t="shared" si="48"/>
        <v>-745778.57235889055</v>
      </c>
      <c r="O443" s="24">
        <f t="shared" si="49"/>
        <v>3165357.941429852</v>
      </c>
      <c r="P443" s="31"/>
      <c r="Q443" s="24"/>
    </row>
    <row r="444" spans="1:17">
      <c r="B444" s="4"/>
      <c r="F444" s="1">
        <v>-110</v>
      </c>
      <c r="G444" s="13">
        <f t="shared" si="50"/>
        <v>80</v>
      </c>
      <c r="H444" s="11">
        <f t="shared" si="43"/>
        <v>80</v>
      </c>
      <c r="I444" s="11">
        <f t="shared" si="44"/>
        <v>-110</v>
      </c>
      <c r="J444" s="23">
        <f t="shared" si="45"/>
        <v>1.3962634015954636</v>
      </c>
      <c r="K444" s="23">
        <f t="shared" si="45"/>
        <v>-1.9198621771937625</v>
      </c>
      <c r="L444" s="30">
        <f t="shared" si="46"/>
        <v>1118687.3916857641</v>
      </c>
      <c r="M444">
        <f t="shared" si="47"/>
        <v>303.72737173089058</v>
      </c>
      <c r="N444" s="24">
        <f t="shared" si="48"/>
        <v>-930399.95686647715</v>
      </c>
      <c r="O444" s="24">
        <f t="shared" si="49"/>
        <v>3378047.9264786998</v>
      </c>
      <c r="P444" s="31"/>
      <c r="Q444" s="24"/>
    </row>
    <row r="445" spans="1:17">
      <c r="B445" s="4"/>
      <c r="F445" s="1">
        <v>-100</v>
      </c>
      <c r="G445" s="13">
        <f t="shared" si="50"/>
        <v>80</v>
      </c>
      <c r="H445" s="11">
        <f t="shared" si="43"/>
        <v>80</v>
      </c>
      <c r="I445" s="11">
        <f t="shared" si="44"/>
        <v>-100</v>
      </c>
      <c r="J445" s="23">
        <f t="shared" si="45"/>
        <v>1.3962634015954636</v>
      </c>
      <c r="K445" s="23">
        <f t="shared" si="45"/>
        <v>-1.7453292519943295</v>
      </c>
      <c r="L445" s="30">
        <f t="shared" si="46"/>
        <v>1118687.3916857641</v>
      </c>
      <c r="M445">
        <f t="shared" si="47"/>
        <v>289.26416355322914</v>
      </c>
      <c r="N445" s="24">
        <f t="shared" si="48"/>
        <v>-1056049.2787448785</v>
      </c>
      <c r="O445" s="24">
        <f t="shared" si="49"/>
        <v>3630108.1043511168</v>
      </c>
      <c r="P445" s="31"/>
      <c r="Q445" s="24"/>
    </row>
    <row r="446" spans="1:17">
      <c r="B446" s="4"/>
      <c r="F446" s="1">
        <v>-90</v>
      </c>
      <c r="G446" s="13">
        <f t="shared" si="50"/>
        <v>80</v>
      </c>
      <c r="H446" s="11">
        <f t="shared" si="43"/>
        <v>80</v>
      </c>
      <c r="I446" s="11">
        <f t="shared" si="44"/>
        <v>-90</v>
      </c>
      <c r="J446" s="23">
        <f t="shared" si="45"/>
        <v>1.3962634015954636</v>
      </c>
      <c r="K446" s="23">
        <f t="shared" si="45"/>
        <v>-1.5707963267948966</v>
      </c>
      <c r="L446" s="30">
        <f t="shared" si="46"/>
        <v>1118687.3916857641</v>
      </c>
      <c r="M446">
        <f t="shared" si="47"/>
        <v>274.8009553755677</v>
      </c>
      <c r="N446" s="24">
        <f t="shared" si="48"/>
        <v>-1114762.4365080167</v>
      </c>
      <c r="O446" s="24">
        <f t="shared" si="49"/>
        <v>3905562.0033307052</v>
      </c>
      <c r="P446" s="31"/>
      <c r="Q446" s="24"/>
    </row>
    <row r="447" spans="1:17">
      <c r="A447" s="4"/>
      <c r="B447" s="4"/>
      <c r="F447" s="1">
        <v>-80</v>
      </c>
      <c r="G447" s="13">
        <f t="shared" si="50"/>
        <v>80</v>
      </c>
      <c r="H447" s="11">
        <f t="shared" si="43"/>
        <v>80</v>
      </c>
      <c r="I447" s="11">
        <f t="shared" si="44"/>
        <v>-80</v>
      </c>
      <c r="J447" s="23">
        <f t="shared" si="45"/>
        <v>1.3962634015954636</v>
      </c>
      <c r="K447" s="23">
        <f t="shared" si="45"/>
        <v>-1.3962634015954636</v>
      </c>
      <c r="L447" s="30">
        <f t="shared" si="46"/>
        <v>1118687.3916857641</v>
      </c>
      <c r="M447">
        <f t="shared" si="47"/>
        <v>260.33774719790625</v>
      </c>
      <c r="N447" s="24">
        <f t="shared" si="48"/>
        <v>-1102817.9811261368</v>
      </c>
      <c r="O447" s="24">
        <f t="shared" si="49"/>
        <v>4186950.374347006</v>
      </c>
      <c r="P447" s="31"/>
      <c r="Q447" s="24"/>
    </row>
    <row r="448" spans="1:17">
      <c r="A448" s="4"/>
      <c r="B448" s="4"/>
      <c r="F448" s="1">
        <v>-70</v>
      </c>
      <c r="G448" s="13">
        <f t="shared" si="50"/>
        <v>80</v>
      </c>
      <c r="H448" s="11">
        <f t="shared" si="43"/>
        <v>80</v>
      </c>
      <c r="I448" s="11">
        <f t="shared" si="44"/>
        <v>-70</v>
      </c>
      <c r="J448" s="23">
        <f t="shared" si="45"/>
        <v>1.3962634015954636</v>
      </c>
      <c r="K448" s="23">
        <f t="shared" si="45"/>
        <v>-1.2217304763960306</v>
      </c>
      <c r="L448" s="30">
        <f t="shared" si="46"/>
        <v>1118687.3916857641</v>
      </c>
      <c r="M448">
        <f t="shared" si="47"/>
        <v>245.87453902024478</v>
      </c>
      <c r="N448" s="24">
        <f t="shared" si="48"/>
        <v>-1020972.9947182278</v>
      </c>
      <c r="O448" s="24">
        <f t="shared" si="49"/>
        <v>4456437.8203578843</v>
      </c>
      <c r="P448" s="31"/>
      <c r="Q448" s="24"/>
    </row>
    <row r="449" spans="1:17">
      <c r="A449" s="4"/>
      <c r="B449" s="4"/>
      <c r="F449" s="1">
        <v>-60</v>
      </c>
      <c r="G449" s="13">
        <f t="shared" si="50"/>
        <v>80</v>
      </c>
      <c r="H449" s="11">
        <f t="shared" ref="H449:H510" si="51">ROUND((ROUNDDOWN(G449,0)+(G449-ROUNDDOWN(G449,0))*(5/3)),2)</f>
        <v>80</v>
      </c>
      <c r="I449" s="11">
        <f t="shared" ref="I449:I510" si="52">ROUND((ROUNDDOWN(F449,0)+(F449-ROUNDDOWN(F449,0))*(5/3)),2)</f>
        <v>-60</v>
      </c>
      <c r="J449" s="23">
        <f t="shared" ref="J449:K510" si="53">RADIANS(H449)</f>
        <v>1.3962634015954636</v>
      </c>
      <c r="K449" s="23">
        <f t="shared" si="53"/>
        <v>-1.0471975511965976</v>
      </c>
      <c r="L449" s="30">
        <f t="shared" ref="L449:L510" si="54">O$12*O$16*((TAN(Q$7-(J449/2))/(((1-Q$5*SIN(J449))/(1+Q$5*SIN(J449)))^Q$5))^($O$17/2))</f>
        <v>1118687.3916857641</v>
      </c>
      <c r="M449">
        <f t="shared" ref="M449:M510" si="55">O$17*(0-DEGREES(K449)-(-O$9))</f>
        <v>231.41133084258331</v>
      </c>
      <c r="N449" s="24">
        <f t="shared" ref="N449:N510" si="56">L449*SIN(RADIANS(M449))</f>
        <v>-874415.10399118112</v>
      </c>
      <c r="O449" s="24">
        <f t="shared" ref="O449:O510" si="57">O$15-L449*COS(RADIANS(M449))</f>
        <v>4696943.2673299145</v>
      </c>
      <c r="P449" s="31"/>
      <c r="Q449" s="24"/>
    </row>
    <row r="450" spans="1:17">
      <c r="A450" s="4"/>
      <c r="B450" s="4"/>
      <c r="F450" s="1">
        <v>-50</v>
      </c>
      <c r="G450" s="13">
        <f t="shared" si="50"/>
        <v>80</v>
      </c>
      <c r="H450" s="11">
        <f t="shared" si="51"/>
        <v>80</v>
      </c>
      <c r="I450" s="11">
        <f t="shared" si="52"/>
        <v>-50</v>
      </c>
      <c r="J450" s="23">
        <f t="shared" si="53"/>
        <v>1.3962634015954636</v>
      </c>
      <c r="K450" s="23">
        <f t="shared" si="53"/>
        <v>-0.87266462599716477</v>
      </c>
      <c r="L450" s="30">
        <f t="shared" si="54"/>
        <v>1118687.3916857641</v>
      </c>
      <c r="M450">
        <f t="shared" si="55"/>
        <v>216.94812266492187</v>
      </c>
      <c r="N450" s="24">
        <f t="shared" si="56"/>
        <v>-672433.66998480842</v>
      </c>
      <c r="O450" s="24">
        <f t="shared" si="57"/>
        <v>4893222.6235401537</v>
      </c>
      <c r="P450" s="31"/>
      <c r="Q450" s="24"/>
    </row>
    <row r="451" spans="1:17">
      <c r="A451" s="4"/>
      <c r="B451" s="4"/>
      <c r="F451" s="1">
        <v>-40</v>
      </c>
      <c r="G451" s="13">
        <f t="shared" si="50"/>
        <v>80</v>
      </c>
      <c r="H451" s="11">
        <f t="shared" si="51"/>
        <v>80</v>
      </c>
      <c r="I451" s="11">
        <f t="shared" si="52"/>
        <v>-40</v>
      </c>
      <c r="J451" s="23">
        <f t="shared" si="53"/>
        <v>1.3962634015954636</v>
      </c>
      <c r="K451" s="23">
        <f t="shared" si="53"/>
        <v>-0.69813170079773179</v>
      </c>
      <c r="L451" s="30">
        <f t="shared" si="54"/>
        <v>1118687.3916857641</v>
      </c>
      <c r="M451">
        <f t="shared" si="55"/>
        <v>202.4849144872604</v>
      </c>
      <c r="N451" s="24">
        <f t="shared" si="56"/>
        <v>-427830.99528763461</v>
      </c>
      <c r="O451" s="24">
        <f t="shared" si="57"/>
        <v>5032835.0043971725</v>
      </c>
      <c r="P451" s="31"/>
      <c r="Q451" s="24"/>
    </row>
    <row r="452" spans="1:17">
      <c r="A452" s="4"/>
      <c r="B452" s="4"/>
      <c r="F452" s="1">
        <v>-30</v>
      </c>
      <c r="G452" s="13">
        <f t="shared" si="50"/>
        <v>80</v>
      </c>
      <c r="H452" s="11">
        <f t="shared" si="51"/>
        <v>80</v>
      </c>
      <c r="I452" s="11">
        <f t="shared" si="52"/>
        <v>-30</v>
      </c>
      <c r="J452" s="23">
        <f t="shared" si="53"/>
        <v>1.3962634015954636</v>
      </c>
      <c r="K452" s="23">
        <f t="shared" si="53"/>
        <v>-0.52359877559829882</v>
      </c>
      <c r="L452" s="30">
        <f t="shared" si="54"/>
        <v>1118687.3916857641</v>
      </c>
      <c r="M452">
        <f t="shared" si="55"/>
        <v>188.02170630959895</v>
      </c>
      <c r="N452" s="24">
        <f t="shared" si="56"/>
        <v>-156110.86850697038</v>
      </c>
      <c r="O452" s="24">
        <f t="shared" si="57"/>
        <v>5106931.2800112432</v>
      </c>
      <c r="P452" s="31"/>
      <c r="Q452" s="24"/>
    </row>
    <row r="453" spans="1:17">
      <c r="A453" s="4"/>
      <c r="B453" s="4"/>
      <c r="F453" s="1">
        <v>-20</v>
      </c>
      <c r="G453" s="13">
        <f t="shared" si="50"/>
        <v>80</v>
      </c>
      <c r="H453" s="11">
        <f t="shared" si="51"/>
        <v>80</v>
      </c>
      <c r="I453" s="11">
        <f t="shared" si="52"/>
        <v>-20</v>
      </c>
      <c r="J453" s="23">
        <f t="shared" si="53"/>
        <v>1.3962634015954636</v>
      </c>
      <c r="K453" s="23">
        <f t="shared" si="53"/>
        <v>-0.3490658503988659</v>
      </c>
      <c r="L453" s="30">
        <f t="shared" si="54"/>
        <v>1118687.3916857641</v>
      </c>
      <c r="M453">
        <f t="shared" si="55"/>
        <v>173.55849813193748</v>
      </c>
      <c r="N453" s="24">
        <f t="shared" si="56"/>
        <v>125504.12106549383</v>
      </c>
      <c r="O453" s="24">
        <f t="shared" si="57"/>
        <v>5110814.9645604845</v>
      </c>
      <c r="P453" s="31"/>
      <c r="Q453" s="24"/>
    </row>
    <row r="454" spans="1:17">
      <c r="A454" s="4"/>
      <c r="B454" s="4"/>
      <c r="F454" s="1">
        <v>-10</v>
      </c>
      <c r="G454" s="13">
        <f t="shared" si="50"/>
        <v>80</v>
      </c>
      <c r="H454" s="11">
        <f t="shared" si="51"/>
        <v>80</v>
      </c>
      <c r="I454" s="11">
        <f t="shared" si="52"/>
        <v>-10</v>
      </c>
      <c r="J454" s="23">
        <f t="shared" si="53"/>
        <v>1.3962634015954636</v>
      </c>
      <c r="K454" s="23">
        <f t="shared" si="53"/>
        <v>-0.17453292519943295</v>
      </c>
      <c r="L454" s="30">
        <f t="shared" si="54"/>
        <v>1118687.3916857641</v>
      </c>
      <c r="M454">
        <f t="shared" si="55"/>
        <v>159.09528995427604</v>
      </c>
      <c r="N454" s="24">
        <f t="shared" si="56"/>
        <v>399164.2124964933</v>
      </c>
      <c r="O454" s="24">
        <f t="shared" si="57"/>
        <v>5044239.8962874915</v>
      </c>
      <c r="P454" s="31"/>
      <c r="Q454" s="24"/>
    </row>
    <row r="455" spans="1:17">
      <c r="A455" s="4"/>
      <c r="B455" s="4"/>
      <c r="F455" s="1">
        <v>0</v>
      </c>
      <c r="G455" s="13">
        <f t="shared" ref="G455:G473" si="58">G418+20</f>
        <v>80</v>
      </c>
      <c r="H455" s="11">
        <f t="shared" si="51"/>
        <v>80</v>
      </c>
      <c r="I455" s="11">
        <f t="shared" si="52"/>
        <v>0</v>
      </c>
      <c r="J455" s="23">
        <f t="shared" si="53"/>
        <v>1.3962634015954636</v>
      </c>
      <c r="K455" s="23">
        <f t="shared" si="53"/>
        <v>0</v>
      </c>
      <c r="L455" s="30">
        <f t="shared" si="54"/>
        <v>1118687.3916857641</v>
      </c>
      <c r="M455">
        <f t="shared" si="55"/>
        <v>144.63208177661457</v>
      </c>
      <c r="N455" s="24">
        <f t="shared" si="56"/>
        <v>647523.85462614999</v>
      </c>
      <c r="O455" s="24">
        <f t="shared" si="57"/>
        <v>4911425.8401081637</v>
      </c>
      <c r="P455" s="31"/>
      <c r="Q455" s="24"/>
    </row>
    <row r="456" spans="1:17">
      <c r="A456" s="4"/>
      <c r="B456" s="4"/>
      <c r="F456" s="1">
        <v>10</v>
      </c>
      <c r="G456" s="13">
        <f t="shared" si="58"/>
        <v>80</v>
      </c>
      <c r="H456" s="11">
        <f t="shared" si="51"/>
        <v>80</v>
      </c>
      <c r="I456" s="11">
        <f t="shared" si="52"/>
        <v>10</v>
      </c>
      <c r="J456" s="23">
        <f t="shared" si="53"/>
        <v>1.3962634015954636</v>
      </c>
      <c r="K456" s="23">
        <f t="shared" si="53"/>
        <v>0.17453292519943295</v>
      </c>
      <c r="L456" s="30">
        <f t="shared" si="54"/>
        <v>1118687.3916857641</v>
      </c>
      <c r="M456">
        <f t="shared" si="55"/>
        <v>130.16887359895313</v>
      </c>
      <c r="N456" s="24">
        <f t="shared" si="56"/>
        <v>854841.12887187884</v>
      </c>
      <c r="O456" s="24">
        <f t="shared" si="57"/>
        <v>4720791.0238837972</v>
      </c>
      <c r="P456" s="31"/>
      <c r="Q456" s="24"/>
    </row>
    <row r="457" spans="1:17">
      <c r="A457" s="4"/>
      <c r="B457" s="4"/>
      <c r="F457" s="1">
        <v>20</v>
      </c>
      <c r="G457" s="13">
        <f t="shared" si="58"/>
        <v>80</v>
      </c>
      <c r="H457" s="11">
        <f t="shared" si="51"/>
        <v>80</v>
      </c>
      <c r="I457" s="11">
        <f t="shared" si="52"/>
        <v>20</v>
      </c>
      <c r="J457" s="23">
        <f t="shared" si="53"/>
        <v>1.3962634015954636</v>
      </c>
      <c r="K457" s="23">
        <f t="shared" si="53"/>
        <v>0.3490658503988659</v>
      </c>
      <c r="L457" s="30">
        <f t="shared" si="54"/>
        <v>1118687.3916857641</v>
      </c>
      <c r="M457">
        <f t="shared" si="55"/>
        <v>115.70566542129166</v>
      </c>
      <c r="N457" s="24">
        <f t="shared" si="56"/>
        <v>1007975.5280886593</v>
      </c>
      <c r="O457" s="24">
        <f t="shared" si="57"/>
        <v>4484418.5611600429</v>
      </c>
      <c r="P457" s="31"/>
      <c r="Q457" s="24"/>
    </row>
    <row r="458" spans="1:17">
      <c r="A458" s="4"/>
      <c r="B458" s="4"/>
      <c r="F458" s="1">
        <v>30</v>
      </c>
      <c r="G458" s="13">
        <f t="shared" si="58"/>
        <v>80</v>
      </c>
      <c r="H458" s="11">
        <f t="shared" si="51"/>
        <v>80</v>
      </c>
      <c r="I458" s="11">
        <f t="shared" si="52"/>
        <v>30</v>
      </c>
      <c r="J458" s="23">
        <f t="shared" si="53"/>
        <v>1.3962634015954636</v>
      </c>
      <c r="K458" s="23">
        <f t="shared" si="53"/>
        <v>0.52359877559829882</v>
      </c>
      <c r="L458" s="30">
        <f t="shared" si="54"/>
        <v>1118687.3916857641</v>
      </c>
      <c r="M458">
        <f t="shared" si="55"/>
        <v>101.2424572436302</v>
      </c>
      <c r="N458" s="24">
        <f t="shared" si="56"/>
        <v>1097220.8487081793</v>
      </c>
      <c r="O458" s="24">
        <f t="shared" si="57"/>
        <v>4217290.5803997042</v>
      </c>
      <c r="P458" s="31"/>
      <c r="Q458" s="24"/>
    </row>
    <row r="459" spans="1:17">
      <c r="A459" s="4"/>
      <c r="B459" s="4"/>
      <c r="F459" s="1">
        <v>40</v>
      </c>
      <c r="G459" s="13">
        <f t="shared" si="58"/>
        <v>80</v>
      </c>
      <c r="H459" s="11">
        <f t="shared" si="51"/>
        <v>80</v>
      </c>
      <c r="I459" s="11">
        <f t="shared" si="52"/>
        <v>40</v>
      </c>
      <c r="J459" s="23">
        <f t="shared" si="53"/>
        <v>1.3962634015954636</v>
      </c>
      <c r="K459" s="23">
        <f t="shared" si="53"/>
        <v>0.69813170079773179</v>
      </c>
      <c r="L459" s="30">
        <f t="shared" si="54"/>
        <v>1118687.3916857641</v>
      </c>
      <c r="M459">
        <f t="shared" si="55"/>
        <v>86.779249065968742</v>
      </c>
      <c r="N459" s="24">
        <f t="shared" si="56"/>
        <v>1116920.4044869647</v>
      </c>
      <c r="O459" s="24">
        <f t="shared" si="57"/>
        <v>3936338.6043260423</v>
      </c>
      <c r="P459" s="31"/>
      <c r="Q459" s="24"/>
    </row>
    <row r="460" spans="1:17">
      <c r="A460" s="4"/>
      <c r="B460" s="4"/>
      <c r="F460" s="1">
        <v>50</v>
      </c>
      <c r="G460" s="13">
        <f t="shared" si="58"/>
        <v>80</v>
      </c>
      <c r="H460" s="11">
        <f t="shared" si="51"/>
        <v>80</v>
      </c>
      <c r="I460" s="11">
        <f t="shared" si="52"/>
        <v>50</v>
      </c>
      <c r="J460" s="23">
        <f t="shared" si="53"/>
        <v>1.3962634015954636</v>
      </c>
      <c r="K460" s="23">
        <f t="shared" si="53"/>
        <v>0.87266462599716477</v>
      </c>
      <c r="L460" s="30">
        <f t="shared" si="54"/>
        <v>1118687.3916857641</v>
      </c>
      <c r="M460">
        <f t="shared" si="55"/>
        <v>72.316040888307285</v>
      </c>
      <c r="N460" s="24">
        <f t="shared" si="56"/>
        <v>1065825.5674252177</v>
      </c>
      <c r="O460" s="24">
        <f t="shared" si="57"/>
        <v>3659370.3697156268</v>
      </c>
      <c r="P460" s="31"/>
      <c r="Q460" s="24"/>
    </row>
    <row r="461" spans="1:17">
      <c r="A461" s="4"/>
      <c r="B461" s="4"/>
      <c r="F461" s="1">
        <v>60</v>
      </c>
      <c r="G461" s="13">
        <f t="shared" si="58"/>
        <v>80</v>
      </c>
      <c r="H461" s="11">
        <f t="shared" si="51"/>
        <v>80</v>
      </c>
      <c r="I461" s="11">
        <f t="shared" si="52"/>
        <v>60</v>
      </c>
      <c r="J461" s="23">
        <f t="shared" si="53"/>
        <v>1.3962634015954636</v>
      </c>
      <c r="K461" s="23">
        <f t="shared" si="53"/>
        <v>1.0471975511965976</v>
      </c>
      <c r="L461" s="30">
        <f t="shared" si="54"/>
        <v>1118687.3916857641</v>
      </c>
      <c r="M461">
        <f t="shared" si="55"/>
        <v>57.852832710645842</v>
      </c>
      <c r="N461" s="24">
        <f t="shared" si="56"/>
        <v>947174.91025609057</v>
      </c>
      <c r="O461" s="24">
        <f t="shared" si="57"/>
        <v>3403941.1096240878</v>
      </c>
      <c r="P461" s="31"/>
      <c r="Q461" s="24"/>
    </row>
    <row r="462" spans="1:17">
      <c r="A462" s="4"/>
      <c r="B462" s="4"/>
      <c r="F462" s="1">
        <v>70</v>
      </c>
      <c r="G462" s="13">
        <f t="shared" si="58"/>
        <v>80</v>
      </c>
      <c r="H462" s="11">
        <f t="shared" si="51"/>
        <v>80</v>
      </c>
      <c r="I462" s="11">
        <f t="shared" si="52"/>
        <v>70</v>
      </c>
      <c r="J462" s="23">
        <f t="shared" si="53"/>
        <v>1.3962634015954636</v>
      </c>
      <c r="K462" s="23">
        <f t="shared" si="53"/>
        <v>1.2217304763960306</v>
      </c>
      <c r="L462" s="30">
        <f t="shared" si="54"/>
        <v>1118687.3916857641</v>
      </c>
      <c r="M462">
        <f t="shared" si="55"/>
        <v>43.389624532984371</v>
      </c>
      <c r="N462" s="24">
        <f t="shared" si="56"/>
        <v>768488.93417257222</v>
      </c>
      <c r="O462" s="24">
        <f t="shared" si="57"/>
        <v>3186240.8401969299</v>
      </c>
      <c r="P462" s="31"/>
      <c r="Q462" s="24"/>
    </row>
    <row r="463" spans="1:17">
      <c r="A463" s="4"/>
      <c r="B463" s="4"/>
      <c r="F463" s="1">
        <v>80</v>
      </c>
      <c r="G463" s="13">
        <f t="shared" si="58"/>
        <v>80</v>
      </c>
      <c r="H463" s="11">
        <f t="shared" si="51"/>
        <v>80</v>
      </c>
      <c r="I463" s="11">
        <f t="shared" si="52"/>
        <v>80</v>
      </c>
      <c r="J463" s="23">
        <f t="shared" si="53"/>
        <v>1.3962634015954636</v>
      </c>
      <c r="K463" s="23">
        <f t="shared" si="53"/>
        <v>1.3962634015954636</v>
      </c>
      <c r="L463" s="30">
        <f t="shared" si="54"/>
        <v>1118687.3916857641</v>
      </c>
      <c r="M463">
        <f t="shared" si="55"/>
        <v>28.926416355322914</v>
      </c>
      <c r="N463" s="24">
        <f t="shared" si="56"/>
        <v>541093.39267968654</v>
      </c>
      <c r="O463" s="24">
        <f t="shared" si="57"/>
        <v>3020068.1797899483</v>
      </c>
      <c r="P463" s="31"/>
      <c r="Q463" s="24"/>
    </row>
    <row r="464" spans="1:17">
      <c r="A464" s="4"/>
      <c r="B464" s="4"/>
      <c r="F464" s="1">
        <v>90</v>
      </c>
      <c r="G464" s="13">
        <f t="shared" si="58"/>
        <v>80</v>
      </c>
      <c r="H464" s="11">
        <f t="shared" si="51"/>
        <v>80</v>
      </c>
      <c r="I464" s="11">
        <f t="shared" si="52"/>
        <v>90</v>
      </c>
      <c r="J464" s="23">
        <f t="shared" si="53"/>
        <v>1.3962634015954636</v>
      </c>
      <c r="K464" s="23">
        <f t="shared" si="53"/>
        <v>1.5707963267948966</v>
      </c>
      <c r="L464" s="30">
        <f t="shared" si="54"/>
        <v>1118687.3916857641</v>
      </c>
      <c r="M464">
        <f t="shared" si="55"/>
        <v>14.463208177661457</v>
      </c>
      <c r="N464" s="24">
        <f t="shared" si="56"/>
        <v>279401.42500379344</v>
      </c>
      <c r="O464" s="24">
        <f t="shared" si="57"/>
        <v>2915955.7433978622</v>
      </c>
      <c r="P464" s="31"/>
      <c r="Q464" s="24"/>
    </row>
    <row r="465" spans="1:17">
      <c r="A465" s="4"/>
      <c r="B465" s="4"/>
      <c r="F465" s="1">
        <v>100</v>
      </c>
      <c r="G465" s="13">
        <f t="shared" si="58"/>
        <v>80</v>
      </c>
      <c r="H465" s="11">
        <f t="shared" si="51"/>
        <v>80</v>
      </c>
      <c r="I465" s="11">
        <f t="shared" si="52"/>
        <v>100</v>
      </c>
      <c r="J465" s="23">
        <f t="shared" si="53"/>
        <v>1.3962634015954636</v>
      </c>
      <c r="K465" s="23">
        <f t="shared" si="53"/>
        <v>1.7453292519943295</v>
      </c>
      <c r="L465" s="30">
        <f t="shared" si="54"/>
        <v>1118687.3916857641</v>
      </c>
      <c r="M465">
        <f t="shared" si="55"/>
        <v>0</v>
      </c>
      <c r="N465" s="24">
        <f t="shared" si="56"/>
        <v>0</v>
      </c>
      <c r="O465" s="24">
        <f t="shared" si="57"/>
        <v>2880502.5480069472</v>
      </c>
      <c r="P465" s="31"/>
      <c r="Q465" s="24"/>
    </row>
    <row r="466" spans="1:17">
      <c r="A466" s="4"/>
      <c r="B466" s="4"/>
      <c r="F466" s="1">
        <v>110</v>
      </c>
      <c r="G466" s="13">
        <f t="shared" si="58"/>
        <v>80</v>
      </c>
      <c r="H466" s="11">
        <f t="shared" si="51"/>
        <v>80</v>
      </c>
      <c r="I466" s="11">
        <f t="shared" si="52"/>
        <v>110</v>
      </c>
      <c r="J466" s="23">
        <f t="shared" si="53"/>
        <v>1.3962634015954636</v>
      </c>
      <c r="K466" s="23">
        <f t="shared" si="53"/>
        <v>1.9198621771937625</v>
      </c>
      <c r="L466" s="30">
        <f t="shared" si="54"/>
        <v>1118687.3916857641</v>
      </c>
      <c r="M466">
        <f t="shared" si="55"/>
        <v>-14.463208177661457</v>
      </c>
      <c r="N466" s="24">
        <f t="shared" si="56"/>
        <v>-279401.42500379344</v>
      </c>
      <c r="O466" s="24">
        <f t="shared" si="57"/>
        <v>2915955.7433978622</v>
      </c>
      <c r="P466" s="31"/>
      <c r="Q466" s="24"/>
    </row>
    <row r="467" spans="1:17">
      <c r="A467" s="4"/>
      <c r="B467" s="4"/>
      <c r="F467" s="1">
        <v>120</v>
      </c>
      <c r="G467" s="13">
        <f t="shared" si="58"/>
        <v>80</v>
      </c>
      <c r="H467" s="11">
        <f t="shared" si="51"/>
        <v>80</v>
      </c>
      <c r="I467" s="11">
        <f t="shared" si="52"/>
        <v>120</v>
      </c>
      <c r="J467" s="23">
        <f t="shared" si="53"/>
        <v>1.3962634015954636</v>
      </c>
      <c r="K467" s="23">
        <f t="shared" si="53"/>
        <v>2.0943951023931953</v>
      </c>
      <c r="L467" s="30">
        <f t="shared" si="54"/>
        <v>1118687.3916857641</v>
      </c>
      <c r="M467">
        <f t="shared" si="55"/>
        <v>-28.926416355322893</v>
      </c>
      <c r="N467" s="24">
        <f t="shared" si="56"/>
        <v>-541093.39267968619</v>
      </c>
      <c r="O467" s="24">
        <f t="shared" si="57"/>
        <v>3020068.1797899478</v>
      </c>
      <c r="P467" s="31"/>
      <c r="Q467" s="24"/>
    </row>
    <row r="468" spans="1:17">
      <c r="A468" s="4"/>
      <c r="B468" s="4"/>
      <c r="F468" s="1">
        <v>130</v>
      </c>
      <c r="G468" s="13">
        <f t="shared" si="58"/>
        <v>80</v>
      </c>
      <c r="H468" s="11">
        <f t="shared" si="51"/>
        <v>80</v>
      </c>
      <c r="I468" s="11">
        <f t="shared" si="52"/>
        <v>130</v>
      </c>
      <c r="J468" s="23">
        <f t="shared" si="53"/>
        <v>1.3962634015954636</v>
      </c>
      <c r="K468" s="23">
        <f t="shared" si="53"/>
        <v>2.2689280275926285</v>
      </c>
      <c r="L468" s="30">
        <f t="shared" si="54"/>
        <v>1118687.3916857641</v>
      </c>
      <c r="M468">
        <f t="shared" si="55"/>
        <v>-43.389624532984371</v>
      </c>
      <c r="N468" s="24">
        <f t="shared" si="56"/>
        <v>-768488.93417257222</v>
      </c>
      <c r="O468" s="24">
        <f t="shared" si="57"/>
        <v>3186240.8401969299</v>
      </c>
      <c r="P468" s="31"/>
      <c r="Q468" s="24"/>
    </row>
    <row r="469" spans="1:17">
      <c r="A469" s="4"/>
      <c r="B469" s="4"/>
      <c r="F469" s="1">
        <v>140</v>
      </c>
      <c r="G469" s="13">
        <f t="shared" si="58"/>
        <v>80</v>
      </c>
      <c r="H469" s="11">
        <f t="shared" si="51"/>
        <v>80</v>
      </c>
      <c r="I469" s="11">
        <f t="shared" si="52"/>
        <v>140</v>
      </c>
      <c r="J469" s="23">
        <f t="shared" si="53"/>
        <v>1.3962634015954636</v>
      </c>
      <c r="K469" s="23">
        <f t="shared" si="53"/>
        <v>2.4434609527920612</v>
      </c>
      <c r="L469" s="30">
        <f t="shared" si="54"/>
        <v>1118687.3916857641</v>
      </c>
      <c r="M469">
        <f t="shared" si="55"/>
        <v>-57.852832710645828</v>
      </c>
      <c r="N469" s="24">
        <f t="shared" si="56"/>
        <v>-947174.91025609046</v>
      </c>
      <c r="O469" s="24">
        <f t="shared" si="57"/>
        <v>3403941.1096240878</v>
      </c>
      <c r="P469" s="31"/>
      <c r="Q469" s="24"/>
    </row>
    <row r="470" spans="1:17">
      <c r="A470" s="4"/>
      <c r="B470" s="4"/>
      <c r="F470" s="1">
        <v>150</v>
      </c>
      <c r="G470" s="13">
        <f t="shared" si="58"/>
        <v>80</v>
      </c>
      <c r="H470" s="11">
        <f t="shared" si="51"/>
        <v>80</v>
      </c>
      <c r="I470" s="11">
        <f t="shared" si="52"/>
        <v>150</v>
      </c>
      <c r="J470" s="23">
        <f t="shared" si="53"/>
        <v>1.3962634015954636</v>
      </c>
      <c r="K470" s="23">
        <f t="shared" si="53"/>
        <v>2.6179938779914944</v>
      </c>
      <c r="L470" s="30">
        <f t="shared" si="54"/>
        <v>1118687.3916857641</v>
      </c>
      <c r="M470">
        <f t="shared" si="55"/>
        <v>-72.316040888307285</v>
      </c>
      <c r="N470" s="24">
        <f t="shared" si="56"/>
        <v>-1065825.5674252177</v>
      </c>
      <c r="O470" s="24">
        <f t="shared" si="57"/>
        <v>3659370.3697156268</v>
      </c>
      <c r="P470" s="31"/>
      <c r="Q470" s="24"/>
    </row>
    <row r="471" spans="1:17">
      <c r="A471" s="4"/>
      <c r="B471" s="4"/>
      <c r="F471" s="1">
        <v>160</v>
      </c>
      <c r="G471" s="13">
        <f t="shared" si="58"/>
        <v>80</v>
      </c>
      <c r="H471" s="11">
        <f t="shared" si="51"/>
        <v>80</v>
      </c>
      <c r="I471" s="11">
        <f t="shared" si="52"/>
        <v>160</v>
      </c>
      <c r="J471" s="23">
        <f t="shared" si="53"/>
        <v>1.3962634015954636</v>
      </c>
      <c r="K471" s="23">
        <f t="shared" si="53"/>
        <v>2.7925268031909272</v>
      </c>
      <c r="L471" s="30">
        <f t="shared" si="54"/>
        <v>1118687.3916857641</v>
      </c>
      <c r="M471">
        <f t="shared" si="55"/>
        <v>-86.779249065968742</v>
      </c>
      <c r="N471" s="24">
        <f t="shared" si="56"/>
        <v>-1116920.4044869647</v>
      </c>
      <c r="O471" s="24">
        <f t="shared" si="57"/>
        <v>3936338.6043260423</v>
      </c>
      <c r="P471" s="31"/>
      <c r="Q471" s="24"/>
    </row>
    <row r="472" spans="1:17">
      <c r="A472" s="4"/>
      <c r="B472" s="4"/>
      <c r="F472" s="1">
        <v>170</v>
      </c>
      <c r="G472" s="13">
        <f t="shared" si="58"/>
        <v>80</v>
      </c>
      <c r="H472" s="11">
        <f t="shared" si="51"/>
        <v>80</v>
      </c>
      <c r="I472" s="11">
        <f t="shared" si="52"/>
        <v>170</v>
      </c>
      <c r="J472" s="23">
        <f t="shared" si="53"/>
        <v>1.3962634015954636</v>
      </c>
      <c r="K472" s="23">
        <f t="shared" si="53"/>
        <v>2.9670597283903604</v>
      </c>
      <c r="L472" s="30">
        <f t="shared" si="54"/>
        <v>1118687.3916857641</v>
      </c>
      <c r="M472">
        <f t="shared" si="55"/>
        <v>-101.2424572436302</v>
      </c>
      <c r="N472" s="24">
        <f t="shared" si="56"/>
        <v>-1097220.8487081793</v>
      </c>
      <c r="O472" s="24">
        <f t="shared" si="57"/>
        <v>4217290.5803997042</v>
      </c>
      <c r="P472" s="31"/>
      <c r="Q472" s="24"/>
    </row>
    <row r="473" spans="1:17">
      <c r="A473" s="4"/>
      <c r="B473" s="4"/>
      <c r="F473" s="1">
        <v>180</v>
      </c>
      <c r="G473" s="13">
        <f t="shared" si="58"/>
        <v>80</v>
      </c>
      <c r="H473" s="11">
        <f t="shared" si="51"/>
        <v>80</v>
      </c>
      <c r="I473" s="11">
        <f t="shared" si="52"/>
        <v>180</v>
      </c>
      <c r="J473" s="23">
        <f t="shared" si="53"/>
        <v>1.3962634015954636</v>
      </c>
      <c r="K473" s="23">
        <f t="shared" si="53"/>
        <v>3.1415926535897931</v>
      </c>
      <c r="L473" s="30">
        <f t="shared" si="54"/>
        <v>1118687.3916857641</v>
      </c>
      <c r="M473">
        <f t="shared" si="55"/>
        <v>-115.70566542129166</v>
      </c>
      <c r="N473" s="24">
        <f t="shared" si="56"/>
        <v>-1007975.5280886593</v>
      </c>
      <c r="O473" s="24">
        <f t="shared" si="57"/>
        <v>4484418.5611600429</v>
      </c>
      <c r="P473" s="31"/>
      <c r="Q473" s="24"/>
    </row>
    <row r="474" spans="1:17">
      <c r="A474" s="4"/>
      <c r="B474" s="4"/>
      <c r="F474" s="1">
        <v>-180</v>
      </c>
      <c r="G474" s="13">
        <f t="shared" ref="G474:G510" si="59">G437+10</f>
        <v>90</v>
      </c>
      <c r="H474" s="11">
        <f t="shared" si="51"/>
        <v>90</v>
      </c>
      <c r="I474" s="11">
        <f t="shared" si="52"/>
        <v>-180</v>
      </c>
      <c r="J474" s="23">
        <f t="shared" si="53"/>
        <v>1.5707963267948966</v>
      </c>
      <c r="K474" s="23">
        <f t="shared" si="53"/>
        <v>-3.1415926535897931</v>
      </c>
      <c r="L474" s="30">
        <f t="shared" si="54"/>
        <v>977152.94123622566</v>
      </c>
      <c r="M474">
        <f t="shared" si="55"/>
        <v>404.96982897452079</v>
      </c>
      <c r="N474" s="24">
        <f t="shared" si="56"/>
        <v>690587.53141907672</v>
      </c>
      <c r="O474" s="24">
        <f t="shared" si="57"/>
        <v>3307874.7206969829</v>
      </c>
      <c r="P474" s="31"/>
      <c r="Q474" s="24"/>
    </row>
    <row r="475" spans="1:17">
      <c r="A475" s="4"/>
      <c r="B475" s="4"/>
      <c r="F475" s="1">
        <v>-170</v>
      </c>
      <c r="G475" s="13">
        <f t="shared" si="59"/>
        <v>90</v>
      </c>
      <c r="H475" s="11">
        <f t="shared" si="51"/>
        <v>90</v>
      </c>
      <c r="I475" s="11">
        <f t="shared" si="52"/>
        <v>-170</v>
      </c>
      <c r="J475" s="23">
        <f t="shared" si="53"/>
        <v>1.5707963267948966</v>
      </c>
      <c r="K475" s="23">
        <f t="shared" si="53"/>
        <v>-2.9670597283903604</v>
      </c>
      <c r="L475" s="30">
        <f t="shared" si="54"/>
        <v>977152.94123622566</v>
      </c>
      <c r="M475">
        <f t="shared" si="55"/>
        <v>390.50662079685935</v>
      </c>
      <c r="N475" s="24">
        <f t="shared" si="56"/>
        <v>496039.89137444855</v>
      </c>
      <c r="O475" s="24">
        <f t="shared" si="57"/>
        <v>3157303.7854344104</v>
      </c>
      <c r="P475" s="31"/>
      <c r="Q475" s="24"/>
    </row>
    <row r="476" spans="1:17">
      <c r="A476" s="4"/>
      <c r="B476" s="4"/>
      <c r="F476" s="1">
        <v>-160</v>
      </c>
      <c r="G476" s="13">
        <f t="shared" si="59"/>
        <v>90</v>
      </c>
      <c r="H476" s="11">
        <f t="shared" si="51"/>
        <v>90</v>
      </c>
      <c r="I476" s="11">
        <f t="shared" si="52"/>
        <v>-160</v>
      </c>
      <c r="J476" s="23">
        <f t="shared" si="53"/>
        <v>1.5707963267948966</v>
      </c>
      <c r="K476" s="23">
        <f t="shared" si="53"/>
        <v>-2.7925268031909272</v>
      </c>
      <c r="L476" s="30">
        <f t="shared" si="54"/>
        <v>977152.94123622566</v>
      </c>
      <c r="M476">
        <f t="shared" si="55"/>
        <v>376.04341261919791</v>
      </c>
      <c r="N476" s="24">
        <f t="shared" si="56"/>
        <v>270051.47650516516</v>
      </c>
      <c r="O476" s="24">
        <f t="shared" si="57"/>
        <v>3060094.5927742068</v>
      </c>
      <c r="P476" s="31"/>
      <c r="Q476" s="24"/>
    </row>
    <row r="477" spans="1:17">
      <c r="A477" s="4"/>
      <c r="B477" s="4"/>
      <c r="F477" s="1">
        <v>-150</v>
      </c>
      <c r="G477" s="13">
        <f t="shared" si="59"/>
        <v>90</v>
      </c>
      <c r="H477" s="11">
        <f t="shared" si="51"/>
        <v>90</v>
      </c>
      <c r="I477" s="11">
        <f t="shared" si="52"/>
        <v>-150</v>
      </c>
      <c r="J477" s="23">
        <f t="shared" si="53"/>
        <v>1.5707963267948966</v>
      </c>
      <c r="K477" s="23">
        <f t="shared" si="53"/>
        <v>-2.6179938779914944</v>
      </c>
      <c r="L477" s="30">
        <f t="shared" si="54"/>
        <v>977152.94123622566</v>
      </c>
      <c r="M477">
        <f t="shared" si="55"/>
        <v>361.58020444153641</v>
      </c>
      <c r="N477" s="24">
        <f t="shared" si="56"/>
        <v>26946.237341087188</v>
      </c>
      <c r="O477" s="24">
        <f t="shared" si="57"/>
        <v>3022408.6075309198</v>
      </c>
      <c r="P477" s="31"/>
      <c r="Q477" s="24"/>
    </row>
    <row r="478" spans="1:17">
      <c r="A478" s="4"/>
      <c r="B478" s="4"/>
      <c r="F478" s="1">
        <v>-140</v>
      </c>
      <c r="G478" s="13">
        <f t="shared" si="59"/>
        <v>90</v>
      </c>
      <c r="H478" s="11">
        <f t="shared" si="51"/>
        <v>90</v>
      </c>
      <c r="I478" s="11">
        <f t="shared" si="52"/>
        <v>-140</v>
      </c>
      <c r="J478" s="23">
        <f t="shared" si="53"/>
        <v>1.5707963267948966</v>
      </c>
      <c r="K478" s="23">
        <f t="shared" si="53"/>
        <v>-2.4434609527920612</v>
      </c>
      <c r="L478" s="30">
        <f t="shared" si="54"/>
        <v>977152.94123622566</v>
      </c>
      <c r="M478">
        <f t="shared" si="55"/>
        <v>347.11699626387497</v>
      </c>
      <c r="N478" s="24">
        <f t="shared" si="56"/>
        <v>-217866.95030726396</v>
      </c>
      <c r="O478" s="24">
        <f t="shared" si="57"/>
        <v>3046634.5016575181</v>
      </c>
      <c r="P478" s="31"/>
      <c r="Q478" s="24"/>
    </row>
    <row r="479" spans="1:17">
      <c r="A479" s="4"/>
      <c r="B479" s="4"/>
      <c r="F479" s="1">
        <v>-130</v>
      </c>
      <c r="G479" s="13">
        <f t="shared" si="59"/>
        <v>90</v>
      </c>
      <c r="H479" s="11">
        <f t="shared" si="51"/>
        <v>90</v>
      </c>
      <c r="I479" s="11">
        <f t="shared" si="52"/>
        <v>-130</v>
      </c>
      <c r="J479" s="23">
        <f t="shared" si="53"/>
        <v>1.5707963267948966</v>
      </c>
      <c r="K479" s="23">
        <f t="shared" si="53"/>
        <v>-2.2689280275926285</v>
      </c>
      <c r="L479" s="30">
        <f t="shared" si="54"/>
        <v>977152.94123622566</v>
      </c>
      <c r="M479">
        <f t="shared" si="55"/>
        <v>332.65378808621352</v>
      </c>
      <c r="N479" s="24">
        <f t="shared" si="56"/>
        <v>-448870.9547720509</v>
      </c>
      <c r="O479" s="24">
        <f t="shared" si="57"/>
        <v>3131236.7517104135</v>
      </c>
      <c r="P479" s="31"/>
      <c r="Q479" s="24"/>
    </row>
    <row r="480" spans="1:17">
      <c r="A480" s="4"/>
      <c r="B480" s="4"/>
      <c r="F480" s="1">
        <v>-120</v>
      </c>
      <c r="G480" s="13">
        <f t="shared" si="59"/>
        <v>90</v>
      </c>
      <c r="H480" s="11">
        <f t="shared" si="51"/>
        <v>90</v>
      </c>
      <c r="I480" s="11">
        <f t="shared" si="52"/>
        <v>-120</v>
      </c>
      <c r="J480" s="23">
        <f t="shared" si="53"/>
        <v>1.5707963267948966</v>
      </c>
      <c r="K480" s="23">
        <f t="shared" si="53"/>
        <v>-2.0943951023931953</v>
      </c>
      <c r="L480" s="30">
        <f t="shared" si="54"/>
        <v>977152.94123622566</v>
      </c>
      <c r="M480">
        <f t="shared" si="55"/>
        <v>318.19057990855208</v>
      </c>
      <c r="N480" s="24">
        <f t="shared" si="56"/>
        <v>-651423.91959320847</v>
      </c>
      <c r="O480" s="24">
        <f t="shared" si="57"/>
        <v>3270852.9657936599</v>
      </c>
      <c r="P480" s="31"/>
      <c r="Q480" s="24"/>
    </row>
    <row r="481" spans="1:17">
      <c r="A481" s="4"/>
      <c r="B481" s="4"/>
      <c r="F481" s="1">
        <v>-110</v>
      </c>
      <c r="G481" s="13">
        <f t="shared" si="59"/>
        <v>90</v>
      </c>
      <c r="H481" s="11">
        <f t="shared" si="51"/>
        <v>90</v>
      </c>
      <c r="I481" s="11">
        <f t="shared" si="52"/>
        <v>-110</v>
      </c>
      <c r="J481" s="23">
        <f t="shared" si="53"/>
        <v>1.5707963267948966</v>
      </c>
      <c r="K481" s="23">
        <f t="shared" si="53"/>
        <v>-1.9198621771937625</v>
      </c>
      <c r="L481" s="30">
        <f t="shared" si="54"/>
        <v>977152.94123622566</v>
      </c>
      <c r="M481">
        <f t="shared" si="55"/>
        <v>303.72737173089058</v>
      </c>
      <c r="N481" s="24">
        <f t="shared" si="56"/>
        <v>-812687.31652382039</v>
      </c>
      <c r="O481" s="24">
        <f t="shared" si="57"/>
        <v>3456633.7710539997</v>
      </c>
      <c r="P481" s="31"/>
      <c r="Q481" s="24"/>
    </row>
    <row r="482" spans="1:17">
      <c r="A482" s="4"/>
      <c r="B482" s="4"/>
      <c r="F482" s="1">
        <v>-100</v>
      </c>
      <c r="G482" s="13">
        <f t="shared" si="59"/>
        <v>90</v>
      </c>
      <c r="H482" s="11">
        <f t="shared" si="51"/>
        <v>90</v>
      </c>
      <c r="I482" s="11">
        <f t="shared" si="52"/>
        <v>-100</v>
      </c>
      <c r="J482" s="23">
        <f t="shared" si="53"/>
        <v>1.5707963267948966</v>
      </c>
      <c r="K482" s="23">
        <f t="shared" si="53"/>
        <v>-1.7453292519943295</v>
      </c>
      <c r="L482" s="30">
        <f t="shared" si="54"/>
        <v>977152.94123622566</v>
      </c>
      <c r="M482">
        <f t="shared" si="55"/>
        <v>289.26416355322914</v>
      </c>
      <c r="N482" s="24">
        <f t="shared" si="56"/>
        <v>-922439.69717128668</v>
      </c>
      <c r="O482" s="24">
        <f t="shared" si="57"/>
        <v>3676803.7184469025</v>
      </c>
      <c r="P482" s="31"/>
      <c r="Q482" s="24"/>
    </row>
    <row r="483" spans="1:17">
      <c r="A483" s="4"/>
      <c r="B483" s="4"/>
      <c r="F483" s="1">
        <v>-90</v>
      </c>
      <c r="G483" s="13">
        <f t="shared" si="59"/>
        <v>90</v>
      </c>
      <c r="H483" s="11">
        <f t="shared" si="51"/>
        <v>90</v>
      </c>
      <c r="I483" s="11">
        <f t="shared" si="52"/>
        <v>-90</v>
      </c>
      <c r="J483" s="23">
        <f t="shared" si="53"/>
        <v>1.5707963267948966</v>
      </c>
      <c r="K483" s="23">
        <f t="shared" si="53"/>
        <v>-1.5707963267948966</v>
      </c>
      <c r="L483" s="30">
        <f t="shared" si="54"/>
        <v>977152.94123622566</v>
      </c>
      <c r="M483">
        <f t="shared" si="55"/>
        <v>274.8009553755677</v>
      </c>
      <c r="N483" s="24">
        <f t="shared" si="56"/>
        <v>-973724.56479732017</v>
      </c>
      <c r="O483" s="24">
        <f t="shared" si="57"/>
        <v>3917407.6526320279</v>
      </c>
      <c r="P483" s="31"/>
      <c r="Q483" s="24"/>
    </row>
    <row r="484" spans="1:17">
      <c r="A484" s="4"/>
      <c r="B484" s="4"/>
      <c r="F484" s="1">
        <v>-80</v>
      </c>
      <c r="G484" s="13">
        <f t="shared" si="59"/>
        <v>90</v>
      </c>
      <c r="H484" s="11">
        <f t="shared" si="51"/>
        <v>90</v>
      </c>
      <c r="I484" s="11">
        <f t="shared" si="52"/>
        <v>-80</v>
      </c>
      <c r="J484" s="23">
        <f t="shared" si="53"/>
        <v>1.5707963267948966</v>
      </c>
      <c r="K484" s="23">
        <f t="shared" si="53"/>
        <v>-1.3962634015954636</v>
      </c>
      <c r="L484" s="30">
        <f t="shared" si="54"/>
        <v>977152.94123622566</v>
      </c>
      <c r="M484">
        <f t="shared" si="55"/>
        <v>260.33774719790625</v>
      </c>
      <c r="N484" s="24">
        <f t="shared" si="56"/>
        <v>-963291.3018548633</v>
      </c>
      <c r="O484" s="24">
        <f t="shared" si="57"/>
        <v>4163195.2394161327</v>
      </c>
      <c r="P484" s="31"/>
      <c r="Q484" s="24"/>
    </row>
    <row r="485" spans="1:17">
      <c r="A485" s="4"/>
      <c r="B485" s="4"/>
      <c r="F485" s="1">
        <v>-70</v>
      </c>
      <c r="G485" s="13">
        <f t="shared" si="59"/>
        <v>90</v>
      </c>
      <c r="H485" s="11">
        <f t="shared" si="51"/>
        <v>90</v>
      </c>
      <c r="I485" s="11">
        <f t="shared" si="52"/>
        <v>-70</v>
      </c>
      <c r="J485" s="23">
        <f t="shared" si="53"/>
        <v>1.5707963267948966</v>
      </c>
      <c r="K485" s="23">
        <f t="shared" si="53"/>
        <v>-1.2217304763960306</v>
      </c>
      <c r="L485" s="30">
        <f t="shared" si="54"/>
        <v>977152.94123622566</v>
      </c>
      <c r="M485">
        <f t="shared" si="55"/>
        <v>245.87453902024478</v>
      </c>
      <c r="N485" s="24">
        <f t="shared" si="56"/>
        <v>-891801.20570439915</v>
      </c>
      <c r="O485" s="24">
        <f t="shared" si="57"/>
        <v>4398587.5862440988</v>
      </c>
      <c r="P485" s="31"/>
      <c r="Q485" s="24"/>
    </row>
    <row r="486" spans="1:17">
      <c r="A486" s="4"/>
      <c r="B486" s="4"/>
      <c r="F486" s="1">
        <v>-60</v>
      </c>
      <c r="G486" s="13">
        <f t="shared" si="59"/>
        <v>90</v>
      </c>
      <c r="H486" s="11">
        <f t="shared" si="51"/>
        <v>90</v>
      </c>
      <c r="I486" s="11">
        <f t="shared" si="52"/>
        <v>-60</v>
      </c>
      <c r="J486" s="23">
        <f t="shared" si="53"/>
        <v>1.5707963267948966</v>
      </c>
      <c r="K486" s="23">
        <f t="shared" si="53"/>
        <v>-1.0471975511965976</v>
      </c>
      <c r="L486" s="30">
        <f t="shared" si="54"/>
        <v>977152.94123622566</v>
      </c>
      <c r="M486">
        <f t="shared" si="55"/>
        <v>231.41133084258331</v>
      </c>
      <c r="N486" s="24">
        <f t="shared" si="56"/>
        <v>-763785.57323221501</v>
      </c>
      <c r="O486" s="24">
        <f t="shared" si="57"/>
        <v>4608664.6878890116</v>
      </c>
      <c r="P486" s="31"/>
      <c r="Q486" s="24"/>
    </row>
    <row r="487" spans="1:17">
      <c r="A487" s="4"/>
      <c r="B487" s="4"/>
      <c r="F487" s="1">
        <v>-50</v>
      </c>
      <c r="G487" s="13">
        <f t="shared" si="59"/>
        <v>90</v>
      </c>
      <c r="H487" s="11">
        <f t="shared" si="51"/>
        <v>90</v>
      </c>
      <c r="I487" s="11">
        <f t="shared" si="52"/>
        <v>-50</v>
      </c>
      <c r="J487" s="23">
        <f t="shared" si="53"/>
        <v>1.5707963267948966</v>
      </c>
      <c r="K487" s="23">
        <f t="shared" si="53"/>
        <v>-0.87266462599716477</v>
      </c>
      <c r="L487" s="30">
        <f t="shared" si="54"/>
        <v>977152.94123622566</v>
      </c>
      <c r="M487">
        <f t="shared" si="55"/>
        <v>216.94812266492187</v>
      </c>
      <c r="N487" s="24">
        <f t="shared" si="56"/>
        <v>-587358.49111678754</v>
      </c>
      <c r="O487" s="24">
        <f t="shared" si="57"/>
        <v>4780111.1095169242</v>
      </c>
      <c r="P487" s="31"/>
      <c r="Q487" s="24"/>
    </row>
    <row r="488" spans="1:17">
      <c r="A488" s="4"/>
      <c r="B488" s="4"/>
      <c r="F488" s="1">
        <v>-40</v>
      </c>
      <c r="G488" s="13">
        <f t="shared" si="59"/>
        <v>90</v>
      </c>
      <c r="H488" s="11">
        <f t="shared" si="51"/>
        <v>90</v>
      </c>
      <c r="I488" s="11">
        <f t="shared" si="52"/>
        <v>-40</v>
      </c>
      <c r="J488" s="23">
        <f t="shared" si="53"/>
        <v>1.5707963267948966</v>
      </c>
      <c r="K488" s="23">
        <f t="shared" si="53"/>
        <v>-0.69813170079773179</v>
      </c>
      <c r="L488" s="30">
        <f t="shared" si="54"/>
        <v>977152.94123622566</v>
      </c>
      <c r="M488">
        <f t="shared" si="55"/>
        <v>202.4849144872604</v>
      </c>
      <c r="N488" s="24">
        <f t="shared" si="56"/>
        <v>-373702.53611901327</v>
      </c>
      <c r="O488" s="24">
        <f t="shared" si="57"/>
        <v>4902059.9663658887</v>
      </c>
      <c r="P488" s="31"/>
      <c r="Q488" s="24"/>
    </row>
    <row r="489" spans="1:17">
      <c r="A489" s="4"/>
      <c r="B489" s="4"/>
      <c r="F489" s="1">
        <v>-30</v>
      </c>
      <c r="G489" s="13">
        <f t="shared" si="59"/>
        <v>90</v>
      </c>
      <c r="H489" s="11">
        <f t="shared" si="51"/>
        <v>90</v>
      </c>
      <c r="I489" s="11">
        <f t="shared" si="52"/>
        <v>-30</v>
      </c>
      <c r="J489" s="23">
        <f t="shared" si="53"/>
        <v>1.5707963267948966</v>
      </c>
      <c r="K489" s="23">
        <f t="shared" si="53"/>
        <v>-0.52359877559829882</v>
      </c>
      <c r="L489" s="30">
        <f t="shared" si="54"/>
        <v>977152.94123622566</v>
      </c>
      <c r="M489">
        <f t="shared" si="55"/>
        <v>188.02170630959895</v>
      </c>
      <c r="N489" s="24">
        <f t="shared" si="56"/>
        <v>-136359.98354344282</v>
      </c>
      <c r="O489" s="24">
        <f t="shared" si="57"/>
        <v>4966781.7056015776</v>
      </c>
      <c r="P489" s="31"/>
      <c r="Q489" s="24"/>
    </row>
    <row r="490" spans="1:17">
      <c r="A490" s="4"/>
      <c r="B490" s="4"/>
      <c r="F490" s="1">
        <v>-20</v>
      </c>
      <c r="G490" s="13">
        <f t="shared" si="59"/>
        <v>90</v>
      </c>
      <c r="H490" s="11">
        <f t="shared" si="51"/>
        <v>90</v>
      </c>
      <c r="I490" s="11">
        <f t="shared" si="52"/>
        <v>-20</v>
      </c>
      <c r="J490" s="23">
        <f t="shared" si="53"/>
        <v>1.5707963267948966</v>
      </c>
      <c r="K490" s="23">
        <f t="shared" si="53"/>
        <v>-0.3490658503988659</v>
      </c>
      <c r="L490" s="30">
        <f t="shared" si="54"/>
        <v>977152.94123622566</v>
      </c>
      <c r="M490">
        <f t="shared" si="55"/>
        <v>173.55849813193748</v>
      </c>
      <c r="N490" s="24">
        <f t="shared" si="56"/>
        <v>109625.55039760646</v>
      </c>
      <c r="O490" s="24">
        <f t="shared" si="57"/>
        <v>4970174.0329025993</v>
      </c>
      <c r="P490" s="31"/>
      <c r="Q490" s="24"/>
    </row>
    <row r="491" spans="1:17">
      <c r="A491" s="4"/>
      <c r="B491" s="4"/>
      <c r="F491" s="1">
        <v>-10</v>
      </c>
      <c r="G491" s="13">
        <f t="shared" si="59"/>
        <v>90</v>
      </c>
      <c r="H491" s="11">
        <f t="shared" si="51"/>
        <v>90</v>
      </c>
      <c r="I491" s="11">
        <f t="shared" si="52"/>
        <v>-10</v>
      </c>
      <c r="J491" s="23">
        <f t="shared" si="53"/>
        <v>1.5707963267948966</v>
      </c>
      <c r="K491" s="23">
        <f t="shared" si="53"/>
        <v>-0.17453292519943295</v>
      </c>
      <c r="L491" s="30">
        <f t="shared" si="54"/>
        <v>977152.94123622566</v>
      </c>
      <c r="M491">
        <f t="shared" si="55"/>
        <v>159.09528995427604</v>
      </c>
      <c r="N491" s="24">
        <f t="shared" si="56"/>
        <v>348662.62655327446</v>
      </c>
      <c r="O491" s="24">
        <f t="shared" si="57"/>
        <v>4912021.9304837761</v>
      </c>
      <c r="P491" s="31"/>
      <c r="Q491" s="24"/>
    </row>
    <row r="492" spans="1:17">
      <c r="A492" s="4"/>
      <c r="B492" s="4"/>
      <c r="F492" s="1">
        <v>0</v>
      </c>
      <c r="G492" s="13">
        <f t="shared" si="59"/>
        <v>90</v>
      </c>
      <c r="H492" s="11">
        <f t="shared" si="51"/>
        <v>90</v>
      </c>
      <c r="I492" s="11">
        <f t="shared" si="52"/>
        <v>0</v>
      </c>
      <c r="J492" s="23">
        <f t="shared" si="53"/>
        <v>1.5707963267948966</v>
      </c>
      <c r="K492" s="23">
        <f t="shared" si="53"/>
        <v>0</v>
      </c>
      <c r="L492" s="30">
        <f t="shared" si="54"/>
        <v>977152.94123622566</v>
      </c>
      <c r="M492">
        <f t="shared" si="55"/>
        <v>144.63208177661457</v>
      </c>
      <c r="N492" s="24">
        <f t="shared" si="56"/>
        <v>565600.22377215861</v>
      </c>
      <c r="O492" s="24">
        <f t="shared" si="57"/>
        <v>4796011.2856890969</v>
      </c>
      <c r="P492" s="31"/>
      <c r="Q492" s="24"/>
    </row>
    <row r="493" spans="1:17">
      <c r="A493" s="4"/>
      <c r="B493" s="4"/>
      <c r="F493" s="1">
        <v>10</v>
      </c>
      <c r="G493" s="13">
        <f t="shared" si="59"/>
        <v>90</v>
      </c>
      <c r="H493" s="11">
        <f t="shared" si="51"/>
        <v>90</v>
      </c>
      <c r="I493" s="11">
        <f t="shared" si="52"/>
        <v>10</v>
      </c>
      <c r="J493" s="23">
        <f t="shared" si="53"/>
        <v>1.5707963267948966</v>
      </c>
      <c r="K493" s="23">
        <f t="shared" si="53"/>
        <v>0.17453292519943295</v>
      </c>
      <c r="L493" s="30">
        <f t="shared" si="54"/>
        <v>977152.94123622566</v>
      </c>
      <c r="M493">
        <f t="shared" si="55"/>
        <v>130.16887359895313</v>
      </c>
      <c r="N493" s="24">
        <f t="shared" si="56"/>
        <v>746688.06457907055</v>
      </c>
      <c r="O493" s="24">
        <f t="shared" si="57"/>
        <v>4629495.2663255809</v>
      </c>
      <c r="P493" s="31"/>
      <c r="Q493" s="24"/>
    </row>
    <row r="494" spans="1:17">
      <c r="A494" s="4"/>
      <c r="B494" s="4"/>
      <c r="F494" s="1">
        <v>20</v>
      </c>
      <c r="G494" s="13">
        <f t="shared" si="59"/>
        <v>90</v>
      </c>
      <c r="H494" s="11">
        <f t="shared" si="51"/>
        <v>90</v>
      </c>
      <c r="I494" s="11">
        <f t="shared" si="52"/>
        <v>20</v>
      </c>
      <c r="J494" s="23">
        <f t="shared" si="53"/>
        <v>1.5707963267948966</v>
      </c>
      <c r="K494" s="23">
        <f t="shared" si="53"/>
        <v>0.3490658503988659</v>
      </c>
      <c r="L494" s="30">
        <f t="shared" si="54"/>
        <v>977152.94123622566</v>
      </c>
      <c r="M494">
        <f t="shared" si="55"/>
        <v>115.70566542129166</v>
      </c>
      <c r="N494" s="24">
        <f t="shared" si="56"/>
        <v>880448.15672923904</v>
      </c>
      <c r="O494" s="24">
        <f t="shared" si="57"/>
        <v>4423028.250701393</v>
      </c>
      <c r="P494" s="31"/>
      <c r="Q494" s="24"/>
    </row>
    <row r="495" spans="1:17">
      <c r="A495" s="4"/>
      <c r="B495" s="4"/>
      <c r="F495" s="1">
        <v>30</v>
      </c>
      <c r="G495" s="13">
        <f t="shared" si="59"/>
        <v>90</v>
      </c>
      <c r="H495" s="11">
        <f t="shared" si="51"/>
        <v>90</v>
      </c>
      <c r="I495" s="11">
        <f t="shared" si="52"/>
        <v>30</v>
      </c>
      <c r="J495" s="23">
        <f t="shared" si="53"/>
        <v>1.5707963267948966</v>
      </c>
      <c r="K495" s="23">
        <f t="shared" si="53"/>
        <v>0.52359877559829882</v>
      </c>
      <c r="L495" s="30">
        <f t="shared" si="54"/>
        <v>977152.94123622566</v>
      </c>
      <c r="M495">
        <f t="shared" si="55"/>
        <v>101.2424572436302</v>
      </c>
      <c r="N495" s="24">
        <f t="shared" si="56"/>
        <v>958402.30923248816</v>
      </c>
      <c r="O495" s="24">
        <f t="shared" si="57"/>
        <v>4189696.8535421593</v>
      </c>
      <c r="P495" s="31"/>
      <c r="Q495" s="24"/>
    </row>
    <row r="496" spans="1:17">
      <c r="A496" s="4"/>
      <c r="B496" s="4"/>
      <c r="F496" s="1">
        <v>40</v>
      </c>
      <c r="G496" s="13">
        <f t="shared" si="59"/>
        <v>90</v>
      </c>
      <c r="H496" s="11">
        <f t="shared" si="51"/>
        <v>90</v>
      </c>
      <c r="I496" s="11">
        <f t="shared" si="52"/>
        <v>40</v>
      </c>
      <c r="J496" s="23">
        <f t="shared" si="53"/>
        <v>1.5707963267948966</v>
      </c>
      <c r="K496" s="23">
        <f t="shared" si="53"/>
        <v>0.69813170079773179</v>
      </c>
      <c r="L496" s="30">
        <f t="shared" si="54"/>
        <v>977152.94123622566</v>
      </c>
      <c r="M496">
        <f t="shared" si="55"/>
        <v>86.779249065968742</v>
      </c>
      <c r="N496" s="24">
        <f t="shared" si="56"/>
        <v>975609.51029093564</v>
      </c>
      <c r="O496" s="24">
        <f t="shared" si="57"/>
        <v>3944290.4497452853</v>
      </c>
      <c r="P496" s="31"/>
      <c r="Q496" s="24"/>
    </row>
    <row r="497" spans="1:17">
      <c r="A497" s="4"/>
      <c r="B497" s="4"/>
      <c r="F497" s="1">
        <v>50</v>
      </c>
      <c r="G497" s="13">
        <f t="shared" si="59"/>
        <v>90</v>
      </c>
      <c r="H497" s="11">
        <f t="shared" si="51"/>
        <v>90</v>
      </c>
      <c r="I497" s="11">
        <f t="shared" si="52"/>
        <v>50</v>
      </c>
      <c r="J497" s="23">
        <f t="shared" si="53"/>
        <v>1.5707963267948966</v>
      </c>
      <c r="K497" s="23">
        <f t="shared" si="53"/>
        <v>0.87266462599716477</v>
      </c>
      <c r="L497" s="30">
        <f t="shared" si="54"/>
        <v>977152.94123622566</v>
      </c>
      <c r="M497">
        <f t="shared" si="55"/>
        <v>72.316040888307285</v>
      </c>
      <c r="N497" s="24">
        <f t="shared" si="56"/>
        <v>930979.10622279346</v>
      </c>
      <c r="O497" s="24">
        <f t="shared" si="57"/>
        <v>3702363.7711306801</v>
      </c>
      <c r="P497" s="31"/>
      <c r="Q497" s="24"/>
    </row>
    <row r="498" spans="1:17">
      <c r="A498" s="4"/>
      <c r="B498" s="4"/>
      <c r="F498" s="1">
        <v>60</v>
      </c>
      <c r="G498" s="13">
        <f t="shared" si="59"/>
        <v>90</v>
      </c>
      <c r="H498" s="11">
        <f t="shared" si="51"/>
        <v>90</v>
      </c>
      <c r="I498" s="11">
        <f t="shared" si="52"/>
        <v>60</v>
      </c>
      <c r="J498" s="23">
        <f t="shared" si="53"/>
        <v>1.5707963267948966</v>
      </c>
      <c r="K498" s="23">
        <f t="shared" si="53"/>
        <v>1.0471975511965976</v>
      </c>
      <c r="L498" s="30">
        <f t="shared" si="54"/>
        <v>977152.94123622566</v>
      </c>
      <c r="M498">
        <f t="shared" si="55"/>
        <v>57.852832710645842</v>
      </c>
      <c r="N498" s="24">
        <f t="shared" si="56"/>
        <v>827339.93097678258</v>
      </c>
      <c r="O498" s="24">
        <f t="shared" si="57"/>
        <v>3479250.9921441176</v>
      </c>
      <c r="P498" s="31"/>
      <c r="Q498" s="24"/>
    </row>
    <row r="499" spans="1:17">
      <c r="A499" s="4"/>
      <c r="B499" s="4"/>
      <c r="F499" s="1">
        <v>70</v>
      </c>
      <c r="G499" s="13">
        <f t="shared" si="59"/>
        <v>90</v>
      </c>
      <c r="H499" s="11">
        <f t="shared" si="51"/>
        <v>90</v>
      </c>
      <c r="I499" s="11">
        <f t="shared" si="52"/>
        <v>70</v>
      </c>
      <c r="J499" s="23">
        <f t="shared" si="53"/>
        <v>1.5707963267948966</v>
      </c>
      <c r="K499" s="23">
        <f t="shared" si="53"/>
        <v>1.2217304763960306</v>
      </c>
      <c r="L499" s="30">
        <f t="shared" si="54"/>
        <v>977152.94123622566</v>
      </c>
      <c r="M499">
        <f t="shared" si="55"/>
        <v>43.389624532984371</v>
      </c>
      <c r="N499" s="24">
        <f t="shared" si="56"/>
        <v>671261.00456234999</v>
      </c>
      <c r="O499" s="24">
        <f t="shared" si="57"/>
        <v>3289093.7952724285</v>
      </c>
      <c r="P499" s="31"/>
      <c r="Q499" s="24"/>
    </row>
    <row r="500" spans="1:17">
      <c r="A500" s="4"/>
      <c r="B500" s="4"/>
      <c r="F500" s="1">
        <v>80</v>
      </c>
      <c r="G500" s="13">
        <f t="shared" si="59"/>
        <v>90</v>
      </c>
      <c r="H500" s="11">
        <f t="shared" si="51"/>
        <v>90</v>
      </c>
      <c r="I500" s="11">
        <f t="shared" si="52"/>
        <v>80</v>
      </c>
      <c r="J500" s="23">
        <f t="shared" si="53"/>
        <v>1.5707963267948966</v>
      </c>
      <c r="K500" s="23">
        <f t="shared" si="53"/>
        <v>1.3962634015954636</v>
      </c>
      <c r="L500" s="30">
        <f t="shared" si="54"/>
        <v>977152.94123622566</v>
      </c>
      <c r="M500">
        <f t="shared" si="55"/>
        <v>28.926416355322914</v>
      </c>
      <c r="N500" s="24">
        <f t="shared" si="56"/>
        <v>472635.16516771703</v>
      </c>
      <c r="O500" s="24">
        <f t="shared" si="57"/>
        <v>3143945.0208457815</v>
      </c>
      <c r="P500" s="31"/>
      <c r="Q500" s="24"/>
    </row>
    <row r="501" spans="1:17">
      <c r="A501" s="4"/>
      <c r="B501" s="4"/>
      <c r="F501" s="1">
        <v>90</v>
      </c>
      <c r="G501" s="13">
        <f t="shared" si="59"/>
        <v>90</v>
      </c>
      <c r="H501" s="11">
        <f t="shared" si="51"/>
        <v>90</v>
      </c>
      <c r="I501" s="11">
        <f t="shared" si="52"/>
        <v>90</v>
      </c>
      <c r="J501" s="23">
        <f t="shared" si="53"/>
        <v>1.5707963267948966</v>
      </c>
      <c r="K501" s="23">
        <f t="shared" si="53"/>
        <v>1.5707963267948966</v>
      </c>
      <c r="L501" s="30">
        <f t="shared" si="54"/>
        <v>977152.94123622566</v>
      </c>
      <c r="M501">
        <f t="shared" si="55"/>
        <v>14.463208177661457</v>
      </c>
      <c r="N501" s="24">
        <f t="shared" si="56"/>
        <v>244052.02584489249</v>
      </c>
      <c r="O501" s="24">
        <f t="shared" si="57"/>
        <v>3053004.7150946888</v>
      </c>
      <c r="P501" s="31"/>
      <c r="Q501" s="24"/>
    </row>
    <row r="502" spans="1:17">
      <c r="A502" s="4"/>
      <c r="B502" s="4"/>
      <c r="F502" s="1">
        <v>100</v>
      </c>
      <c r="G502" s="13">
        <f t="shared" si="59"/>
        <v>90</v>
      </c>
      <c r="H502" s="11">
        <f t="shared" si="51"/>
        <v>90</v>
      </c>
      <c r="I502" s="11">
        <f t="shared" si="52"/>
        <v>100</v>
      </c>
      <c r="J502" s="23">
        <f t="shared" si="53"/>
        <v>1.5707963267948966</v>
      </c>
      <c r="K502" s="23">
        <f t="shared" si="53"/>
        <v>1.7453292519943295</v>
      </c>
      <c r="L502" s="30">
        <f t="shared" si="54"/>
        <v>977152.94123622566</v>
      </c>
      <c r="M502">
        <f t="shared" si="55"/>
        <v>0</v>
      </c>
      <c r="N502" s="24">
        <f t="shared" si="56"/>
        <v>0</v>
      </c>
      <c r="O502" s="24">
        <f t="shared" si="57"/>
        <v>3022036.9984564856</v>
      </c>
      <c r="P502" s="31"/>
      <c r="Q502" s="24"/>
    </row>
    <row r="503" spans="1:17">
      <c r="A503" s="4"/>
      <c r="B503" s="4"/>
      <c r="F503" s="1">
        <v>110</v>
      </c>
      <c r="G503" s="13">
        <f t="shared" si="59"/>
        <v>90</v>
      </c>
      <c r="H503" s="11">
        <f t="shared" si="51"/>
        <v>90</v>
      </c>
      <c r="I503" s="11">
        <f t="shared" si="52"/>
        <v>110</v>
      </c>
      <c r="J503" s="23">
        <f t="shared" si="53"/>
        <v>1.5707963267948966</v>
      </c>
      <c r="K503" s="23">
        <f t="shared" si="53"/>
        <v>1.9198621771937625</v>
      </c>
      <c r="L503" s="30">
        <f t="shared" si="54"/>
        <v>977152.94123622566</v>
      </c>
      <c r="M503">
        <f t="shared" si="55"/>
        <v>-14.463208177661457</v>
      </c>
      <c r="N503" s="24">
        <f t="shared" si="56"/>
        <v>-244052.02584489249</v>
      </c>
      <c r="O503" s="24">
        <f t="shared" si="57"/>
        <v>3053004.7150946888</v>
      </c>
      <c r="P503" s="31"/>
      <c r="Q503" s="24"/>
    </row>
    <row r="504" spans="1:17">
      <c r="A504" s="4"/>
      <c r="B504" s="4"/>
      <c r="F504" s="1">
        <v>120</v>
      </c>
      <c r="G504" s="13">
        <f t="shared" si="59"/>
        <v>90</v>
      </c>
      <c r="H504" s="11">
        <f t="shared" si="51"/>
        <v>90</v>
      </c>
      <c r="I504" s="11">
        <f t="shared" si="52"/>
        <v>120</v>
      </c>
      <c r="J504" s="23">
        <f t="shared" si="53"/>
        <v>1.5707963267948966</v>
      </c>
      <c r="K504" s="23">
        <f t="shared" si="53"/>
        <v>2.0943951023931953</v>
      </c>
      <c r="L504" s="30">
        <f t="shared" si="54"/>
        <v>977152.94123622566</v>
      </c>
      <c r="M504">
        <f t="shared" si="55"/>
        <v>-28.926416355322893</v>
      </c>
      <c r="N504" s="24">
        <f t="shared" si="56"/>
        <v>-472635.1651677168</v>
      </c>
      <c r="O504" s="24">
        <f t="shared" si="57"/>
        <v>3143945.0208457815</v>
      </c>
      <c r="P504" s="31"/>
      <c r="Q504" s="24"/>
    </row>
    <row r="505" spans="1:17">
      <c r="A505" s="4"/>
      <c r="B505" s="4"/>
      <c r="F505" s="1">
        <v>130</v>
      </c>
      <c r="G505" s="13">
        <f t="shared" si="59"/>
        <v>90</v>
      </c>
      <c r="H505" s="11">
        <f t="shared" si="51"/>
        <v>90</v>
      </c>
      <c r="I505" s="11">
        <f t="shared" si="52"/>
        <v>130</v>
      </c>
      <c r="J505" s="23">
        <f t="shared" si="53"/>
        <v>1.5707963267948966</v>
      </c>
      <c r="K505" s="23">
        <f t="shared" si="53"/>
        <v>2.2689280275926285</v>
      </c>
      <c r="L505" s="30">
        <f t="shared" si="54"/>
        <v>977152.94123622566</v>
      </c>
      <c r="M505">
        <f t="shared" si="55"/>
        <v>-43.389624532984371</v>
      </c>
      <c r="N505" s="24">
        <f t="shared" si="56"/>
        <v>-671261.00456234999</v>
      </c>
      <c r="O505" s="24">
        <f t="shared" si="57"/>
        <v>3289093.7952724285</v>
      </c>
      <c r="P505" s="31"/>
      <c r="Q505" s="24"/>
    </row>
    <row r="506" spans="1:17">
      <c r="A506" s="4"/>
      <c r="B506" s="4"/>
      <c r="F506" s="1">
        <v>140</v>
      </c>
      <c r="G506" s="13">
        <f t="shared" si="59"/>
        <v>90</v>
      </c>
      <c r="H506" s="11">
        <f t="shared" si="51"/>
        <v>90</v>
      </c>
      <c r="I506" s="11">
        <f t="shared" si="52"/>
        <v>140</v>
      </c>
      <c r="J506" s="23">
        <f t="shared" si="53"/>
        <v>1.5707963267948966</v>
      </c>
      <c r="K506" s="23">
        <f t="shared" si="53"/>
        <v>2.4434609527920612</v>
      </c>
      <c r="L506" s="30">
        <f t="shared" si="54"/>
        <v>977152.94123622566</v>
      </c>
      <c r="M506">
        <f t="shared" si="55"/>
        <v>-57.852832710645828</v>
      </c>
      <c r="N506" s="24">
        <f t="shared" si="56"/>
        <v>-827339.93097678246</v>
      </c>
      <c r="O506" s="24">
        <f t="shared" si="57"/>
        <v>3479250.9921441176</v>
      </c>
      <c r="P506" s="31"/>
      <c r="Q506" s="24"/>
    </row>
    <row r="507" spans="1:17">
      <c r="A507" s="4"/>
      <c r="B507" s="4"/>
      <c r="F507" s="1">
        <v>150</v>
      </c>
      <c r="G507" s="13">
        <f t="shared" si="59"/>
        <v>90</v>
      </c>
      <c r="H507" s="11">
        <f t="shared" si="51"/>
        <v>90</v>
      </c>
      <c r="I507" s="11">
        <f t="shared" si="52"/>
        <v>150</v>
      </c>
      <c r="J507" s="23">
        <f t="shared" si="53"/>
        <v>1.5707963267948966</v>
      </c>
      <c r="K507" s="23">
        <f t="shared" si="53"/>
        <v>2.6179938779914944</v>
      </c>
      <c r="L507" s="30">
        <f t="shared" si="54"/>
        <v>977152.94123622566</v>
      </c>
      <c r="M507">
        <f t="shared" si="55"/>
        <v>-72.316040888307285</v>
      </c>
      <c r="N507" s="24">
        <f t="shared" si="56"/>
        <v>-930979.10622279346</v>
      </c>
      <c r="O507" s="24">
        <f t="shared" si="57"/>
        <v>3702363.7711306801</v>
      </c>
      <c r="P507" s="31"/>
      <c r="Q507" s="24"/>
    </row>
    <row r="508" spans="1:17">
      <c r="A508" s="4"/>
      <c r="B508" s="4"/>
      <c r="F508" s="1">
        <v>160</v>
      </c>
      <c r="G508" s="13">
        <f t="shared" si="59"/>
        <v>90</v>
      </c>
      <c r="H508" s="11">
        <f t="shared" si="51"/>
        <v>90</v>
      </c>
      <c r="I508" s="11">
        <f t="shared" si="52"/>
        <v>160</v>
      </c>
      <c r="J508" s="23">
        <f t="shared" si="53"/>
        <v>1.5707963267948966</v>
      </c>
      <c r="K508" s="23">
        <f t="shared" si="53"/>
        <v>2.7925268031909272</v>
      </c>
      <c r="L508" s="30">
        <f t="shared" si="54"/>
        <v>977152.94123622566</v>
      </c>
      <c r="M508">
        <f t="shared" si="55"/>
        <v>-86.779249065968742</v>
      </c>
      <c r="N508" s="24">
        <f t="shared" si="56"/>
        <v>-975609.51029093564</v>
      </c>
      <c r="O508" s="24">
        <f t="shared" si="57"/>
        <v>3944290.4497452853</v>
      </c>
      <c r="P508" s="31"/>
      <c r="Q508" s="24"/>
    </row>
    <row r="509" spans="1:17">
      <c r="A509" s="4"/>
      <c r="B509" s="4"/>
      <c r="F509" s="1">
        <v>170</v>
      </c>
      <c r="G509" s="13">
        <f t="shared" si="59"/>
        <v>90</v>
      </c>
      <c r="H509" s="11">
        <f t="shared" si="51"/>
        <v>90</v>
      </c>
      <c r="I509" s="11">
        <f t="shared" si="52"/>
        <v>170</v>
      </c>
      <c r="J509" s="23">
        <f t="shared" si="53"/>
        <v>1.5707963267948966</v>
      </c>
      <c r="K509" s="23">
        <f t="shared" si="53"/>
        <v>2.9670597283903604</v>
      </c>
      <c r="L509" s="30">
        <f t="shared" si="54"/>
        <v>977152.94123622566</v>
      </c>
      <c r="M509">
        <f t="shared" si="55"/>
        <v>-101.2424572436302</v>
      </c>
      <c r="N509" s="24">
        <f t="shared" si="56"/>
        <v>-958402.30923248816</v>
      </c>
      <c r="O509" s="24">
        <f t="shared" si="57"/>
        <v>4189696.8535421593</v>
      </c>
      <c r="P509" s="31"/>
      <c r="Q509" s="24"/>
    </row>
    <row r="510" spans="1:17">
      <c r="A510" s="4"/>
      <c r="B510" s="4"/>
      <c r="F510" s="1">
        <v>180</v>
      </c>
      <c r="G510" s="13">
        <f t="shared" si="59"/>
        <v>90</v>
      </c>
      <c r="H510" s="11">
        <f t="shared" si="51"/>
        <v>90</v>
      </c>
      <c r="I510" s="11">
        <f t="shared" si="52"/>
        <v>180</v>
      </c>
      <c r="J510" s="23">
        <f t="shared" si="53"/>
        <v>1.5707963267948966</v>
      </c>
      <c r="K510" s="23">
        <f t="shared" si="53"/>
        <v>3.1415926535897931</v>
      </c>
      <c r="L510" s="30">
        <f t="shared" si="54"/>
        <v>977152.94123622566</v>
      </c>
      <c r="M510">
        <f t="shared" si="55"/>
        <v>-115.70566542129166</v>
      </c>
      <c r="N510" s="24">
        <f t="shared" si="56"/>
        <v>-880448.15672923904</v>
      </c>
      <c r="O510" s="24">
        <f t="shared" si="57"/>
        <v>4423028.250701393</v>
      </c>
      <c r="P510" s="31"/>
      <c r="Q510" s="24"/>
    </row>
    <row r="511" spans="1:17">
      <c r="A511" s="4"/>
      <c r="B511" s="4"/>
      <c r="F511" s="1"/>
      <c r="G511" s="13"/>
      <c r="H511" s="11"/>
      <c r="I511" s="11"/>
      <c r="J511" s="23"/>
      <c r="K511" s="23"/>
      <c r="N511" s="24"/>
      <c r="O511" s="24"/>
      <c r="P511" s="31"/>
      <c r="Q511" s="24"/>
    </row>
    <row r="512" spans="1:17">
      <c r="A512" s="4"/>
      <c r="B512" s="4"/>
      <c r="F512" s="1"/>
      <c r="G512" s="13"/>
      <c r="H512" s="11"/>
      <c r="I512" s="11"/>
      <c r="J512" s="23"/>
      <c r="K512" s="23"/>
      <c r="N512" s="24"/>
      <c r="O512" s="24"/>
      <c r="P512" s="31"/>
      <c r="Q512" s="24"/>
    </row>
    <row r="513" spans="1:17">
      <c r="A513" s="4"/>
      <c r="B513" s="4"/>
      <c r="F513" s="1"/>
      <c r="G513" s="13"/>
      <c r="H513" s="11"/>
      <c r="I513" s="11"/>
      <c r="J513" s="23"/>
      <c r="K513" s="23"/>
      <c r="N513" s="24"/>
      <c r="O513" s="24"/>
      <c r="P513" s="31"/>
      <c r="Q513" s="24"/>
    </row>
    <row r="514" spans="1:17">
      <c r="A514" s="4"/>
      <c r="B514" s="4"/>
      <c r="F514" s="1"/>
      <c r="G514" s="13"/>
      <c r="H514" s="11"/>
      <c r="I514" s="11"/>
      <c r="J514" s="23"/>
      <c r="K514" s="23"/>
      <c r="N514" s="24"/>
      <c r="O514" s="24"/>
      <c r="P514" s="31"/>
      <c r="Q514" s="24"/>
    </row>
    <row r="515" spans="1:17">
      <c r="A515" s="4"/>
      <c r="B515" s="4"/>
      <c r="F515" s="1"/>
      <c r="G515" s="13"/>
      <c r="H515" s="11"/>
      <c r="I515" s="11"/>
      <c r="J515" s="23"/>
      <c r="K515" s="23"/>
      <c r="N515" s="24"/>
      <c r="O515" s="24"/>
      <c r="P515" s="31"/>
      <c r="Q515" s="24"/>
    </row>
    <row r="516" spans="1:17">
      <c r="A516" s="4"/>
      <c r="B516" s="4"/>
      <c r="F516" s="1"/>
      <c r="G516" s="13"/>
      <c r="H516" s="11"/>
      <c r="I516" s="11"/>
      <c r="J516" s="23"/>
      <c r="K516" s="23"/>
      <c r="N516" s="24"/>
      <c r="O516" s="24"/>
      <c r="P516" s="31"/>
      <c r="Q516" s="24"/>
    </row>
    <row r="517" spans="1:17">
      <c r="A517" s="4"/>
      <c r="B517" s="4"/>
      <c r="F517" s="1"/>
      <c r="G517" s="13"/>
      <c r="H517" s="11"/>
      <c r="I517" s="11"/>
      <c r="J517" s="23"/>
      <c r="K517" s="23"/>
      <c r="N517" s="24"/>
      <c r="O517" s="24"/>
      <c r="P517" s="31"/>
      <c r="Q517" s="24"/>
    </row>
    <row r="518" spans="1:17">
      <c r="A518" s="4"/>
      <c r="B518" s="4"/>
      <c r="F518" s="1"/>
      <c r="G518" s="13"/>
      <c r="H518" s="11"/>
      <c r="I518" s="11"/>
      <c r="J518" s="23"/>
      <c r="K518" s="23"/>
      <c r="N518" s="24"/>
      <c r="O518" s="24"/>
      <c r="P518" s="31"/>
      <c r="Q518" s="24"/>
    </row>
    <row r="519" spans="1:17">
      <c r="A519" s="4"/>
      <c r="B519" s="4"/>
      <c r="F519" s="1"/>
      <c r="G519" s="13"/>
      <c r="H519" s="11"/>
      <c r="I519" s="11"/>
      <c r="J519" s="23"/>
      <c r="K519" s="23"/>
      <c r="N519" s="24"/>
      <c r="O519" s="24"/>
      <c r="P519" s="31"/>
      <c r="Q519" s="24"/>
    </row>
    <row r="520" spans="1:17">
      <c r="A520" s="4"/>
      <c r="B520" s="4"/>
      <c r="F520" s="1"/>
      <c r="G520" s="13"/>
      <c r="H520" s="11"/>
      <c r="I520" s="11"/>
      <c r="J520" s="23"/>
      <c r="K520" s="23"/>
      <c r="N520" s="24"/>
      <c r="O520" s="24"/>
      <c r="P520" s="31"/>
      <c r="Q520" s="24"/>
    </row>
    <row r="521" spans="1:17">
      <c r="A521" s="4"/>
      <c r="B521" s="4"/>
      <c r="F521" s="1"/>
      <c r="G521" s="13"/>
      <c r="H521" s="11"/>
      <c r="I521" s="11"/>
      <c r="J521" s="23"/>
      <c r="K521" s="23"/>
      <c r="N521" s="24"/>
      <c r="O521" s="24"/>
      <c r="P521" s="31"/>
      <c r="Q521" s="24"/>
    </row>
    <row r="522" spans="1:17">
      <c r="A522" s="4"/>
      <c r="B522" s="4"/>
      <c r="F522" s="1"/>
      <c r="G522" s="13"/>
      <c r="H522" s="11"/>
      <c r="I522" s="11"/>
      <c r="J522" s="23"/>
      <c r="K522" s="23"/>
      <c r="N522" s="24"/>
      <c r="O522" s="24"/>
      <c r="P522" s="31"/>
      <c r="Q522" s="24"/>
    </row>
    <row r="523" spans="1:17">
      <c r="A523" s="4"/>
      <c r="B523" s="4"/>
      <c r="F523" s="1"/>
      <c r="G523" s="13"/>
      <c r="H523" s="11"/>
      <c r="I523" s="11"/>
      <c r="J523" s="23"/>
      <c r="K523" s="23"/>
      <c r="N523" s="24"/>
      <c r="O523" s="24"/>
      <c r="P523" s="31"/>
      <c r="Q523" s="24"/>
    </row>
    <row r="524" spans="1:17">
      <c r="A524" s="4"/>
      <c r="B524" s="4"/>
      <c r="F524" s="1"/>
      <c r="G524" s="13"/>
      <c r="H524" s="11"/>
      <c r="I524" s="11"/>
      <c r="J524" s="23"/>
      <c r="K524" s="23"/>
      <c r="N524" s="24"/>
      <c r="O524" s="24"/>
      <c r="P524" s="31"/>
      <c r="Q524" s="24"/>
    </row>
    <row r="525" spans="1:17">
      <c r="A525" s="4"/>
      <c r="B525" s="4"/>
      <c r="F525" s="1"/>
      <c r="G525" s="13"/>
      <c r="H525" s="11"/>
      <c r="I525" s="11"/>
      <c r="J525" s="23"/>
      <c r="K525" s="23"/>
      <c r="N525" s="24"/>
      <c r="O525" s="24"/>
      <c r="P525" s="31"/>
      <c r="Q525" s="24"/>
    </row>
    <row r="526" spans="1:17">
      <c r="A526" s="4"/>
      <c r="B526" s="4"/>
      <c r="F526" s="1"/>
      <c r="G526" s="13"/>
      <c r="H526" s="11"/>
      <c r="I526" s="11"/>
      <c r="J526" s="23"/>
      <c r="K526" s="23"/>
      <c r="N526" s="24"/>
      <c r="O526" s="24"/>
      <c r="P526" s="31"/>
      <c r="Q526" s="24"/>
    </row>
    <row r="527" spans="1:17">
      <c r="A527" s="4"/>
      <c r="B527" s="4"/>
      <c r="F527" s="1"/>
      <c r="G527" s="13"/>
      <c r="H527" s="11"/>
      <c r="I527" s="11"/>
      <c r="J527" s="23"/>
      <c r="K527" s="23"/>
      <c r="N527" s="24"/>
      <c r="O527" s="24"/>
      <c r="P527" s="31"/>
      <c r="Q527" s="24"/>
    </row>
    <row r="528" spans="1:17">
      <c r="A528" s="4"/>
      <c r="B528" s="4"/>
      <c r="F528" s="1"/>
      <c r="G528" s="13"/>
      <c r="H528" s="11"/>
      <c r="I528" s="11"/>
      <c r="J528" s="23"/>
      <c r="K528" s="23"/>
      <c r="N528" s="24"/>
      <c r="O528" s="24"/>
      <c r="P528" s="31"/>
      <c r="Q528" s="24"/>
    </row>
    <row r="529" spans="1:17">
      <c r="A529" s="4"/>
      <c r="B529" s="4"/>
      <c r="F529" s="1"/>
      <c r="G529" s="13"/>
      <c r="H529" s="11"/>
      <c r="I529" s="11"/>
      <c r="J529" s="23"/>
      <c r="K529" s="23"/>
      <c r="N529" s="24"/>
      <c r="O529" s="24"/>
      <c r="P529" s="31"/>
      <c r="Q529" s="24"/>
    </row>
    <row r="530" spans="1:17">
      <c r="A530" s="4"/>
      <c r="B530" s="4"/>
      <c r="F530" s="1"/>
      <c r="G530" s="13"/>
      <c r="H530" s="11"/>
      <c r="I530" s="11"/>
      <c r="J530" s="23"/>
      <c r="K530" s="23"/>
      <c r="N530" s="24"/>
      <c r="O530" s="24"/>
      <c r="P530" s="31"/>
      <c r="Q530" s="24"/>
    </row>
    <row r="531" spans="1:17">
      <c r="A531" s="4"/>
      <c r="B531" s="4"/>
      <c r="F531" s="1"/>
      <c r="G531" s="13"/>
      <c r="H531" s="11"/>
      <c r="I531" s="11"/>
      <c r="J531" s="23"/>
      <c r="K531" s="23"/>
      <c r="N531" s="24"/>
      <c r="O531" s="24"/>
      <c r="P531" s="31"/>
      <c r="Q531" s="24"/>
    </row>
    <row r="532" spans="1:17">
      <c r="A532" s="4"/>
      <c r="B532" s="4"/>
      <c r="F532" s="1"/>
      <c r="G532" s="13"/>
      <c r="H532" s="11"/>
      <c r="I532" s="11"/>
      <c r="J532" s="23"/>
      <c r="K532" s="23"/>
      <c r="N532" s="24"/>
      <c r="O532" s="24"/>
      <c r="P532" s="31"/>
      <c r="Q532" s="24"/>
    </row>
    <row r="533" spans="1:17">
      <c r="A533" s="4"/>
      <c r="B533" s="4"/>
      <c r="F533" s="1"/>
      <c r="G533" s="13"/>
      <c r="H533" s="11"/>
      <c r="I533" s="11"/>
      <c r="J533" s="23"/>
      <c r="K533" s="23"/>
      <c r="N533" s="24"/>
      <c r="O533" s="24"/>
      <c r="P533" s="31"/>
      <c r="Q533" s="24"/>
    </row>
    <row r="534" spans="1:17">
      <c r="A534" s="4"/>
      <c r="B534" s="4"/>
      <c r="F534" s="1"/>
      <c r="G534" s="13"/>
      <c r="H534" s="11"/>
      <c r="I534" s="11"/>
      <c r="J534" s="23"/>
      <c r="K534" s="23"/>
      <c r="N534" s="24"/>
      <c r="O534" s="24"/>
      <c r="P534" s="31"/>
      <c r="Q534" s="24"/>
    </row>
    <row r="535" spans="1:17">
      <c r="A535" s="4"/>
      <c r="B535" s="4"/>
      <c r="F535" s="1"/>
      <c r="G535" s="13"/>
      <c r="H535" s="11"/>
      <c r="I535" s="11"/>
      <c r="J535" s="23"/>
      <c r="K535" s="23"/>
      <c r="N535" s="24"/>
      <c r="O535" s="24"/>
      <c r="P535" s="31"/>
      <c r="Q535" s="24"/>
    </row>
    <row r="536" spans="1:17">
      <c r="A536" s="4"/>
      <c r="B536" s="4"/>
      <c r="F536" s="1"/>
      <c r="G536" s="13"/>
      <c r="H536" s="11"/>
      <c r="I536" s="11"/>
      <c r="J536" s="23"/>
      <c r="K536" s="23"/>
      <c r="N536" s="24"/>
      <c r="O536" s="24"/>
      <c r="P536" s="31"/>
      <c r="Q536" s="24"/>
    </row>
    <row r="537" spans="1:17">
      <c r="A537" s="4"/>
      <c r="B537" s="4"/>
      <c r="F537" s="1"/>
      <c r="G537" s="13"/>
      <c r="H537" s="11"/>
      <c r="I537" s="11"/>
      <c r="J537" s="23"/>
      <c r="K537" s="23"/>
      <c r="N537" s="24"/>
      <c r="O537" s="24"/>
      <c r="P537" s="31"/>
      <c r="Q537" s="24"/>
    </row>
    <row r="538" spans="1:17">
      <c r="A538" s="4"/>
      <c r="B538" s="4"/>
      <c r="F538" s="1"/>
      <c r="G538" s="13"/>
      <c r="H538" s="11"/>
      <c r="I538" s="11"/>
      <c r="J538" s="23"/>
      <c r="K538" s="23"/>
      <c r="N538" s="24"/>
      <c r="O538" s="24"/>
      <c r="P538" s="31"/>
      <c r="Q538" s="24"/>
    </row>
    <row r="539" spans="1:17">
      <c r="A539" s="4"/>
      <c r="B539" s="4"/>
      <c r="F539" s="1"/>
      <c r="G539" s="13"/>
      <c r="H539" s="11"/>
      <c r="I539" s="11"/>
      <c r="J539" s="23"/>
      <c r="K539" s="23"/>
      <c r="N539" s="24"/>
      <c r="O539" s="24"/>
      <c r="P539" s="31"/>
      <c r="Q539" s="24"/>
    </row>
    <row r="540" spans="1:17">
      <c r="A540" s="4"/>
      <c r="B540" s="4"/>
      <c r="F540" s="1"/>
      <c r="G540" s="13"/>
      <c r="H540" s="11"/>
      <c r="I540" s="11"/>
      <c r="J540" s="23"/>
      <c r="K540" s="23"/>
      <c r="N540" s="24"/>
      <c r="O540" s="24"/>
      <c r="P540" s="31"/>
      <c r="Q540" s="24"/>
    </row>
    <row r="541" spans="1:17">
      <c r="A541" s="4"/>
      <c r="B541" s="4"/>
      <c r="F541" s="1"/>
      <c r="G541" s="13"/>
      <c r="H541" s="11"/>
      <c r="I541" s="11"/>
      <c r="J541" s="23"/>
      <c r="K541" s="23"/>
      <c r="N541" s="24"/>
      <c r="O541" s="24"/>
      <c r="P541" s="31"/>
      <c r="Q541" s="24"/>
    </row>
    <row r="542" spans="1:17">
      <c r="A542" s="4"/>
      <c r="B542" s="4"/>
      <c r="F542" s="1"/>
      <c r="G542" s="13"/>
      <c r="H542" s="11"/>
      <c r="I542" s="11"/>
      <c r="J542" s="23"/>
      <c r="K542" s="23"/>
      <c r="N542" s="24"/>
      <c r="O542" s="24"/>
      <c r="P542" s="31"/>
      <c r="Q542" s="24"/>
    </row>
    <row r="543" spans="1:17">
      <c r="A543" s="4"/>
      <c r="B543" s="4"/>
      <c r="F543" s="1"/>
      <c r="G543" s="13"/>
      <c r="H543" s="11"/>
      <c r="I543" s="11"/>
      <c r="J543" s="23"/>
      <c r="K543" s="23"/>
      <c r="N543" s="24"/>
      <c r="O543" s="24"/>
      <c r="P543" s="31"/>
      <c r="Q543" s="24"/>
    </row>
    <row r="544" spans="1:17">
      <c r="A544" s="4"/>
      <c r="B544" s="4"/>
      <c r="F544" s="1"/>
      <c r="G544" s="13"/>
      <c r="H544" s="11"/>
      <c r="I544" s="11"/>
      <c r="J544" s="23"/>
      <c r="K544" s="23"/>
      <c r="N544" s="24"/>
      <c r="O544" s="24"/>
      <c r="P544" s="31"/>
      <c r="Q544" s="24"/>
    </row>
    <row r="545" spans="1:17">
      <c r="A545" s="4"/>
      <c r="B545" s="4"/>
      <c r="F545" s="1"/>
      <c r="G545" s="13"/>
      <c r="H545" s="11"/>
      <c r="I545" s="11"/>
      <c r="J545" s="23"/>
      <c r="K545" s="23"/>
      <c r="N545" s="24"/>
      <c r="O545" s="24"/>
      <c r="P545" s="31"/>
      <c r="Q545" s="24"/>
    </row>
    <row r="546" spans="1:17">
      <c r="A546" s="4"/>
      <c r="B546" s="4"/>
      <c r="F546" s="1"/>
      <c r="G546" s="13"/>
      <c r="H546" s="11"/>
      <c r="I546" s="11"/>
      <c r="J546" s="23"/>
      <c r="K546" s="23"/>
      <c r="N546" s="24"/>
      <c r="O546" s="24"/>
      <c r="P546" s="31"/>
      <c r="Q546" s="24"/>
    </row>
    <row r="547" spans="1:17">
      <c r="A547" s="4"/>
      <c r="B547" s="4"/>
      <c r="F547" s="1"/>
      <c r="G547" s="13"/>
      <c r="H547" s="11"/>
      <c r="I547" s="11"/>
      <c r="J547" s="23"/>
      <c r="K547" s="23"/>
      <c r="N547" s="24"/>
      <c r="O547" s="24"/>
      <c r="P547" s="31"/>
      <c r="Q547" s="24"/>
    </row>
    <row r="548" spans="1:17">
      <c r="A548" s="4"/>
      <c r="B548" s="4"/>
      <c r="F548" s="1"/>
      <c r="G548" s="13"/>
      <c r="H548" s="11"/>
      <c r="I548" s="11"/>
      <c r="J548" s="23"/>
      <c r="K548" s="23"/>
      <c r="N548" s="24"/>
      <c r="O548" s="24"/>
      <c r="P548" s="31"/>
      <c r="Q548" s="24"/>
    </row>
    <row r="549" spans="1:17">
      <c r="A549" s="4"/>
      <c r="B549" s="4"/>
      <c r="F549" s="1"/>
      <c r="G549" s="13"/>
      <c r="H549" s="11"/>
      <c r="I549" s="11"/>
      <c r="J549" s="23"/>
      <c r="K549" s="23"/>
      <c r="N549" s="24"/>
      <c r="O549" s="24"/>
      <c r="P549" s="31"/>
      <c r="Q549" s="24"/>
    </row>
    <row r="550" spans="1:17">
      <c r="A550" s="4"/>
      <c r="B550" s="4"/>
      <c r="F550" s="1"/>
      <c r="G550" s="13"/>
      <c r="H550" s="11"/>
      <c r="I550" s="11"/>
      <c r="J550" s="23"/>
      <c r="K550" s="23"/>
      <c r="N550" s="24"/>
      <c r="O550" s="24"/>
      <c r="P550" s="31"/>
      <c r="Q550" s="24"/>
    </row>
    <row r="551" spans="1:17">
      <c r="A551" s="4"/>
      <c r="B551" s="4"/>
      <c r="F551" s="1"/>
      <c r="G551" s="13"/>
      <c r="H551" s="11"/>
      <c r="I551" s="11"/>
      <c r="J551" s="23"/>
      <c r="K551" s="23"/>
      <c r="N551" s="24"/>
      <c r="O551" s="24"/>
      <c r="P551" s="31"/>
      <c r="Q551" s="24"/>
    </row>
    <row r="552" spans="1:17">
      <c r="A552" s="4"/>
      <c r="B552" s="4"/>
      <c r="F552" s="1"/>
      <c r="G552" s="13"/>
      <c r="H552" s="11"/>
      <c r="I552" s="11"/>
      <c r="J552" s="23"/>
      <c r="K552" s="23"/>
      <c r="N552" s="24"/>
      <c r="O552" s="24"/>
      <c r="P552" s="31"/>
      <c r="Q552" s="24"/>
    </row>
    <row r="553" spans="1:17">
      <c r="A553" s="4"/>
      <c r="B553" s="4"/>
      <c r="F553" s="1"/>
      <c r="G553" s="13"/>
      <c r="H553" s="11"/>
      <c r="I553" s="11"/>
      <c r="J553" s="23"/>
      <c r="K553" s="23"/>
      <c r="N553" s="24"/>
      <c r="O553" s="24"/>
      <c r="P553" s="31"/>
      <c r="Q553" s="24"/>
    </row>
    <row r="554" spans="1:17">
      <c r="A554" s="4"/>
      <c r="B554" s="4"/>
      <c r="F554" s="1"/>
      <c r="G554" s="13"/>
      <c r="H554" s="11"/>
      <c r="I554" s="11"/>
      <c r="J554" s="23"/>
      <c r="K554" s="23"/>
      <c r="N554" s="24"/>
      <c r="O554" s="24"/>
      <c r="P554" s="31"/>
      <c r="Q554" s="24"/>
    </row>
    <row r="555" spans="1:17">
      <c r="A555" s="4"/>
      <c r="B555" s="4"/>
      <c r="F555" s="1"/>
      <c r="G555" s="13"/>
      <c r="H555" s="11"/>
      <c r="I555" s="11"/>
      <c r="J555" s="23"/>
      <c r="K555" s="23"/>
      <c r="N555" s="24"/>
      <c r="O555" s="24"/>
      <c r="P555" s="31"/>
      <c r="Q555" s="24"/>
    </row>
    <row r="556" spans="1:17">
      <c r="A556" s="4"/>
      <c r="B556" s="4"/>
      <c r="F556" s="1"/>
      <c r="G556" s="13"/>
      <c r="H556" s="11"/>
      <c r="I556" s="11"/>
      <c r="J556" s="23"/>
      <c r="K556" s="23"/>
      <c r="N556" s="24"/>
      <c r="O556" s="24"/>
      <c r="P556" s="31"/>
      <c r="Q556" s="24"/>
    </row>
    <row r="557" spans="1:17">
      <c r="A557" s="4"/>
      <c r="B557" s="4"/>
      <c r="F557" s="1"/>
      <c r="G557" s="13"/>
      <c r="H557" s="11"/>
      <c r="I557" s="11"/>
      <c r="J557" s="23"/>
      <c r="K557" s="23"/>
      <c r="N557" s="24"/>
      <c r="O557" s="24"/>
      <c r="P557" s="31"/>
      <c r="Q557" s="24"/>
    </row>
    <row r="558" spans="1:17">
      <c r="A558" s="4"/>
      <c r="B558" s="4"/>
      <c r="F558" s="1"/>
      <c r="G558" s="13"/>
      <c r="H558" s="11"/>
      <c r="I558" s="11"/>
      <c r="J558" s="23"/>
      <c r="K558" s="23"/>
      <c r="N558" s="24"/>
      <c r="O558" s="24"/>
      <c r="P558" s="31"/>
      <c r="Q558" s="24"/>
    </row>
    <row r="559" spans="1:17">
      <c r="A559" s="4"/>
      <c r="B559" s="4"/>
      <c r="F559" s="1"/>
      <c r="G559" s="13"/>
      <c r="H559" s="11"/>
      <c r="I559" s="11"/>
      <c r="J559" s="23"/>
      <c r="K559" s="23"/>
      <c r="N559" s="24"/>
      <c r="O559" s="24"/>
      <c r="P559" s="31"/>
      <c r="Q559" s="24"/>
    </row>
    <row r="560" spans="1:17">
      <c r="A560" s="4"/>
      <c r="B560" s="4"/>
      <c r="F560" s="1"/>
      <c r="G560" s="13"/>
      <c r="H560" s="11"/>
      <c r="I560" s="11"/>
      <c r="J560" s="23"/>
      <c r="K560" s="23"/>
      <c r="N560" s="24"/>
      <c r="O560" s="24"/>
      <c r="P560" s="31"/>
      <c r="Q560" s="24"/>
    </row>
    <row r="561" spans="1:17">
      <c r="A561" s="4"/>
      <c r="B561" s="4"/>
      <c r="F561" s="1"/>
      <c r="G561" s="13"/>
      <c r="H561" s="11"/>
      <c r="I561" s="11"/>
      <c r="J561" s="23"/>
      <c r="K561" s="23"/>
      <c r="N561" s="24"/>
      <c r="O561" s="24"/>
      <c r="P561" s="31"/>
      <c r="Q561" s="24"/>
    </row>
    <row r="562" spans="1:17">
      <c r="A562" s="4"/>
      <c r="B562" s="4"/>
      <c r="F562" s="1"/>
      <c r="G562" s="13"/>
      <c r="H562" s="11"/>
      <c r="I562" s="11"/>
      <c r="J562" s="23"/>
      <c r="K562" s="23"/>
      <c r="N562" s="24"/>
      <c r="O562" s="24"/>
      <c r="P562" s="31"/>
      <c r="Q562" s="24"/>
    </row>
    <row r="563" spans="1:17">
      <c r="A563" s="4"/>
      <c r="B563" s="4"/>
      <c r="F563" s="1"/>
      <c r="G563" s="13"/>
      <c r="H563" s="11"/>
      <c r="I563" s="11"/>
      <c r="J563" s="23"/>
      <c r="K563" s="23"/>
      <c r="N563" s="24"/>
      <c r="O563" s="24"/>
      <c r="P563" s="31"/>
      <c r="Q563" s="24"/>
    </row>
    <row r="564" spans="1:17">
      <c r="A564" s="4"/>
      <c r="B564" s="4"/>
      <c r="F564" s="1"/>
      <c r="G564" s="13"/>
      <c r="H564" s="11"/>
      <c r="I564" s="11"/>
      <c r="J564" s="23"/>
      <c r="K564" s="23"/>
      <c r="N564" s="24"/>
      <c r="O564" s="24"/>
      <c r="P564" s="31"/>
      <c r="Q564" s="24"/>
    </row>
    <row r="565" spans="1:17">
      <c r="A565" s="4"/>
      <c r="B565" s="4"/>
      <c r="F565" s="1"/>
      <c r="G565" s="13"/>
      <c r="H565" s="11"/>
      <c r="I565" s="11"/>
      <c r="J565" s="23"/>
      <c r="K565" s="23"/>
      <c r="N565" s="24"/>
      <c r="O565" s="24"/>
      <c r="P565" s="31"/>
      <c r="Q565" s="24"/>
    </row>
    <row r="566" spans="1:17">
      <c r="A566" s="4"/>
      <c r="B566" s="4"/>
      <c r="F566" s="1"/>
      <c r="G566" s="13"/>
      <c r="H566" s="11"/>
      <c r="I566" s="11"/>
      <c r="J566" s="23"/>
      <c r="K566" s="23"/>
      <c r="N566" s="24"/>
      <c r="O566" s="24"/>
      <c r="P566" s="31"/>
      <c r="Q566" s="24"/>
    </row>
    <row r="567" spans="1:17">
      <c r="A567" s="4"/>
      <c r="B567" s="4"/>
      <c r="F567" s="1"/>
      <c r="G567" s="13"/>
      <c r="H567" s="11"/>
      <c r="I567" s="11"/>
      <c r="J567" s="23"/>
      <c r="K567" s="23"/>
      <c r="N567" s="24"/>
      <c r="O567" s="24"/>
      <c r="P567" s="31"/>
      <c r="Q567" s="24"/>
    </row>
    <row r="568" spans="1:17">
      <c r="A568" s="4"/>
      <c r="B568" s="4"/>
      <c r="F568" s="1"/>
      <c r="G568" s="13"/>
      <c r="H568" s="11"/>
      <c r="I568" s="11"/>
      <c r="J568" s="23"/>
      <c r="K568" s="23"/>
      <c r="N568" s="24"/>
      <c r="O568" s="24"/>
      <c r="P568" s="31"/>
      <c r="Q568" s="24"/>
    </row>
    <row r="569" spans="1:17">
      <c r="A569" s="4"/>
      <c r="B569" s="4"/>
      <c r="F569" s="1"/>
      <c r="G569" s="13"/>
      <c r="H569" s="11"/>
      <c r="I569" s="11"/>
      <c r="J569" s="23"/>
      <c r="K569" s="23"/>
      <c r="N569" s="24"/>
      <c r="O569" s="24"/>
      <c r="P569" s="31"/>
      <c r="Q569" s="24"/>
    </row>
    <row r="570" spans="1:17">
      <c r="A570" s="4"/>
      <c r="B570" s="4"/>
      <c r="F570" s="1"/>
      <c r="G570" s="13"/>
      <c r="H570" s="11"/>
      <c r="I570" s="11"/>
      <c r="J570" s="23"/>
      <c r="K570" s="23"/>
      <c r="N570" s="24"/>
      <c r="O570" s="24"/>
      <c r="P570" s="31"/>
      <c r="Q570" s="24"/>
    </row>
    <row r="571" spans="1:17">
      <c r="A571" s="4"/>
      <c r="B571" s="4"/>
      <c r="F571" s="1"/>
      <c r="G571" s="13"/>
      <c r="H571" s="11"/>
      <c r="I571" s="11"/>
      <c r="J571" s="23"/>
      <c r="K571" s="23"/>
      <c r="N571" s="24"/>
      <c r="O571" s="24"/>
      <c r="P571" s="31"/>
      <c r="Q571" s="24"/>
    </row>
    <row r="572" spans="1:17">
      <c r="A572" s="4"/>
      <c r="B572" s="4"/>
      <c r="F572" s="1"/>
      <c r="G572" s="13"/>
      <c r="H572" s="11"/>
      <c r="I572" s="11"/>
      <c r="J572" s="23"/>
      <c r="K572" s="23"/>
      <c r="N572" s="24"/>
      <c r="O572" s="24"/>
      <c r="P572" s="31"/>
      <c r="Q572" s="24"/>
    </row>
    <row r="573" spans="1:17">
      <c r="A573" s="4"/>
      <c r="B573" s="4"/>
      <c r="F573" s="1"/>
      <c r="G573" s="13"/>
      <c r="H573" s="11"/>
      <c r="I573" s="11"/>
      <c r="J573" s="23"/>
      <c r="K573" s="23"/>
      <c r="N573" s="24"/>
      <c r="O573" s="24"/>
      <c r="P573" s="31"/>
      <c r="Q573" s="24"/>
    </row>
    <row r="574" spans="1:17">
      <c r="A574" s="4"/>
      <c r="B574" s="4"/>
      <c r="F574" s="1"/>
      <c r="G574" s="13"/>
      <c r="H574" s="11"/>
      <c r="I574" s="11"/>
      <c r="J574" s="23"/>
      <c r="K574" s="23"/>
      <c r="N574" s="24"/>
      <c r="O574" s="24"/>
      <c r="P574" s="31"/>
      <c r="Q574" s="24"/>
    </row>
    <row r="575" spans="1:17">
      <c r="A575" s="4"/>
      <c r="B575" s="4"/>
      <c r="F575" s="1"/>
      <c r="G575" s="13"/>
      <c r="H575" s="11"/>
      <c r="I575" s="11"/>
      <c r="J575" s="23"/>
      <c r="K575" s="23"/>
      <c r="N575" s="24"/>
      <c r="O575" s="24"/>
      <c r="P575" s="31"/>
      <c r="Q575" s="24"/>
    </row>
    <row r="576" spans="1:17">
      <c r="A576" s="4"/>
      <c r="B576" s="4"/>
      <c r="F576" s="1"/>
      <c r="G576" s="13"/>
      <c r="H576" s="11"/>
      <c r="I576" s="11"/>
      <c r="J576" s="23"/>
      <c r="K576" s="23"/>
      <c r="N576" s="24"/>
      <c r="O576" s="24"/>
      <c r="P576" s="31"/>
      <c r="Q576" s="24"/>
    </row>
    <row r="577" spans="1:17">
      <c r="A577" s="4"/>
      <c r="B577" s="4"/>
      <c r="F577" s="1"/>
      <c r="G577" s="13"/>
      <c r="H577" s="11"/>
      <c r="I577" s="11"/>
      <c r="J577" s="23"/>
      <c r="K577" s="23"/>
      <c r="N577" s="24"/>
      <c r="O577" s="24"/>
      <c r="P577" s="31"/>
      <c r="Q577" s="24"/>
    </row>
    <row r="578" spans="1:17">
      <c r="A578" s="4"/>
      <c r="B578" s="4"/>
      <c r="F578" s="1"/>
      <c r="G578" s="13"/>
      <c r="H578" s="11"/>
      <c r="I578" s="11"/>
      <c r="J578" s="23"/>
      <c r="K578" s="23"/>
      <c r="N578" s="24"/>
      <c r="O578" s="24"/>
      <c r="P578" s="31"/>
      <c r="Q578" s="24"/>
    </row>
    <row r="579" spans="1:17">
      <c r="A579" s="4"/>
      <c r="B579" s="4"/>
      <c r="F579" s="1"/>
      <c r="G579" s="13"/>
      <c r="H579" s="11"/>
      <c r="I579" s="11"/>
      <c r="J579" s="23"/>
      <c r="K579" s="23"/>
      <c r="N579" s="24"/>
      <c r="O579" s="24"/>
      <c r="P579" s="31"/>
      <c r="Q579" s="24"/>
    </row>
    <row r="580" spans="1:17">
      <c r="A580" s="4"/>
      <c r="B580" s="4"/>
      <c r="F580" s="1"/>
      <c r="G580" s="13"/>
      <c r="H580" s="11"/>
      <c r="I580" s="11"/>
      <c r="J580" s="23"/>
      <c r="K580" s="23"/>
      <c r="N580" s="24"/>
      <c r="O580" s="24"/>
      <c r="P580" s="31"/>
      <c r="Q580" s="24"/>
    </row>
    <row r="581" spans="1:17">
      <c r="A581" s="4"/>
      <c r="B581" s="4"/>
      <c r="F581" s="1"/>
      <c r="G581" s="13"/>
      <c r="H581" s="11"/>
      <c r="I581" s="11"/>
      <c r="J581" s="23"/>
      <c r="K581" s="23"/>
      <c r="N581" s="24"/>
      <c r="O581" s="24"/>
      <c r="P581" s="31"/>
      <c r="Q581" s="24"/>
    </row>
    <row r="582" spans="1:17">
      <c r="A582" s="4"/>
      <c r="B582" s="4"/>
      <c r="F582" s="1"/>
      <c r="G582" s="13"/>
      <c r="H582" s="11"/>
      <c r="I582" s="11"/>
      <c r="J582" s="23"/>
      <c r="K582" s="23"/>
      <c r="N582" s="24"/>
      <c r="O582" s="24"/>
      <c r="P582" s="31"/>
      <c r="Q582" s="24"/>
    </row>
    <row r="583" spans="1:17">
      <c r="A583" s="4"/>
      <c r="B583" s="4"/>
      <c r="F583" s="1"/>
      <c r="G583" s="13"/>
      <c r="H583" s="11"/>
      <c r="I583" s="11"/>
      <c r="J583" s="23"/>
      <c r="K583" s="23"/>
      <c r="N583" s="24"/>
      <c r="O583" s="24"/>
      <c r="P583" s="31"/>
      <c r="Q583" s="24"/>
    </row>
    <row r="584" spans="1:17">
      <c r="A584" s="4"/>
      <c r="B584" s="4"/>
      <c r="F584" s="1"/>
      <c r="G584" s="13"/>
      <c r="H584" s="11"/>
      <c r="I584" s="11"/>
      <c r="J584" s="23"/>
      <c r="K584" s="23"/>
      <c r="N584" s="24"/>
      <c r="O584" s="24"/>
      <c r="P584" s="31"/>
      <c r="Q584" s="24"/>
    </row>
    <row r="585" spans="1:17">
      <c r="A585" s="4"/>
      <c r="B585" s="4"/>
      <c r="F585" s="1"/>
      <c r="G585" s="13"/>
      <c r="H585" s="11"/>
      <c r="I585" s="11"/>
      <c r="J585" s="23"/>
      <c r="K585" s="23"/>
      <c r="N585" s="24"/>
      <c r="O585" s="24"/>
      <c r="P585" s="31"/>
      <c r="Q585" s="24"/>
    </row>
    <row r="586" spans="1:17">
      <c r="A586" s="4"/>
      <c r="B586" s="4"/>
      <c r="F586" s="1"/>
      <c r="G586" s="13"/>
      <c r="H586" s="11"/>
      <c r="I586" s="11"/>
      <c r="J586" s="23"/>
      <c r="K586" s="23"/>
      <c r="N586" s="24"/>
      <c r="O586" s="24"/>
      <c r="P586" s="31"/>
      <c r="Q586" s="24"/>
    </row>
    <row r="587" spans="1:17">
      <c r="A587" s="4"/>
      <c r="B587" s="4"/>
      <c r="F587" s="1"/>
      <c r="G587" s="13"/>
      <c r="H587" s="11"/>
      <c r="I587" s="11"/>
      <c r="J587" s="23"/>
      <c r="K587" s="23"/>
      <c r="N587" s="24"/>
      <c r="O587" s="24"/>
      <c r="P587" s="31"/>
      <c r="Q587" s="24"/>
    </row>
    <row r="588" spans="1:17">
      <c r="A588" s="4"/>
      <c r="B588" s="4"/>
      <c r="F588" s="1"/>
      <c r="G588" s="13"/>
      <c r="H588" s="11"/>
      <c r="I588" s="11"/>
      <c r="J588" s="23"/>
      <c r="K588" s="23"/>
      <c r="N588" s="24"/>
      <c r="O588" s="24"/>
      <c r="P588" s="31"/>
      <c r="Q588" s="24"/>
    </row>
    <row r="589" spans="1:17">
      <c r="A589" s="4"/>
      <c r="B589" s="4"/>
      <c r="F589" s="1"/>
      <c r="G589" s="13"/>
      <c r="H589" s="11"/>
      <c r="I589" s="11"/>
      <c r="J589" s="23"/>
      <c r="K589" s="23"/>
      <c r="N589" s="24"/>
      <c r="O589" s="24"/>
      <c r="P589" s="31"/>
      <c r="Q589" s="24"/>
    </row>
    <row r="590" spans="1:17">
      <c r="A590" s="4"/>
      <c r="B590" s="4"/>
      <c r="F590" s="1"/>
      <c r="G590" s="13"/>
      <c r="H590" s="11"/>
      <c r="I590" s="11"/>
      <c r="J590" s="23"/>
      <c r="K590" s="23"/>
      <c r="N590" s="24"/>
      <c r="O590" s="24"/>
      <c r="P590" s="31"/>
      <c r="Q590" s="24"/>
    </row>
    <row r="591" spans="1:17">
      <c r="A591" s="4"/>
      <c r="B591" s="4"/>
      <c r="F591" s="1"/>
      <c r="G591" s="13"/>
      <c r="H591" s="11"/>
      <c r="I591" s="11"/>
      <c r="J591" s="23"/>
      <c r="K591" s="23"/>
      <c r="N591" s="24"/>
      <c r="O591" s="24"/>
      <c r="P591" s="31"/>
      <c r="Q591" s="24"/>
    </row>
    <row r="592" spans="1:17">
      <c r="A592" s="4"/>
      <c r="B592" s="4"/>
      <c r="F592" s="1"/>
      <c r="G592" s="13"/>
      <c r="H592" s="11"/>
      <c r="I592" s="11"/>
      <c r="J592" s="23"/>
      <c r="K592" s="23"/>
      <c r="N592" s="24"/>
      <c r="O592" s="24"/>
      <c r="P592" s="31"/>
      <c r="Q592" s="24"/>
    </row>
    <row r="593" spans="1:17">
      <c r="A593" s="4"/>
      <c r="B593" s="4"/>
      <c r="F593" s="1"/>
      <c r="G593" s="13"/>
      <c r="H593" s="11"/>
      <c r="I593" s="11"/>
      <c r="J593" s="23"/>
      <c r="K593" s="23"/>
      <c r="N593" s="24"/>
      <c r="O593" s="24"/>
      <c r="P593" s="31"/>
      <c r="Q593" s="24"/>
    </row>
    <row r="594" spans="1:17">
      <c r="A594" s="4"/>
      <c r="B594" s="4"/>
      <c r="F594" s="1"/>
      <c r="G594" s="13"/>
      <c r="H594" s="11"/>
      <c r="I594" s="11"/>
      <c r="J594" s="23"/>
      <c r="K594" s="23"/>
      <c r="N594" s="24"/>
      <c r="O594" s="24"/>
      <c r="P594" s="31"/>
      <c r="Q594" s="24"/>
    </row>
    <row r="595" spans="1:17">
      <c r="A595" s="4"/>
      <c r="B595" s="4"/>
      <c r="F595" s="1"/>
      <c r="G595" s="13"/>
      <c r="H595" s="11"/>
      <c r="I595" s="11"/>
      <c r="J595" s="23"/>
      <c r="K595" s="23"/>
      <c r="N595" s="24"/>
      <c r="O595" s="24"/>
      <c r="P595" s="31"/>
      <c r="Q595" s="24"/>
    </row>
    <row r="596" spans="1:17">
      <c r="A596" s="4"/>
      <c r="B596" s="4"/>
      <c r="F596" s="1"/>
      <c r="G596" s="13"/>
      <c r="H596" s="11"/>
      <c r="I596" s="11"/>
      <c r="J596" s="23"/>
      <c r="K596" s="23"/>
      <c r="N596" s="24"/>
      <c r="O596" s="24"/>
      <c r="P596" s="31"/>
      <c r="Q596" s="24"/>
    </row>
    <row r="597" spans="1:17">
      <c r="A597" s="4"/>
      <c r="B597" s="4"/>
      <c r="F597" s="1"/>
      <c r="G597" s="13"/>
      <c r="H597" s="11"/>
      <c r="I597" s="11"/>
      <c r="J597" s="23"/>
      <c r="K597" s="23"/>
      <c r="N597" s="24"/>
      <c r="O597" s="24"/>
      <c r="P597" s="31"/>
      <c r="Q597" s="24"/>
    </row>
    <row r="598" spans="1:17">
      <c r="A598" s="4"/>
      <c r="B598" s="4"/>
      <c r="F598" s="1"/>
      <c r="G598" s="13"/>
      <c r="H598" s="11"/>
      <c r="I598" s="11"/>
      <c r="J598" s="23"/>
      <c r="K598" s="23"/>
      <c r="N598" s="24"/>
      <c r="O598" s="24"/>
      <c r="P598" s="31"/>
      <c r="Q598" s="24"/>
    </row>
    <row r="599" spans="1:17">
      <c r="A599" s="4"/>
      <c r="B599" s="4"/>
      <c r="F599" s="1"/>
      <c r="G599" s="13"/>
      <c r="H599" s="11"/>
      <c r="I599" s="11"/>
      <c r="J599" s="23"/>
      <c r="K599" s="23"/>
      <c r="N599" s="24"/>
      <c r="O599" s="24"/>
      <c r="P599" s="31"/>
      <c r="Q599" s="24"/>
    </row>
    <row r="600" spans="1:17">
      <c r="A600" s="4"/>
      <c r="B600" s="4"/>
      <c r="F600" s="1"/>
      <c r="G600" s="13"/>
      <c r="H600" s="11"/>
      <c r="I600" s="11"/>
      <c r="J600" s="23"/>
      <c r="K600" s="23"/>
      <c r="N600" s="24"/>
      <c r="O600" s="24"/>
      <c r="P600" s="31"/>
      <c r="Q600" s="24"/>
    </row>
    <row r="601" spans="1:17">
      <c r="A601" s="4"/>
      <c r="B601" s="4"/>
      <c r="F601" s="1"/>
      <c r="G601" s="13"/>
      <c r="H601" s="11"/>
      <c r="I601" s="11"/>
      <c r="J601" s="23"/>
      <c r="K601" s="23"/>
      <c r="N601" s="24"/>
      <c r="O601" s="24"/>
      <c r="P601" s="31"/>
      <c r="Q601" s="24"/>
    </row>
    <row r="602" spans="1:17">
      <c r="A602" s="4"/>
      <c r="B602" s="4"/>
      <c r="F602" s="1"/>
      <c r="G602" s="13"/>
      <c r="H602" s="11"/>
      <c r="I602" s="11"/>
      <c r="J602" s="23"/>
      <c r="K602" s="23"/>
      <c r="N602" s="24"/>
      <c r="O602" s="24"/>
      <c r="P602" s="31"/>
      <c r="Q602" s="24"/>
    </row>
    <row r="603" spans="1:17">
      <c r="A603" s="4"/>
      <c r="B603" s="4"/>
      <c r="F603" s="1"/>
      <c r="G603" s="13"/>
      <c r="H603" s="11"/>
      <c r="I603" s="11"/>
      <c r="J603" s="23"/>
      <c r="K603" s="23"/>
      <c r="N603" s="24"/>
      <c r="O603" s="24"/>
      <c r="P603" s="31"/>
      <c r="Q603" s="24"/>
    </row>
    <row r="604" spans="1:17">
      <c r="A604" s="4"/>
      <c r="B604" s="4"/>
      <c r="F604" s="1"/>
      <c r="G604" s="13"/>
      <c r="H604" s="11"/>
      <c r="I604" s="11"/>
      <c r="J604" s="23"/>
      <c r="K604" s="23"/>
      <c r="N604" s="24"/>
      <c r="O604" s="24"/>
      <c r="P604" s="31"/>
      <c r="Q604" s="24"/>
    </row>
    <row r="605" spans="1:17">
      <c r="A605" s="4"/>
      <c r="B605" s="4"/>
      <c r="F605" s="1"/>
      <c r="G605" s="13"/>
      <c r="H605" s="11"/>
      <c r="I605" s="11"/>
      <c r="J605" s="23"/>
      <c r="K605" s="23"/>
      <c r="N605" s="24"/>
      <c r="O605" s="24"/>
      <c r="P605" s="31"/>
      <c r="Q605" s="24"/>
    </row>
    <row r="606" spans="1:17">
      <c r="A606" s="4"/>
      <c r="B606" s="4"/>
      <c r="F606" s="1"/>
      <c r="G606" s="13"/>
      <c r="H606" s="11"/>
      <c r="I606" s="11"/>
      <c r="J606" s="23"/>
      <c r="K606" s="23"/>
      <c r="N606" s="24"/>
      <c r="O606" s="24"/>
      <c r="P606" s="31"/>
      <c r="Q606" s="24"/>
    </row>
    <row r="607" spans="1:17">
      <c r="A607" s="4"/>
      <c r="B607" s="4"/>
      <c r="F607" s="1"/>
      <c r="G607" s="13"/>
      <c r="H607" s="11"/>
      <c r="I607" s="11"/>
      <c r="J607" s="23"/>
      <c r="K607" s="23"/>
      <c r="N607" s="24"/>
      <c r="O607" s="24"/>
      <c r="P607" s="31"/>
      <c r="Q607" s="24"/>
    </row>
    <row r="608" spans="1:17">
      <c r="A608" s="4"/>
      <c r="B608" s="4"/>
      <c r="F608" s="1"/>
      <c r="G608" s="13"/>
      <c r="H608" s="11"/>
      <c r="I608" s="11"/>
      <c r="J608" s="23"/>
      <c r="K608" s="23"/>
      <c r="N608" s="24"/>
      <c r="O608" s="24"/>
      <c r="P608" s="31"/>
      <c r="Q608" s="24"/>
    </row>
    <row r="609" spans="1:17">
      <c r="A609" s="4"/>
      <c r="B609" s="4"/>
      <c r="F609" s="1"/>
      <c r="G609" s="13"/>
      <c r="H609" s="11"/>
      <c r="I609" s="11"/>
      <c r="J609" s="23"/>
      <c r="K609" s="23"/>
      <c r="N609" s="24"/>
      <c r="O609" s="24"/>
      <c r="P609" s="31"/>
      <c r="Q609" s="24"/>
    </row>
    <row r="610" spans="1:17">
      <c r="A610" s="4"/>
      <c r="B610" s="4"/>
      <c r="F610" s="1"/>
      <c r="G610" s="13"/>
      <c r="H610" s="11"/>
      <c r="I610" s="11"/>
      <c r="J610" s="23"/>
      <c r="K610" s="23"/>
      <c r="N610" s="24"/>
      <c r="O610" s="24"/>
      <c r="P610" s="31"/>
      <c r="Q610" s="24"/>
    </row>
    <row r="611" spans="1:17">
      <c r="A611" s="4"/>
      <c r="B611" s="4"/>
      <c r="F611" s="1"/>
      <c r="G611" s="13"/>
      <c r="H611" s="11"/>
      <c r="I611" s="11"/>
      <c r="J611" s="23"/>
      <c r="K611" s="23"/>
      <c r="N611" s="24"/>
      <c r="O611" s="24"/>
      <c r="P611" s="31"/>
      <c r="Q611" s="24"/>
    </row>
    <row r="612" spans="1:17">
      <c r="A612" s="4"/>
      <c r="B612" s="4"/>
      <c r="F612" s="1"/>
      <c r="G612" s="13"/>
      <c r="H612" s="11"/>
      <c r="I612" s="11"/>
      <c r="J612" s="23"/>
      <c r="K612" s="23"/>
      <c r="N612" s="24"/>
      <c r="O612" s="24"/>
      <c r="P612" s="31"/>
      <c r="Q612" s="24"/>
    </row>
    <row r="613" spans="1:17">
      <c r="A613" s="4"/>
      <c r="B613" s="4"/>
      <c r="F613" s="1"/>
      <c r="G613" s="13"/>
      <c r="H613" s="11"/>
      <c r="I613" s="11"/>
      <c r="J613" s="23"/>
      <c r="K613" s="23"/>
      <c r="N613" s="24"/>
      <c r="O613" s="24"/>
      <c r="P613" s="31"/>
      <c r="Q613" s="24"/>
    </row>
    <row r="614" spans="1:17">
      <c r="A614" s="4"/>
      <c r="B614" s="4"/>
      <c r="F614" s="1"/>
      <c r="G614" s="13"/>
      <c r="H614" s="11"/>
      <c r="I614" s="11"/>
      <c r="J614" s="23"/>
      <c r="K614" s="23"/>
      <c r="N614" s="24"/>
      <c r="O614" s="24"/>
      <c r="P614" s="31"/>
      <c r="Q614" s="24"/>
    </row>
    <row r="615" spans="1:17">
      <c r="A615" s="4"/>
      <c r="B615" s="4"/>
      <c r="F615" s="1"/>
      <c r="G615" s="13"/>
      <c r="H615" s="11"/>
      <c r="I615" s="11"/>
      <c r="J615" s="23"/>
      <c r="K615" s="23"/>
      <c r="N615" s="24"/>
      <c r="O615" s="24"/>
      <c r="P615" s="31"/>
      <c r="Q615" s="24"/>
    </row>
    <row r="616" spans="1:17">
      <c r="A616" s="4"/>
      <c r="B616" s="4"/>
      <c r="F616" s="1"/>
      <c r="G616" s="13"/>
      <c r="H616" s="11"/>
      <c r="I616" s="11"/>
      <c r="J616" s="23"/>
      <c r="K616" s="23"/>
      <c r="N616" s="24"/>
      <c r="O616" s="24"/>
      <c r="P616" s="31"/>
      <c r="Q616" s="24"/>
    </row>
    <row r="617" spans="1:17">
      <c r="A617" s="4"/>
      <c r="B617" s="4"/>
      <c r="F617" s="1"/>
      <c r="G617" s="13"/>
      <c r="H617" s="11"/>
      <c r="I617" s="11"/>
      <c r="J617" s="23"/>
      <c r="K617" s="23"/>
      <c r="N617" s="24"/>
      <c r="O617" s="24"/>
      <c r="P617" s="31"/>
      <c r="Q617" s="24"/>
    </row>
    <row r="618" spans="1:17">
      <c r="A618" s="4"/>
      <c r="B618" s="4"/>
      <c r="F618" s="1"/>
      <c r="G618" s="13"/>
      <c r="H618" s="11"/>
      <c r="I618" s="11"/>
      <c r="J618" s="23"/>
      <c r="K618" s="23"/>
      <c r="N618" s="24"/>
      <c r="O618" s="24"/>
      <c r="P618" s="31"/>
      <c r="Q618" s="24"/>
    </row>
    <row r="619" spans="1:17">
      <c r="A619" s="4"/>
      <c r="B619" s="4"/>
      <c r="F619" s="1"/>
      <c r="G619" s="13"/>
      <c r="H619" s="11"/>
      <c r="I619" s="11"/>
      <c r="J619" s="23"/>
      <c r="K619" s="23"/>
      <c r="N619" s="24"/>
      <c r="O619" s="24"/>
      <c r="P619" s="31"/>
      <c r="Q619" s="24"/>
    </row>
    <row r="620" spans="1:17">
      <c r="A620" s="4"/>
      <c r="B620" s="4"/>
      <c r="F620" s="1"/>
      <c r="G620" s="13"/>
      <c r="H620" s="11"/>
      <c r="I620" s="11"/>
      <c r="J620" s="23"/>
      <c r="K620" s="23"/>
      <c r="N620" s="24"/>
      <c r="O620" s="24"/>
      <c r="P620" s="31"/>
      <c r="Q620" s="24"/>
    </row>
    <row r="621" spans="1:17">
      <c r="A621" s="4"/>
      <c r="B621" s="4"/>
      <c r="F621" s="1"/>
      <c r="G621" s="13"/>
      <c r="H621" s="11"/>
      <c r="I621" s="11"/>
      <c r="J621" s="23"/>
      <c r="K621" s="23"/>
      <c r="N621" s="24"/>
      <c r="O621" s="24"/>
      <c r="P621" s="31"/>
      <c r="Q621" s="24"/>
    </row>
    <row r="622" spans="1:17">
      <c r="B622" s="4"/>
      <c r="F622" s="1"/>
      <c r="G622" s="13"/>
      <c r="H622" s="11"/>
      <c r="I622" s="11"/>
      <c r="J622" s="23"/>
      <c r="K622" s="23"/>
      <c r="N622" s="24"/>
      <c r="O622" s="24"/>
      <c r="P622" s="31"/>
      <c r="Q622" s="24"/>
    </row>
    <row r="623" spans="1:17">
      <c r="A623" s="4"/>
      <c r="F623" s="1"/>
      <c r="G623" s="13"/>
      <c r="H623" s="11"/>
      <c r="I623" s="11"/>
      <c r="J623" s="23"/>
      <c r="K623" s="23"/>
      <c r="N623" s="24"/>
      <c r="O623" s="24"/>
      <c r="P623" s="31"/>
      <c r="Q623" s="24"/>
    </row>
    <row r="624" spans="1:17">
      <c r="F624" s="1"/>
      <c r="G624" s="13"/>
      <c r="H624" s="11"/>
      <c r="I624" s="11"/>
      <c r="J624" s="23"/>
      <c r="K624" s="23"/>
      <c r="N624" s="24"/>
      <c r="O624" s="24"/>
      <c r="P624" s="31"/>
      <c r="Q624" s="24"/>
    </row>
    <row r="625" spans="1:17">
      <c r="A625" s="4"/>
      <c r="F625" s="1"/>
      <c r="G625" s="13"/>
      <c r="H625" s="11"/>
      <c r="I625" s="11"/>
      <c r="J625" s="23"/>
      <c r="K625" s="23"/>
      <c r="N625" s="24"/>
      <c r="O625" s="24"/>
      <c r="P625" s="31"/>
      <c r="Q625" s="24"/>
    </row>
    <row r="626" spans="1:17">
      <c r="F626" s="1"/>
      <c r="G626" s="13"/>
      <c r="H626" s="11"/>
      <c r="I626" s="11"/>
      <c r="J626" s="23"/>
      <c r="K626" s="23"/>
      <c r="N626" s="24"/>
      <c r="O626" s="24"/>
      <c r="P626" s="31"/>
      <c r="Q626" s="24"/>
    </row>
    <row r="627" spans="1:17">
      <c r="A627" s="4"/>
      <c r="F627" s="1"/>
      <c r="G627" s="13"/>
      <c r="H627" s="11"/>
      <c r="I627" s="11"/>
      <c r="J627" s="23"/>
      <c r="K627" s="23"/>
      <c r="N627" s="24"/>
      <c r="O627" s="24"/>
      <c r="P627" s="31"/>
      <c r="Q627" s="24"/>
    </row>
    <row r="628" spans="1:17">
      <c r="F628" s="1"/>
      <c r="G628" s="13"/>
      <c r="H628" s="11"/>
      <c r="I628" s="11"/>
      <c r="J628" s="23"/>
      <c r="K628" s="23"/>
      <c r="N628" s="24"/>
      <c r="O628" s="24"/>
      <c r="P628" s="31"/>
      <c r="Q628" s="24"/>
    </row>
    <row r="629" spans="1:17">
      <c r="A629" s="4"/>
      <c r="F629" s="1"/>
      <c r="G629" s="13"/>
      <c r="H629" s="11"/>
      <c r="I629" s="11"/>
      <c r="J629" s="23"/>
      <c r="K629" s="23"/>
      <c r="N629" s="24"/>
      <c r="O629" s="24"/>
      <c r="P629" s="31"/>
      <c r="Q629" s="24"/>
    </row>
    <row r="630" spans="1:17">
      <c r="F630" s="1"/>
      <c r="G630" s="13"/>
      <c r="H630" s="11"/>
      <c r="I630" s="11"/>
      <c r="J630" s="23"/>
      <c r="K630" s="23"/>
      <c r="N630" s="24"/>
      <c r="O630" s="24"/>
      <c r="P630" s="31"/>
      <c r="Q630" s="24"/>
    </row>
    <row r="631" spans="1:17">
      <c r="A631" s="4"/>
      <c r="F631" s="1"/>
      <c r="G631" s="13"/>
      <c r="H631" s="11"/>
      <c r="I631" s="11"/>
      <c r="J631" s="23"/>
      <c r="K631" s="23"/>
      <c r="N631" s="24"/>
      <c r="O631" s="24"/>
      <c r="P631" s="31"/>
      <c r="Q631" s="24"/>
    </row>
    <row r="632" spans="1:17">
      <c r="F632" s="1"/>
      <c r="G632" s="13"/>
      <c r="H632" s="11"/>
      <c r="I632" s="11"/>
      <c r="J632" s="23"/>
      <c r="K632" s="23"/>
      <c r="N632" s="24"/>
      <c r="O632" s="24"/>
      <c r="P632" s="31"/>
      <c r="Q632" s="24"/>
    </row>
    <row r="633" spans="1:17">
      <c r="F633" s="1"/>
      <c r="G633" s="13"/>
      <c r="H633" s="11"/>
      <c r="I633" s="11"/>
      <c r="J633" s="23"/>
      <c r="K633" s="23"/>
      <c r="N633" s="24"/>
      <c r="O633" s="24"/>
      <c r="P633" s="31"/>
      <c r="Q633" s="24"/>
    </row>
    <row r="634" spans="1:17">
      <c r="A634" s="4"/>
      <c r="F634" s="1"/>
      <c r="G634" s="13"/>
      <c r="H634" s="11"/>
      <c r="I634" s="11"/>
      <c r="J634" s="23"/>
      <c r="K634" s="23"/>
      <c r="N634" s="24"/>
      <c r="O634" s="24"/>
      <c r="P634" s="31"/>
      <c r="Q634" s="24"/>
    </row>
    <row r="635" spans="1:17">
      <c r="A635" s="4"/>
      <c r="F635" s="1"/>
      <c r="G635" s="13"/>
      <c r="H635" s="11"/>
      <c r="I635" s="11"/>
      <c r="J635" s="23"/>
      <c r="K635" s="23"/>
      <c r="N635" s="24"/>
      <c r="O635" s="24"/>
      <c r="P635" s="31"/>
      <c r="Q635" s="24"/>
    </row>
    <row r="636" spans="1:17">
      <c r="A636" s="4"/>
      <c r="F636" s="1"/>
      <c r="G636" s="13"/>
      <c r="H636" s="11"/>
      <c r="I636" s="11"/>
      <c r="J636" s="23"/>
      <c r="K636" s="23"/>
      <c r="N636" s="24"/>
      <c r="O636" s="24"/>
      <c r="P636" s="31"/>
      <c r="Q636" s="24"/>
    </row>
    <row r="637" spans="1:17">
      <c r="A637" s="7"/>
      <c r="F637" s="1"/>
      <c r="G637" s="13"/>
      <c r="H637" s="11"/>
      <c r="I637" s="11"/>
      <c r="J637" s="23"/>
      <c r="K637" s="23"/>
      <c r="N637" s="24"/>
      <c r="O637" s="24"/>
      <c r="P637" s="31"/>
      <c r="Q637" s="24"/>
    </row>
    <row r="638" spans="1:17">
      <c r="A638" s="7"/>
      <c r="F638" s="1"/>
      <c r="G638" s="13"/>
      <c r="H638" s="11"/>
      <c r="I638" s="11"/>
      <c r="J638" s="23"/>
      <c r="K638" s="23"/>
      <c r="N638" s="24"/>
      <c r="O638" s="24"/>
      <c r="P638" s="31"/>
      <c r="Q638" s="24"/>
    </row>
    <row r="639" spans="1:17">
      <c r="A639" s="4"/>
      <c r="F639" s="1"/>
      <c r="G639" s="13"/>
      <c r="H639" s="11"/>
      <c r="I639" s="11"/>
      <c r="J639" s="23"/>
      <c r="K639" s="23"/>
      <c r="N639" s="24"/>
      <c r="O639" s="24"/>
      <c r="P639" s="31"/>
      <c r="Q639" s="24"/>
    </row>
    <row r="640" spans="1:17">
      <c r="A640" s="4"/>
      <c r="F640" s="1"/>
      <c r="G640" s="13"/>
      <c r="H640" s="11"/>
      <c r="I640" s="11"/>
      <c r="J640" s="23"/>
      <c r="K640" s="23"/>
      <c r="N640" s="24"/>
      <c r="O640" s="24"/>
      <c r="P640" s="31"/>
      <c r="Q640" s="24"/>
    </row>
    <row r="641" spans="1:17">
      <c r="A641" s="4"/>
      <c r="F641" s="1"/>
      <c r="G641" s="13"/>
      <c r="H641" s="11"/>
      <c r="I641" s="11"/>
      <c r="J641" s="23"/>
      <c r="K641" s="23"/>
      <c r="N641" s="24"/>
      <c r="O641" s="24"/>
      <c r="P641" s="31"/>
      <c r="Q641" s="24"/>
    </row>
    <row r="642" spans="1:17">
      <c r="A642" s="7"/>
      <c r="F642" s="1"/>
      <c r="G642" s="13"/>
      <c r="H642" s="11"/>
      <c r="I642" s="11"/>
      <c r="J642" s="23"/>
      <c r="K642" s="23"/>
      <c r="N642" s="24"/>
      <c r="O642" s="24"/>
      <c r="P642" s="31"/>
      <c r="Q642" s="24"/>
    </row>
    <row r="643" spans="1:17">
      <c r="A643" s="4"/>
      <c r="F643" s="1"/>
      <c r="G643" s="13"/>
      <c r="H643" s="11"/>
      <c r="I643" s="11"/>
      <c r="J643" s="23"/>
      <c r="K643" s="23"/>
      <c r="N643" s="24"/>
      <c r="O643" s="24"/>
      <c r="P643" s="31"/>
      <c r="Q643" s="24"/>
    </row>
    <row r="644" spans="1:17">
      <c r="A644" s="4"/>
      <c r="F644" s="1"/>
      <c r="G644" s="13"/>
      <c r="H644" s="11"/>
      <c r="I644" s="11"/>
      <c r="J644" s="23"/>
      <c r="K644" s="23"/>
      <c r="N644" s="24"/>
      <c r="O644" s="24"/>
      <c r="P644" s="31"/>
      <c r="Q644" s="24"/>
    </row>
    <row r="645" spans="1:17">
      <c r="A645" s="7"/>
      <c r="F645" s="1"/>
      <c r="G645" s="13"/>
      <c r="H645" s="11"/>
      <c r="I645" s="11"/>
      <c r="J645" s="23"/>
      <c r="K645" s="23"/>
      <c r="N645" s="24"/>
      <c r="O645" s="24"/>
      <c r="P645" s="31"/>
      <c r="Q645" s="24"/>
    </row>
    <row r="646" spans="1:17">
      <c r="A646" s="7"/>
      <c r="F646" s="1"/>
      <c r="G646" s="13"/>
      <c r="H646" s="11"/>
      <c r="I646" s="11"/>
      <c r="J646" s="23"/>
      <c r="K646" s="23"/>
      <c r="N646" s="24"/>
      <c r="O646" s="24"/>
      <c r="P646" s="31"/>
      <c r="Q646" s="24"/>
    </row>
    <row r="647" spans="1:17">
      <c r="F647" s="1"/>
      <c r="G647" s="13"/>
      <c r="H647" s="11"/>
      <c r="I647" s="11"/>
      <c r="J647" s="23"/>
      <c r="K647" s="23"/>
      <c r="N647" s="24"/>
      <c r="O647" s="24"/>
      <c r="P647" s="31"/>
      <c r="Q647" s="24"/>
    </row>
    <row r="648" spans="1:17">
      <c r="A648" s="4"/>
      <c r="F648" s="1"/>
      <c r="G648" s="13"/>
      <c r="H648" s="11"/>
      <c r="I648" s="11"/>
      <c r="J648" s="23"/>
      <c r="K648" s="23"/>
      <c r="N648" s="24"/>
      <c r="O648" s="24"/>
      <c r="P648" s="31"/>
      <c r="Q648" s="24"/>
    </row>
    <row r="649" spans="1:17">
      <c r="F649" s="1"/>
      <c r="G649" s="13"/>
      <c r="H649" s="11"/>
      <c r="I649" s="11"/>
      <c r="J649" s="23"/>
      <c r="K649" s="23"/>
      <c r="N649" s="24"/>
      <c r="O649" s="24"/>
      <c r="P649" s="31"/>
      <c r="Q649" s="24"/>
    </row>
    <row r="650" spans="1:17">
      <c r="A650" s="7"/>
      <c r="F650" s="1"/>
      <c r="G650" s="13"/>
      <c r="H650" s="11"/>
      <c r="I650" s="11"/>
      <c r="J650" s="23"/>
      <c r="K650" s="23"/>
      <c r="N650" s="24"/>
      <c r="O650" s="24"/>
      <c r="P650" s="31"/>
      <c r="Q650" s="24"/>
    </row>
    <row r="651" spans="1:17">
      <c r="F651" s="1"/>
      <c r="G651" s="13"/>
      <c r="H651" s="11"/>
      <c r="I651" s="11"/>
      <c r="J651" s="23"/>
      <c r="K651" s="23"/>
      <c r="N651" s="24"/>
      <c r="O651" s="24"/>
      <c r="P651" s="31"/>
      <c r="Q651" s="24"/>
    </row>
    <row r="652" spans="1:17">
      <c r="A652" s="7"/>
      <c r="F652" s="1"/>
      <c r="G652" s="13"/>
      <c r="H652" s="11"/>
      <c r="I652" s="11"/>
      <c r="J652" s="23"/>
      <c r="K652" s="23"/>
      <c r="N652" s="24"/>
      <c r="O652" s="24"/>
      <c r="P652" s="31"/>
      <c r="Q652" s="24"/>
    </row>
    <row r="653" spans="1:17">
      <c r="F653" s="1"/>
      <c r="G653" s="13"/>
      <c r="H653" s="11"/>
      <c r="I653" s="11"/>
      <c r="J653" s="23"/>
      <c r="K653" s="23"/>
      <c r="N653" s="24"/>
      <c r="O653" s="24"/>
      <c r="P653" s="31"/>
      <c r="Q653" s="24"/>
    </row>
    <row r="654" spans="1:17">
      <c r="F654" s="1"/>
      <c r="G654" s="13"/>
      <c r="H654" s="11"/>
      <c r="I654" s="11"/>
      <c r="J654" s="23"/>
      <c r="K654" s="23"/>
      <c r="N654" s="24"/>
      <c r="O654" s="24"/>
      <c r="P654" s="31"/>
      <c r="Q654" s="24"/>
    </row>
    <row r="655" spans="1:17">
      <c r="F655" s="1"/>
      <c r="G655" s="13"/>
      <c r="H655" s="11"/>
      <c r="I655" s="11"/>
      <c r="J655" s="23"/>
      <c r="K655" s="23"/>
      <c r="N655" s="24"/>
      <c r="O655" s="24"/>
      <c r="P655" s="31"/>
      <c r="Q655" s="24"/>
    </row>
    <row r="656" spans="1:17">
      <c r="A656" s="4"/>
      <c r="F656" s="1"/>
      <c r="G656" s="13"/>
      <c r="H656" s="11"/>
      <c r="I656" s="11"/>
      <c r="J656" s="23"/>
      <c r="K656" s="23"/>
      <c r="N656" s="24"/>
      <c r="O656" s="24"/>
      <c r="P656" s="31"/>
      <c r="Q656" s="24"/>
    </row>
    <row r="657" spans="1:17">
      <c r="F657" s="1"/>
      <c r="G657" s="13"/>
      <c r="H657" s="11"/>
      <c r="I657" s="11"/>
      <c r="J657" s="23"/>
      <c r="K657" s="23"/>
      <c r="N657" s="24"/>
      <c r="O657" s="24"/>
      <c r="P657" s="31"/>
      <c r="Q657" s="24"/>
    </row>
    <row r="658" spans="1:17">
      <c r="A658" s="4"/>
      <c r="F658" s="1"/>
      <c r="G658" s="13"/>
      <c r="H658" s="11"/>
      <c r="I658" s="11"/>
      <c r="J658" s="23"/>
      <c r="K658" s="23"/>
      <c r="N658" s="24"/>
      <c r="O658" s="24"/>
      <c r="P658" s="31"/>
      <c r="Q658" s="24"/>
    </row>
    <row r="659" spans="1:17">
      <c r="F659" s="1"/>
      <c r="G659" s="13"/>
      <c r="H659" s="11"/>
      <c r="I659" s="11"/>
      <c r="J659" s="23"/>
      <c r="K659" s="23"/>
      <c r="N659" s="24"/>
      <c r="O659" s="24"/>
      <c r="P659" s="31"/>
      <c r="Q659" s="24"/>
    </row>
    <row r="660" spans="1:17">
      <c r="A660" s="4"/>
      <c r="F660" s="1"/>
      <c r="G660" s="13"/>
      <c r="H660" s="11"/>
      <c r="I660" s="11"/>
      <c r="J660" s="23"/>
      <c r="K660" s="23"/>
      <c r="N660" s="24"/>
      <c r="O660" s="24"/>
    </row>
    <row r="661" spans="1:17">
      <c r="F661" s="1"/>
      <c r="G661" s="13"/>
      <c r="H661" s="11"/>
      <c r="I661" s="11"/>
      <c r="J661" s="23"/>
      <c r="K661" s="23"/>
      <c r="N661" s="24"/>
      <c r="O661" s="24"/>
    </row>
    <row r="662" spans="1:17">
      <c r="A662" s="4"/>
      <c r="F662" s="1"/>
      <c r="G662" s="13"/>
      <c r="H662" s="24"/>
      <c r="I662" s="24"/>
      <c r="J662" s="23"/>
      <c r="K662" s="23"/>
      <c r="N662" s="24"/>
      <c r="O662" s="24"/>
    </row>
    <row r="663" spans="1:17">
      <c r="F663" s="1"/>
      <c r="G663" s="13"/>
      <c r="H663" s="24"/>
      <c r="I663" s="24"/>
      <c r="J663" s="23"/>
      <c r="K663" s="23"/>
      <c r="N663" s="24"/>
      <c r="O663" s="24"/>
    </row>
    <row r="664" spans="1:17">
      <c r="A664" s="4"/>
      <c r="F664" s="1"/>
      <c r="G664" s="13"/>
      <c r="H664" s="24"/>
      <c r="I664" s="24"/>
      <c r="J664" s="23"/>
      <c r="K664" s="23"/>
      <c r="N664" s="24"/>
      <c r="O664" s="24"/>
    </row>
    <row r="665" spans="1:17">
      <c r="A665" s="4"/>
      <c r="F665" s="1"/>
      <c r="G665" s="13"/>
      <c r="H665" s="24"/>
      <c r="I665" s="24"/>
      <c r="J665" s="23"/>
      <c r="K665" s="23"/>
      <c r="N665" s="24"/>
      <c r="O665" s="24"/>
    </row>
    <row r="666" spans="1:17">
      <c r="A666" s="4"/>
      <c r="F666" s="1"/>
      <c r="G666" s="13"/>
      <c r="H666" s="24"/>
      <c r="I666" s="24"/>
      <c r="J666" s="23"/>
      <c r="K666" s="23"/>
      <c r="N666" s="24"/>
      <c r="O666" s="24"/>
    </row>
    <row r="667" spans="1:17">
      <c r="A667" s="4"/>
      <c r="F667" s="1"/>
      <c r="G667" s="13"/>
      <c r="H667" s="24"/>
      <c r="I667" s="24"/>
      <c r="J667" s="23"/>
      <c r="K667" s="23"/>
      <c r="N667" s="24"/>
      <c r="O667" s="24"/>
    </row>
    <row r="668" spans="1:17">
      <c r="A668" s="4"/>
      <c r="F668" s="1"/>
      <c r="G668" s="13"/>
      <c r="H668" s="24"/>
      <c r="I668" s="24"/>
      <c r="J668" s="23"/>
      <c r="K668" s="23"/>
      <c r="N668" s="24"/>
      <c r="O668" s="24"/>
    </row>
    <row r="669" spans="1:17">
      <c r="A669" s="4"/>
      <c r="F669" s="1"/>
      <c r="G669" s="13"/>
      <c r="H669" s="24"/>
      <c r="I669" s="24"/>
      <c r="J669" s="23"/>
      <c r="K669" s="23"/>
      <c r="N669" s="24"/>
      <c r="O669" s="24"/>
    </row>
    <row r="670" spans="1:17">
      <c r="F670" s="1"/>
      <c r="G670" s="13"/>
      <c r="H670" s="24"/>
      <c r="I670" s="24"/>
      <c r="J670" s="23"/>
      <c r="K670" s="23"/>
      <c r="N670" s="24"/>
      <c r="O670" s="24"/>
    </row>
    <row r="671" spans="1:17">
      <c r="A671" s="4"/>
      <c r="F671" s="1"/>
      <c r="G671" s="13"/>
      <c r="H671" s="24"/>
      <c r="I671" s="24"/>
      <c r="J671" s="23"/>
      <c r="K671" s="23"/>
      <c r="N671" s="24"/>
      <c r="O671" s="24"/>
    </row>
    <row r="672" spans="1:17">
      <c r="A672" s="4"/>
      <c r="F672" s="1"/>
      <c r="G672" s="13"/>
      <c r="H672" s="24"/>
      <c r="I672" s="24"/>
      <c r="J672" s="23"/>
      <c r="K672" s="23"/>
      <c r="N672" s="24"/>
      <c r="O672" s="24"/>
    </row>
    <row r="673" spans="1:15">
      <c r="A673" s="4"/>
      <c r="F673" s="1"/>
      <c r="G673" s="13"/>
      <c r="H673" s="24"/>
      <c r="I673" s="24"/>
      <c r="J673" s="23"/>
      <c r="K673" s="23"/>
      <c r="N673" s="24"/>
      <c r="O673" s="24"/>
    </row>
    <row r="674" spans="1:15">
      <c r="F674" s="1"/>
      <c r="G674" s="13"/>
      <c r="H674" s="24"/>
      <c r="I674" s="24"/>
      <c r="J674" s="23"/>
      <c r="K674" s="23"/>
      <c r="N674" s="24"/>
      <c r="O674" s="24"/>
    </row>
    <row r="675" spans="1:15">
      <c r="A675" s="4"/>
      <c r="F675" s="1"/>
      <c r="G675" s="13"/>
      <c r="H675" s="24"/>
      <c r="I675" s="24"/>
      <c r="J675" s="23"/>
      <c r="K675" s="23"/>
      <c r="N675" s="24"/>
      <c r="O675" s="24"/>
    </row>
    <row r="676" spans="1:15">
      <c r="F676" s="1"/>
      <c r="G676" s="13"/>
      <c r="H676" s="24"/>
      <c r="I676" s="24"/>
      <c r="J676" s="23"/>
      <c r="K676" s="23"/>
      <c r="N676" s="24"/>
      <c r="O676" s="24"/>
    </row>
    <row r="677" spans="1:15">
      <c r="A677" s="4"/>
      <c r="F677" s="1"/>
      <c r="G677" s="13"/>
      <c r="H677" s="24"/>
      <c r="I677" s="24"/>
      <c r="J677" s="23"/>
      <c r="K677" s="23"/>
      <c r="N677" s="24"/>
      <c r="O677" s="24"/>
    </row>
    <row r="678" spans="1:15">
      <c r="F678" s="1"/>
      <c r="G678" s="13"/>
      <c r="H678" s="24"/>
      <c r="I678" s="24"/>
      <c r="J678" s="23"/>
      <c r="K678" s="23"/>
      <c r="N678" s="24"/>
      <c r="O678" s="24"/>
    </row>
    <row r="679" spans="1:15">
      <c r="A679" s="4"/>
      <c r="F679" s="1"/>
      <c r="G679" s="13"/>
      <c r="H679" s="24"/>
      <c r="I679" s="24"/>
      <c r="J679" s="23"/>
      <c r="K679" s="23"/>
      <c r="N679" s="24"/>
      <c r="O679" s="24"/>
    </row>
    <row r="680" spans="1:15">
      <c r="A680" s="4"/>
      <c r="F680" s="1"/>
      <c r="G680" s="13"/>
      <c r="H680" s="24"/>
      <c r="I680" s="24"/>
      <c r="J680" s="23"/>
      <c r="K680" s="23"/>
      <c r="N680" s="24"/>
      <c r="O680" s="24"/>
    </row>
    <row r="681" spans="1:15">
      <c r="A681" s="4"/>
      <c r="F681" s="1"/>
      <c r="G681" s="13"/>
      <c r="H681" s="24"/>
      <c r="I681" s="24"/>
      <c r="J681" s="23"/>
      <c r="K681" s="23"/>
      <c r="N681" s="24"/>
      <c r="O681" s="24"/>
    </row>
    <row r="682" spans="1:15">
      <c r="A682" s="7"/>
      <c r="F682" s="1"/>
      <c r="G682" s="13"/>
      <c r="H682" s="24"/>
      <c r="I682" s="24"/>
      <c r="J682" s="23"/>
      <c r="K682" s="23"/>
      <c r="N682" s="24"/>
      <c r="O682" s="24"/>
    </row>
    <row r="683" spans="1:15">
      <c r="A683" s="7"/>
      <c r="F683" s="1"/>
      <c r="G683" s="13"/>
      <c r="H683" s="24"/>
      <c r="I683" s="24"/>
      <c r="J683" s="23"/>
      <c r="K683" s="23"/>
      <c r="N683" s="24"/>
      <c r="O683" s="24"/>
    </row>
    <row r="684" spans="1:15">
      <c r="F684" s="1"/>
      <c r="G684" s="13"/>
      <c r="H684" s="24"/>
      <c r="I684" s="24"/>
      <c r="J684" s="23"/>
      <c r="K684" s="23"/>
      <c r="N684" s="24"/>
      <c r="O684" s="24"/>
    </row>
    <row r="685" spans="1:15">
      <c r="F685" s="1"/>
      <c r="G685" s="13"/>
      <c r="H685" s="24"/>
      <c r="I685" s="24"/>
      <c r="J685" s="23"/>
      <c r="K685" s="23"/>
      <c r="N685" s="24"/>
      <c r="O685" s="24"/>
    </row>
    <row r="686" spans="1:15">
      <c r="F686" s="1"/>
      <c r="G686" s="13"/>
      <c r="H686" s="24"/>
      <c r="I686" s="24"/>
      <c r="J686" s="23"/>
      <c r="K686" s="23"/>
      <c r="N686" s="24"/>
      <c r="O686" s="24"/>
    </row>
    <row r="687" spans="1:15">
      <c r="A687" s="4"/>
      <c r="F687" s="1"/>
      <c r="G687" s="13"/>
      <c r="H687" s="24"/>
      <c r="I687" s="24"/>
      <c r="J687" s="23"/>
      <c r="K687" s="23"/>
      <c r="N687" s="24"/>
      <c r="O687" s="24"/>
    </row>
    <row r="688" spans="1:15">
      <c r="F688" s="1"/>
      <c r="G688" s="13"/>
      <c r="H688" s="24"/>
      <c r="I688" s="24"/>
      <c r="J688" s="23"/>
      <c r="K688" s="23"/>
      <c r="N688" s="24"/>
      <c r="O688" s="24"/>
    </row>
    <row r="689" spans="1:15">
      <c r="A689" s="4"/>
      <c r="F689" s="1"/>
      <c r="G689" s="13"/>
      <c r="H689" s="24"/>
      <c r="I689" s="24"/>
      <c r="J689" s="23"/>
      <c r="K689" s="23"/>
      <c r="N689" s="24"/>
      <c r="O689" s="24"/>
    </row>
    <row r="690" spans="1:15">
      <c r="F690" s="1"/>
      <c r="G690" s="13"/>
      <c r="H690" s="24"/>
      <c r="I690" s="24"/>
      <c r="J690" s="23"/>
      <c r="K690" s="23"/>
      <c r="N690" s="24"/>
      <c r="O690" s="24"/>
    </row>
    <row r="691" spans="1:15">
      <c r="F691" s="1"/>
      <c r="G691" s="13"/>
      <c r="H691" s="24"/>
      <c r="I691" s="24"/>
      <c r="J691" s="23"/>
      <c r="K691" s="23"/>
      <c r="N691" s="24"/>
      <c r="O691" s="24"/>
    </row>
    <row r="692" spans="1:15">
      <c r="F692" s="1"/>
      <c r="G692" s="13"/>
      <c r="H692" s="24"/>
      <c r="I692" s="24"/>
      <c r="J692" s="23"/>
      <c r="K692" s="23"/>
      <c r="N692" s="24"/>
      <c r="O692" s="24"/>
    </row>
    <row r="693" spans="1:15">
      <c r="A693" s="4"/>
      <c r="F693" s="1"/>
      <c r="G693" s="13"/>
      <c r="H693" s="24"/>
      <c r="I693" s="24"/>
      <c r="J693" s="23"/>
      <c r="K693" s="23"/>
      <c r="N693" s="24"/>
      <c r="O693" s="24"/>
    </row>
    <row r="694" spans="1:15">
      <c r="F694" s="1"/>
      <c r="G694" s="13"/>
      <c r="H694" s="24"/>
      <c r="I694" s="24"/>
      <c r="J694" s="23"/>
      <c r="K694" s="23"/>
      <c r="N694" s="24"/>
      <c r="O694" s="24"/>
    </row>
    <row r="695" spans="1:15">
      <c r="A695" s="4"/>
      <c r="F695" s="1"/>
      <c r="G695" s="13"/>
      <c r="H695" s="24"/>
      <c r="I695" s="24"/>
      <c r="J695" s="23"/>
      <c r="K695" s="23"/>
      <c r="N695" s="24"/>
      <c r="O695" s="24"/>
    </row>
    <row r="696" spans="1:15">
      <c r="A696" s="4"/>
      <c r="F696" s="1"/>
      <c r="G696" s="13"/>
      <c r="H696" s="24"/>
      <c r="I696" s="24"/>
      <c r="J696" s="23"/>
      <c r="K696" s="23"/>
      <c r="N696" s="24"/>
      <c r="O696" s="24"/>
    </row>
    <row r="697" spans="1:15">
      <c r="A697" s="4"/>
      <c r="F697" s="1"/>
      <c r="G697" s="13"/>
      <c r="H697" s="24"/>
      <c r="I697" s="24"/>
      <c r="J697" s="23"/>
      <c r="K697" s="23"/>
      <c r="N697" s="24"/>
      <c r="O697" s="24"/>
    </row>
    <row r="698" spans="1:15">
      <c r="A698" s="4"/>
      <c r="F698" s="1"/>
      <c r="G698" s="13"/>
      <c r="H698" s="24"/>
      <c r="I698" s="24"/>
      <c r="J698" s="23"/>
      <c r="K698" s="23"/>
      <c r="N698" s="24"/>
      <c r="O698" s="24"/>
    </row>
    <row r="699" spans="1:15">
      <c r="F699" s="1"/>
      <c r="G699" s="13"/>
      <c r="H699" s="24"/>
      <c r="I699" s="24"/>
      <c r="J699" s="23"/>
      <c r="K699" s="23"/>
      <c r="N699" s="24"/>
      <c r="O699" s="24"/>
    </row>
    <row r="700" spans="1:15">
      <c r="A700" s="4"/>
      <c r="F700" s="1"/>
      <c r="G700" s="13"/>
      <c r="H700" s="24"/>
      <c r="I700" s="24"/>
      <c r="J700" s="23"/>
      <c r="K700" s="23"/>
      <c r="N700" s="24"/>
      <c r="O700" s="24"/>
    </row>
    <row r="701" spans="1:15">
      <c r="F701" s="1"/>
      <c r="G701" s="13"/>
      <c r="H701" s="24"/>
      <c r="I701" s="24"/>
      <c r="J701" s="23"/>
      <c r="K701" s="23"/>
      <c r="N701" s="24"/>
      <c r="O701" s="24"/>
    </row>
    <row r="702" spans="1:15">
      <c r="A702" s="4"/>
      <c r="F702" s="1"/>
      <c r="G702" s="13"/>
      <c r="H702" s="24"/>
      <c r="I702" s="24"/>
      <c r="J702" s="23"/>
      <c r="K702" s="23"/>
      <c r="N702" s="24"/>
      <c r="O702" s="24"/>
    </row>
    <row r="703" spans="1:15">
      <c r="F703" s="1"/>
      <c r="G703" s="13"/>
      <c r="H703" s="24"/>
      <c r="I703" s="24"/>
      <c r="J703" s="23"/>
      <c r="K703" s="23"/>
      <c r="N703" s="24"/>
      <c r="O703" s="24"/>
    </row>
    <row r="704" spans="1:15">
      <c r="A704" s="4"/>
      <c r="F704" s="1"/>
      <c r="G704" s="13"/>
      <c r="H704" s="24"/>
      <c r="I704" s="24"/>
      <c r="J704" s="23"/>
      <c r="K704" s="23"/>
      <c r="N704" s="24"/>
      <c r="O704" s="24"/>
    </row>
    <row r="705" spans="1:15">
      <c r="A705" s="4"/>
      <c r="F705" s="1"/>
      <c r="G705" s="13"/>
      <c r="H705" s="24"/>
      <c r="I705" s="24"/>
      <c r="J705" s="23"/>
      <c r="K705" s="23"/>
      <c r="N705" s="24"/>
      <c r="O705" s="24"/>
    </row>
    <row r="706" spans="1:15">
      <c r="A706" s="4"/>
      <c r="F706" s="1"/>
      <c r="G706" s="13"/>
      <c r="H706" s="24"/>
      <c r="I706" s="24"/>
      <c r="J706" s="23"/>
      <c r="K706" s="23"/>
      <c r="N706" s="24"/>
      <c r="O706" s="24"/>
    </row>
    <row r="707" spans="1:15">
      <c r="A707" s="7"/>
      <c r="F707" s="1"/>
      <c r="G707" s="13"/>
      <c r="H707" s="24"/>
      <c r="I707" s="24"/>
      <c r="J707" s="23"/>
      <c r="K707" s="23"/>
      <c r="N707" s="24"/>
      <c r="O707" s="24"/>
    </row>
    <row r="708" spans="1:15">
      <c r="A708" s="7"/>
      <c r="F708" s="1"/>
      <c r="G708" s="13"/>
      <c r="H708" s="24"/>
      <c r="I708" s="24"/>
      <c r="J708" s="23"/>
      <c r="K708" s="23"/>
      <c r="N708" s="24"/>
      <c r="O708" s="24"/>
    </row>
    <row r="709" spans="1:15">
      <c r="F709" s="1"/>
      <c r="G709" s="13"/>
      <c r="H709" s="24"/>
      <c r="I709" s="24"/>
      <c r="J709" s="23"/>
      <c r="K709" s="23"/>
      <c r="N709" s="24"/>
      <c r="O709" s="24"/>
    </row>
    <row r="710" spans="1:15">
      <c r="A710" s="7"/>
      <c r="F710" s="1"/>
      <c r="G710" s="13"/>
      <c r="H710" s="24"/>
      <c r="I710" s="24"/>
      <c r="J710" s="23"/>
      <c r="K710" s="23"/>
      <c r="N710" s="24"/>
      <c r="O710" s="24"/>
    </row>
    <row r="711" spans="1:15">
      <c r="F711" s="1"/>
      <c r="G711" s="13"/>
      <c r="H711" s="24"/>
      <c r="I711" s="24"/>
      <c r="J711" s="23"/>
      <c r="K711" s="23"/>
      <c r="N711" s="24"/>
      <c r="O711" s="24"/>
    </row>
    <row r="712" spans="1:15">
      <c r="A712" s="7"/>
      <c r="F712" s="1"/>
      <c r="G712" s="13"/>
      <c r="H712" s="24"/>
      <c r="I712" s="24"/>
      <c r="J712" s="23"/>
      <c r="K712" s="23"/>
      <c r="N712" s="24"/>
      <c r="O712" s="24"/>
    </row>
    <row r="713" spans="1:15">
      <c r="F713" s="1"/>
      <c r="G713" s="13"/>
      <c r="H713" s="24"/>
      <c r="I713" s="24"/>
      <c r="J713" s="23"/>
      <c r="K713" s="23"/>
      <c r="N713" s="24"/>
      <c r="O713" s="24"/>
    </row>
    <row r="716" spans="1:15">
      <c r="A716" s="4"/>
    </row>
    <row r="718" spans="1:15">
      <c r="A718" s="4"/>
    </row>
    <row r="720" spans="1:15">
      <c r="A720" s="4"/>
    </row>
    <row r="722" spans="1:1">
      <c r="A722" s="4"/>
    </row>
    <row r="724" spans="1:1">
      <c r="A724" s="4"/>
    </row>
    <row r="726" spans="1:1">
      <c r="A726" s="4"/>
    </row>
    <row r="728" spans="1:1">
      <c r="A728" s="4"/>
    </row>
    <row r="730" spans="1:1">
      <c r="A730" s="4"/>
    </row>
    <row r="732" spans="1:1">
      <c r="A732" s="7"/>
    </row>
    <row r="734" spans="1:1">
      <c r="A734" s="4"/>
    </row>
    <row r="736" spans="1:1">
      <c r="A736" s="4"/>
    </row>
    <row r="740" spans="1:1">
      <c r="A740" s="4"/>
    </row>
    <row r="741" spans="1:1">
      <c r="A741" s="4"/>
    </row>
    <row r="742" spans="1:1">
      <c r="A742" s="7"/>
    </row>
    <row r="743" spans="1:1">
      <c r="A743" s="7"/>
    </row>
    <row r="745" spans="1:1">
      <c r="A745" s="7"/>
    </row>
    <row r="747" spans="1:1">
      <c r="A747" s="7"/>
    </row>
    <row r="750" spans="1:1">
      <c r="A750" s="4"/>
    </row>
    <row r="751" spans="1:1">
      <c r="A751" s="7"/>
    </row>
    <row r="752" spans="1:1">
      <c r="A752" s="7"/>
    </row>
    <row r="754" spans="1:1">
      <c r="A754" s="7"/>
    </row>
    <row r="756" spans="1:1">
      <c r="A756" s="7"/>
    </row>
    <row r="758" spans="1:1">
      <c r="A758" s="4"/>
    </row>
    <row r="759" spans="1:1">
      <c r="A759" s="4"/>
    </row>
    <row r="760" spans="1:1">
      <c r="A760" s="7"/>
    </row>
    <row r="761" spans="1:1">
      <c r="A761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70" spans="1:1">
      <c r="A770" s="4"/>
    </row>
    <row r="772" spans="1:1">
      <c r="A772" s="4"/>
    </row>
    <row r="774" spans="1:1">
      <c r="A774" s="4"/>
    </row>
    <row r="776" spans="1:1">
      <c r="A776" s="4"/>
    </row>
    <row r="780" spans="1:1">
      <c r="A780" s="7"/>
    </row>
    <row r="782" spans="1:1">
      <c r="A782" s="4"/>
    </row>
    <row r="784" spans="1:1">
      <c r="A784" s="7"/>
    </row>
    <row r="786" spans="1:1">
      <c r="A786" s="4"/>
    </row>
    <row r="788" spans="1:1">
      <c r="A788" s="7"/>
    </row>
    <row r="790" spans="1:1">
      <c r="A790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414F-B204-D54E-B1DF-6630C55D86CA}">
  <dimension ref="A1:AN789"/>
  <sheetViews>
    <sheetView topLeftCell="A529" zoomScale="50" workbookViewId="0">
      <selection activeCell="V35" sqref="V35"/>
    </sheetView>
  </sheetViews>
  <sheetFormatPr baseColWidth="10" defaultRowHeight="16"/>
  <cols>
    <col min="1" max="1" width="8.33203125" bestFit="1" customWidth="1"/>
    <col min="2" max="2" width="7.1640625" bestFit="1" customWidth="1"/>
    <col min="3" max="3" width="10" customWidth="1"/>
    <col min="4" max="4" width="5.5" bestFit="1" customWidth="1"/>
    <col min="5" max="5" width="14.83203125" customWidth="1"/>
    <col min="6" max="6" width="6.1640625" bestFit="1" customWidth="1"/>
    <col min="7" max="7" width="7.1640625" bestFit="1" customWidth="1"/>
    <col min="8" max="8" width="6.6640625" customWidth="1"/>
    <col min="9" max="9" width="6.6640625" bestFit="1" customWidth="1"/>
    <col min="10" max="27" width="6.6640625" customWidth="1"/>
    <col min="28" max="28" width="8" customWidth="1"/>
    <col min="29" max="29" width="9" customWidth="1"/>
    <col min="30" max="30" width="7" customWidth="1"/>
    <col min="31" max="31" width="7.83203125" customWidth="1"/>
    <col min="32" max="32" width="8.6640625" customWidth="1"/>
    <col min="33" max="33" width="6.1640625" customWidth="1"/>
    <col min="34" max="34" width="7.6640625" bestFit="1" customWidth="1"/>
    <col min="35" max="36" width="5.6640625" customWidth="1"/>
    <col min="37" max="37" width="7.1640625" customWidth="1"/>
    <col min="38" max="38" width="5.5" customWidth="1"/>
    <col min="39" max="39" width="7.1640625" customWidth="1"/>
  </cols>
  <sheetData>
    <row r="1" spans="1:39">
      <c r="B1" t="s">
        <v>377</v>
      </c>
      <c r="C1" t="s">
        <v>378</v>
      </c>
      <c r="D1" t="s">
        <v>375</v>
      </c>
      <c r="E1" t="s">
        <v>379</v>
      </c>
      <c r="F1" t="s">
        <v>376</v>
      </c>
      <c r="G1" t="s">
        <v>355</v>
      </c>
      <c r="H1" t="s">
        <v>380</v>
      </c>
      <c r="I1" t="s">
        <v>381</v>
      </c>
      <c r="J1" t="s">
        <v>834</v>
      </c>
      <c r="K1" t="s">
        <v>835</v>
      </c>
      <c r="L1" t="s">
        <v>356</v>
      </c>
      <c r="M1" t="s">
        <v>368</v>
      </c>
      <c r="N1" t="s">
        <v>358</v>
      </c>
      <c r="O1" t="s">
        <v>359</v>
      </c>
      <c r="P1" t="s">
        <v>834</v>
      </c>
      <c r="Q1" t="s">
        <v>835</v>
      </c>
      <c r="R1" t="s">
        <v>356</v>
      </c>
      <c r="S1" t="s">
        <v>368</v>
      </c>
      <c r="T1" t="s">
        <v>358</v>
      </c>
      <c r="U1" t="s">
        <v>359</v>
      </c>
      <c r="V1" t="s">
        <v>358</v>
      </c>
      <c r="W1" t="s">
        <v>359</v>
      </c>
      <c r="AB1" t="s">
        <v>382</v>
      </c>
      <c r="AC1" t="s">
        <v>383</v>
      </c>
      <c r="AD1" t="s">
        <v>384</v>
      </c>
      <c r="AE1" t="s">
        <v>385</v>
      </c>
      <c r="AF1" t="s">
        <v>386</v>
      </c>
      <c r="AG1" t="s">
        <v>387</v>
      </c>
      <c r="AH1" t="s">
        <v>388</v>
      </c>
      <c r="AI1" t="s">
        <v>389</v>
      </c>
      <c r="AJ1" t="s">
        <v>390</v>
      </c>
      <c r="AK1" t="s">
        <v>391</v>
      </c>
      <c r="AL1" t="s">
        <v>392</v>
      </c>
      <c r="AM1" t="s">
        <v>393</v>
      </c>
    </row>
    <row r="2" spans="1:39">
      <c r="A2" t="s">
        <v>394</v>
      </c>
      <c r="AB2" t="s">
        <v>395</v>
      </c>
      <c r="AC2" t="s">
        <v>374</v>
      </c>
      <c r="AF2" t="s">
        <v>374</v>
      </c>
    </row>
    <row r="3" spans="1:39">
      <c r="A3" t="s">
        <v>2</v>
      </c>
      <c r="AB3" t="s">
        <v>396</v>
      </c>
      <c r="AC3" t="s">
        <v>397</v>
      </c>
    </row>
    <row r="4" spans="1:39">
      <c r="A4" t="s">
        <v>398</v>
      </c>
      <c r="AB4" t="s">
        <v>399</v>
      </c>
    </row>
    <row r="5" spans="1:39">
      <c r="A5" t="s">
        <v>400</v>
      </c>
      <c r="AB5" t="s">
        <v>401</v>
      </c>
      <c r="AC5" t="s">
        <v>374</v>
      </c>
    </row>
    <row r="6" spans="1:39">
      <c r="A6" t="s">
        <v>402</v>
      </c>
    </row>
    <row r="7" spans="1:39">
      <c r="AB7" s="9" t="s">
        <v>403</v>
      </c>
      <c r="AC7" s="9" t="s">
        <v>403</v>
      </c>
      <c r="AD7" t="s">
        <v>404</v>
      </c>
      <c r="AE7" t="s">
        <v>405</v>
      </c>
      <c r="AF7" s="9" t="s">
        <v>405</v>
      </c>
      <c r="AG7" t="s">
        <v>406</v>
      </c>
      <c r="AH7" t="s">
        <v>407</v>
      </c>
      <c r="AI7" t="s">
        <v>389</v>
      </c>
      <c r="AJ7" t="s">
        <v>408</v>
      </c>
      <c r="AK7" t="s">
        <v>409</v>
      </c>
      <c r="AL7" t="s">
        <v>410</v>
      </c>
    </row>
    <row r="8" spans="1:39">
      <c r="AB8" t="s">
        <v>411</v>
      </c>
      <c r="AC8" t="s">
        <v>412</v>
      </c>
      <c r="AD8" t="s">
        <v>413</v>
      </c>
      <c r="AE8" t="s">
        <v>414</v>
      </c>
      <c r="AF8" t="s">
        <v>415</v>
      </c>
      <c r="AG8" t="s">
        <v>416</v>
      </c>
      <c r="AH8" t="s">
        <v>417</v>
      </c>
      <c r="AI8" t="s">
        <v>246</v>
      </c>
      <c r="AJ8" t="s">
        <v>418</v>
      </c>
      <c r="AK8" t="s">
        <v>419</v>
      </c>
      <c r="AL8" t="s">
        <v>420</v>
      </c>
    </row>
    <row r="9" spans="1:39">
      <c r="AB9" t="s">
        <v>58</v>
      </c>
      <c r="AC9" t="s">
        <v>421</v>
      </c>
      <c r="AD9" t="s">
        <v>422</v>
      </c>
      <c r="AE9" t="s">
        <v>423</v>
      </c>
      <c r="AF9" t="s">
        <v>424</v>
      </c>
      <c r="AG9" t="s">
        <v>425</v>
      </c>
      <c r="AH9" t="s">
        <v>426</v>
      </c>
      <c r="AI9" t="s">
        <v>427</v>
      </c>
      <c r="AJ9" t="s">
        <v>428</v>
      </c>
      <c r="AK9" t="s">
        <v>429</v>
      </c>
      <c r="AL9" t="s">
        <v>430</v>
      </c>
    </row>
    <row r="10" spans="1:39">
      <c r="AB10" t="s">
        <v>235</v>
      </c>
      <c r="AC10" t="s">
        <v>431</v>
      </c>
      <c r="AD10" t="s">
        <v>432</v>
      </c>
      <c r="AE10" t="s">
        <v>433</v>
      </c>
      <c r="AF10" t="s">
        <v>434</v>
      </c>
      <c r="AG10" t="s">
        <v>435</v>
      </c>
      <c r="AH10" t="s">
        <v>5</v>
      </c>
      <c r="AI10" t="s">
        <v>436</v>
      </c>
      <c r="AJ10" t="s">
        <v>437</v>
      </c>
      <c r="AK10" t="s">
        <v>438</v>
      </c>
    </row>
    <row r="11" spans="1:39">
      <c r="AB11" t="s">
        <v>439</v>
      </c>
      <c r="AC11" t="s">
        <v>440</v>
      </c>
      <c r="AD11" t="s">
        <v>441</v>
      </c>
      <c r="AE11" t="s">
        <v>442</v>
      </c>
      <c r="AF11" t="s">
        <v>443</v>
      </c>
      <c r="AG11" t="s">
        <v>444</v>
      </c>
      <c r="AH11" t="s">
        <v>445</v>
      </c>
      <c r="AI11" t="s">
        <v>446</v>
      </c>
      <c r="AJ11" t="s">
        <v>447</v>
      </c>
      <c r="AK11" t="s">
        <v>448</v>
      </c>
    </row>
    <row r="12" spans="1:39">
      <c r="AB12" t="s">
        <v>242</v>
      </c>
      <c r="AC12" t="s">
        <v>449</v>
      </c>
      <c r="AD12" t="s">
        <v>450</v>
      </c>
      <c r="AF12" t="s">
        <v>451</v>
      </c>
      <c r="AG12" t="s">
        <v>452</v>
      </c>
      <c r="AH12" t="s">
        <v>453</v>
      </c>
      <c r="AK12" t="s">
        <v>454</v>
      </c>
    </row>
    <row r="13" spans="1:39">
      <c r="AB13" t="s">
        <v>455</v>
      </c>
      <c r="AC13" t="s">
        <v>456</v>
      </c>
      <c r="AF13" t="s">
        <v>457</v>
      </c>
      <c r="AG13" t="s">
        <v>458</v>
      </c>
      <c r="AH13" t="s">
        <v>459</v>
      </c>
      <c r="AK13" t="s">
        <v>460</v>
      </c>
    </row>
    <row r="14" spans="1:39">
      <c r="AB14" t="s">
        <v>461</v>
      </c>
      <c r="AC14" t="s">
        <v>462</v>
      </c>
      <c r="AD14" s="9"/>
      <c r="AF14" t="s">
        <v>463</v>
      </c>
      <c r="AG14" t="s">
        <v>464</v>
      </c>
      <c r="AH14" t="s">
        <v>465</v>
      </c>
    </row>
    <row r="15" spans="1:39">
      <c r="AB15" t="s">
        <v>466</v>
      </c>
      <c r="AC15" t="s">
        <v>467</v>
      </c>
      <c r="AF15" t="s">
        <v>468</v>
      </c>
      <c r="AG15" t="s">
        <v>469</v>
      </c>
      <c r="AH15" t="s">
        <v>470</v>
      </c>
    </row>
    <row r="16" spans="1:39">
      <c r="AB16" t="s">
        <v>471</v>
      </c>
      <c r="AC16" t="s">
        <v>472</v>
      </c>
      <c r="AF16" t="s">
        <v>473</v>
      </c>
      <c r="AG16" t="s">
        <v>474</v>
      </c>
      <c r="AH16" t="s">
        <v>475</v>
      </c>
    </row>
    <row r="17" spans="1:40">
      <c r="AB17" t="s">
        <v>476</v>
      </c>
      <c r="AC17" t="s">
        <v>477</v>
      </c>
      <c r="AF17" t="s">
        <v>478</v>
      </c>
      <c r="AG17" t="s">
        <v>479</v>
      </c>
      <c r="AH17" t="s">
        <v>480</v>
      </c>
    </row>
    <row r="18" spans="1:40">
      <c r="AB18" t="s">
        <v>481</v>
      </c>
      <c r="AF18" t="s">
        <v>482</v>
      </c>
      <c r="AG18" t="s">
        <v>483</v>
      </c>
    </row>
    <row r="19" spans="1:40">
      <c r="AB19" t="s">
        <v>484</v>
      </c>
    </row>
    <row r="20" spans="1:40">
      <c r="AB20" t="s">
        <v>485</v>
      </c>
    </row>
    <row r="21" spans="1:40">
      <c r="AB21" t="s">
        <v>486</v>
      </c>
    </row>
    <row r="22" spans="1:40">
      <c r="AB22" t="s">
        <v>487</v>
      </c>
    </row>
    <row r="23" spans="1:40">
      <c r="C23" s="10"/>
      <c r="AB23" t="s">
        <v>488</v>
      </c>
    </row>
    <row r="24" spans="1:40">
      <c r="C24" s="10"/>
      <c r="AB24" t="s">
        <v>489</v>
      </c>
    </row>
    <row r="25" spans="1:40">
      <c r="C25" s="10"/>
    </row>
    <row r="26" spans="1:40">
      <c r="A26" t="s">
        <v>490</v>
      </c>
      <c r="B26" t="s">
        <v>424</v>
      </c>
      <c r="C26" s="10" t="s">
        <v>491</v>
      </c>
      <c r="D26" t="s">
        <v>232</v>
      </c>
      <c r="E26" t="s">
        <v>492</v>
      </c>
    </row>
    <row r="27" spans="1:40">
      <c r="A27" t="s">
        <v>490</v>
      </c>
      <c r="B27" t="s">
        <v>493</v>
      </c>
      <c r="C27" s="10" t="s">
        <v>494</v>
      </c>
      <c r="D27" t="s">
        <v>232</v>
      </c>
      <c r="E27" t="s">
        <v>493</v>
      </c>
    </row>
    <row r="28" spans="1:40">
      <c r="A28" t="s">
        <v>490</v>
      </c>
      <c r="B28" t="s">
        <v>269</v>
      </c>
      <c r="C28" t="s">
        <v>495</v>
      </c>
      <c r="D28" t="s">
        <v>269</v>
      </c>
    </row>
    <row r="29" spans="1:40">
      <c r="A29" t="s">
        <v>490</v>
      </c>
      <c r="B29" t="s">
        <v>140</v>
      </c>
      <c r="C29" t="s">
        <v>495</v>
      </c>
      <c r="D29" t="s">
        <v>140</v>
      </c>
      <c r="AM29" t="s">
        <v>842</v>
      </c>
      <c r="AN29" t="s">
        <v>843</v>
      </c>
    </row>
    <row r="30" spans="1:40">
      <c r="A30" t="s">
        <v>490</v>
      </c>
      <c r="B30" t="s">
        <v>331</v>
      </c>
      <c r="C30" t="s">
        <v>495</v>
      </c>
      <c r="D30" t="s">
        <v>331</v>
      </c>
      <c r="AM30" t="s">
        <v>844</v>
      </c>
      <c r="AN30" t="s">
        <v>845</v>
      </c>
    </row>
    <row r="31" spans="1:40">
      <c r="A31" t="s">
        <v>490</v>
      </c>
      <c r="B31" t="s">
        <v>298</v>
      </c>
      <c r="C31" t="s">
        <v>495</v>
      </c>
      <c r="D31" t="s">
        <v>298</v>
      </c>
    </row>
    <row r="35" spans="1:27">
      <c r="C35" s="10"/>
    </row>
    <row r="36" spans="1:27">
      <c r="A36" t="s">
        <v>496</v>
      </c>
      <c r="B36">
        <v>703</v>
      </c>
      <c r="C36" t="s">
        <v>497</v>
      </c>
      <c r="D36" t="s">
        <v>14</v>
      </c>
      <c r="E36" t="s">
        <v>498</v>
      </c>
      <c r="F36">
        <v>33.53</v>
      </c>
      <c r="G36">
        <v>92.1</v>
      </c>
      <c r="H36" s="11">
        <f>ROUND((ROUNDDOWN(G36,0)+(G36-ROUNDDOWN(G36,0))*(5/3)),2)</f>
        <v>92.17</v>
      </c>
      <c r="I36" s="11">
        <f>ROUND((ROUNDDOWN(F36,0)+(F36-ROUNDDOWN(F36,0))*(5/3)),2)</f>
        <v>33.880000000000003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X36" s="11"/>
      <c r="Y36" s="11"/>
      <c r="Z36" s="11"/>
      <c r="AA36" s="11"/>
    </row>
    <row r="37" spans="1:27">
      <c r="A37" t="s">
        <v>496</v>
      </c>
      <c r="B37">
        <v>117</v>
      </c>
      <c r="C37" t="s">
        <v>497</v>
      </c>
      <c r="D37" t="s">
        <v>76</v>
      </c>
      <c r="E37" t="s">
        <v>499</v>
      </c>
      <c r="F37">
        <v>33.22</v>
      </c>
      <c r="G37">
        <v>84.47</v>
      </c>
      <c r="H37" s="11">
        <f t="shared" ref="H37:H199" si="0">ROUND((ROUNDDOWN(G37,0)+(G37-ROUNDDOWN(G37,0))*(5/3)),2)</f>
        <v>84.78</v>
      </c>
      <c r="I37" s="11">
        <f t="shared" ref="I37:I200" si="1">ROUND((ROUNDDOWN(F37,0)+(F37-ROUNDDOWN(F37,0))*(5/3)),2)</f>
        <v>33.369999999999997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X37" s="11"/>
      <c r="Y37" s="11"/>
      <c r="Z37" s="11"/>
      <c r="AA37" s="11"/>
    </row>
    <row r="38" spans="1:27">
      <c r="A38" t="s">
        <v>496</v>
      </c>
      <c r="B38">
        <v>166</v>
      </c>
      <c r="C38" t="s">
        <v>497</v>
      </c>
      <c r="D38" t="s">
        <v>76</v>
      </c>
      <c r="E38" t="s">
        <v>500</v>
      </c>
      <c r="F38">
        <v>33.4</v>
      </c>
      <c r="G38">
        <v>84.13</v>
      </c>
      <c r="H38" s="11">
        <f t="shared" si="0"/>
        <v>84.22</v>
      </c>
      <c r="I38" s="11">
        <f t="shared" si="1"/>
        <v>33.67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X38" s="11"/>
      <c r="Y38" s="11"/>
      <c r="Z38" s="11"/>
      <c r="AA38" s="11"/>
    </row>
    <row r="39" spans="1:27">
      <c r="A39" t="s">
        <v>496</v>
      </c>
      <c r="B39">
        <v>794</v>
      </c>
      <c r="C39" t="s">
        <v>497</v>
      </c>
      <c r="D39" t="s">
        <v>28</v>
      </c>
      <c r="E39" t="s">
        <v>501</v>
      </c>
      <c r="F39">
        <v>31.55</v>
      </c>
      <c r="G39">
        <v>92.38</v>
      </c>
      <c r="H39" s="11">
        <f t="shared" si="0"/>
        <v>92.63</v>
      </c>
      <c r="I39" s="11">
        <f t="shared" si="1"/>
        <v>31.92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X39" s="11"/>
      <c r="Y39" s="11"/>
      <c r="Z39" s="11"/>
      <c r="AA39" s="11"/>
    </row>
    <row r="40" spans="1:27">
      <c r="A40" t="s">
        <v>496</v>
      </c>
      <c r="B40" s="12" t="s">
        <v>502</v>
      </c>
      <c r="C40" t="s">
        <v>497</v>
      </c>
      <c r="D40" t="s">
        <v>28</v>
      </c>
      <c r="E40" t="s">
        <v>130</v>
      </c>
      <c r="F40">
        <v>29.95</v>
      </c>
      <c r="G40">
        <v>90.08</v>
      </c>
      <c r="H40" s="11">
        <f t="shared" si="0"/>
        <v>90.13</v>
      </c>
      <c r="I40" s="11">
        <f t="shared" si="1"/>
        <v>30.58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X40" s="11"/>
      <c r="Y40" s="11"/>
      <c r="Z40" s="11"/>
      <c r="AA40" s="11"/>
    </row>
    <row r="41" spans="1:27">
      <c r="A41" t="s">
        <v>496</v>
      </c>
      <c r="B41">
        <v>556</v>
      </c>
      <c r="C41" t="s">
        <v>497</v>
      </c>
      <c r="D41" t="s">
        <v>503</v>
      </c>
      <c r="E41" t="s">
        <v>81</v>
      </c>
      <c r="F41">
        <v>32.5</v>
      </c>
      <c r="G41">
        <v>83.39</v>
      </c>
      <c r="H41" s="11">
        <f t="shared" si="0"/>
        <v>83.65</v>
      </c>
      <c r="I41" s="11">
        <f t="shared" si="1"/>
        <v>32.83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"/>
      <c r="V41" s="1"/>
      <c r="W41" s="1"/>
      <c r="X41" s="11"/>
      <c r="Y41" s="11"/>
      <c r="Z41" s="11"/>
      <c r="AA41" s="11"/>
    </row>
    <row r="42" spans="1:27">
      <c r="A42" t="s">
        <v>496</v>
      </c>
      <c r="B42">
        <v>625</v>
      </c>
      <c r="C42" t="s">
        <v>497</v>
      </c>
      <c r="D42" t="s">
        <v>503</v>
      </c>
      <c r="E42" t="s">
        <v>504</v>
      </c>
      <c r="F42">
        <v>30.24</v>
      </c>
      <c r="G42">
        <v>89.26</v>
      </c>
      <c r="H42" s="11">
        <f t="shared" si="0"/>
        <v>89.43</v>
      </c>
      <c r="I42" s="11">
        <f t="shared" si="1"/>
        <v>30.4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"/>
      <c r="V42" s="1"/>
      <c r="W42" s="1"/>
      <c r="X42" s="11"/>
      <c r="Y42" s="11"/>
      <c r="Z42" s="11"/>
      <c r="AA42" s="11"/>
    </row>
    <row r="43" spans="1:27">
      <c r="A43" t="s">
        <v>496</v>
      </c>
      <c r="B43" t="s">
        <v>505</v>
      </c>
      <c r="C43" t="s">
        <v>506</v>
      </c>
      <c r="D43" t="s">
        <v>269</v>
      </c>
      <c r="E43" t="s">
        <v>507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"/>
      <c r="V43" s="1"/>
      <c r="W43" s="1"/>
      <c r="X43" s="11"/>
      <c r="Y43" s="11"/>
      <c r="Z43" s="11"/>
      <c r="AA43" s="11"/>
    </row>
    <row r="44" spans="1:27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"/>
      <c r="V44" s="1"/>
      <c r="W44" s="1"/>
      <c r="X44" s="11"/>
      <c r="Y44" s="11"/>
      <c r="Z44" s="11"/>
      <c r="AA44" s="11"/>
    </row>
    <row r="45" spans="1:27">
      <c r="A45" t="s">
        <v>496</v>
      </c>
      <c r="B45">
        <v>1</v>
      </c>
      <c r="C45" t="s">
        <v>508</v>
      </c>
      <c r="D45" t="s">
        <v>298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>
      <c r="A46" t="s">
        <v>496</v>
      </c>
      <c r="B46">
        <v>10</v>
      </c>
      <c r="C46" t="s">
        <v>508</v>
      </c>
      <c r="D46" t="s">
        <v>298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>
      <c r="A47" t="s">
        <v>496</v>
      </c>
      <c r="B47">
        <v>23</v>
      </c>
      <c r="C47" t="s">
        <v>508</v>
      </c>
      <c r="D47" t="s">
        <v>298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>
      <c r="A48" t="s">
        <v>496</v>
      </c>
      <c r="B48">
        <v>36</v>
      </c>
      <c r="C48" t="s">
        <v>508</v>
      </c>
      <c r="D48" t="s">
        <v>298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>
      <c r="A49" t="s">
        <v>496</v>
      </c>
      <c r="B49">
        <v>42</v>
      </c>
      <c r="C49" t="s">
        <v>508</v>
      </c>
      <c r="D49" t="s">
        <v>298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>
      <c r="A50" s="1" t="s">
        <v>496</v>
      </c>
      <c r="B50" s="1">
        <v>48</v>
      </c>
      <c r="C50" s="1" t="s">
        <v>508</v>
      </c>
      <c r="D50" s="1" t="s">
        <v>298</v>
      </c>
      <c r="E50" s="1" t="s">
        <v>253</v>
      </c>
      <c r="F50" s="1">
        <v>35.299999999999997</v>
      </c>
      <c r="G50" s="1">
        <v>85.1</v>
      </c>
      <c r="H50" s="13">
        <f>ROUND((ROUNDDOWN(G50,0)+(G50-ROUNDDOWN(G50,0))*(5/3)),2)</f>
        <v>85.17</v>
      </c>
      <c r="I50" s="13">
        <f>ROUND((ROUNDDOWN(F50,0)+(F50-ROUNDDOWN(F50,0))*(5/3)),2)</f>
        <v>35.5</v>
      </c>
      <c r="J50" s="23">
        <f>RADIANS(H50)</f>
        <v>1.4864969239235706</v>
      </c>
      <c r="K50" s="23">
        <f>RADIANS(I50)</f>
        <v>0.61959188445798696</v>
      </c>
      <c r="L50">
        <f>((1.3512213-(2*0.602837*SIN(J50)))^0.5)/0.602837</f>
        <v>0.64209263710725706</v>
      </c>
      <c r="M50">
        <f>0.602837*(I50-(-96))</f>
        <v>79.273065500000001</v>
      </c>
      <c r="N50" s="24">
        <f>L50*SIN(RADIANS(M50))</f>
        <v>0.63087232953754391</v>
      </c>
      <c r="O50" s="24">
        <f>1.5562263-L50*COS(RADIANS(M50))</f>
        <v>1.4367145497357507</v>
      </c>
      <c r="P50" s="23">
        <f>RADIANS(N50)</f>
        <v>1.1010799310156817E-2</v>
      </c>
      <c r="Q50" s="23">
        <f>RADIANS(O50)</f>
        <v>2.507539930419668E-2</v>
      </c>
      <c r="R50">
        <f>((1.31018469806216-(2*0.608216684653622*SIN(P50)))^0.5)/0.608216684653622</f>
        <v>1.8723053366937825</v>
      </c>
      <c r="S50">
        <f>0.608216684653622*(O50-(-96))</f>
        <v>59.262635486981615</v>
      </c>
      <c r="T50" s="24">
        <f>R50*SIN(RADIANS(S50))</f>
        <v>1.6092822849852479</v>
      </c>
      <c r="U50" s="24">
        <f>1.50229541438995-R50*COS(RADIANS(S50))</f>
        <v>0.54535351383136488</v>
      </c>
      <c r="V50" s="24">
        <v>1.6093908075046253</v>
      </c>
      <c r="W50" s="24">
        <v>0.54540993426502937</v>
      </c>
      <c r="X50" s="13"/>
      <c r="Y50" s="13"/>
      <c r="Z50" s="13"/>
      <c r="AA50" s="13"/>
    </row>
    <row r="51" spans="1:27">
      <c r="A51" s="1" t="s">
        <v>496</v>
      </c>
      <c r="B51" s="14">
        <v>55</v>
      </c>
      <c r="C51" s="1" t="s">
        <v>508</v>
      </c>
      <c r="D51" s="1" t="s">
        <v>298</v>
      </c>
      <c r="E51" s="1" t="s">
        <v>509</v>
      </c>
      <c r="F51" s="1">
        <v>35.020000000000003</v>
      </c>
      <c r="G51" s="1">
        <v>85.16</v>
      </c>
      <c r="H51" s="13">
        <f t="shared" ref="H51:H71" si="2">ROUND((ROUNDDOWN(G51,0)+(G51-ROUNDDOWN(G51,0))*(5/3)),2)</f>
        <v>85.27</v>
      </c>
      <c r="I51" s="13">
        <f t="shared" ref="I51:I71" si="3">ROUND((ROUNDDOWN(F51,0)+(F51-ROUNDDOWN(F51,0))*(5/3)),2)</f>
        <v>35.03</v>
      </c>
      <c r="J51" s="23">
        <f t="shared" ref="J51:J71" si="4">RADIANS(H51)</f>
        <v>1.4882422531755648</v>
      </c>
      <c r="K51" s="23">
        <f t="shared" ref="K51:K71" si="5">RADIANS(I51)</f>
        <v>0.61138883697361368</v>
      </c>
      <c r="L51">
        <f t="shared" ref="L51:L71" si="6">((1.3512213-(2*0.602837*SIN(J51)))^0.5)/0.602837</f>
        <v>0.64171679259703618</v>
      </c>
      <c r="M51">
        <f t="shared" ref="M51:M71" si="7">0.602837*(I51-(-96))</f>
        <v>78.989732109999991</v>
      </c>
      <c r="N51" s="24">
        <f t="shared" ref="N51:N71" si="8">L51*SIN(RADIANS(M51))</f>
        <v>0.62990469432936669</v>
      </c>
      <c r="O51" s="24">
        <f t="shared" ref="O51:O71" si="9">1.5562263-L51*COS(RADIANS(M51))</f>
        <v>1.4336680772531982</v>
      </c>
      <c r="P51" s="23">
        <f t="shared" ref="P51:P71" si="10">RADIANS(N51)</f>
        <v>1.0993910889815904E-2</v>
      </c>
      <c r="Q51" s="23">
        <f t="shared" ref="Q51:Q71" si="11">RADIANS(O51)</f>
        <v>2.502222832880473E-2</v>
      </c>
      <c r="R51">
        <f t="shared" ref="R51:R71" si="12">((1.31018469806216-(2*0.608216684653622*SIN(P51)))^0.5)/0.608216684653622</f>
        <v>1.8723201661770543</v>
      </c>
      <c r="S51">
        <f t="shared" ref="S51:S71" si="13">0.608216684653622*(O51-(-96))</f>
        <v>59.260782571588386</v>
      </c>
      <c r="T51" s="24">
        <f t="shared" ref="T51:T71" si="14">R51*SIN(RADIANS(S51))</f>
        <v>1.6092640831253415</v>
      </c>
      <c r="U51" s="24">
        <f t="shared" ref="U51:U71" si="15">1.50229541438995-R51*COS(RADIANS(S51))</f>
        <v>0.54529389117484728</v>
      </c>
      <c r="V51" s="24">
        <v>1.6093908075046253</v>
      </c>
      <c r="W51" s="24">
        <v>0.54540993426502937</v>
      </c>
      <c r="X51" s="13"/>
      <c r="Y51" s="13"/>
      <c r="Z51" s="13"/>
      <c r="AA51" s="13"/>
    </row>
    <row r="52" spans="1:27">
      <c r="A52" s="1" t="s">
        <v>496</v>
      </c>
      <c r="B52" s="14">
        <v>301</v>
      </c>
      <c r="C52" s="1" t="s">
        <v>508</v>
      </c>
      <c r="D52" s="1" t="s">
        <v>298</v>
      </c>
      <c r="E52" s="1" t="s">
        <v>510</v>
      </c>
      <c r="F52" s="1">
        <v>36.119999999999997</v>
      </c>
      <c r="G52" s="1">
        <v>85.39</v>
      </c>
      <c r="H52" s="13">
        <f t="shared" si="2"/>
        <v>85.65</v>
      </c>
      <c r="I52" s="13">
        <f t="shared" si="3"/>
        <v>36.200000000000003</v>
      </c>
      <c r="J52" s="23">
        <f t="shared" si="4"/>
        <v>1.4948745043331433</v>
      </c>
      <c r="K52" s="23">
        <f t="shared" si="5"/>
        <v>0.6318091892219474</v>
      </c>
      <c r="L52">
        <f t="shared" si="6"/>
        <v>0.64035830567996999</v>
      </c>
      <c r="M52">
        <f t="shared" si="7"/>
        <v>79.695051399999983</v>
      </c>
      <c r="N52" s="24">
        <f t="shared" si="8"/>
        <v>0.63002906445030882</v>
      </c>
      <c r="O52" s="24">
        <f t="shared" si="9"/>
        <v>1.4416744008398794</v>
      </c>
      <c r="P52" s="23">
        <f t="shared" si="10"/>
        <v>1.0996081557917448E-2</v>
      </c>
      <c r="Q52" s="23">
        <f t="shared" si="11"/>
        <v>2.51619650363724E-2</v>
      </c>
      <c r="R52">
        <f t="shared" si="12"/>
        <v>1.8723182601504891</v>
      </c>
      <c r="S52">
        <f t="shared" si="13"/>
        <v>59.265652151176539</v>
      </c>
      <c r="T52" s="24">
        <f t="shared" si="14"/>
        <v>1.6093437747434911</v>
      </c>
      <c r="U52" s="24">
        <f t="shared" si="15"/>
        <v>0.54543164039318803</v>
      </c>
      <c r="V52" s="24">
        <v>1.6093908075046253</v>
      </c>
      <c r="W52" s="24">
        <v>0.54540993426502937</v>
      </c>
      <c r="X52" s="13"/>
      <c r="Y52" s="13"/>
      <c r="Z52" s="13"/>
      <c r="AA52" s="13"/>
    </row>
    <row r="53" spans="1:27">
      <c r="A53" s="1" t="s">
        <v>496</v>
      </c>
      <c r="B53" s="14">
        <v>304</v>
      </c>
      <c r="C53" s="1" t="s">
        <v>508</v>
      </c>
      <c r="D53" s="1" t="s">
        <v>298</v>
      </c>
      <c r="E53" s="1" t="s">
        <v>511</v>
      </c>
      <c r="F53" s="1">
        <v>36.01</v>
      </c>
      <c r="G53" s="1">
        <v>86.07</v>
      </c>
      <c r="H53" s="13">
        <f t="shared" si="2"/>
        <v>86.12</v>
      </c>
      <c r="I53" s="13">
        <f t="shared" si="3"/>
        <v>36.020000000000003</v>
      </c>
      <c r="J53" s="23">
        <f t="shared" si="4"/>
        <v>1.5030775518175168</v>
      </c>
      <c r="K53" s="23">
        <f t="shared" si="5"/>
        <v>0.62866759656835758</v>
      </c>
      <c r="L53">
        <f t="shared" si="6"/>
        <v>0.63883164384685642</v>
      </c>
      <c r="M53">
        <f t="shared" si="7"/>
        <v>79.586540740000004</v>
      </c>
      <c r="N53" s="24">
        <f t="shared" si="8"/>
        <v>0.62830947225218969</v>
      </c>
      <c r="O53" s="24">
        <f t="shared" si="9"/>
        <v>1.4407573593351977</v>
      </c>
      <c r="P53" s="23">
        <f t="shared" si="10"/>
        <v>1.0966069012268662E-2</v>
      </c>
      <c r="Q53" s="23">
        <f t="shared" si="11"/>
        <v>2.5145959642738261E-2</v>
      </c>
      <c r="R53">
        <f t="shared" si="12"/>
        <v>1.8723446134859145</v>
      </c>
      <c r="S53">
        <f t="shared" si="13"/>
        <v>59.265094391232871</v>
      </c>
      <c r="T53" s="24">
        <f t="shared" si="14"/>
        <v>1.6093571116144483</v>
      </c>
      <c r="U53" s="24">
        <f t="shared" si="15"/>
        <v>0.54540250557218772</v>
      </c>
      <c r="V53" s="24">
        <v>1.6093908075046253</v>
      </c>
      <c r="W53" s="24">
        <v>0.54540993426502937</v>
      </c>
      <c r="X53" s="13"/>
      <c r="Y53" s="13"/>
      <c r="Z53" s="13"/>
      <c r="AA53" s="13"/>
    </row>
    <row r="54" spans="1:27">
      <c r="A54" s="1" t="s">
        <v>496</v>
      </c>
      <c r="B54" s="14">
        <v>326</v>
      </c>
      <c r="C54" s="1" t="s">
        <v>508</v>
      </c>
      <c r="D54" s="1" t="s">
        <v>298</v>
      </c>
      <c r="E54" s="1" t="s">
        <v>512</v>
      </c>
      <c r="F54" s="1">
        <v>35.29</v>
      </c>
      <c r="G54" s="1">
        <v>86.27</v>
      </c>
      <c r="H54" s="13">
        <f t="shared" si="2"/>
        <v>86.45</v>
      </c>
      <c r="I54" s="13">
        <f t="shared" si="3"/>
        <v>35.479999999999997</v>
      </c>
      <c r="J54" s="23">
        <f t="shared" si="4"/>
        <v>1.5088371383490979</v>
      </c>
      <c r="K54" s="23">
        <f t="shared" si="5"/>
        <v>0.61924281860758812</v>
      </c>
      <c r="L54">
        <f t="shared" si="6"/>
        <v>0.63786188000287802</v>
      </c>
      <c r="M54">
        <f t="shared" si="7"/>
        <v>79.261008759999982</v>
      </c>
      <c r="N54" s="24">
        <f t="shared" si="8"/>
        <v>0.62669050618768285</v>
      </c>
      <c r="O54" s="24">
        <f t="shared" si="9"/>
        <v>1.4373701372862737</v>
      </c>
      <c r="P54" s="23">
        <f t="shared" si="10"/>
        <v>1.0937812723964963E-2</v>
      </c>
      <c r="Q54" s="23">
        <f t="shared" si="11"/>
        <v>2.508684146548839E-2</v>
      </c>
      <c r="R54">
        <f t="shared" si="12"/>
        <v>1.8723694243605411</v>
      </c>
      <c r="S54">
        <f t="shared" si="13"/>
        <v>59.263034226268097</v>
      </c>
      <c r="T54" s="24">
        <f t="shared" si="14"/>
        <v>1.6093440294094628</v>
      </c>
      <c r="U54" s="24">
        <f t="shared" si="15"/>
        <v>0.54533195830380554</v>
      </c>
      <c r="V54" s="24">
        <v>1.6093908075046253</v>
      </c>
      <c r="W54" s="24">
        <v>0.54540993426502937</v>
      </c>
      <c r="X54" s="13"/>
      <c r="Y54" s="13"/>
      <c r="Z54" s="13"/>
      <c r="AA54" s="13"/>
    </row>
    <row r="55" spans="1:27">
      <c r="A55" s="1" t="s">
        <v>496</v>
      </c>
      <c r="B55" s="14">
        <v>296</v>
      </c>
      <c r="C55" s="1" t="s">
        <v>508</v>
      </c>
      <c r="D55" s="1" t="s">
        <v>298</v>
      </c>
      <c r="E55" s="1" t="s">
        <v>107</v>
      </c>
      <c r="F55" s="1">
        <v>36.29</v>
      </c>
      <c r="G55" s="1">
        <v>86.52</v>
      </c>
      <c r="H55" s="13">
        <f t="shared" si="2"/>
        <v>86.87</v>
      </c>
      <c r="I55" s="13">
        <f t="shared" si="3"/>
        <v>36.479999999999997</v>
      </c>
      <c r="J55" s="23">
        <f t="shared" si="4"/>
        <v>1.5161675212074741</v>
      </c>
      <c r="K55" s="23">
        <f t="shared" si="5"/>
        <v>0.63669611112753133</v>
      </c>
      <c r="L55">
        <f t="shared" si="6"/>
        <v>0.63675026201078033</v>
      </c>
      <c r="M55">
        <f t="shared" si="7"/>
        <v>79.86384575999999</v>
      </c>
      <c r="N55" s="24">
        <f t="shared" si="8"/>
        <v>0.62681207132978167</v>
      </c>
      <c r="O55" s="24">
        <f t="shared" si="9"/>
        <v>1.4441659439142454</v>
      </c>
      <c r="P55" s="23">
        <f t="shared" si="10"/>
        <v>1.0939934435950241E-2</v>
      </c>
      <c r="Q55" s="23">
        <f t="shared" si="11"/>
        <v>2.5205450666475348E-2</v>
      </c>
      <c r="R55">
        <f t="shared" si="12"/>
        <v>1.8723675613693924</v>
      </c>
      <c r="S55">
        <f t="shared" si="13"/>
        <v>59.267167549244903</v>
      </c>
      <c r="T55" s="24">
        <f t="shared" si="14"/>
        <v>1.6094114593044877</v>
      </c>
      <c r="U55" s="24">
        <f t="shared" si="15"/>
        <v>0.54544901107969823</v>
      </c>
      <c r="V55" s="24">
        <v>1.6093908075046253</v>
      </c>
      <c r="W55" s="24">
        <v>0.54540993426502937</v>
      </c>
      <c r="X55" s="13"/>
      <c r="Y55" s="13"/>
      <c r="Z55" s="13"/>
      <c r="AA55" s="13"/>
    </row>
    <row r="56" spans="1:27">
      <c r="A56" s="1" t="s">
        <v>496</v>
      </c>
      <c r="B56" s="14">
        <v>315</v>
      </c>
      <c r="C56" s="1" t="s">
        <v>508</v>
      </c>
      <c r="D56" s="1" t="s">
        <v>298</v>
      </c>
      <c r="E56" s="1" t="s">
        <v>513</v>
      </c>
      <c r="F56" s="1">
        <v>36.049999999999997</v>
      </c>
      <c r="G56" s="1">
        <v>87.47</v>
      </c>
      <c r="H56" s="13">
        <f t="shared" si="2"/>
        <v>87.78</v>
      </c>
      <c r="I56" s="13">
        <f t="shared" si="3"/>
        <v>36.08</v>
      </c>
      <c r="J56" s="23">
        <f t="shared" si="4"/>
        <v>1.5320500174006224</v>
      </c>
      <c r="K56" s="23">
        <f t="shared" si="5"/>
        <v>0.62971479411955411</v>
      </c>
      <c r="L56">
        <f t="shared" si="6"/>
        <v>0.63481629722731026</v>
      </c>
      <c r="M56">
        <f t="shared" si="7"/>
        <v>79.622710959999978</v>
      </c>
      <c r="N56" s="24">
        <f t="shared" si="8"/>
        <v>0.62443257398444707</v>
      </c>
      <c r="O56" s="24">
        <f t="shared" si="9"/>
        <v>1.441877308869554</v>
      </c>
      <c r="P56" s="23">
        <f t="shared" si="10"/>
        <v>1.0898404372731688E-2</v>
      </c>
      <c r="Q56" s="23">
        <f t="shared" si="11"/>
        <v>2.5165506449568956E-2</v>
      </c>
      <c r="R56">
        <f t="shared" si="12"/>
        <v>1.8724040269417477</v>
      </c>
      <c r="S56">
        <f t="shared" si="13"/>
        <v>59.265775563225638</v>
      </c>
      <c r="T56" s="24">
        <f t="shared" si="14"/>
        <v>1.6094195563747358</v>
      </c>
      <c r="U56" s="24">
        <f t="shared" si="15"/>
        <v>0.54539127516480179</v>
      </c>
      <c r="V56" s="24">
        <v>1.6093908075046253</v>
      </c>
      <c r="W56" s="24">
        <v>0.54540993426502937</v>
      </c>
      <c r="X56" s="13"/>
      <c r="Y56" s="13"/>
      <c r="Z56" s="13"/>
      <c r="AA56" s="13"/>
    </row>
    <row r="57" spans="1:27">
      <c r="A57" s="1" t="s">
        <v>496</v>
      </c>
      <c r="B57" s="14">
        <v>336</v>
      </c>
      <c r="C57" s="1" t="s">
        <v>508</v>
      </c>
      <c r="D57" s="1" t="s">
        <v>298</v>
      </c>
      <c r="E57" s="1" t="s">
        <v>514</v>
      </c>
      <c r="F57" s="1">
        <v>35.1</v>
      </c>
      <c r="G57" s="1">
        <v>87.44</v>
      </c>
      <c r="H57" s="13">
        <f t="shared" si="2"/>
        <v>87.73</v>
      </c>
      <c r="I57" s="13">
        <f t="shared" si="3"/>
        <v>35.17</v>
      </c>
      <c r="J57" s="23">
        <f t="shared" si="4"/>
        <v>1.5311773527746253</v>
      </c>
      <c r="K57" s="23">
        <f t="shared" si="5"/>
        <v>0.6138322979264057</v>
      </c>
      <c r="L57">
        <f t="shared" si="6"/>
        <v>0.63490561778344867</v>
      </c>
      <c r="M57">
        <f t="shared" si="7"/>
        <v>79.074129290000002</v>
      </c>
      <c r="N57" s="24">
        <f t="shared" si="8"/>
        <v>0.62339683000187041</v>
      </c>
      <c r="O57" s="24">
        <f t="shared" si="9"/>
        <v>1.4358870469002667</v>
      </c>
      <c r="P57" s="23">
        <f t="shared" si="10"/>
        <v>1.0880327230028007E-2</v>
      </c>
      <c r="Q57" s="23">
        <f t="shared" si="11"/>
        <v>2.5060956655147893E-2</v>
      </c>
      <c r="R57">
        <f t="shared" si="12"/>
        <v>1.8724198994038983</v>
      </c>
      <c r="S57">
        <f t="shared" si="13"/>
        <v>59.26213218595047</v>
      </c>
      <c r="T57" s="24">
        <f t="shared" si="14"/>
        <v>1.6093723472250507</v>
      </c>
      <c r="U57" s="24">
        <f t="shared" si="15"/>
        <v>0.54528082324149973</v>
      </c>
      <c r="V57" s="24">
        <v>1.6093908075046253</v>
      </c>
      <c r="W57" s="24">
        <v>0.54540993426502937</v>
      </c>
      <c r="X57" s="13"/>
      <c r="Y57" s="13"/>
      <c r="Z57" s="13"/>
      <c r="AA57" s="13"/>
    </row>
    <row r="58" spans="1:27">
      <c r="A58" s="1" t="s">
        <v>496</v>
      </c>
      <c r="B58" s="14">
        <v>492</v>
      </c>
      <c r="C58" s="1" t="s">
        <v>508</v>
      </c>
      <c r="D58" s="1" t="s">
        <v>298</v>
      </c>
      <c r="E58" s="1" t="s">
        <v>515</v>
      </c>
      <c r="F58" s="1">
        <v>36.020000000000003</v>
      </c>
      <c r="G58" s="1">
        <v>89.23</v>
      </c>
      <c r="H58" s="13">
        <f t="shared" si="2"/>
        <v>89.38</v>
      </c>
      <c r="I58" s="13">
        <f t="shared" si="3"/>
        <v>36.03</v>
      </c>
      <c r="J58" s="23">
        <f t="shared" si="4"/>
        <v>1.5599752854325317</v>
      </c>
      <c r="K58" s="23">
        <f t="shared" si="5"/>
        <v>0.628842129493557</v>
      </c>
      <c r="L58">
        <f t="shared" si="6"/>
        <v>0.63300547264564899</v>
      </c>
      <c r="M58">
        <f t="shared" si="7"/>
        <v>79.592569109999999</v>
      </c>
      <c r="N58" s="24">
        <f t="shared" si="8"/>
        <v>0.62259129850190409</v>
      </c>
      <c r="O58" s="24">
        <f t="shared" si="9"/>
        <v>1.4418759461349842</v>
      </c>
      <c r="P58" s="23">
        <f t="shared" si="10"/>
        <v>1.0866268053125067E-2</v>
      </c>
      <c r="Q58" s="23">
        <f t="shared" si="11"/>
        <v>2.5165482665363881E-2</v>
      </c>
      <c r="R58">
        <f t="shared" si="12"/>
        <v>1.8724322438387744</v>
      </c>
      <c r="S58">
        <f t="shared" si="13"/>
        <v>59.265774734387733</v>
      </c>
      <c r="T58" s="24">
        <f t="shared" si="14"/>
        <v>1.6094437962855914</v>
      </c>
      <c r="U58" s="24">
        <f t="shared" si="15"/>
        <v>0.54537683145568039</v>
      </c>
      <c r="V58" s="24">
        <v>1.6093908075046253</v>
      </c>
      <c r="W58" s="24">
        <v>0.54540993426502937</v>
      </c>
      <c r="X58" s="13"/>
      <c r="Y58" s="13"/>
      <c r="Z58" s="13"/>
      <c r="AA58" s="13"/>
    </row>
    <row r="59" spans="1:27">
      <c r="A59" s="1" t="s">
        <v>496</v>
      </c>
      <c r="B59" s="14">
        <v>491</v>
      </c>
      <c r="C59" s="1" t="s">
        <v>508</v>
      </c>
      <c r="D59" s="1" t="s">
        <v>298</v>
      </c>
      <c r="E59" s="1" t="s">
        <v>516</v>
      </c>
      <c r="F59" s="1">
        <v>36.04</v>
      </c>
      <c r="G59" s="1">
        <v>88.59</v>
      </c>
      <c r="H59" s="13">
        <f t="shared" si="2"/>
        <v>88.98</v>
      </c>
      <c r="I59" s="13">
        <f t="shared" si="3"/>
        <v>36.07</v>
      </c>
      <c r="J59" s="23">
        <f t="shared" si="4"/>
        <v>1.5529939684245544</v>
      </c>
      <c r="K59" s="23">
        <f t="shared" si="5"/>
        <v>0.62954026119435469</v>
      </c>
      <c r="L59">
        <f t="shared" si="6"/>
        <v>0.63326724014161395</v>
      </c>
      <c r="M59">
        <f t="shared" si="7"/>
        <v>79.616682589999996</v>
      </c>
      <c r="N59" s="24">
        <f t="shared" si="8"/>
        <v>0.62289684959828906</v>
      </c>
      <c r="O59" s="24">
        <f t="shared" si="9"/>
        <v>1.4420908007147075</v>
      </c>
      <c r="P59" s="23">
        <f t="shared" si="10"/>
        <v>1.0871600925790063E-2</v>
      </c>
      <c r="Q59" s="23">
        <f t="shared" si="11"/>
        <v>2.5169232585193043E-2</v>
      </c>
      <c r="R59">
        <f t="shared" si="12"/>
        <v>1.8724275614047883</v>
      </c>
      <c r="S59">
        <f t="shared" si="13"/>
        <v>59.2659054125279</v>
      </c>
      <c r="T59" s="24">
        <f t="shared" si="14"/>
        <v>1.6094419540084355</v>
      </c>
      <c r="U59" s="24">
        <f t="shared" si="15"/>
        <v>0.54538289519825767</v>
      </c>
      <c r="V59" s="24">
        <v>1.6093908075046253</v>
      </c>
      <c r="W59" s="24">
        <v>0.54540993426502937</v>
      </c>
      <c r="X59" s="13"/>
      <c r="Y59" s="13"/>
      <c r="Z59" s="13"/>
      <c r="AA59" s="13"/>
    </row>
    <row r="60" spans="1:27">
      <c r="A60" s="1" t="s">
        <v>496</v>
      </c>
      <c r="B60" s="14" t="s">
        <v>517</v>
      </c>
      <c r="C60" s="1" t="s">
        <v>508</v>
      </c>
      <c r="D60" s="1" t="s">
        <v>298</v>
      </c>
      <c r="E60" s="1" t="s">
        <v>518</v>
      </c>
      <c r="F60" s="1">
        <v>35.5</v>
      </c>
      <c r="G60" s="1">
        <v>89.24</v>
      </c>
      <c r="H60" s="13">
        <f t="shared" si="2"/>
        <v>89.4</v>
      </c>
      <c r="I60" s="13">
        <f t="shared" si="3"/>
        <v>35.83</v>
      </c>
      <c r="J60" s="23">
        <f t="shared" si="4"/>
        <v>1.5603243512829308</v>
      </c>
      <c r="K60" s="23">
        <f t="shared" si="5"/>
        <v>0.62535147098956823</v>
      </c>
      <c r="L60">
        <f t="shared" si="6"/>
        <v>0.63299573391542729</v>
      </c>
      <c r="M60">
        <f t="shared" si="7"/>
        <v>79.472001709999986</v>
      </c>
      <c r="N60" s="24">
        <f t="shared" si="8"/>
        <v>0.62233971822259015</v>
      </c>
      <c r="O60" s="24">
        <f t="shared" si="9"/>
        <v>1.4405678620122877</v>
      </c>
      <c r="P60" s="23">
        <f t="shared" si="10"/>
        <v>1.0861877148917952E-2</v>
      </c>
      <c r="Q60" s="23">
        <f t="shared" si="11"/>
        <v>2.5142652290529765E-2</v>
      </c>
      <c r="R60">
        <f t="shared" si="12"/>
        <v>1.8724360991855253</v>
      </c>
      <c r="S60">
        <f t="shared" si="13"/>
        <v>59.264979135799379</v>
      </c>
      <c r="T60" s="24">
        <f t="shared" si="14"/>
        <v>1.6094338223610678</v>
      </c>
      <c r="U60" s="24">
        <f t="shared" si="15"/>
        <v>0.54535251276344787</v>
      </c>
      <c r="V60" s="24">
        <v>1.6093908075046253</v>
      </c>
      <c r="W60" s="24">
        <v>0.54540993426502937</v>
      </c>
      <c r="X60" s="13"/>
      <c r="Y60" s="13"/>
      <c r="Z60" s="13"/>
      <c r="AA60" s="13"/>
    </row>
    <row r="61" spans="1:27">
      <c r="A61" s="1" t="s">
        <v>496</v>
      </c>
      <c r="B61" s="14" t="s">
        <v>519</v>
      </c>
      <c r="C61" s="1" t="s">
        <v>508</v>
      </c>
      <c r="D61" s="1" t="s">
        <v>298</v>
      </c>
      <c r="E61" s="1" t="s">
        <v>520</v>
      </c>
      <c r="F61" s="1">
        <v>35.159999999999997</v>
      </c>
      <c r="G61" s="1">
        <v>89</v>
      </c>
      <c r="H61" s="13">
        <f t="shared" si="2"/>
        <v>89</v>
      </c>
      <c r="I61" s="13">
        <f t="shared" si="3"/>
        <v>35.270000000000003</v>
      </c>
      <c r="J61" s="23">
        <f t="shared" si="4"/>
        <v>1.5533430342749532</v>
      </c>
      <c r="K61" s="23">
        <f t="shared" si="5"/>
        <v>0.61557762717840003</v>
      </c>
      <c r="L61">
        <f t="shared" si="6"/>
        <v>0.6332511224732682</v>
      </c>
      <c r="M61">
        <f t="shared" si="7"/>
        <v>79.134412990000001</v>
      </c>
      <c r="N61" s="24">
        <f t="shared" si="8"/>
        <v>0.62189826605338872</v>
      </c>
      <c r="O61" s="24">
        <f t="shared" si="9"/>
        <v>1.4368549014430483</v>
      </c>
      <c r="P61" s="23">
        <f t="shared" si="10"/>
        <v>1.0854172355075315E-2</v>
      </c>
      <c r="Q61" s="23">
        <f t="shared" si="11"/>
        <v>2.5077848903599816E-2</v>
      </c>
      <c r="R61">
        <f t="shared" si="12"/>
        <v>1.8724428642089044</v>
      </c>
      <c r="S61">
        <f t="shared" si="13"/>
        <v>59.262720851231705</v>
      </c>
      <c r="T61" s="24">
        <f t="shared" si="14"/>
        <v>1.6094019183561206</v>
      </c>
      <c r="U61" s="24">
        <f t="shared" si="15"/>
        <v>0.54528562085673593</v>
      </c>
      <c r="V61" s="24">
        <v>1.6093908075046253</v>
      </c>
      <c r="W61" s="24">
        <v>0.54540993426502937</v>
      </c>
      <c r="X61" s="13"/>
      <c r="Y61" s="13"/>
      <c r="Z61" s="13"/>
      <c r="AA61" s="13"/>
    </row>
    <row r="62" spans="1:27">
      <c r="A62" s="1" t="s">
        <v>496</v>
      </c>
      <c r="B62" s="14" t="s">
        <v>521</v>
      </c>
      <c r="C62" s="1" t="s">
        <v>508</v>
      </c>
      <c r="D62" s="1" t="s">
        <v>298</v>
      </c>
      <c r="E62" s="1" t="s">
        <v>303</v>
      </c>
      <c r="F62" s="1">
        <v>35.07</v>
      </c>
      <c r="G62" s="1">
        <v>89.58</v>
      </c>
      <c r="H62" s="13">
        <f t="shared" si="2"/>
        <v>89.97</v>
      </c>
      <c r="I62" s="13">
        <f t="shared" si="3"/>
        <v>35.119999999999997</v>
      </c>
      <c r="J62" s="23">
        <f t="shared" si="4"/>
        <v>1.5702727280192983</v>
      </c>
      <c r="K62" s="23">
        <f t="shared" si="5"/>
        <v>0.61295963330040848</v>
      </c>
      <c r="L62">
        <f t="shared" si="6"/>
        <v>0.63285238821865675</v>
      </c>
      <c r="M62">
        <f t="shared" si="7"/>
        <v>79.043987439999995</v>
      </c>
      <c r="N62" s="24">
        <f t="shared" si="8"/>
        <v>0.62131763018932951</v>
      </c>
      <c r="O62" s="24">
        <f t="shared" si="9"/>
        <v>1.4359493375758807</v>
      </c>
      <c r="P62" s="23">
        <f t="shared" si="10"/>
        <v>1.084403834749232E-2</v>
      </c>
      <c r="Q62" s="23">
        <f t="shared" si="11"/>
        <v>2.5062043832530648E-2</v>
      </c>
      <c r="R62">
        <f t="shared" si="12"/>
        <v>1.8724517621131862</v>
      </c>
      <c r="S62">
        <f t="shared" si="13"/>
        <v>59.262170072178677</v>
      </c>
      <c r="T62" s="24">
        <f t="shared" si="14"/>
        <v>1.6094003665168821</v>
      </c>
      <c r="U62" s="24">
        <f t="shared" si="15"/>
        <v>0.54526560205592378</v>
      </c>
      <c r="V62" s="24">
        <v>1.6093908075046253</v>
      </c>
      <c r="W62" s="24">
        <v>0.54540993426502937</v>
      </c>
      <c r="X62" s="13"/>
      <c r="Y62" s="13"/>
      <c r="Z62" s="13"/>
      <c r="AA62" s="13"/>
    </row>
    <row r="63" spans="1:27">
      <c r="A63" s="1" t="s">
        <v>496</v>
      </c>
      <c r="B63" s="14">
        <v>312</v>
      </c>
      <c r="C63" s="1" t="s">
        <v>497</v>
      </c>
      <c r="D63" s="1" t="s">
        <v>298</v>
      </c>
      <c r="E63" s="1" t="s">
        <v>522</v>
      </c>
      <c r="F63" s="1">
        <v>36.090000000000003</v>
      </c>
      <c r="G63" s="1">
        <v>86.46</v>
      </c>
      <c r="H63" s="13">
        <f t="shared" si="2"/>
        <v>86.77</v>
      </c>
      <c r="I63" s="13">
        <f t="shared" si="3"/>
        <v>36.15</v>
      </c>
      <c r="J63" s="23">
        <f t="shared" si="4"/>
        <v>1.5144221919554797</v>
      </c>
      <c r="K63" s="23">
        <f t="shared" si="5"/>
        <v>0.63093652459595007</v>
      </c>
      <c r="L63">
        <f t="shared" si="6"/>
        <v>0.63700243803159362</v>
      </c>
      <c r="M63">
        <f t="shared" si="7"/>
        <v>79.664909550000004</v>
      </c>
      <c r="N63" s="24">
        <f t="shared" si="8"/>
        <v>0.62666729457488968</v>
      </c>
      <c r="O63" s="24">
        <f t="shared" si="9"/>
        <v>1.4419450330820021</v>
      </c>
      <c r="P63" s="23">
        <f t="shared" si="10"/>
        <v>1.0937407604897025E-2</v>
      </c>
      <c r="Q63" s="23">
        <f t="shared" si="11"/>
        <v>2.5166688460059494E-2</v>
      </c>
      <c r="R63">
        <f t="shared" si="12"/>
        <v>1.8723697800793224</v>
      </c>
      <c r="S63">
        <f t="shared" si="13"/>
        <v>59.265816754221611</v>
      </c>
      <c r="T63" s="24">
        <f t="shared" si="14"/>
        <v>1.6093908075046253</v>
      </c>
      <c r="U63" s="24">
        <f t="shared" si="15"/>
        <v>0.54540993426502937</v>
      </c>
      <c r="V63" s="24">
        <v>1.6093908075046253</v>
      </c>
      <c r="W63" s="24">
        <v>0.54540993426502937</v>
      </c>
      <c r="X63" s="24"/>
      <c r="Y63" s="24"/>
      <c r="Z63" s="24"/>
      <c r="AA63" s="24"/>
    </row>
    <row r="64" spans="1:27">
      <c r="A64" s="1" t="s">
        <v>496</v>
      </c>
      <c r="B64" s="14">
        <v>503</v>
      </c>
      <c r="C64" s="1" t="s">
        <v>497</v>
      </c>
      <c r="D64" s="1" t="s">
        <v>298</v>
      </c>
      <c r="E64" s="1" t="s">
        <v>523</v>
      </c>
      <c r="F64" s="1">
        <v>35.35</v>
      </c>
      <c r="G64" s="1">
        <v>89.15</v>
      </c>
      <c r="H64" s="13">
        <f t="shared" si="2"/>
        <v>89.25</v>
      </c>
      <c r="I64" s="13">
        <f t="shared" si="3"/>
        <v>35.58</v>
      </c>
      <c r="J64" s="23">
        <f t="shared" si="4"/>
        <v>1.557706357404939</v>
      </c>
      <c r="K64" s="23">
        <f t="shared" si="5"/>
        <v>0.62098814785958245</v>
      </c>
      <c r="L64">
        <f t="shared" si="6"/>
        <v>0.63307655249072514</v>
      </c>
      <c r="M64">
        <f t="shared" si="7"/>
        <v>79.321292459999981</v>
      </c>
      <c r="N64" s="24">
        <f t="shared" si="8"/>
        <v>0.62211275978182168</v>
      </c>
      <c r="O64" s="24">
        <f t="shared" si="9"/>
        <v>1.4389163028548837</v>
      </c>
      <c r="P64" s="23">
        <f t="shared" si="10"/>
        <v>1.0857915976861348E-2</v>
      </c>
      <c r="Q64" s="23">
        <f t="shared" si="11"/>
        <v>2.5113827145441605E-2</v>
      </c>
      <c r="R64">
        <f t="shared" si="12"/>
        <v>1.8724395772077924</v>
      </c>
      <c r="S64">
        <f t="shared" si="13"/>
        <v>59.263974629964153</v>
      </c>
      <c r="T64" s="24">
        <f t="shared" si="14"/>
        <v>1.6094200345220355</v>
      </c>
      <c r="U64" s="24">
        <f t="shared" si="15"/>
        <v>0.54532251886302552</v>
      </c>
      <c r="V64" s="24">
        <v>1.6093908075046253</v>
      </c>
      <c r="W64" s="24">
        <v>0.54540993426502937</v>
      </c>
      <c r="X64" s="24"/>
      <c r="Y64" s="24"/>
      <c r="Z64" s="24"/>
      <c r="AA64" s="24"/>
    </row>
    <row r="65" spans="1:27">
      <c r="A65" s="1" t="s">
        <v>496</v>
      </c>
      <c r="B65" s="14">
        <v>838</v>
      </c>
      <c r="C65" s="1" t="s">
        <v>508</v>
      </c>
      <c r="D65" s="1" t="s">
        <v>306</v>
      </c>
      <c r="E65" s="1" t="s">
        <v>524</v>
      </c>
      <c r="F65" s="1">
        <v>33.49</v>
      </c>
      <c r="G65" s="1">
        <v>96.33</v>
      </c>
      <c r="H65" s="13">
        <f t="shared" si="2"/>
        <v>96.55</v>
      </c>
      <c r="I65" s="13">
        <f t="shared" si="3"/>
        <v>33.82</v>
      </c>
      <c r="J65" s="23">
        <f t="shared" si="4"/>
        <v>1.6851153928005251</v>
      </c>
      <c r="K65" s="23">
        <f t="shared" si="5"/>
        <v>0.59027035302448227</v>
      </c>
      <c r="L65">
        <f t="shared" si="6"/>
        <v>0.64973610070380294</v>
      </c>
      <c r="M65">
        <f t="shared" si="7"/>
        <v>78.260299339999989</v>
      </c>
      <c r="N65" s="24">
        <f t="shared" si="8"/>
        <v>0.63614496173778057</v>
      </c>
      <c r="O65" s="24">
        <f t="shared" si="9"/>
        <v>1.4240272522976052</v>
      </c>
      <c r="P65" s="23">
        <f t="shared" si="10"/>
        <v>1.1102824102297619E-2</v>
      </c>
      <c r="Q65" s="23">
        <f t="shared" si="11"/>
        <v>2.4853964190721195E-2</v>
      </c>
      <c r="R65">
        <f t="shared" si="12"/>
        <v>1.8722245290088406</v>
      </c>
      <c r="S65">
        <f t="shared" si="13"/>
        <v>59.254918860996568</v>
      </c>
      <c r="T65" s="24">
        <f t="shared" si="14"/>
        <v>1.6090839387581624</v>
      </c>
      <c r="U65" s="24">
        <f t="shared" si="15"/>
        <v>0.54517809396737338</v>
      </c>
      <c r="V65" s="24">
        <v>1.6093908075046253</v>
      </c>
      <c r="W65" s="24">
        <v>0.54540993426502937</v>
      </c>
      <c r="X65" s="24"/>
      <c r="Y65" s="24"/>
      <c r="Z65" s="24"/>
      <c r="AA65" s="24"/>
    </row>
    <row r="66" spans="1:27">
      <c r="A66" s="1" t="s">
        <v>496</v>
      </c>
      <c r="B66" s="14">
        <v>840</v>
      </c>
      <c r="C66" s="1" t="s">
        <v>508</v>
      </c>
      <c r="D66" s="1" t="s">
        <v>306</v>
      </c>
      <c r="E66" s="1" t="s">
        <v>525</v>
      </c>
      <c r="F66" s="1">
        <v>33.119999999999997</v>
      </c>
      <c r="G66" s="1">
        <v>97.7</v>
      </c>
      <c r="H66" s="13">
        <f t="shared" si="2"/>
        <v>98.17</v>
      </c>
      <c r="I66" s="13">
        <f t="shared" si="3"/>
        <v>33.200000000000003</v>
      </c>
      <c r="J66" s="23">
        <f t="shared" si="4"/>
        <v>1.7133897266828333</v>
      </c>
      <c r="K66" s="23">
        <f t="shared" si="5"/>
        <v>0.57944931166211744</v>
      </c>
      <c r="L66">
        <f t="shared" si="6"/>
        <v>0.65891822585701942</v>
      </c>
      <c r="M66">
        <f t="shared" si="7"/>
        <v>77.886540399999987</v>
      </c>
      <c r="N66" s="24">
        <f t="shared" si="8"/>
        <v>0.64424673114234066</v>
      </c>
      <c r="O66" s="24">
        <f t="shared" si="9"/>
        <v>1.4179534618177645</v>
      </c>
      <c r="P66" s="23">
        <f t="shared" si="10"/>
        <v>1.1244226653644534E-2</v>
      </c>
      <c r="Q66" s="23">
        <f t="shared" si="11"/>
        <v>2.4747956548771689E-2</v>
      </c>
      <c r="R66">
        <f t="shared" si="12"/>
        <v>1.8721003556936313</v>
      </c>
      <c r="S66">
        <f t="shared" si="13"/>
        <v>59.251224680287635</v>
      </c>
      <c r="T66" s="24">
        <f t="shared" si="14"/>
        <v>1.608915507984048</v>
      </c>
      <c r="U66" s="24">
        <f t="shared" si="15"/>
        <v>0.54513783595437526</v>
      </c>
      <c r="V66" s="24">
        <v>1.6093908075046253</v>
      </c>
      <c r="W66" s="24">
        <v>0.54540993426502937</v>
      </c>
      <c r="X66" s="24"/>
      <c r="Y66" s="24"/>
      <c r="Z66" s="24"/>
      <c r="AA66" s="24"/>
    </row>
    <row r="67" spans="1:27">
      <c r="A67" s="1" t="s">
        <v>496</v>
      </c>
      <c r="B67" s="1">
        <v>883</v>
      </c>
      <c r="C67" s="1" t="s">
        <v>508</v>
      </c>
      <c r="D67" s="1" t="s">
        <v>306</v>
      </c>
      <c r="E67" s="1" t="s">
        <v>311</v>
      </c>
      <c r="F67" s="1">
        <v>30.16</v>
      </c>
      <c r="G67" s="1">
        <v>97.44</v>
      </c>
      <c r="H67" s="13">
        <f t="shared" si="2"/>
        <v>97.73</v>
      </c>
      <c r="I67" s="13">
        <f t="shared" si="3"/>
        <v>30.27</v>
      </c>
      <c r="J67" s="23">
        <f t="shared" si="4"/>
        <v>1.7057102779740583</v>
      </c>
      <c r="K67" s="23">
        <f t="shared" si="5"/>
        <v>0.52831116457868355</v>
      </c>
      <c r="L67">
        <f t="shared" si="6"/>
        <v>0.65623886323316438</v>
      </c>
      <c r="M67">
        <f t="shared" si="7"/>
        <v>76.120227989999989</v>
      </c>
      <c r="N67" s="24">
        <f t="shared" si="8"/>
        <v>0.63707749717332052</v>
      </c>
      <c r="O67" s="24">
        <f t="shared" si="9"/>
        <v>1.3988042297146248</v>
      </c>
      <c r="P67" s="23">
        <f t="shared" si="10"/>
        <v>1.1119099916039311E-2</v>
      </c>
      <c r="Q67" s="23">
        <f t="shared" si="11"/>
        <v>2.4413739399343305E-2</v>
      </c>
      <c r="R67">
        <f t="shared" si="12"/>
        <v>1.8722102367359352</v>
      </c>
      <c r="S67">
        <f t="shared" si="13"/>
        <v>59.239577797824204</v>
      </c>
      <c r="T67" s="24">
        <f t="shared" si="14"/>
        <v>1.608815329403974</v>
      </c>
      <c r="U67" s="24">
        <f t="shared" si="15"/>
        <v>0.5447546025110992</v>
      </c>
      <c r="V67" s="24">
        <v>1.6093908075046253</v>
      </c>
      <c r="W67" s="24">
        <v>0.54540993426502937</v>
      </c>
      <c r="X67" s="24"/>
      <c r="Y67" s="24"/>
      <c r="Z67" s="24"/>
      <c r="AA67" s="24"/>
    </row>
    <row r="68" spans="1:27">
      <c r="A68" s="1" t="s">
        <v>496</v>
      </c>
      <c r="B68" s="1">
        <v>907</v>
      </c>
      <c r="C68" s="1" t="s">
        <v>508</v>
      </c>
      <c r="D68" s="1" t="s">
        <v>306</v>
      </c>
      <c r="E68" s="1" t="s">
        <v>526</v>
      </c>
      <c r="F68" s="1">
        <v>26.12</v>
      </c>
      <c r="G68" s="1">
        <v>98.14</v>
      </c>
      <c r="H68" s="13">
        <f t="shared" si="2"/>
        <v>98.23</v>
      </c>
      <c r="I68" s="13">
        <f t="shared" si="3"/>
        <v>26.2</v>
      </c>
      <c r="J68" s="23">
        <f t="shared" si="4"/>
        <v>1.71443692423403</v>
      </c>
      <c r="K68" s="23">
        <f t="shared" si="5"/>
        <v>0.45727626402251431</v>
      </c>
      <c r="L68">
        <f t="shared" si="6"/>
        <v>0.65929413332191655</v>
      </c>
      <c r="M68">
        <f t="shared" si="7"/>
        <v>73.666681400000002</v>
      </c>
      <c r="N68" s="24">
        <f t="shared" si="8"/>
        <v>0.63268628570285057</v>
      </c>
      <c r="O68" s="24">
        <f t="shared" si="9"/>
        <v>1.3708164347925951</v>
      </c>
      <c r="P68" s="23">
        <f t="shared" si="10"/>
        <v>1.1042458817728269E-2</v>
      </c>
      <c r="Q68" s="23">
        <f t="shared" si="11"/>
        <v>2.3925260227580937E-2</v>
      </c>
      <c r="R68">
        <f t="shared" si="12"/>
        <v>1.8722775366184776</v>
      </c>
      <c r="S68">
        <f t="shared" si="13"/>
        <v>59.222555153985965</v>
      </c>
      <c r="T68" s="24">
        <f t="shared" si="14"/>
        <v>1.6085885933578727</v>
      </c>
      <c r="U68" s="24">
        <f t="shared" si="15"/>
        <v>0.5442422261769494</v>
      </c>
      <c r="V68" s="24">
        <v>1.6093908075046253</v>
      </c>
      <c r="W68" s="24">
        <v>0.54540993426502937</v>
      </c>
      <c r="X68" s="24"/>
      <c r="Y68" s="24"/>
      <c r="Z68" s="24"/>
      <c r="AA68" s="24"/>
    </row>
    <row r="69" spans="1:27">
      <c r="A69" s="1" t="s">
        <v>496</v>
      </c>
      <c r="B69" s="14">
        <v>853</v>
      </c>
      <c r="C69" s="1" t="s">
        <v>497</v>
      </c>
      <c r="D69" s="1" t="s">
        <v>306</v>
      </c>
      <c r="E69" s="1" t="s">
        <v>527</v>
      </c>
      <c r="F69" s="1">
        <v>31.33</v>
      </c>
      <c r="G69" s="1">
        <v>97.9</v>
      </c>
      <c r="H69" s="13">
        <f t="shared" si="2"/>
        <v>98.5</v>
      </c>
      <c r="I69" s="13">
        <f t="shared" si="3"/>
        <v>31.55</v>
      </c>
      <c r="J69" s="23">
        <f t="shared" si="4"/>
        <v>1.7191493132144147</v>
      </c>
      <c r="K69" s="23">
        <f t="shared" si="5"/>
        <v>0.55065137900421102</v>
      </c>
      <c r="L69">
        <f t="shared" si="6"/>
        <v>0.66101677121010038</v>
      </c>
      <c r="M69">
        <f t="shared" si="7"/>
        <v>76.89185934999999</v>
      </c>
      <c r="N69" s="24">
        <f t="shared" si="8"/>
        <v>0.64379315598667319</v>
      </c>
      <c r="O69" s="24">
        <f t="shared" si="9"/>
        <v>1.4063145121854812</v>
      </c>
      <c r="P69" s="23">
        <f t="shared" si="10"/>
        <v>1.1236310273772891E-2</v>
      </c>
      <c r="Q69" s="23">
        <f t="shared" si="11"/>
        <v>2.4544818556214563E-2</v>
      </c>
      <c r="R69">
        <f t="shared" si="12"/>
        <v>1.8721073077122794</v>
      </c>
      <c r="S69">
        <f t="shared" si="13"/>
        <v>59.244145676929435</v>
      </c>
      <c r="T69" s="24">
        <f t="shared" si="14"/>
        <v>1.6088032112973425</v>
      </c>
      <c r="U69" s="24">
        <f t="shared" si="15"/>
        <v>0.54493550353662967</v>
      </c>
      <c r="V69" s="24">
        <v>1.6093908075046253</v>
      </c>
      <c r="W69" s="24">
        <v>0.54540993426502937</v>
      </c>
      <c r="X69" s="24"/>
      <c r="Y69" s="24"/>
      <c r="Z69" s="24"/>
      <c r="AA69" s="24"/>
    </row>
    <row r="70" spans="1:27">
      <c r="A70" s="1" t="s">
        <v>496</v>
      </c>
      <c r="B70" s="15" t="s">
        <v>528</v>
      </c>
      <c r="C70" s="1" t="s">
        <v>529</v>
      </c>
      <c r="D70" s="1" t="s">
        <v>264</v>
      </c>
      <c r="E70" s="1" t="s">
        <v>530</v>
      </c>
      <c r="F70" s="1">
        <v>43.35</v>
      </c>
      <c r="G70" s="1">
        <v>119.3</v>
      </c>
      <c r="H70" s="13">
        <f t="shared" si="2"/>
        <v>119.5</v>
      </c>
      <c r="I70" s="13">
        <f t="shared" si="3"/>
        <v>43.58</v>
      </c>
      <c r="J70" s="23">
        <f t="shared" si="4"/>
        <v>2.0856684561332237</v>
      </c>
      <c r="K70" s="23">
        <f t="shared" si="5"/>
        <v>0.76061448801912879</v>
      </c>
      <c r="L70">
        <f t="shared" si="6"/>
        <v>0.91138117631081972</v>
      </c>
      <c r="M70">
        <f t="shared" si="7"/>
        <v>84.143988459999989</v>
      </c>
      <c r="N70" s="24">
        <f t="shared" si="8"/>
        <v>0.90662508101310302</v>
      </c>
      <c r="O70" s="24">
        <f t="shared" si="9"/>
        <v>1.4632391449102899</v>
      </c>
      <c r="P70" s="23">
        <f t="shared" si="10"/>
        <v>1.5823592744838976E-2</v>
      </c>
      <c r="Q70" s="23">
        <f t="shared" si="11"/>
        <v>2.5538340822750989E-2</v>
      </c>
      <c r="R70">
        <f t="shared" si="12"/>
        <v>1.8680746228132035</v>
      </c>
      <c r="S70">
        <f t="shared" si="13"/>
        <v>59.278768188320448</v>
      </c>
      <c r="T70" s="24">
        <f t="shared" si="14"/>
        <v>1.6059146778441395</v>
      </c>
      <c r="U70" s="24">
        <f t="shared" si="15"/>
        <v>0.54796798426785331</v>
      </c>
      <c r="V70" s="24">
        <v>1.6093908075046253</v>
      </c>
      <c r="W70" s="24">
        <v>0.54540993426502937</v>
      </c>
      <c r="X70" s="24"/>
      <c r="Y70" s="24"/>
      <c r="Z70" s="24"/>
      <c r="AA70" s="24"/>
    </row>
    <row r="71" spans="1:27">
      <c r="A71" s="1" t="s">
        <v>496</v>
      </c>
      <c r="B71" s="15" t="s">
        <v>531</v>
      </c>
      <c r="C71" s="1" t="s">
        <v>529</v>
      </c>
      <c r="D71" s="1" t="s">
        <v>264</v>
      </c>
      <c r="E71" s="1" t="s">
        <v>532</v>
      </c>
      <c r="F71" s="1">
        <v>42.58</v>
      </c>
      <c r="G71" s="1">
        <v>117.3</v>
      </c>
      <c r="H71" s="13">
        <f t="shared" si="2"/>
        <v>117.5</v>
      </c>
      <c r="I71" s="13">
        <f t="shared" si="3"/>
        <v>42.97</v>
      </c>
      <c r="J71" s="23">
        <f t="shared" si="4"/>
        <v>2.0507618710933371</v>
      </c>
      <c r="K71" s="23">
        <f t="shared" si="5"/>
        <v>0.74996797958196337</v>
      </c>
      <c r="L71">
        <f t="shared" si="6"/>
        <v>0.88054516778632252</v>
      </c>
      <c r="M71">
        <f t="shared" si="7"/>
        <v>83.776257889999997</v>
      </c>
      <c r="N71" s="24">
        <f t="shared" si="8"/>
        <v>0.87535534557346739</v>
      </c>
      <c r="O71" s="24">
        <f t="shared" si="9"/>
        <v>1.4607652530342434</v>
      </c>
      <c r="P71" s="23">
        <f t="shared" si="10"/>
        <v>1.5277832905189777E-2</v>
      </c>
      <c r="Q71" s="23">
        <f t="shared" si="11"/>
        <v>2.5495163264175637E-2</v>
      </c>
      <c r="R71">
        <f t="shared" si="12"/>
        <v>1.8685548433039976</v>
      </c>
      <c r="S71">
        <f t="shared" si="13"/>
        <v>59.277263526005406</v>
      </c>
      <c r="T71" s="24">
        <f t="shared" si="14"/>
        <v>1.6063024367566332</v>
      </c>
      <c r="U71" s="24">
        <f t="shared" si="15"/>
        <v>0.5476804741629866</v>
      </c>
      <c r="V71" s="24">
        <v>1.6093908075046253</v>
      </c>
      <c r="W71" s="24">
        <v>0.54540993426502937</v>
      </c>
      <c r="X71" s="24"/>
      <c r="Y71" s="24"/>
      <c r="Z71" s="24"/>
      <c r="AA71" s="24"/>
    </row>
    <row r="72" spans="1:27">
      <c r="A72" s="1" t="s">
        <v>496</v>
      </c>
      <c r="B72" s="15" t="s">
        <v>533</v>
      </c>
      <c r="C72" s="1" t="s">
        <v>529</v>
      </c>
      <c r="D72" s="1" t="s">
        <v>264</v>
      </c>
      <c r="E72" s="1" t="s">
        <v>61</v>
      </c>
      <c r="F72" s="1">
        <v>42.18</v>
      </c>
      <c r="G72" s="1">
        <v>122.58</v>
      </c>
      <c r="H72" s="13">
        <f t="shared" ref="H72:H109" si="16">ROUND((ROUNDDOWN(G72,0)+(G72-ROUNDDOWN(G72,0))*(5/3)),2)</f>
        <v>122.97</v>
      </c>
      <c r="I72" s="13">
        <f t="shared" ref="I72:I109" si="17">ROUND((ROUNDDOWN(F72,0)+(F72-ROUNDDOWN(F72,0))*(5/3)),2)</f>
        <v>42.3</v>
      </c>
      <c r="J72" s="23">
        <f t="shared" ref="J72:K127" si="18">RADIANS(H72)</f>
        <v>2.1462313811774272</v>
      </c>
      <c r="K72" s="23">
        <f t="shared" si="18"/>
        <v>0.73827427359360132</v>
      </c>
      <c r="L72">
        <f t="shared" ref="L72:L127" si="19">((1.3512213-(2*0.602837*SIN(J72)))^0.5)/0.602837</f>
        <v>0.96684537528004533</v>
      </c>
      <c r="M72">
        <f t="shared" ref="M72:M127" si="20">0.602837*(I72-(-96))</f>
        <v>83.372357100000002</v>
      </c>
      <c r="N72" s="24">
        <f t="shared" ref="N72:N127" si="21">L72*SIN(RADIANS(M72))</f>
        <v>0.96038413854674154</v>
      </c>
      <c r="O72" s="24">
        <f t="shared" ref="O72:O127" si="22">1.5562263-L72*COS(RADIANS(M72))</f>
        <v>1.4446364880625076</v>
      </c>
      <c r="P72" s="23">
        <f t="shared" ref="P72:Q127" si="23">RADIANS(N72)</f>
        <v>1.676186530157003E-2</v>
      </c>
      <c r="Q72" s="23">
        <f t="shared" si="23"/>
        <v>2.5213663211138514E-2</v>
      </c>
      <c r="R72">
        <f t="shared" ref="R72:R127" si="24">((1.31018469806216-(2*0.608216684653622*SIN(P72)))^0.5)/0.608216684653622</f>
        <v>1.8672487468730592</v>
      </c>
      <c r="S72">
        <f t="shared" ref="S72:S127" si="25">0.608216684653622*(O72-(-96))</f>
        <v>59.267453742046747</v>
      </c>
      <c r="T72" s="24">
        <f t="shared" ref="T72:T127" si="26">R72*SIN(RADIANS(S72))</f>
        <v>1.6050162996756332</v>
      </c>
      <c r="U72" s="24">
        <f t="shared" ref="U72:U127" si="27">1.50229541438995-R72*COS(RADIANS(S72))</f>
        <v>0.54807292436231103</v>
      </c>
      <c r="V72" s="24">
        <v>1.6050162996756332</v>
      </c>
      <c r="W72" s="24">
        <v>0.54807292436231103</v>
      </c>
      <c r="X72" s="24"/>
      <c r="Y72" s="24"/>
      <c r="Z72" s="24"/>
      <c r="AA72" s="24"/>
    </row>
    <row r="73" spans="1:27">
      <c r="A73" s="1" t="s">
        <v>496</v>
      </c>
      <c r="B73" s="15" t="s">
        <v>534</v>
      </c>
      <c r="C73" s="1" t="s">
        <v>529</v>
      </c>
      <c r="D73" s="1" t="s">
        <v>264</v>
      </c>
      <c r="E73" s="1" t="s">
        <v>535</v>
      </c>
      <c r="F73" s="1">
        <v>44.13</v>
      </c>
      <c r="G73" s="1">
        <v>123.12</v>
      </c>
      <c r="H73" s="13">
        <f t="shared" si="16"/>
        <v>123.2</v>
      </c>
      <c r="I73" s="13">
        <f t="shared" si="17"/>
        <v>44.22</v>
      </c>
      <c r="J73" s="23">
        <f t="shared" si="18"/>
        <v>2.1502456384570139</v>
      </c>
      <c r="K73" s="23">
        <f t="shared" si="18"/>
        <v>0.77178459523189247</v>
      </c>
      <c r="L73">
        <f t="shared" si="19"/>
        <v>0.97059774239101115</v>
      </c>
      <c r="M73">
        <f t="shared" si="20"/>
        <v>84.529804139999996</v>
      </c>
      <c r="N73" s="24">
        <f t="shared" si="21"/>
        <v>0.9661775633749593</v>
      </c>
      <c r="O73" s="24">
        <f t="shared" si="22"/>
        <v>1.4637012030513661</v>
      </c>
      <c r="P73" s="23">
        <f t="shared" si="23"/>
        <v>1.6862979639789215E-2</v>
      </c>
      <c r="Q73" s="23">
        <f t="shared" si="23"/>
        <v>2.5546405258648409E-2</v>
      </c>
      <c r="R73">
        <f t="shared" si="24"/>
        <v>1.8671597240814337</v>
      </c>
      <c r="S73">
        <f t="shared" si="25"/>
        <v>59.279049219791133</v>
      </c>
      <c r="T73" s="24">
        <f t="shared" si="26"/>
        <v>1.6051328518266039</v>
      </c>
      <c r="U73" s="24">
        <f t="shared" si="27"/>
        <v>0.54844324386306531</v>
      </c>
      <c r="V73" s="24">
        <v>1.6051328518266039</v>
      </c>
      <c r="W73" s="24">
        <v>0.54844324386306531</v>
      </c>
      <c r="X73" s="24"/>
      <c r="Y73" s="24"/>
      <c r="Z73" s="24"/>
      <c r="AA73" s="24"/>
    </row>
    <row r="74" spans="1:27">
      <c r="A74" s="1" t="s">
        <v>496</v>
      </c>
      <c r="B74" s="15" t="s">
        <v>536</v>
      </c>
      <c r="C74" s="1" t="s">
        <v>537</v>
      </c>
      <c r="D74" s="1" t="s">
        <v>324</v>
      </c>
      <c r="E74" s="1" t="s">
        <v>538</v>
      </c>
      <c r="F74" s="1">
        <v>41.01</v>
      </c>
      <c r="G74" s="1">
        <v>112.12</v>
      </c>
      <c r="H74" s="13">
        <f t="shared" si="16"/>
        <v>112.2</v>
      </c>
      <c r="I74" s="13">
        <f t="shared" si="17"/>
        <v>41.02</v>
      </c>
      <c r="J74" s="23">
        <f t="shared" si="18"/>
        <v>1.9582594207376378</v>
      </c>
      <c r="K74" s="23">
        <f t="shared" si="18"/>
        <v>0.71593405916807407</v>
      </c>
      <c r="L74">
        <f t="shared" si="19"/>
        <v>0.80401298347020611</v>
      </c>
      <c r="M74">
        <f t="shared" si="20"/>
        <v>82.600725740000001</v>
      </c>
      <c r="N74" s="24">
        <f t="shared" si="21"/>
        <v>0.79731780148875031</v>
      </c>
      <c r="O74" s="24">
        <f t="shared" si="22"/>
        <v>1.4526830673973448</v>
      </c>
      <c r="P74" s="23">
        <f t="shared" si="23"/>
        <v>1.3915820820741239E-2</v>
      </c>
      <c r="Q74" s="23">
        <f t="shared" si="23"/>
        <v>2.5354102514054358E-2</v>
      </c>
      <c r="R74">
        <f t="shared" si="24"/>
        <v>1.8697527728848446</v>
      </c>
      <c r="S74">
        <f t="shared" si="25"/>
        <v>59.272347805852576</v>
      </c>
      <c r="T74" s="24">
        <f t="shared" si="26"/>
        <v>1.6072502763595604</v>
      </c>
      <c r="U74" s="24">
        <f t="shared" si="27"/>
        <v>0.54693057263959421</v>
      </c>
      <c r="V74" s="24">
        <v>1.6072502763595604</v>
      </c>
      <c r="W74" s="24">
        <v>0.54693057263959421</v>
      </c>
      <c r="X74" s="24"/>
      <c r="Y74" s="24"/>
      <c r="Z74" s="24"/>
      <c r="AA74" s="24"/>
    </row>
    <row r="75" spans="1:27">
      <c r="A75" s="1" t="s">
        <v>539</v>
      </c>
      <c r="B75" s="14">
        <v>831</v>
      </c>
      <c r="C75" s="1" t="s">
        <v>508</v>
      </c>
      <c r="D75" s="1" t="s">
        <v>306</v>
      </c>
      <c r="E75" s="1" t="s">
        <v>540</v>
      </c>
      <c r="F75" s="1">
        <v>32.33</v>
      </c>
      <c r="G75" s="1">
        <v>94.22</v>
      </c>
      <c r="H75" s="13">
        <f t="shared" si="16"/>
        <v>94.37</v>
      </c>
      <c r="I75" s="13">
        <f t="shared" si="17"/>
        <v>32.549999999999997</v>
      </c>
      <c r="J75" s="23">
        <f t="shared" si="18"/>
        <v>1.6470672151070489</v>
      </c>
      <c r="K75" s="23">
        <f t="shared" si="18"/>
        <v>0.56810467152415423</v>
      </c>
      <c r="L75">
        <f t="shared" si="19"/>
        <v>0.64042704508036208</v>
      </c>
      <c r="M75">
        <f t="shared" si="20"/>
        <v>77.494696349999998</v>
      </c>
      <c r="N75" s="24">
        <f t="shared" si="21"/>
        <v>0.62523353334003529</v>
      </c>
      <c r="O75" s="24">
        <f t="shared" si="22"/>
        <v>1.4175546415491864</v>
      </c>
      <c r="P75" s="23">
        <f t="shared" si="23"/>
        <v>1.0912383750661355E-2</v>
      </c>
      <c r="Q75" s="23">
        <f t="shared" si="23"/>
        <v>2.4740995821961313E-2</v>
      </c>
      <c r="R75">
        <f t="shared" si="24"/>
        <v>1.8723917523926263</v>
      </c>
      <c r="S75">
        <f t="shared" si="25"/>
        <v>59.250982111146115</v>
      </c>
      <c r="T75" s="24">
        <f t="shared" si="26"/>
        <v>1.6091618864636184</v>
      </c>
      <c r="U75" s="24">
        <f t="shared" si="27"/>
        <v>0.54498203958482416</v>
      </c>
      <c r="V75" s="24">
        <v>1.6091618864636184</v>
      </c>
      <c r="W75" s="24">
        <v>0.54498203958482416</v>
      </c>
      <c r="X75" s="24"/>
      <c r="Y75" s="24"/>
      <c r="Z75" s="24"/>
      <c r="AA75" s="24"/>
    </row>
    <row r="76" spans="1:27">
      <c r="A76" s="1" t="s">
        <v>539</v>
      </c>
      <c r="B76" s="14">
        <v>836</v>
      </c>
      <c r="C76" s="1" t="s">
        <v>508</v>
      </c>
      <c r="D76" s="1" t="s">
        <v>306</v>
      </c>
      <c r="E76" s="1" t="s">
        <v>541</v>
      </c>
      <c r="F76" s="1">
        <v>33.39</v>
      </c>
      <c r="G76" s="1">
        <v>95.32</v>
      </c>
      <c r="H76" s="13">
        <f t="shared" si="16"/>
        <v>95.53</v>
      </c>
      <c r="I76" s="13">
        <f t="shared" si="17"/>
        <v>33.65</v>
      </c>
      <c r="J76" s="23">
        <f t="shared" si="18"/>
        <v>1.667313034430183</v>
      </c>
      <c r="K76" s="23">
        <f t="shared" si="18"/>
        <v>0.58730329329609188</v>
      </c>
      <c r="L76">
        <f t="shared" si="19"/>
        <v>0.64493598458723955</v>
      </c>
      <c r="M76">
        <f t="shared" si="20"/>
        <v>78.157817049999991</v>
      </c>
      <c r="N76" s="24">
        <f t="shared" si="21"/>
        <v>0.63120953281950765</v>
      </c>
      <c r="O76" s="24">
        <f t="shared" si="22"/>
        <v>1.4238746853770912</v>
      </c>
      <c r="P76" s="23">
        <f t="shared" si="23"/>
        <v>1.1016684617675614E-2</v>
      </c>
      <c r="Q76" s="23">
        <f t="shared" si="23"/>
        <v>2.4851301395628599E-2</v>
      </c>
      <c r="R76">
        <f t="shared" si="24"/>
        <v>1.872300168861458</v>
      </c>
      <c r="S76">
        <f t="shared" si="25"/>
        <v>59.254826067249979</v>
      </c>
      <c r="T76" s="24">
        <f t="shared" si="26"/>
        <v>1.6091473972821928</v>
      </c>
      <c r="U76" s="24">
        <f t="shared" si="27"/>
        <v>0.54513681930834668</v>
      </c>
      <c r="V76" s="24">
        <v>1.6091473972821928</v>
      </c>
      <c r="W76" s="24">
        <v>0.54513681930834668</v>
      </c>
      <c r="X76" s="24"/>
      <c r="Y76" s="24"/>
      <c r="Z76" s="24"/>
      <c r="AA76" s="24"/>
    </row>
    <row r="77" spans="1:27">
      <c r="A77" s="1" t="s">
        <v>539</v>
      </c>
      <c r="B77" s="1" t="s">
        <v>542</v>
      </c>
      <c r="C77" s="1" t="s">
        <v>508</v>
      </c>
      <c r="D77" s="1" t="s">
        <v>306</v>
      </c>
      <c r="E77" s="1" t="s">
        <v>543</v>
      </c>
      <c r="F77" s="1">
        <v>30.43</v>
      </c>
      <c r="G77" s="1">
        <v>95.33</v>
      </c>
      <c r="H77" s="13">
        <f t="shared" si="16"/>
        <v>95.55</v>
      </c>
      <c r="I77" s="13">
        <f t="shared" si="17"/>
        <v>30.72</v>
      </c>
      <c r="J77" s="23">
        <f t="shared" si="18"/>
        <v>1.6676621002805818</v>
      </c>
      <c r="K77" s="23">
        <f t="shared" si="18"/>
        <v>0.53616514621265798</v>
      </c>
      <c r="L77">
        <f t="shared" si="19"/>
        <v>0.64502265520160551</v>
      </c>
      <c r="M77">
        <f t="shared" si="20"/>
        <v>76.391504639999994</v>
      </c>
      <c r="N77" s="24">
        <f t="shared" si="21"/>
        <v>0.62691436974439241</v>
      </c>
      <c r="O77" s="24">
        <f t="shared" si="22"/>
        <v>1.4044613543395461</v>
      </c>
      <c r="P77" s="23">
        <f t="shared" si="23"/>
        <v>1.0941719880104769E-2</v>
      </c>
      <c r="Q77" s="23">
        <f t="shared" si="23"/>
        <v>2.451247485024383E-2</v>
      </c>
      <c r="R77">
        <f t="shared" si="24"/>
        <v>1.8723659936402872</v>
      </c>
      <c r="S77">
        <f t="shared" si="25"/>
        <v>59.243018555408248</v>
      </c>
      <c r="T77" s="24">
        <f t="shared" si="26"/>
        <v>1.609006678046629</v>
      </c>
      <c r="U77" s="24">
        <f t="shared" si="27"/>
        <v>0.5447715639601387</v>
      </c>
      <c r="V77" s="24">
        <v>1.609006678046629</v>
      </c>
      <c r="W77" s="24">
        <v>0.5447715639601387</v>
      </c>
      <c r="X77" s="24"/>
      <c r="Y77" s="24"/>
      <c r="Z77" s="24"/>
      <c r="AA77" s="24"/>
    </row>
    <row r="78" spans="1:27">
      <c r="A78" s="1" t="s">
        <v>539</v>
      </c>
      <c r="B78" s="1">
        <v>881</v>
      </c>
      <c r="C78" s="1" t="s">
        <v>508</v>
      </c>
      <c r="D78" s="1" t="s">
        <v>306</v>
      </c>
      <c r="E78" s="1" t="s">
        <v>544</v>
      </c>
      <c r="F78" s="1">
        <v>29.54</v>
      </c>
      <c r="G78" s="1">
        <v>96.52</v>
      </c>
      <c r="H78" s="13">
        <f t="shared" si="16"/>
        <v>96.87</v>
      </c>
      <c r="I78" s="13">
        <f t="shared" si="17"/>
        <v>29.9</v>
      </c>
      <c r="J78" s="23">
        <f t="shared" si="18"/>
        <v>1.6907004464069071</v>
      </c>
      <c r="K78" s="23">
        <f t="shared" si="18"/>
        <v>0.52185344634630448</v>
      </c>
      <c r="L78">
        <f t="shared" si="19"/>
        <v>0.65140005285093849</v>
      </c>
      <c r="M78">
        <f t="shared" si="20"/>
        <v>75.897178299999993</v>
      </c>
      <c r="N78" s="24">
        <f t="shared" si="21"/>
        <v>0.63176686604998145</v>
      </c>
      <c r="O78" s="24">
        <f t="shared" si="22"/>
        <v>1.3975043550283286</v>
      </c>
      <c r="P78" s="23">
        <f t="shared" si="23"/>
        <v>1.1026411917578159E-2</v>
      </c>
      <c r="Q78" s="23">
        <f t="shared" si="23"/>
        <v>2.4391052306204107E-2</v>
      </c>
      <c r="R78">
        <f t="shared" si="24"/>
        <v>1.8722916273817789</v>
      </c>
      <c r="S78">
        <f t="shared" si="25"/>
        <v>59.238787192352042</v>
      </c>
      <c r="T78" s="24">
        <f t="shared" si="26"/>
        <v>1.6088720559600691</v>
      </c>
      <c r="U78" s="24">
        <f t="shared" si="27"/>
        <v>0.54469077493025619</v>
      </c>
      <c r="V78" s="24">
        <v>1.6088720559600691</v>
      </c>
      <c r="W78" s="24">
        <v>0.54469077493025619</v>
      </c>
      <c r="X78" s="24"/>
      <c r="Y78" s="24"/>
      <c r="Z78" s="24"/>
      <c r="AA78" s="24"/>
    </row>
    <row r="79" spans="1:27">
      <c r="A79" s="1" t="s">
        <v>539</v>
      </c>
      <c r="B79" s="1">
        <v>892</v>
      </c>
      <c r="C79" s="1" t="s">
        <v>508</v>
      </c>
      <c r="D79" s="1" t="s">
        <v>306</v>
      </c>
      <c r="E79" s="1" t="s">
        <v>545</v>
      </c>
      <c r="F79" s="1">
        <v>29.2</v>
      </c>
      <c r="G79" s="1">
        <v>99.8</v>
      </c>
      <c r="H79" s="13">
        <f t="shared" si="16"/>
        <v>100.33</v>
      </c>
      <c r="I79" s="13">
        <f t="shared" si="17"/>
        <v>29.33</v>
      </c>
      <c r="J79" s="23">
        <f t="shared" si="18"/>
        <v>1.7510888385259109</v>
      </c>
      <c r="K79" s="23">
        <f t="shared" si="18"/>
        <v>0.51190506960993687</v>
      </c>
      <c r="L79">
        <f t="shared" si="19"/>
        <v>0.67400035894407717</v>
      </c>
      <c r="M79">
        <f t="shared" si="20"/>
        <v>75.553561209999998</v>
      </c>
      <c r="N79" s="24">
        <f t="shared" si="21"/>
        <v>0.65268932857558148</v>
      </c>
      <c r="O79" s="24">
        <f t="shared" si="22"/>
        <v>1.3880801605251329</v>
      </c>
      <c r="P79" s="23">
        <f t="shared" si="23"/>
        <v>1.1391577776275008E-2</v>
      </c>
      <c r="Q79" s="23">
        <f t="shared" si="23"/>
        <v>2.4226569082774992E-2</v>
      </c>
      <c r="R79">
        <f t="shared" si="24"/>
        <v>1.8719709500588859</v>
      </c>
      <c r="S79">
        <f t="shared" si="25"/>
        <v>59.23305524001578</v>
      </c>
      <c r="T79" s="24">
        <f t="shared" si="26"/>
        <v>1.6085007041159154</v>
      </c>
      <c r="U79" s="24">
        <f t="shared" si="27"/>
        <v>0.54469386743893722</v>
      </c>
      <c r="V79" s="24">
        <v>1.6085007041159154</v>
      </c>
      <c r="W79" s="24">
        <v>0.54469386743893722</v>
      </c>
      <c r="X79" s="24"/>
      <c r="Y79" s="24"/>
      <c r="Z79" s="24"/>
      <c r="AA79" s="24"/>
    </row>
    <row r="80" spans="1:27">
      <c r="A80" s="1" t="s">
        <v>539</v>
      </c>
      <c r="B80" s="1">
        <v>906</v>
      </c>
      <c r="C80" s="1" t="s">
        <v>508</v>
      </c>
      <c r="D80" s="1" t="s">
        <v>306</v>
      </c>
      <c r="E80" s="1" t="s">
        <v>313</v>
      </c>
      <c r="F80" s="1">
        <v>27.44</v>
      </c>
      <c r="G80" s="1">
        <v>97.24</v>
      </c>
      <c r="H80" s="13">
        <f t="shared" si="16"/>
        <v>97.4</v>
      </c>
      <c r="I80" s="13">
        <f t="shared" si="17"/>
        <v>27.73</v>
      </c>
      <c r="J80" s="23">
        <f t="shared" si="18"/>
        <v>1.6999506914424771</v>
      </c>
      <c r="K80" s="23">
        <f t="shared" si="18"/>
        <v>0.48397980157802761</v>
      </c>
      <c r="L80">
        <f t="shared" si="19"/>
        <v>0.65431936284585168</v>
      </c>
      <c r="M80">
        <f t="shared" si="20"/>
        <v>74.589022009999994</v>
      </c>
      <c r="N80" s="24">
        <f t="shared" si="21"/>
        <v>0.63079298655178817</v>
      </c>
      <c r="O80" s="24">
        <f t="shared" si="22"/>
        <v>1.3823469259728405</v>
      </c>
      <c r="P80" s="23">
        <f t="shared" si="23"/>
        <v>1.1009414513817017E-2</v>
      </c>
      <c r="Q80" s="23">
        <f t="shared" si="23"/>
        <v>2.4126505263048385E-2</v>
      </c>
      <c r="R80">
        <f t="shared" si="24"/>
        <v>1.8723065526681983</v>
      </c>
      <c r="S80">
        <f t="shared" si="25"/>
        <v>59.229568191104036</v>
      </c>
      <c r="T80" s="24">
        <f t="shared" si="26"/>
        <v>1.6087307788686898</v>
      </c>
      <c r="U80" s="24">
        <f t="shared" si="27"/>
        <v>0.54442428094620132</v>
      </c>
      <c r="V80" s="24">
        <v>1.6087307788686898</v>
      </c>
      <c r="W80" s="24">
        <v>0.54442428094620132</v>
      </c>
      <c r="X80" s="24"/>
      <c r="Y80" s="24"/>
      <c r="Z80" s="24"/>
      <c r="AA80" s="24"/>
    </row>
    <row r="81" spans="1:27">
      <c r="A81" s="1" t="s">
        <v>539</v>
      </c>
      <c r="B81" s="1">
        <v>894</v>
      </c>
      <c r="C81" s="1" t="s">
        <v>508</v>
      </c>
      <c r="D81" s="1" t="s">
        <v>306</v>
      </c>
      <c r="E81" s="1" t="s">
        <v>546</v>
      </c>
      <c r="F81" s="1">
        <v>28.2</v>
      </c>
      <c r="G81" s="1">
        <v>99.21</v>
      </c>
      <c r="H81" s="13">
        <f t="shared" si="16"/>
        <v>99.35</v>
      </c>
      <c r="I81" s="13">
        <f t="shared" si="17"/>
        <v>28.33</v>
      </c>
      <c r="J81" s="23">
        <f t="shared" si="18"/>
        <v>1.7339846118563662</v>
      </c>
      <c r="K81" s="23">
        <f t="shared" si="18"/>
        <v>0.49445177708999355</v>
      </c>
      <c r="L81">
        <f t="shared" si="19"/>
        <v>0.66676749799090784</v>
      </c>
      <c r="M81">
        <f t="shared" si="20"/>
        <v>74.95072420999999</v>
      </c>
      <c r="N81" s="24">
        <f t="shared" si="21"/>
        <v>0.6438992919700588</v>
      </c>
      <c r="O81" s="24">
        <f t="shared" si="22"/>
        <v>1.3831003395621955</v>
      </c>
      <c r="P81" s="23">
        <f t="shared" si="23"/>
        <v>1.1238162696137812E-2</v>
      </c>
      <c r="Q81" s="23">
        <f t="shared" si="23"/>
        <v>2.4139654810811897E-2</v>
      </c>
      <c r="R81">
        <f t="shared" si="24"/>
        <v>1.8721056809514169</v>
      </c>
      <c r="S81">
        <f t="shared" si="25"/>
        <v>59.230026429819524</v>
      </c>
      <c r="T81" s="24">
        <f t="shared" si="26"/>
        <v>1.6085658450268083</v>
      </c>
      <c r="U81" s="24">
        <f t="shared" si="27"/>
        <v>0.5445399117360844</v>
      </c>
      <c r="V81" s="24">
        <v>1.6085658450268083</v>
      </c>
      <c r="W81" s="24">
        <v>0.5445399117360844</v>
      </c>
      <c r="X81" s="24"/>
      <c r="Y81" s="24"/>
      <c r="Z81" s="24"/>
      <c r="AA81" s="24"/>
    </row>
    <row r="82" spans="1:27">
      <c r="A82" s="1" t="s">
        <v>539</v>
      </c>
      <c r="B82" s="1">
        <v>895</v>
      </c>
      <c r="C82" s="1" t="s">
        <v>508</v>
      </c>
      <c r="D82" s="1" t="s">
        <v>306</v>
      </c>
      <c r="E82" s="1" t="s">
        <v>547</v>
      </c>
      <c r="F82" s="1">
        <v>27.31</v>
      </c>
      <c r="G82" s="1">
        <v>99.29</v>
      </c>
      <c r="H82" s="13">
        <f t="shared" si="16"/>
        <v>99.48</v>
      </c>
      <c r="I82" s="13">
        <f t="shared" si="17"/>
        <v>27.52</v>
      </c>
      <c r="J82" s="23">
        <f t="shared" si="18"/>
        <v>1.7362535398839591</v>
      </c>
      <c r="K82" s="23">
        <f t="shared" si="18"/>
        <v>0.48031461014883947</v>
      </c>
      <c r="L82">
        <f t="shared" si="19"/>
        <v>0.66769025500614154</v>
      </c>
      <c r="M82">
        <f t="shared" si="20"/>
        <v>74.462426239999999</v>
      </c>
      <c r="N82" s="24">
        <f t="shared" si="21"/>
        <v>0.64328951121527389</v>
      </c>
      <c r="O82" s="24">
        <f t="shared" si="22"/>
        <v>1.3773719419580996</v>
      </c>
      <c r="P82" s="23">
        <f t="shared" si="23"/>
        <v>1.1227520014251518E-2</v>
      </c>
      <c r="Q82" s="23">
        <f t="shared" si="23"/>
        <v>2.4039675411757073E-2</v>
      </c>
      <c r="R82">
        <f t="shared" si="24"/>
        <v>1.8721150271263785</v>
      </c>
      <c r="S82">
        <f t="shared" si="25"/>
        <v>59.226542322820393</v>
      </c>
      <c r="T82" s="24">
        <f t="shared" si="26"/>
        <v>1.6085156319712479</v>
      </c>
      <c r="U82" s="24">
        <f t="shared" si="27"/>
        <v>0.5444373160807392</v>
      </c>
      <c r="V82" s="24">
        <v>1.6085156319712479</v>
      </c>
      <c r="W82" s="24">
        <v>0.5444373160807392</v>
      </c>
      <c r="X82" s="24"/>
      <c r="Y82" s="24"/>
      <c r="Z82" s="24"/>
      <c r="AA82" s="24"/>
    </row>
    <row r="83" spans="1:27">
      <c r="A83" s="1" t="s">
        <v>539</v>
      </c>
      <c r="B83" s="1">
        <v>899</v>
      </c>
      <c r="C83" s="1" t="s">
        <v>508</v>
      </c>
      <c r="D83" s="1" t="s">
        <v>306</v>
      </c>
      <c r="E83" s="1" t="s">
        <v>548</v>
      </c>
      <c r="F83" s="1">
        <v>26.24</v>
      </c>
      <c r="G83" s="1">
        <v>99</v>
      </c>
      <c r="H83" s="13">
        <f t="shared" si="16"/>
        <v>99</v>
      </c>
      <c r="I83" s="13">
        <f t="shared" si="17"/>
        <v>26.4</v>
      </c>
      <c r="J83" s="23">
        <f t="shared" si="18"/>
        <v>1.7278759594743862</v>
      </c>
      <c r="K83" s="23">
        <f t="shared" si="18"/>
        <v>0.46076692252650298</v>
      </c>
      <c r="L83">
        <f t="shared" si="19"/>
        <v>0.66433983994857737</v>
      </c>
      <c r="M83">
        <f t="shared" si="20"/>
        <v>73.7872488</v>
      </c>
      <c r="N83" s="24">
        <f t="shared" si="21"/>
        <v>0.6379200890603931</v>
      </c>
      <c r="O83" s="24">
        <f t="shared" si="22"/>
        <v>1.3707394192885018</v>
      </c>
      <c r="P83" s="23">
        <f t="shared" si="23"/>
        <v>1.1133805918719319E-2</v>
      </c>
      <c r="Q83" s="23">
        <f t="shared" si="23"/>
        <v>2.3923916053459424E-2</v>
      </c>
      <c r="R83">
        <f t="shared" si="24"/>
        <v>1.8721973228688977</v>
      </c>
      <c r="S83">
        <f t="shared" si="25"/>
        <v>59.222508311871394</v>
      </c>
      <c r="T83" s="24">
        <f t="shared" si="26"/>
        <v>1.6085188935777923</v>
      </c>
      <c r="U83" s="24">
        <f t="shared" si="27"/>
        <v>0.54428195688491976</v>
      </c>
      <c r="V83" s="24">
        <v>1.6085188935777923</v>
      </c>
      <c r="W83" s="24">
        <v>0.54428195688491976</v>
      </c>
      <c r="X83" s="24"/>
      <c r="Y83" s="24"/>
      <c r="Z83" s="24"/>
      <c r="AA83" s="24"/>
    </row>
    <row r="84" spans="1:27">
      <c r="A84" s="1" t="s">
        <v>539</v>
      </c>
      <c r="B84" s="1">
        <v>911</v>
      </c>
      <c r="C84" s="1" t="s">
        <v>508</v>
      </c>
      <c r="D84" s="1" t="s">
        <v>306</v>
      </c>
      <c r="E84" s="1" t="s">
        <v>523</v>
      </c>
      <c r="F84" s="1">
        <v>25.55</v>
      </c>
      <c r="G84" s="1">
        <v>97.29</v>
      </c>
      <c r="H84" s="13">
        <f t="shared" si="16"/>
        <v>97.48</v>
      </c>
      <c r="I84" s="13">
        <f t="shared" si="17"/>
        <v>25.92</v>
      </c>
      <c r="J84" s="23">
        <f t="shared" si="18"/>
        <v>1.7013469548440725</v>
      </c>
      <c r="K84" s="23">
        <f t="shared" si="18"/>
        <v>0.45238934211693027</v>
      </c>
      <c r="L84">
        <f t="shared" si="19"/>
        <v>0.65477756248223029</v>
      </c>
      <c r="M84">
        <f t="shared" si="20"/>
        <v>73.497887039999995</v>
      </c>
      <c r="N84" s="24">
        <f t="shared" si="21"/>
        <v>0.6278067903232597</v>
      </c>
      <c r="O84" s="24">
        <f t="shared" si="22"/>
        <v>1.3702362724335264</v>
      </c>
      <c r="P84" s="23">
        <f t="shared" si="23"/>
        <v>1.0957295557518558E-2</v>
      </c>
      <c r="Q84" s="23">
        <f t="shared" si="23"/>
        <v>2.3915134484219051E-2</v>
      </c>
      <c r="R84">
        <f t="shared" si="24"/>
        <v>1.8723523171890588</v>
      </c>
      <c r="S84">
        <f t="shared" si="25"/>
        <v>59.22220228955937</v>
      </c>
      <c r="T84" s="24">
        <f t="shared" si="26"/>
        <v>1.6086469413610767</v>
      </c>
      <c r="U84" s="24">
        <f t="shared" si="27"/>
        <v>0.54419405350327943</v>
      </c>
      <c r="V84" s="24">
        <v>1.6086469413610767</v>
      </c>
      <c r="W84" s="24">
        <v>0.54419405350327943</v>
      </c>
      <c r="X84" s="24"/>
      <c r="Y84" s="24"/>
      <c r="Z84" s="24"/>
      <c r="AA84" s="24"/>
    </row>
    <row r="85" spans="1:27">
      <c r="A85" s="1" t="s">
        <v>539</v>
      </c>
      <c r="B85" s="15" t="s">
        <v>549</v>
      </c>
      <c r="C85" s="1" t="s">
        <v>529</v>
      </c>
      <c r="D85" s="1" t="s">
        <v>264</v>
      </c>
      <c r="E85" s="1" t="s">
        <v>550</v>
      </c>
      <c r="F85" s="1">
        <v>45.4</v>
      </c>
      <c r="G85" s="1">
        <v>118.47</v>
      </c>
      <c r="H85" s="13">
        <f t="shared" si="16"/>
        <v>118.78</v>
      </c>
      <c r="I85" s="13">
        <f t="shared" si="17"/>
        <v>45.67</v>
      </c>
      <c r="J85" s="23">
        <f t="shared" si="18"/>
        <v>2.0731020855188644</v>
      </c>
      <c r="K85" s="23">
        <f t="shared" si="18"/>
        <v>0.79709186938581034</v>
      </c>
      <c r="L85">
        <f t="shared" si="19"/>
        <v>0.90017479237463993</v>
      </c>
      <c r="M85">
        <f t="shared" si="20"/>
        <v>85.403917790000008</v>
      </c>
      <c r="N85" s="24">
        <f t="shared" si="21"/>
        <v>0.89728015430068075</v>
      </c>
      <c r="O85" s="24">
        <f t="shared" si="22"/>
        <v>1.4840946042978145</v>
      </c>
      <c r="P85" s="23">
        <f t="shared" si="23"/>
        <v>1.5660493005349638E-2</v>
      </c>
      <c r="Q85" s="23">
        <f t="shared" si="23"/>
        <v>2.5902337256079249E-2</v>
      </c>
      <c r="R85">
        <f t="shared" si="24"/>
        <v>1.8682181486935481</v>
      </c>
      <c r="S85">
        <f t="shared" si="25"/>
        <v>59.291452826686054</v>
      </c>
      <c r="T85" s="24">
        <f t="shared" si="26"/>
        <v>1.6062493159217668</v>
      </c>
      <c r="U85" s="24">
        <f t="shared" si="27"/>
        <v>0.54825024449032511</v>
      </c>
      <c r="V85" s="24">
        <v>1.6062493159217668</v>
      </c>
      <c r="W85" s="24">
        <v>0.54825024449032511</v>
      </c>
      <c r="X85" s="24"/>
      <c r="Y85" s="24"/>
      <c r="Z85" s="24"/>
      <c r="AA85" s="24"/>
    </row>
    <row r="86" spans="1:27">
      <c r="A86" s="1" t="s">
        <v>539</v>
      </c>
      <c r="B86" s="15" t="s">
        <v>232</v>
      </c>
      <c r="C86" s="1" t="s">
        <v>551</v>
      </c>
      <c r="D86" s="1" t="s">
        <v>232</v>
      </c>
      <c r="E86" s="1" t="s">
        <v>424</v>
      </c>
      <c r="F86" s="1">
        <v>40.409999999999997</v>
      </c>
      <c r="G86" s="1">
        <v>73.59</v>
      </c>
      <c r="H86" s="13">
        <f t="shared" si="16"/>
        <v>73.98</v>
      </c>
      <c r="I86" s="13">
        <f t="shared" si="17"/>
        <v>40.68</v>
      </c>
      <c r="J86" s="23">
        <f t="shared" si="18"/>
        <v>1.291194580625405</v>
      </c>
      <c r="K86" s="23">
        <f t="shared" si="18"/>
        <v>0.70999993971129327</v>
      </c>
      <c r="L86">
        <f t="shared" si="19"/>
        <v>0.72755830619494555</v>
      </c>
      <c r="M86">
        <f t="shared" si="20"/>
        <v>82.395761159999992</v>
      </c>
      <c r="N86" s="24">
        <f t="shared" si="21"/>
        <v>0.72115997873204718</v>
      </c>
      <c r="O86" s="24">
        <f t="shared" si="22"/>
        <v>1.4599487118060108</v>
      </c>
      <c r="P86" s="23">
        <f t="shared" si="23"/>
        <v>1.2586616062486506E-2</v>
      </c>
      <c r="Q86" s="23">
        <f t="shared" si="23"/>
        <v>2.5480911931264699E-2</v>
      </c>
      <c r="R86">
        <f t="shared" si="24"/>
        <v>1.8709211298194881</v>
      </c>
      <c r="S86">
        <f t="shared" si="25"/>
        <v>59.276766892006684</v>
      </c>
      <c r="T86" s="24">
        <f t="shared" si="26"/>
        <v>1.6083283289853998</v>
      </c>
      <c r="U86" s="24">
        <f t="shared" si="27"/>
        <v>0.54645763516794121</v>
      </c>
      <c r="V86" s="24">
        <v>1.6083283289853998</v>
      </c>
      <c r="W86" s="24">
        <v>0.54645763516794121</v>
      </c>
      <c r="X86" s="24"/>
      <c r="Y86" s="24"/>
      <c r="Z86" s="24"/>
      <c r="AA86" s="24"/>
    </row>
    <row r="87" spans="1:27">
      <c r="A87" s="1" t="s">
        <v>539</v>
      </c>
      <c r="B87" s="16">
        <v>27</v>
      </c>
      <c r="C87" s="1" t="s">
        <v>497</v>
      </c>
      <c r="D87" s="1" t="s">
        <v>298</v>
      </c>
      <c r="E87" s="1" t="s">
        <v>552</v>
      </c>
      <c r="F87" s="1">
        <v>35.44</v>
      </c>
      <c r="G87" s="1">
        <v>83.58</v>
      </c>
      <c r="H87" s="13">
        <f t="shared" si="16"/>
        <v>83.97</v>
      </c>
      <c r="I87" s="13">
        <f t="shared" si="17"/>
        <v>35.729999999999997</v>
      </c>
      <c r="J87" s="23">
        <f t="shared" si="18"/>
        <v>1.4655529728996386</v>
      </c>
      <c r="K87" s="23">
        <f t="shared" si="18"/>
        <v>0.62360614173757389</v>
      </c>
      <c r="L87">
        <f t="shared" si="19"/>
        <v>0.64719250218318491</v>
      </c>
      <c r="M87">
        <f t="shared" si="20"/>
        <v>79.411718009999987</v>
      </c>
      <c r="N87" s="24">
        <f t="shared" si="21"/>
        <v>0.63617272304247585</v>
      </c>
      <c r="O87" s="24">
        <f t="shared" si="22"/>
        <v>1.4373044713105072</v>
      </c>
      <c r="P87" s="23">
        <f t="shared" si="23"/>
        <v>1.1103308628469201E-2</v>
      </c>
      <c r="Q87" s="23">
        <f t="shared" si="23"/>
        <v>2.508569537800473E-2</v>
      </c>
      <c r="R87">
        <f t="shared" si="24"/>
        <v>1.8722241035336324</v>
      </c>
      <c r="S87">
        <f t="shared" si="25"/>
        <v>59.26299428712602</v>
      </c>
      <c r="T87" s="24">
        <f t="shared" si="26"/>
        <v>1.6092184558407727</v>
      </c>
      <c r="U87" s="24">
        <f t="shared" si="27"/>
        <v>0.54540510968739275</v>
      </c>
      <c r="V87" s="24">
        <v>1.6092184558407727</v>
      </c>
      <c r="W87" s="24">
        <v>0.54540510968739275</v>
      </c>
      <c r="X87" s="24"/>
      <c r="Y87" s="24"/>
      <c r="Z87" s="24"/>
      <c r="AA87" s="24"/>
    </row>
    <row r="88" spans="1:27">
      <c r="A88" s="1" t="s">
        <v>539</v>
      </c>
      <c r="B88" s="16">
        <v>40</v>
      </c>
      <c r="C88" s="1" t="s">
        <v>497</v>
      </c>
      <c r="D88" s="1" t="s">
        <v>298</v>
      </c>
      <c r="E88" s="1" t="s">
        <v>553</v>
      </c>
      <c r="F88" s="1">
        <v>35.36</v>
      </c>
      <c r="G88" s="1">
        <v>84.28</v>
      </c>
      <c r="H88" s="13">
        <f t="shared" si="16"/>
        <v>84.47</v>
      </c>
      <c r="I88" s="13">
        <f t="shared" si="17"/>
        <v>35.6</v>
      </c>
      <c r="J88" s="23">
        <f t="shared" si="18"/>
        <v>1.4742796191596101</v>
      </c>
      <c r="K88" s="23">
        <f t="shared" si="18"/>
        <v>0.6213372137099813</v>
      </c>
      <c r="L88">
        <f t="shared" si="19"/>
        <v>0.64493598458724</v>
      </c>
      <c r="M88">
        <f t="shared" si="20"/>
        <v>79.333349199999986</v>
      </c>
      <c r="N88" s="24">
        <f t="shared" si="21"/>
        <v>0.63379194091560331</v>
      </c>
      <c r="O88" s="24">
        <f t="shared" si="22"/>
        <v>1.4368520990772502</v>
      </c>
      <c r="P88" s="23">
        <f t="shared" si="23"/>
        <v>1.1061756141582642E-2</v>
      </c>
      <c r="Q88" s="23">
        <f t="shared" si="23"/>
        <v>2.5077799993089792E-2</v>
      </c>
      <c r="R88">
        <f t="shared" si="24"/>
        <v>1.8722605915249788</v>
      </c>
      <c r="S88">
        <f t="shared" si="25"/>
        <v>59.262719146786075</v>
      </c>
      <c r="T88" s="24">
        <f t="shared" si="26"/>
        <v>1.6092452228890672</v>
      </c>
      <c r="U88" s="24">
        <f t="shared" si="27"/>
        <v>0.54537873296665118</v>
      </c>
      <c r="V88" s="24">
        <v>1.6092452228890672</v>
      </c>
      <c r="W88" s="24">
        <v>0.54537873296665118</v>
      </c>
      <c r="X88" s="24"/>
      <c r="Y88" s="24"/>
      <c r="Z88" s="24"/>
      <c r="AA88" s="24"/>
    </row>
    <row r="89" spans="1:27">
      <c r="A89" s="1" t="s">
        <v>539</v>
      </c>
      <c r="B89" s="15">
        <v>299</v>
      </c>
      <c r="C89" s="1" t="s">
        <v>497</v>
      </c>
      <c r="D89" s="1" t="s">
        <v>298</v>
      </c>
      <c r="E89" s="1" t="s">
        <v>554</v>
      </c>
      <c r="F89" s="1">
        <v>36.19</v>
      </c>
      <c r="G89" s="1">
        <v>87.5</v>
      </c>
      <c r="H89" s="13">
        <f t="shared" si="16"/>
        <v>87.83</v>
      </c>
      <c r="I89" s="13">
        <f t="shared" si="17"/>
        <v>36.32</v>
      </c>
      <c r="J89" s="23">
        <f t="shared" si="18"/>
        <v>1.5329226820266195</v>
      </c>
      <c r="K89" s="23">
        <f t="shared" si="18"/>
        <v>0.63390358432434046</v>
      </c>
      <c r="L89">
        <f t="shared" si="19"/>
        <v>0.63472895285592656</v>
      </c>
      <c r="M89">
        <f t="shared" si="20"/>
        <v>79.767391839999988</v>
      </c>
      <c r="N89" s="24">
        <f t="shared" si="21"/>
        <v>0.62463337696379839</v>
      </c>
      <c r="O89" s="24">
        <f t="shared" si="22"/>
        <v>1.4434699787741712</v>
      </c>
      <c r="P89" s="23">
        <f t="shared" si="23"/>
        <v>1.0901909045869183E-2</v>
      </c>
      <c r="Q89" s="23">
        <f t="shared" si="23"/>
        <v>2.5193303783301948E-2</v>
      </c>
      <c r="R89">
        <f t="shared" si="24"/>
        <v>1.8724009496818295</v>
      </c>
      <c r="S89">
        <f t="shared" si="25"/>
        <v>59.266744251634776</v>
      </c>
      <c r="T89" s="24">
        <f t="shared" si="26"/>
        <v>1.6094330892570905</v>
      </c>
      <c r="U89" s="24">
        <f t="shared" si="27"/>
        <v>0.54542005804838589</v>
      </c>
      <c r="V89" s="24">
        <v>1.6094330892570905</v>
      </c>
      <c r="W89" s="24">
        <v>0.54542005804838589</v>
      </c>
      <c r="X89" s="24"/>
      <c r="Y89" s="24"/>
      <c r="Z89" s="24"/>
      <c r="AA89" s="24"/>
    </row>
    <row r="90" spans="1:27">
      <c r="A90" s="1" t="s">
        <v>539</v>
      </c>
      <c r="B90" s="15">
        <v>494</v>
      </c>
      <c r="C90" s="1" t="s">
        <v>497</v>
      </c>
      <c r="D90" s="1" t="s">
        <v>298</v>
      </c>
      <c r="E90" s="1" t="s">
        <v>555</v>
      </c>
      <c r="F90" s="1">
        <v>36.15</v>
      </c>
      <c r="G90" s="1">
        <v>89.11</v>
      </c>
      <c r="H90" s="13">
        <f t="shared" si="16"/>
        <v>89.18</v>
      </c>
      <c r="I90" s="13">
        <f t="shared" si="17"/>
        <v>36.25</v>
      </c>
      <c r="J90" s="23">
        <f t="shared" si="18"/>
        <v>1.5564846269285433</v>
      </c>
      <c r="K90" s="23">
        <f t="shared" si="18"/>
        <v>0.63268185384794451</v>
      </c>
      <c r="L90">
        <f t="shared" si="19"/>
        <v>0.63312040936202352</v>
      </c>
      <c r="M90">
        <f t="shared" si="20"/>
        <v>79.72519324999999</v>
      </c>
      <c r="N90" s="24">
        <f t="shared" si="21"/>
        <v>0.62296741385164889</v>
      </c>
      <c r="O90" s="24">
        <f t="shared" si="22"/>
        <v>1.443296879432441</v>
      </c>
      <c r="P90" s="23">
        <f t="shared" si="23"/>
        <v>1.0872832504345403E-2</v>
      </c>
      <c r="Q90" s="23">
        <f t="shared" si="23"/>
        <v>2.5190282629855724E-2</v>
      </c>
      <c r="R90">
        <f t="shared" si="24"/>
        <v>1.8724264800375185</v>
      </c>
      <c r="S90">
        <f t="shared" si="25"/>
        <v>59.266638969727026</v>
      </c>
      <c r="T90" s="24">
        <f t="shared" si="26"/>
        <v>1.6094532757218996</v>
      </c>
      <c r="U90" s="24">
        <f t="shared" si="27"/>
        <v>0.545404053569016</v>
      </c>
      <c r="V90" s="24">
        <v>1.6094532757218996</v>
      </c>
      <c r="W90" s="24">
        <v>0.545404053569016</v>
      </c>
      <c r="X90" s="24"/>
      <c r="Y90" s="24"/>
      <c r="Z90" s="24"/>
      <c r="AA90" s="24"/>
    </row>
    <row r="91" spans="1:27">
      <c r="A91" s="1" t="s">
        <v>539</v>
      </c>
      <c r="B91" s="15">
        <v>52</v>
      </c>
      <c r="C91" s="1" t="s">
        <v>497</v>
      </c>
      <c r="D91" s="1" t="s">
        <v>298</v>
      </c>
      <c r="E91" s="1" t="s">
        <v>253</v>
      </c>
      <c r="F91" s="1">
        <v>35.299999999999997</v>
      </c>
      <c r="G91" s="1">
        <v>85.1</v>
      </c>
      <c r="H91" s="13">
        <f t="shared" si="16"/>
        <v>85.17</v>
      </c>
      <c r="I91" s="13">
        <f t="shared" si="17"/>
        <v>35.5</v>
      </c>
      <c r="J91" s="23">
        <f t="shared" si="18"/>
        <v>1.4864969239235706</v>
      </c>
      <c r="K91" s="23">
        <f t="shared" si="18"/>
        <v>0.61959188445798696</v>
      </c>
      <c r="L91">
        <f t="shared" si="19"/>
        <v>0.64209263710725706</v>
      </c>
      <c r="M91">
        <f t="shared" si="20"/>
        <v>79.273065500000001</v>
      </c>
      <c r="N91" s="24">
        <f t="shared" si="21"/>
        <v>0.63087232953754391</v>
      </c>
      <c r="O91" s="24">
        <f t="shared" si="22"/>
        <v>1.4367145497357507</v>
      </c>
      <c r="P91" s="23">
        <f t="shared" si="23"/>
        <v>1.1010799310156817E-2</v>
      </c>
      <c r="Q91" s="23">
        <f t="shared" si="23"/>
        <v>2.507539930419668E-2</v>
      </c>
      <c r="R91">
        <f t="shared" si="24"/>
        <v>1.8723053366937825</v>
      </c>
      <c r="S91">
        <f t="shared" si="25"/>
        <v>59.262635486981615</v>
      </c>
      <c r="T91" s="24">
        <f t="shared" si="26"/>
        <v>1.6092822849852479</v>
      </c>
      <c r="U91" s="24">
        <f t="shared" si="27"/>
        <v>0.54535351383136488</v>
      </c>
      <c r="V91" s="24">
        <v>1.6092822849852479</v>
      </c>
      <c r="W91" s="24">
        <v>0.54535351383136488</v>
      </c>
      <c r="X91" s="24"/>
      <c r="Y91" s="24"/>
      <c r="Z91" s="24"/>
      <c r="AA91" s="24"/>
    </row>
    <row r="92" spans="1:27">
      <c r="A92" s="1" t="s">
        <v>539</v>
      </c>
      <c r="B92" s="15">
        <v>678</v>
      </c>
      <c r="C92" s="1" t="s">
        <v>497</v>
      </c>
      <c r="D92" s="1" t="s">
        <v>14</v>
      </c>
      <c r="E92" s="1" t="s">
        <v>556</v>
      </c>
      <c r="F92" s="1">
        <v>35.44</v>
      </c>
      <c r="G92" s="1">
        <v>90.33</v>
      </c>
      <c r="H92" s="13">
        <f t="shared" si="16"/>
        <v>90.55</v>
      </c>
      <c r="I92" s="13">
        <f t="shared" si="17"/>
        <v>35.729999999999997</v>
      </c>
      <c r="J92" s="23">
        <f t="shared" si="18"/>
        <v>1.5803956376808654</v>
      </c>
      <c r="K92" s="23">
        <f t="shared" si="18"/>
        <v>0.62360614173757389</v>
      </c>
      <c r="L92">
        <f t="shared" si="19"/>
        <v>0.63297278339856378</v>
      </c>
      <c r="M92">
        <f t="shared" si="20"/>
        <v>79.411718009999987</v>
      </c>
      <c r="N92" s="24">
        <f t="shared" si="21"/>
        <v>0.62219512412160616</v>
      </c>
      <c r="O92" s="24">
        <f t="shared" si="22"/>
        <v>1.4399173491723691</v>
      </c>
      <c r="P92" s="23">
        <f t="shared" si="23"/>
        <v>1.0859353505776818E-2</v>
      </c>
      <c r="Q92" s="23">
        <f t="shared" si="23"/>
        <v>2.5131298699646688E-2</v>
      </c>
      <c r="R92">
        <f t="shared" si="24"/>
        <v>1.8724383150170529</v>
      </c>
      <c r="S92">
        <f t="shared" si="25"/>
        <v>59.264583483036567</v>
      </c>
      <c r="T92" s="24">
        <f t="shared" si="26"/>
        <v>1.6094291187957719</v>
      </c>
      <c r="U92" s="24">
        <f t="shared" si="27"/>
        <v>0.54534026647748646</v>
      </c>
      <c r="V92" s="24">
        <v>1.6094291187957719</v>
      </c>
      <c r="W92" s="24">
        <v>0.54534026647748646</v>
      </c>
      <c r="X92" s="24"/>
      <c r="Y92" s="24"/>
      <c r="Z92" s="24"/>
      <c r="AA92" s="24"/>
    </row>
    <row r="93" spans="1:27">
      <c r="A93" s="1" t="s">
        <v>539</v>
      </c>
      <c r="B93" s="15">
        <v>741</v>
      </c>
      <c r="C93" s="1" t="s">
        <v>497</v>
      </c>
      <c r="D93" s="1" t="s">
        <v>14</v>
      </c>
      <c r="E93" s="1" t="s">
        <v>557</v>
      </c>
      <c r="F93" s="1">
        <v>33.119999999999997</v>
      </c>
      <c r="G93" s="1">
        <v>92.39</v>
      </c>
      <c r="H93" s="13">
        <f t="shared" si="16"/>
        <v>92.65</v>
      </c>
      <c r="I93" s="13">
        <f t="shared" si="17"/>
        <v>33.200000000000003</v>
      </c>
      <c r="J93" s="23">
        <f t="shared" si="18"/>
        <v>1.6170475519727465</v>
      </c>
      <c r="K93" s="23">
        <f t="shared" si="18"/>
        <v>0.57944931166211744</v>
      </c>
      <c r="L93">
        <f t="shared" si="19"/>
        <v>0.63564893806256928</v>
      </c>
      <c r="M93">
        <f t="shared" si="20"/>
        <v>77.886540399999987</v>
      </c>
      <c r="N93" s="24">
        <f t="shared" si="21"/>
        <v>0.62149555806910128</v>
      </c>
      <c r="O93" s="24">
        <f t="shared" si="22"/>
        <v>1.4228364811964334</v>
      </c>
      <c r="P93" s="23">
        <f t="shared" si="23"/>
        <v>1.084714377482543E-2</v>
      </c>
      <c r="Q93" s="23">
        <f t="shared" si="23"/>
        <v>2.4833181314368149E-2</v>
      </c>
      <c r="R93">
        <f t="shared" si="24"/>
        <v>1.8724490354771091</v>
      </c>
      <c r="S93">
        <f t="shared" si="25"/>
        <v>59.254194614145227</v>
      </c>
      <c r="T93" s="24">
        <f t="shared" si="26"/>
        <v>1.6092647908970235</v>
      </c>
      <c r="U93" s="24">
        <f t="shared" si="27"/>
        <v>0.54504297995151252</v>
      </c>
      <c r="V93" s="24">
        <v>1.6092647908970235</v>
      </c>
      <c r="W93" s="24">
        <v>0.54504297995151252</v>
      </c>
      <c r="X93" s="24"/>
      <c r="Y93" s="24"/>
      <c r="Z93" s="24"/>
      <c r="AA93" s="24"/>
    </row>
    <row r="94" spans="1:27">
      <c r="A94" s="1" t="s">
        <v>539</v>
      </c>
      <c r="B94" s="15">
        <v>79</v>
      </c>
      <c r="C94" s="1" t="s">
        <v>497</v>
      </c>
      <c r="D94" s="1" t="s">
        <v>76</v>
      </c>
      <c r="E94" s="1" t="s">
        <v>558</v>
      </c>
      <c r="F94" s="1">
        <v>34.15</v>
      </c>
      <c r="G94" s="1">
        <v>85.11</v>
      </c>
      <c r="H94" s="13">
        <f t="shared" si="16"/>
        <v>85.18</v>
      </c>
      <c r="I94" s="13">
        <f t="shared" si="17"/>
        <v>34.25</v>
      </c>
      <c r="J94" s="23">
        <f t="shared" si="18"/>
        <v>1.48667145684877</v>
      </c>
      <c r="K94" s="23">
        <f t="shared" si="18"/>
        <v>0.59777526880805787</v>
      </c>
      <c r="L94">
        <f t="shared" si="19"/>
        <v>0.64205470963890166</v>
      </c>
      <c r="M94">
        <f t="shared" si="20"/>
        <v>78.519519249999988</v>
      </c>
      <c r="N94" s="24">
        <f t="shared" si="21"/>
        <v>0.62920884334986504</v>
      </c>
      <c r="O94" s="24">
        <f t="shared" si="22"/>
        <v>1.4284355271726192</v>
      </c>
      <c r="P94" s="23">
        <f t="shared" si="23"/>
        <v>1.0981765999120372E-2</v>
      </c>
      <c r="Q94" s="23">
        <f t="shared" si="23"/>
        <v>2.4930903101623134E-2</v>
      </c>
      <c r="R94">
        <f t="shared" si="24"/>
        <v>1.8723308303630692</v>
      </c>
      <c r="S94">
        <f t="shared" si="25"/>
        <v>59.257600047326093</v>
      </c>
      <c r="T94" s="24">
        <f t="shared" si="26"/>
        <v>1.6092200890819892</v>
      </c>
      <c r="U94" s="24">
        <f t="shared" si="27"/>
        <v>0.54519905392094525</v>
      </c>
      <c r="V94" s="24">
        <v>1.6092200890819892</v>
      </c>
      <c r="W94" s="24">
        <v>0.54519905392094525</v>
      </c>
      <c r="X94" s="24"/>
      <c r="Y94" s="24"/>
      <c r="Z94" s="24"/>
      <c r="AA94" s="24"/>
    </row>
    <row r="95" spans="1:27">
      <c r="A95" s="1" t="s">
        <v>539</v>
      </c>
      <c r="B95" s="15">
        <v>342</v>
      </c>
      <c r="C95" s="1" t="s">
        <v>497</v>
      </c>
      <c r="D95" s="1" t="s">
        <v>7</v>
      </c>
      <c r="E95" s="1" t="s">
        <v>543</v>
      </c>
      <c r="F95" s="1">
        <v>34.43</v>
      </c>
      <c r="G95" s="1">
        <v>86.35</v>
      </c>
      <c r="H95" s="13">
        <f t="shared" si="16"/>
        <v>86.58</v>
      </c>
      <c r="I95" s="13">
        <f t="shared" si="17"/>
        <v>34.72</v>
      </c>
      <c r="J95" s="23">
        <f t="shared" si="18"/>
        <v>1.5111060663766904</v>
      </c>
      <c r="K95" s="23">
        <f t="shared" si="18"/>
        <v>0.60597831629243115</v>
      </c>
      <c r="L95">
        <f t="shared" si="19"/>
        <v>0.63750309972443664</v>
      </c>
      <c r="M95">
        <f t="shared" si="20"/>
        <v>78.802852639999998</v>
      </c>
      <c r="N95" s="24">
        <f t="shared" si="21"/>
        <v>0.62536811644492885</v>
      </c>
      <c r="O95" s="24">
        <f t="shared" si="22"/>
        <v>1.4324324346738582</v>
      </c>
      <c r="P95" s="23">
        <f t="shared" si="23"/>
        <v>1.0914732668959305E-2</v>
      </c>
      <c r="Q95" s="23">
        <f t="shared" si="23"/>
        <v>2.5000662297417413E-2</v>
      </c>
      <c r="R95">
        <f t="shared" si="24"/>
        <v>1.8723896899245396</v>
      </c>
      <c r="S95">
        <f t="shared" si="25"/>
        <v>59.260031033155357</v>
      </c>
      <c r="T95" s="24">
        <f t="shared" si="26"/>
        <v>1.6093112855468794</v>
      </c>
      <c r="U95" s="24">
        <f t="shared" si="27"/>
        <v>0.5452372462793782</v>
      </c>
      <c r="V95" s="24">
        <v>1.6093112855468794</v>
      </c>
      <c r="W95" s="24">
        <v>0.5452372462793782</v>
      </c>
      <c r="X95" s="24"/>
      <c r="Y95" s="24"/>
      <c r="Z95" s="24"/>
      <c r="AA95" s="24"/>
    </row>
    <row r="96" spans="1:27">
      <c r="A96" s="1" t="s">
        <v>539</v>
      </c>
      <c r="B96" s="15">
        <v>356</v>
      </c>
      <c r="C96" s="1" t="s">
        <v>497</v>
      </c>
      <c r="D96" s="1" t="s">
        <v>7</v>
      </c>
      <c r="E96" s="1" t="s">
        <v>559</v>
      </c>
      <c r="F96" s="1">
        <v>33.56</v>
      </c>
      <c r="G96" s="1">
        <v>86.28</v>
      </c>
      <c r="H96" s="13">
        <f t="shared" si="16"/>
        <v>86.47</v>
      </c>
      <c r="I96" s="13">
        <f t="shared" si="17"/>
        <v>33.93</v>
      </c>
      <c r="J96" s="23">
        <f t="shared" si="18"/>
        <v>1.5091862041994968</v>
      </c>
      <c r="K96" s="23">
        <f t="shared" si="18"/>
        <v>0.59219021520167603</v>
      </c>
      <c r="L96">
        <f t="shared" si="19"/>
        <v>0.63780582631624949</v>
      </c>
      <c r="M96">
        <f t="shared" si="20"/>
        <v>78.326611409999998</v>
      </c>
      <c r="N96" s="24">
        <f t="shared" si="21"/>
        <v>0.624614018840013</v>
      </c>
      <c r="O96" s="24">
        <f t="shared" si="22"/>
        <v>1.4271774737694543</v>
      </c>
      <c r="P96" s="23">
        <f t="shared" si="23"/>
        <v>1.0901571182872119E-2</v>
      </c>
      <c r="Q96" s="23">
        <f t="shared" si="23"/>
        <v>2.4908945927571986E-2</v>
      </c>
      <c r="R96">
        <f t="shared" si="24"/>
        <v>1.8724012463408821</v>
      </c>
      <c r="S96">
        <f t="shared" si="25"/>
        <v>59.256834878256107</v>
      </c>
      <c r="T96" s="24">
        <f t="shared" si="26"/>
        <v>1.6092678274221954</v>
      </c>
      <c r="U96" s="24">
        <f t="shared" si="27"/>
        <v>0.54514156733988695</v>
      </c>
      <c r="V96" s="24">
        <v>1.6092678274221954</v>
      </c>
      <c r="W96" s="24">
        <v>0.54514156733988695</v>
      </c>
      <c r="X96" s="24"/>
      <c r="Y96" s="24"/>
      <c r="Z96" s="24"/>
      <c r="AA96" s="24"/>
    </row>
    <row r="97" spans="1:27">
      <c r="A97" s="1" t="s">
        <v>539</v>
      </c>
      <c r="B97" s="15">
        <v>434</v>
      </c>
      <c r="C97" s="1" t="s">
        <v>497</v>
      </c>
      <c r="D97" s="1" t="s">
        <v>7</v>
      </c>
      <c r="E97" s="1" t="s">
        <v>560</v>
      </c>
      <c r="F97" s="1">
        <v>31.54</v>
      </c>
      <c r="G97" s="1">
        <v>86.09</v>
      </c>
      <c r="H97" s="13">
        <f t="shared" si="16"/>
        <v>86.15</v>
      </c>
      <c r="I97" s="13">
        <f t="shared" si="17"/>
        <v>31.9</v>
      </c>
      <c r="J97" s="23">
        <f t="shared" si="18"/>
        <v>1.5036011505931151</v>
      </c>
      <c r="K97" s="23">
        <f t="shared" si="18"/>
        <v>0.55676003138619112</v>
      </c>
      <c r="L97">
        <f t="shared" si="19"/>
        <v>0.63873999206860821</v>
      </c>
      <c r="M97">
        <f t="shared" si="20"/>
        <v>77.102852299999995</v>
      </c>
      <c r="N97" s="24">
        <f t="shared" si="21"/>
        <v>0.62262605553105932</v>
      </c>
      <c r="O97" s="24">
        <f t="shared" si="22"/>
        <v>1.4136585180798202</v>
      </c>
      <c r="P97" s="23">
        <f t="shared" si="23"/>
        <v>1.0866874677722037E-2</v>
      </c>
      <c r="Q97" s="23">
        <f t="shared" si="23"/>
        <v>2.4672995639356651E-2</v>
      </c>
      <c r="R97">
        <f t="shared" si="24"/>
        <v>1.8724317112034139</v>
      </c>
      <c r="S97">
        <f t="shared" si="25"/>
        <v>59.248612423846566</v>
      </c>
      <c r="T97" s="24">
        <f t="shared" si="26"/>
        <v>1.6091566320746635</v>
      </c>
      <c r="U97" s="24">
        <f t="shared" si="27"/>
        <v>0.54489505583023512</v>
      </c>
      <c r="V97" s="24">
        <v>1.6091566320746635</v>
      </c>
      <c r="W97" s="24">
        <v>0.54489505583023512</v>
      </c>
      <c r="X97" s="24"/>
      <c r="Y97" s="24"/>
      <c r="Z97" s="24"/>
      <c r="AA97" s="24"/>
    </row>
    <row r="98" spans="1:27">
      <c r="A98" s="1" t="s">
        <v>539</v>
      </c>
      <c r="B98" s="15">
        <v>444</v>
      </c>
      <c r="C98" s="1" t="s">
        <v>497</v>
      </c>
      <c r="D98" s="1" t="s">
        <v>7</v>
      </c>
      <c r="E98" s="1" t="s">
        <v>561</v>
      </c>
      <c r="F98" s="1">
        <v>31.24</v>
      </c>
      <c r="G98" s="1">
        <v>86.29</v>
      </c>
      <c r="H98" s="13">
        <f t="shared" si="16"/>
        <v>86.48</v>
      </c>
      <c r="I98" s="13">
        <f t="shared" si="17"/>
        <v>31.4</v>
      </c>
      <c r="J98" s="23">
        <f t="shared" si="18"/>
        <v>1.5093607371246962</v>
      </c>
      <c r="K98" s="23">
        <f t="shared" si="18"/>
        <v>0.54803338512621946</v>
      </c>
      <c r="L98">
        <f t="shared" si="19"/>
        <v>0.63777791624342084</v>
      </c>
      <c r="M98">
        <f t="shared" si="20"/>
        <v>76.801433799999998</v>
      </c>
      <c r="N98" s="24">
        <f t="shared" si="21"/>
        <v>0.62093076827972948</v>
      </c>
      <c r="O98" s="24">
        <f t="shared" si="22"/>
        <v>1.4106046963440011</v>
      </c>
      <c r="P98" s="23">
        <f t="shared" si="23"/>
        <v>1.0837286333419247E-2</v>
      </c>
      <c r="Q98" s="23">
        <f t="shared" si="23"/>
        <v>2.4619696395297638E-2</v>
      </c>
      <c r="R98">
        <f t="shared" si="24"/>
        <v>1.872457690522267</v>
      </c>
      <c r="S98">
        <f t="shared" si="25"/>
        <v>59.246755038514884</v>
      </c>
      <c r="T98" s="24">
        <f t="shared" si="26"/>
        <v>1.6091479207539205</v>
      </c>
      <c r="U98" s="24">
        <f t="shared" si="27"/>
        <v>0.54482960720448426</v>
      </c>
      <c r="V98" s="24">
        <v>1.6091479207539205</v>
      </c>
      <c r="W98" s="24">
        <v>0.54482960720448426</v>
      </c>
      <c r="X98" s="24"/>
      <c r="Y98" s="24"/>
      <c r="Z98" s="24"/>
      <c r="AA98" s="24"/>
    </row>
    <row r="99" spans="1:27">
      <c r="A99" s="1" t="s">
        <v>539</v>
      </c>
      <c r="B99" s="15">
        <v>446</v>
      </c>
      <c r="C99" s="1" t="s">
        <v>497</v>
      </c>
      <c r="D99" s="1" t="s">
        <v>7</v>
      </c>
      <c r="E99" s="1" t="s">
        <v>562</v>
      </c>
      <c r="F99" s="1">
        <v>33.58</v>
      </c>
      <c r="G99" s="1">
        <v>86.52</v>
      </c>
      <c r="H99" s="13">
        <f t="shared" si="16"/>
        <v>86.87</v>
      </c>
      <c r="I99" s="13">
        <f t="shared" si="17"/>
        <v>33.97</v>
      </c>
      <c r="J99" s="23">
        <f t="shared" si="18"/>
        <v>1.5161675212074741</v>
      </c>
      <c r="K99" s="23">
        <f t="shared" si="18"/>
        <v>0.59288834690247372</v>
      </c>
      <c r="L99">
        <f t="shared" si="19"/>
        <v>0.63675026201078033</v>
      </c>
      <c r="M99">
        <f t="shared" si="20"/>
        <v>78.350724889999995</v>
      </c>
      <c r="N99" s="24">
        <f t="shared" si="21"/>
        <v>0.62363445321438316</v>
      </c>
      <c r="O99" s="24">
        <f t="shared" si="22"/>
        <v>1.4276534998640662</v>
      </c>
      <c r="P99" s="23">
        <f t="shared" si="23"/>
        <v>1.088447453746552E-2</v>
      </c>
      <c r="Q99" s="23">
        <f t="shared" si="23"/>
        <v>2.4917254150248373E-2</v>
      </c>
      <c r="R99">
        <f t="shared" si="24"/>
        <v>1.8724162579119106</v>
      </c>
      <c r="S99">
        <f t="shared" si="25"/>
        <v>59.257124405269174</v>
      </c>
      <c r="T99" s="24">
        <f t="shared" si="26"/>
        <v>1.6092855660858059</v>
      </c>
      <c r="U99" s="24">
        <f t="shared" si="27"/>
        <v>0.54514202559548441</v>
      </c>
      <c r="V99" s="24">
        <v>1.6092855660858059</v>
      </c>
      <c r="W99" s="24">
        <v>0.54514202559548441</v>
      </c>
      <c r="X99" s="24"/>
      <c r="Y99" s="24"/>
      <c r="Z99" s="24"/>
      <c r="AA99" s="24"/>
    </row>
    <row r="100" spans="1:27">
      <c r="A100" s="1" t="s">
        <v>539</v>
      </c>
      <c r="B100" s="15">
        <v>472</v>
      </c>
      <c r="C100" s="1" t="s">
        <v>497</v>
      </c>
      <c r="D100" s="1" t="s">
        <v>7</v>
      </c>
      <c r="E100" s="1" t="s">
        <v>563</v>
      </c>
      <c r="F100" s="1">
        <v>30.59</v>
      </c>
      <c r="G100" s="1">
        <v>87.51</v>
      </c>
      <c r="H100" s="13">
        <f t="shared" si="16"/>
        <v>87.85</v>
      </c>
      <c r="I100" s="13">
        <f t="shared" si="17"/>
        <v>30.98</v>
      </c>
      <c r="J100" s="23">
        <f t="shared" si="18"/>
        <v>1.5332717478770184</v>
      </c>
      <c r="K100" s="23">
        <f t="shared" si="18"/>
        <v>0.54070300226784329</v>
      </c>
      <c r="L100">
        <f t="shared" si="19"/>
        <v>0.63469456863743079</v>
      </c>
      <c r="M100">
        <f t="shared" si="20"/>
        <v>76.548242259999995</v>
      </c>
      <c r="N100" s="24">
        <f t="shared" si="21"/>
        <v>0.61728244256715514</v>
      </c>
      <c r="O100" s="24">
        <f t="shared" si="22"/>
        <v>1.4085794864340406</v>
      </c>
      <c r="P100" s="23">
        <f t="shared" si="23"/>
        <v>1.0773611037549655E-2</v>
      </c>
      <c r="Q100" s="23">
        <f t="shared" si="23"/>
        <v>2.4584349814324811E-2</v>
      </c>
      <c r="R100">
        <f t="shared" si="24"/>
        <v>1.8725135978573106</v>
      </c>
      <c r="S100">
        <f t="shared" si="25"/>
        <v>59.245523272057724</v>
      </c>
      <c r="T100" s="24">
        <f t="shared" si="26"/>
        <v>1.6091753813066105</v>
      </c>
      <c r="U100" s="24">
        <f t="shared" si="27"/>
        <v>0.54476642456392133</v>
      </c>
      <c r="V100" s="24">
        <v>1.6091753813066105</v>
      </c>
      <c r="W100" s="24">
        <v>0.54476642456392133</v>
      </c>
      <c r="X100" s="24"/>
      <c r="Y100" s="24"/>
      <c r="Z100" s="24"/>
      <c r="AA100" s="24"/>
    </row>
    <row r="101" spans="1:27">
      <c r="A101" s="1" t="s">
        <v>539</v>
      </c>
      <c r="B101" s="15">
        <v>548</v>
      </c>
      <c r="C101" s="1" t="s">
        <v>497</v>
      </c>
      <c r="D101" s="1" t="s">
        <v>503</v>
      </c>
      <c r="E101" s="1" t="s">
        <v>564</v>
      </c>
      <c r="F101" s="1">
        <v>33.479999999999997</v>
      </c>
      <c r="G101" s="1">
        <v>90.31</v>
      </c>
      <c r="H101" s="13">
        <f t="shared" si="16"/>
        <v>90.52</v>
      </c>
      <c r="I101" s="13">
        <f t="shared" si="17"/>
        <v>33.799999999999997</v>
      </c>
      <c r="J101" s="23">
        <f t="shared" si="18"/>
        <v>1.579872038905267</v>
      </c>
      <c r="K101" s="23">
        <f t="shared" si="18"/>
        <v>0.58992128717408332</v>
      </c>
      <c r="L101">
        <f t="shared" si="19"/>
        <v>0.6329599706319633</v>
      </c>
      <c r="M101">
        <f t="shared" si="20"/>
        <v>78.248242599999998</v>
      </c>
      <c r="N101" s="24">
        <f t="shared" si="21"/>
        <v>0.61969263963489829</v>
      </c>
      <c r="O101" s="24">
        <f t="shared" si="22"/>
        <v>1.4273102156476276</v>
      </c>
      <c r="P101" s="23">
        <f t="shared" si="23"/>
        <v>1.0815676912003686E-2</v>
      </c>
      <c r="Q101" s="23">
        <f t="shared" si="23"/>
        <v>2.491126271040139E-2</v>
      </c>
      <c r="R101">
        <f t="shared" si="24"/>
        <v>1.8724766639214006</v>
      </c>
      <c r="S101">
        <f t="shared" si="25"/>
        <v>59.256915614081159</v>
      </c>
      <c r="T101" s="24">
        <f t="shared" si="26"/>
        <v>1.6093339951578247</v>
      </c>
      <c r="U101" s="24">
        <f t="shared" si="27"/>
        <v>0.54510528230564326</v>
      </c>
      <c r="V101" s="24">
        <v>1.6093339951578247</v>
      </c>
      <c r="W101" s="24">
        <v>0.54510528230564326</v>
      </c>
      <c r="X101" s="24"/>
      <c r="Y101" s="24"/>
      <c r="Z101" s="24"/>
      <c r="AA101" s="24"/>
    </row>
    <row r="102" spans="1:27">
      <c r="A102" s="1" t="s">
        <v>539</v>
      </c>
      <c r="B102" s="15">
        <v>595</v>
      </c>
      <c r="C102" s="1" t="s">
        <v>497</v>
      </c>
      <c r="D102" s="1" t="s">
        <v>503</v>
      </c>
      <c r="E102" s="1" t="s">
        <v>565</v>
      </c>
      <c r="F102" s="1">
        <v>31.49</v>
      </c>
      <c r="G102" s="1">
        <v>91.03</v>
      </c>
      <c r="H102" s="13">
        <f t="shared" si="16"/>
        <v>91.05</v>
      </c>
      <c r="I102" s="13">
        <f t="shared" si="17"/>
        <v>31.82</v>
      </c>
      <c r="J102" s="23">
        <f t="shared" si="18"/>
        <v>1.589122283940837</v>
      </c>
      <c r="K102" s="23">
        <f t="shared" si="18"/>
        <v>0.55536376798459564</v>
      </c>
      <c r="L102">
        <f t="shared" si="19"/>
        <v>0.63329201420807479</v>
      </c>
      <c r="M102">
        <f t="shared" si="20"/>
        <v>77.054625339999987</v>
      </c>
      <c r="N102" s="24">
        <f t="shared" si="21"/>
        <v>0.61719632040040195</v>
      </c>
      <c r="O102" s="24">
        <f t="shared" si="22"/>
        <v>1.4143549591875413</v>
      </c>
      <c r="P102" s="23">
        <f t="shared" si="23"/>
        <v>1.0772107922180861E-2</v>
      </c>
      <c r="Q102" s="23">
        <f t="shared" si="23"/>
        <v>2.4685150829732619E-2</v>
      </c>
      <c r="R102">
        <f t="shared" si="24"/>
        <v>1.8725149175829408</v>
      </c>
      <c r="S102">
        <f t="shared" si="25"/>
        <v>59.24903601094816</v>
      </c>
      <c r="T102" s="24">
        <f t="shared" si="26"/>
        <v>1.6092352174618332</v>
      </c>
      <c r="U102" s="24">
        <f t="shared" si="27"/>
        <v>0.54486440828495997</v>
      </c>
      <c r="V102" s="24">
        <v>1.6092352174618332</v>
      </c>
      <c r="W102" s="24">
        <v>0.54486440828495997</v>
      </c>
      <c r="X102" s="24"/>
      <c r="Y102" s="24"/>
      <c r="Z102" s="24"/>
      <c r="AA102" s="24"/>
    </row>
    <row r="103" spans="1:27">
      <c r="A103" s="1" t="s">
        <v>539</v>
      </c>
      <c r="B103" s="15">
        <v>791</v>
      </c>
      <c r="C103" s="1" t="s">
        <v>497</v>
      </c>
      <c r="D103" s="1" t="s">
        <v>28</v>
      </c>
      <c r="E103" s="1" t="s">
        <v>566</v>
      </c>
      <c r="F103" s="1">
        <v>31.08</v>
      </c>
      <c r="G103" s="1">
        <v>93.16</v>
      </c>
      <c r="H103" s="13">
        <f t="shared" si="16"/>
        <v>93.27</v>
      </c>
      <c r="I103" s="13">
        <f t="shared" si="17"/>
        <v>31.13</v>
      </c>
      <c r="J103" s="23">
        <f t="shared" si="18"/>
        <v>1.6278685933351111</v>
      </c>
      <c r="K103" s="23">
        <f t="shared" si="18"/>
        <v>0.54332099614583473</v>
      </c>
      <c r="L103">
        <f t="shared" si="19"/>
        <v>0.63710549777022818</v>
      </c>
      <c r="M103">
        <f t="shared" si="20"/>
        <v>76.638667809999987</v>
      </c>
      <c r="N103" s="24">
        <f t="shared" si="21"/>
        <v>0.61986036363709074</v>
      </c>
      <c r="O103" s="24">
        <f t="shared" si="22"/>
        <v>1.4089967347600529</v>
      </c>
      <c r="P103" s="23">
        <f t="shared" si="23"/>
        <v>1.0818604248076567E-2</v>
      </c>
      <c r="Q103" s="23">
        <f t="shared" si="23"/>
        <v>2.4591632171412161E-2</v>
      </c>
      <c r="R103">
        <f t="shared" si="24"/>
        <v>1.8724740936870112</v>
      </c>
      <c r="S103">
        <f t="shared" si="25"/>
        <v>59.245777049451249</v>
      </c>
      <c r="T103" s="24">
        <f t="shared" si="26"/>
        <v>1.6091456737786947</v>
      </c>
      <c r="U103" s="24">
        <f t="shared" si="27"/>
        <v>0.54479375272648067</v>
      </c>
      <c r="V103" s="24">
        <v>1.6091456737786947</v>
      </c>
      <c r="W103" s="24">
        <v>0.54479375272648067</v>
      </c>
      <c r="X103" s="24"/>
      <c r="Y103" s="24"/>
      <c r="Z103" s="24"/>
      <c r="AA103" s="24"/>
    </row>
    <row r="104" spans="1:27">
      <c r="A104" s="1" t="s">
        <v>539</v>
      </c>
      <c r="B104" s="15">
        <v>850</v>
      </c>
      <c r="C104" s="1" t="s">
        <v>497</v>
      </c>
      <c r="D104" s="1" t="s">
        <v>306</v>
      </c>
      <c r="E104" s="1" t="s">
        <v>567</v>
      </c>
      <c r="F104" s="1">
        <v>32.229999999999997</v>
      </c>
      <c r="G104" s="1">
        <v>96.5</v>
      </c>
      <c r="H104" s="13">
        <f t="shared" si="16"/>
        <v>96.83</v>
      </c>
      <c r="I104" s="13">
        <f t="shared" si="17"/>
        <v>32.380000000000003</v>
      </c>
      <c r="J104" s="23">
        <f t="shared" si="18"/>
        <v>1.6900023147061092</v>
      </c>
      <c r="K104" s="23">
        <f t="shared" si="18"/>
        <v>0.56513761179576394</v>
      </c>
      <c r="L104">
        <f t="shared" si="19"/>
        <v>0.65118797602376899</v>
      </c>
      <c r="M104">
        <f t="shared" si="20"/>
        <v>77.392214059999986</v>
      </c>
      <c r="N104" s="24">
        <f t="shared" si="21"/>
        <v>0.6354859515849387</v>
      </c>
      <c r="O104" s="24">
        <f t="shared" si="22"/>
        <v>1.4140876864703975</v>
      </c>
      <c r="P104" s="23">
        <f t="shared" si="23"/>
        <v>1.1091322205326458E-2</v>
      </c>
      <c r="Q104" s="23">
        <f t="shared" si="23"/>
        <v>2.4680486040817708E-2</v>
      </c>
      <c r="R104">
        <f t="shared" si="24"/>
        <v>1.8722346291001499</v>
      </c>
      <c r="S104">
        <f t="shared" si="25"/>
        <v>59.248873451222245</v>
      </c>
      <c r="T104" s="24">
        <f t="shared" si="26"/>
        <v>1.608991622128378</v>
      </c>
      <c r="U104" s="24">
        <f t="shared" si="27"/>
        <v>0.54500315686225731</v>
      </c>
      <c r="V104" s="24">
        <v>1.608991622128378</v>
      </c>
      <c r="W104" s="24">
        <v>0.54500315686225731</v>
      </c>
      <c r="X104" s="24"/>
      <c r="Y104" s="24"/>
      <c r="Z104" s="24"/>
      <c r="AA104" s="24"/>
    </row>
    <row r="105" spans="1:27">
      <c r="A105" s="1" t="s">
        <v>539</v>
      </c>
      <c r="B105" s="15">
        <v>863</v>
      </c>
      <c r="C105" s="1" t="s">
        <v>497</v>
      </c>
      <c r="D105" s="1" t="s">
        <v>306</v>
      </c>
      <c r="E105" s="1" t="s">
        <v>568</v>
      </c>
      <c r="F105" s="1">
        <v>30.04</v>
      </c>
      <c r="G105" s="1">
        <v>94.07</v>
      </c>
      <c r="H105" s="13">
        <f t="shared" si="16"/>
        <v>94.12</v>
      </c>
      <c r="I105" s="13">
        <f t="shared" si="17"/>
        <v>30.07</v>
      </c>
      <c r="J105" s="23">
        <f t="shared" si="18"/>
        <v>1.6427038919770631</v>
      </c>
      <c r="K105" s="23">
        <f t="shared" si="18"/>
        <v>0.52482050607469488</v>
      </c>
      <c r="L105">
        <f t="shared" si="19"/>
        <v>0.63958992247843327</v>
      </c>
      <c r="M105">
        <f t="shared" si="20"/>
        <v>75.999660589999991</v>
      </c>
      <c r="N105" s="24">
        <f t="shared" si="21"/>
        <v>0.62059045174137328</v>
      </c>
      <c r="O105" s="24">
        <f t="shared" si="22"/>
        <v>1.4014918172774782</v>
      </c>
      <c r="P105" s="23">
        <f t="shared" si="23"/>
        <v>1.083134668932594E-2</v>
      </c>
      <c r="Q105" s="23">
        <f t="shared" si="23"/>
        <v>2.4460646651250747E-2</v>
      </c>
      <c r="R105">
        <f t="shared" si="24"/>
        <v>1.8724629056384139</v>
      </c>
      <c r="S105">
        <f t="shared" si="25"/>
        <v>59.241212433421396</v>
      </c>
      <c r="T105" s="24">
        <f t="shared" si="26"/>
        <v>1.609059772629883</v>
      </c>
      <c r="U105" s="24">
        <f t="shared" si="27"/>
        <v>0.54467128087193928</v>
      </c>
      <c r="V105" s="24">
        <v>1.609059772629883</v>
      </c>
      <c r="W105" s="24">
        <v>0.54467128087193928</v>
      </c>
      <c r="X105" s="24"/>
      <c r="Y105" s="24"/>
      <c r="Z105" s="24"/>
      <c r="AA105" s="24"/>
    </row>
    <row r="106" spans="1:27">
      <c r="A106" s="1" t="s">
        <v>0</v>
      </c>
      <c r="B106" s="1">
        <v>833</v>
      </c>
      <c r="C106" s="1" t="s">
        <v>508</v>
      </c>
      <c r="D106" s="1" t="s">
        <v>306</v>
      </c>
      <c r="E106" s="1" t="s">
        <v>569</v>
      </c>
      <c r="F106" s="1">
        <v>33.26</v>
      </c>
      <c r="G106" s="1">
        <v>94.04</v>
      </c>
      <c r="H106" s="13">
        <f t="shared" si="16"/>
        <v>94.07</v>
      </c>
      <c r="I106" s="13">
        <f t="shared" si="17"/>
        <v>33.43</v>
      </c>
      <c r="J106" s="23">
        <f t="shared" si="18"/>
        <v>1.6418312273510658</v>
      </c>
      <c r="K106" s="23">
        <f t="shared" si="18"/>
        <v>0.58346356894170437</v>
      </c>
      <c r="L106">
        <f t="shared" si="19"/>
        <v>0.63942827750621467</v>
      </c>
      <c r="M106">
        <f t="shared" si="20"/>
        <v>78.025192910000001</v>
      </c>
      <c r="N106" s="24">
        <f t="shared" si="21"/>
        <v>0.62551363066509247</v>
      </c>
      <c r="O106" s="24">
        <f t="shared" si="22"/>
        <v>1.4235567106935618</v>
      </c>
      <c r="P106" s="23">
        <f t="shared" si="23"/>
        <v>1.0917272371209631E-2</v>
      </c>
      <c r="Q106" s="23">
        <f t="shared" si="23"/>
        <v>2.4845751690463023E-2</v>
      </c>
      <c r="R106">
        <f t="shared" si="24"/>
        <v>1.872387459936077</v>
      </c>
      <c r="S106">
        <f t="shared" si="25"/>
        <v>59.254632669742165</v>
      </c>
      <c r="T106" s="24">
        <f t="shared" si="26"/>
        <v>1.6092191885752549</v>
      </c>
      <c r="U106" s="24">
        <f t="shared" si="27"/>
        <v>0.54508676250308352</v>
      </c>
      <c r="V106" s="24">
        <v>1.6092191885752549</v>
      </c>
      <c r="W106" s="24">
        <v>0.54508676250308352</v>
      </c>
      <c r="X106" s="24"/>
      <c r="Y106" s="24"/>
      <c r="Z106" s="24"/>
      <c r="AA106" s="24"/>
    </row>
    <row r="107" spans="1:27">
      <c r="A107" s="1" t="s">
        <v>0</v>
      </c>
      <c r="B107" s="1">
        <v>827</v>
      </c>
      <c r="C107" s="1" t="s">
        <v>508</v>
      </c>
      <c r="D107" s="1" t="s">
        <v>306</v>
      </c>
      <c r="E107" s="1" t="s">
        <v>570</v>
      </c>
      <c r="F107" s="1">
        <v>32.21</v>
      </c>
      <c r="G107" s="1">
        <v>95.18</v>
      </c>
      <c r="H107" s="13">
        <f t="shared" si="16"/>
        <v>95.3</v>
      </c>
      <c r="I107" s="13">
        <f t="shared" si="17"/>
        <v>32.35</v>
      </c>
      <c r="J107" s="23">
        <f t="shared" si="18"/>
        <v>1.663298777150596</v>
      </c>
      <c r="K107" s="23">
        <f t="shared" si="18"/>
        <v>0.56461401302016567</v>
      </c>
      <c r="L107">
        <f t="shared" si="19"/>
        <v>0.64396089179001093</v>
      </c>
      <c r="M107">
        <f t="shared" si="20"/>
        <v>77.374128949999985</v>
      </c>
      <c r="N107" s="24">
        <f t="shared" si="21"/>
        <v>0.62838873456438982</v>
      </c>
      <c r="O107" s="24">
        <f t="shared" si="22"/>
        <v>1.4154668298832405</v>
      </c>
      <c r="P107" s="23">
        <f t="shared" si="23"/>
        <v>1.0967452400589297E-2</v>
      </c>
      <c r="Q107" s="23">
        <f t="shared" si="23"/>
        <v>2.4704556634229009E-2</v>
      </c>
      <c r="R107">
        <f t="shared" si="24"/>
        <v>1.8723433987719797</v>
      </c>
      <c r="S107">
        <f t="shared" si="25"/>
        <v>59.24971226925647</v>
      </c>
      <c r="T107" s="24">
        <f t="shared" si="26"/>
        <v>1.6090991139193545</v>
      </c>
      <c r="U107" s="24">
        <f t="shared" si="27"/>
        <v>0.54497109917124786</v>
      </c>
      <c r="V107" s="24">
        <v>1.6090991139193545</v>
      </c>
      <c r="W107" s="24">
        <v>0.54497109917124786</v>
      </c>
      <c r="X107" s="24"/>
      <c r="Y107" s="24"/>
      <c r="Z107" s="24"/>
      <c r="AA107" s="24"/>
    </row>
    <row r="108" spans="1:27">
      <c r="A108" s="1" t="s">
        <v>0</v>
      </c>
      <c r="B108" s="1">
        <v>891</v>
      </c>
      <c r="C108" s="1" t="s">
        <v>508</v>
      </c>
      <c r="D108" s="1" t="s">
        <v>306</v>
      </c>
      <c r="E108" s="1" t="s">
        <v>307</v>
      </c>
      <c r="F108" s="1">
        <v>29.25</v>
      </c>
      <c r="G108" s="1">
        <v>98.29</v>
      </c>
      <c r="H108" s="13">
        <f t="shared" si="16"/>
        <v>98.48</v>
      </c>
      <c r="I108" s="13">
        <f t="shared" si="17"/>
        <v>29.42</v>
      </c>
      <c r="J108" s="23">
        <f t="shared" si="18"/>
        <v>1.7188002473640158</v>
      </c>
      <c r="K108" s="23">
        <f t="shared" si="18"/>
        <v>0.51347586593673178</v>
      </c>
      <c r="L108">
        <f t="shared" si="19"/>
        <v>0.66088743144245821</v>
      </c>
      <c r="M108">
        <f t="shared" si="20"/>
        <v>75.607816540000002</v>
      </c>
      <c r="N108" s="24">
        <f t="shared" si="21"/>
        <v>0.64014685370457414</v>
      </c>
      <c r="O108" s="24">
        <f t="shared" si="22"/>
        <v>1.3919576093412369</v>
      </c>
      <c r="P108" s="23">
        <f t="shared" si="23"/>
        <v>1.1172670293427278E-2</v>
      </c>
      <c r="Q108" s="23">
        <f t="shared" si="23"/>
        <v>2.4294243331193562E-2</v>
      </c>
      <c r="R108">
        <f t="shared" si="24"/>
        <v>1.8721631942525683</v>
      </c>
      <c r="S108">
        <f t="shared" si="25"/>
        <v>59.235413569079618</v>
      </c>
      <c r="T108" s="24">
        <f t="shared" si="26"/>
        <v>1.6087053090779766</v>
      </c>
      <c r="U108" s="24">
        <f t="shared" si="27"/>
        <v>0.5446617399307071</v>
      </c>
      <c r="V108" s="24">
        <v>1.6087053090779766</v>
      </c>
      <c r="W108" s="24">
        <v>0.5446617399307071</v>
      </c>
      <c r="X108" s="24"/>
      <c r="Y108" s="24"/>
      <c r="Z108" s="24"/>
      <c r="AA108" s="24"/>
    </row>
    <row r="109" spans="1:27">
      <c r="A109" s="1" t="s">
        <v>0</v>
      </c>
      <c r="B109" s="1">
        <v>901</v>
      </c>
      <c r="C109" s="1" t="s">
        <v>508</v>
      </c>
      <c r="D109" s="1" t="s">
        <v>306</v>
      </c>
      <c r="E109" s="1" t="s">
        <v>571</v>
      </c>
      <c r="F109" s="1">
        <v>27.13</v>
      </c>
      <c r="G109" s="1">
        <v>98.8</v>
      </c>
      <c r="H109" s="13">
        <f t="shared" si="16"/>
        <v>99.33</v>
      </c>
      <c r="I109" s="13">
        <f t="shared" si="17"/>
        <v>27.22</v>
      </c>
      <c r="J109" s="23">
        <f t="shared" si="18"/>
        <v>1.7336355460059676</v>
      </c>
      <c r="K109" s="23">
        <f t="shared" si="18"/>
        <v>0.47507862239285648</v>
      </c>
      <c r="L109">
        <f t="shared" si="19"/>
        <v>0.66662654378769215</v>
      </c>
      <c r="M109">
        <f t="shared" si="20"/>
        <v>74.281575139999987</v>
      </c>
      <c r="N109" s="24">
        <f t="shared" si="21"/>
        <v>0.64169782983339152</v>
      </c>
      <c r="O109" s="24">
        <f t="shared" si="22"/>
        <v>1.3756304969772288</v>
      </c>
      <c r="P109" s="23">
        <f t="shared" si="23"/>
        <v>1.1199739933494978E-2</v>
      </c>
      <c r="Q109" s="23">
        <f t="shared" si="23"/>
        <v>2.4009281463098546E-2</v>
      </c>
      <c r="R109">
        <f t="shared" si="24"/>
        <v>1.8721394227828674</v>
      </c>
      <c r="S109">
        <f t="shared" si="25"/>
        <v>59.225483146927616</v>
      </c>
      <c r="T109" s="24">
        <f t="shared" si="26"/>
        <v>1.6085188850737533</v>
      </c>
      <c r="U109" s="24">
        <f t="shared" si="27"/>
        <v>0.54439509875222258</v>
      </c>
      <c r="V109" s="24">
        <v>1.6085188850737533</v>
      </c>
      <c r="W109" s="24">
        <v>0.54439509875222258</v>
      </c>
      <c r="X109" s="24"/>
      <c r="Y109" s="24"/>
      <c r="Z109" s="24"/>
      <c r="AA109" s="24"/>
    </row>
    <row r="110" spans="1:27">
      <c r="A110" s="1" t="s">
        <v>539</v>
      </c>
      <c r="B110" s="15">
        <v>893</v>
      </c>
      <c r="C110" s="1" t="s">
        <v>497</v>
      </c>
      <c r="D110" s="1" t="s">
        <v>306</v>
      </c>
      <c r="E110" s="1" t="s">
        <v>547</v>
      </c>
      <c r="F110" s="1">
        <v>27.31</v>
      </c>
      <c r="G110" s="1">
        <v>99.29</v>
      </c>
      <c r="H110" s="13">
        <f t="shared" si="0"/>
        <v>99.48</v>
      </c>
      <c r="I110" s="13">
        <f t="shared" si="1"/>
        <v>27.52</v>
      </c>
      <c r="J110" s="23">
        <f t="shared" si="18"/>
        <v>1.7362535398839591</v>
      </c>
      <c r="K110" s="23">
        <f t="shared" si="18"/>
        <v>0.48031461014883947</v>
      </c>
      <c r="L110">
        <f t="shared" si="19"/>
        <v>0.66769025500614154</v>
      </c>
      <c r="M110">
        <f t="shared" si="20"/>
        <v>74.462426239999999</v>
      </c>
      <c r="N110" s="24">
        <f t="shared" si="21"/>
        <v>0.64328951121527389</v>
      </c>
      <c r="O110" s="24">
        <f t="shared" si="22"/>
        <v>1.3773719419580996</v>
      </c>
      <c r="P110" s="23">
        <f t="shared" si="23"/>
        <v>1.1227520014251518E-2</v>
      </c>
      <c r="Q110" s="23">
        <f t="shared" si="23"/>
        <v>2.4039675411757073E-2</v>
      </c>
      <c r="R110">
        <f t="shared" si="24"/>
        <v>1.8721150271263785</v>
      </c>
      <c r="S110">
        <f t="shared" si="25"/>
        <v>59.226542322820393</v>
      </c>
      <c r="T110" s="24">
        <f t="shared" si="26"/>
        <v>1.6085156319712479</v>
      </c>
      <c r="U110" s="24">
        <f t="shared" si="27"/>
        <v>0.5444373160807392</v>
      </c>
      <c r="V110" s="24">
        <v>1.6085156319712479</v>
      </c>
      <c r="W110" s="24">
        <v>0.5444373160807392</v>
      </c>
      <c r="X110" s="24"/>
      <c r="Y110" s="24"/>
      <c r="Z110" s="24"/>
      <c r="AA110" s="24"/>
    </row>
    <row r="111" spans="1:27">
      <c r="A111" s="1" t="s">
        <v>539</v>
      </c>
      <c r="B111" s="15">
        <v>894</v>
      </c>
      <c r="C111" s="1" t="s">
        <v>497</v>
      </c>
      <c r="D111" s="1" t="s">
        <v>306</v>
      </c>
      <c r="E111" s="1" t="s">
        <v>546</v>
      </c>
      <c r="F111" s="1">
        <v>28.2</v>
      </c>
      <c r="G111" s="1">
        <v>99.21</v>
      </c>
      <c r="H111" s="13">
        <f t="shared" si="0"/>
        <v>99.35</v>
      </c>
      <c r="I111" s="13">
        <f t="shared" si="1"/>
        <v>28.33</v>
      </c>
      <c r="J111" s="23">
        <f t="shared" si="18"/>
        <v>1.7339846118563662</v>
      </c>
      <c r="K111" s="23">
        <f t="shared" si="18"/>
        <v>0.49445177708999355</v>
      </c>
      <c r="L111">
        <f t="shared" si="19"/>
        <v>0.66676749799090784</v>
      </c>
      <c r="M111">
        <f t="shared" si="20"/>
        <v>74.95072420999999</v>
      </c>
      <c r="N111" s="24">
        <f t="shared" si="21"/>
        <v>0.6438992919700588</v>
      </c>
      <c r="O111" s="24">
        <f t="shared" si="22"/>
        <v>1.3831003395621955</v>
      </c>
      <c r="P111" s="23">
        <f t="shared" si="23"/>
        <v>1.1238162696137812E-2</v>
      </c>
      <c r="Q111" s="23">
        <f t="shared" si="23"/>
        <v>2.4139654810811897E-2</v>
      </c>
      <c r="R111">
        <f t="shared" si="24"/>
        <v>1.8721056809514169</v>
      </c>
      <c r="S111">
        <f t="shared" si="25"/>
        <v>59.230026429819524</v>
      </c>
      <c r="T111" s="24">
        <f t="shared" si="26"/>
        <v>1.6085658450268083</v>
      </c>
      <c r="U111" s="24">
        <f t="shared" si="27"/>
        <v>0.5445399117360844</v>
      </c>
      <c r="V111" s="24">
        <v>1.6085658450268083</v>
      </c>
      <c r="W111" s="24">
        <v>0.5445399117360844</v>
      </c>
      <c r="X111" s="24"/>
      <c r="Y111" s="24"/>
      <c r="Z111" s="24"/>
      <c r="AA111" s="24"/>
    </row>
    <row r="112" spans="1:27">
      <c r="A112" s="1" t="s">
        <v>539</v>
      </c>
      <c r="B112" s="15">
        <v>911</v>
      </c>
      <c r="C112" s="1" t="s">
        <v>497</v>
      </c>
      <c r="D112" s="1" t="s">
        <v>306</v>
      </c>
      <c r="E112" s="1" t="s">
        <v>523</v>
      </c>
      <c r="F112" s="1">
        <v>25.55</v>
      </c>
      <c r="G112" s="1">
        <v>97.29</v>
      </c>
      <c r="H112" s="13">
        <f t="shared" si="0"/>
        <v>97.48</v>
      </c>
      <c r="I112" s="13">
        <f t="shared" si="1"/>
        <v>25.92</v>
      </c>
      <c r="J112" s="23">
        <f t="shared" si="18"/>
        <v>1.7013469548440725</v>
      </c>
      <c r="K112" s="23">
        <f t="shared" si="18"/>
        <v>0.45238934211693027</v>
      </c>
      <c r="L112">
        <f t="shared" si="19"/>
        <v>0.65477756248223029</v>
      </c>
      <c r="M112">
        <f t="shared" si="20"/>
        <v>73.497887039999995</v>
      </c>
      <c r="N112" s="24">
        <f t="shared" si="21"/>
        <v>0.6278067903232597</v>
      </c>
      <c r="O112" s="24">
        <f t="shared" si="22"/>
        <v>1.3702362724335264</v>
      </c>
      <c r="P112" s="23">
        <f t="shared" si="23"/>
        <v>1.0957295557518558E-2</v>
      </c>
      <c r="Q112" s="23">
        <f t="shared" si="23"/>
        <v>2.3915134484219051E-2</v>
      </c>
      <c r="R112">
        <f t="shared" si="24"/>
        <v>1.8723523171890588</v>
      </c>
      <c r="S112">
        <f t="shared" si="25"/>
        <v>59.22220228955937</v>
      </c>
      <c r="T112" s="24">
        <f t="shared" si="26"/>
        <v>1.6086469413610767</v>
      </c>
      <c r="U112" s="24">
        <f t="shared" si="27"/>
        <v>0.54419405350327943</v>
      </c>
      <c r="V112" s="24">
        <v>1.6086469413610767</v>
      </c>
      <c r="W112" s="24">
        <v>0.54419405350327943</v>
      </c>
      <c r="X112" s="24"/>
      <c r="Y112" s="24"/>
      <c r="Z112" s="24"/>
      <c r="AA112" s="24"/>
    </row>
    <row r="113" spans="1:28">
      <c r="A113" s="1" t="s">
        <v>539</v>
      </c>
      <c r="B113" s="15">
        <v>252</v>
      </c>
      <c r="C113" s="1" t="s">
        <v>497</v>
      </c>
      <c r="D113" s="1" t="s">
        <v>60</v>
      </c>
      <c r="E113" s="1" t="s">
        <v>572</v>
      </c>
      <c r="F113" s="1">
        <v>29.88</v>
      </c>
      <c r="G113" s="1">
        <v>83.2</v>
      </c>
      <c r="H113" s="13">
        <f t="shared" si="0"/>
        <v>83.33</v>
      </c>
      <c r="I113" s="13">
        <f t="shared" si="1"/>
        <v>30.47</v>
      </c>
      <c r="J113" s="23">
        <f t="shared" si="18"/>
        <v>1.4543828656868747</v>
      </c>
      <c r="K113" s="23">
        <f t="shared" si="18"/>
        <v>0.53180182308267221</v>
      </c>
      <c r="L113">
        <f t="shared" si="19"/>
        <v>0.6503513216423672</v>
      </c>
      <c r="M113">
        <f t="shared" si="20"/>
        <v>76.240795389999988</v>
      </c>
      <c r="N113" s="24">
        <f t="shared" si="21"/>
        <v>0.63168875743204334</v>
      </c>
      <c r="O113" s="24">
        <f t="shared" si="22"/>
        <v>1.4015454825211193</v>
      </c>
      <c r="P113" s="23">
        <f t="shared" si="23"/>
        <v>1.1025048665020958E-2</v>
      </c>
      <c r="Q113" s="23">
        <f t="shared" si="23"/>
        <v>2.4461583286446167E-2</v>
      </c>
      <c r="R113">
        <f t="shared" si="24"/>
        <v>1.8722928244474017</v>
      </c>
      <c r="S113">
        <f t="shared" si="25"/>
        <v>59.241245073517966</v>
      </c>
      <c r="T113" s="24">
        <f t="shared" si="26"/>
        <v>1.6089141625897785</v>
      </c>
      <c r="U113" s="24">
        <f t="shared" si="27"/>
        <v>0.5447591811876441</v>
      </c>
      <c r="V113" s="24">
        <v>1.6089141625897785</v>
      </c>
      <c r="W113" s="24">
        <v>0.5447591811876441</v>
      </c>
      <c r="X113" s="24"/>
      <c r="Y113" s="24"/>
      <c r="Z113" s="24"/>
      <c r="AA113" s="24"/>
    </row>
    <row r="114" spans="1:28">
      <c r="A114" s="1" t="s">
        <v>539</v>
      </c>
      <c r="B114" s="15">
        <v>263</v>
      </c>
      <c r="C114" s="1" t="s">
        <v>497</v>
      </c>
      <c r="D114" s="1" t="s">
        <v>60</v>
      </c>
      <c r="E114" s="1" t="s">
        <v>573</v>
      </c>
      <c r="F114" s="1">
        <v>27.54</v>
      </c>
      <c r="G114" s="1">
        <v>81.349999999999994</v>
      </c>
      <c r="H114" s="13">
        <f t="shared" si="0"/>
        <v>81.58</v>
      </c>
      <c r="I114" s="13">
        <f t="shared" si="1"/>
        <v>27.9</v>
      </c>
      <c r="J114" s="23">
        <f t="shared" si="18"/>
        <v>1.423839603776974</v>
      </c>
      <c r="K114" s="23">
        <f t="shared" si="18"/>
        <v>0.4869468613064179</v>
      </c>
      <c r="L114">
        <f t="shared" si="19"/>
        <v>0.66050107625093291</v>
      </c>
      <c r="M114">
        <f t="shared" si="20"/>
        <v>74.691504299999991</v>
      </c>
      <c r="N114" s="24">
        <f t="shared" si="21"/>
        <v>0.63706536286423032</v>
      </c>
      <c r="O114" s="24">
        <f t="shared" si="22"/>
        <v>1.3818434018496735</v>
      </c>
      <c r="P114" s="23">
        <f t="shared" si="23"/>
        <v>1.1118888132393232E-2</v>
      </c>
      <c r="Q114" s="23">
        <f t="shared" si="23"/>
        <v>2.4117717109235902E-2</v>
      </c>
      <c r="R114">
        <f t="shared" si="24"/>
        <v>1.872210422710096</v>
      </c>
      <c r="S114">
        <f t="shared" si="25"/>
        <v>59.229261939331209</v>
      </c>
      <c r="T114" s="24">
        <f t="shared" si="26"/>
        <v>1.6086430620200205</v>
      </c>
      <c r="U114" s="24">
        <f t="shared" si="27"/>
        <v>0.54446486261204385</v>
      </c>
      <c r="V114" s="24">
        <v>1.6086430620200205</v>
      </c>
      <c r="W114" s="24">
        <v>0.54446486261204385</v>
      </c>
      <c r="X114" s="24"/>
      <c r="Y114" s="24"/>
      <c r="Z114" s="24"/>
      <c r="AA114" s="24"/>
    </row>
    <row r="115" spans="1:28">
      <c r="A115" s="1" t="s">
        <v>0</v>
      </c>
      <c r="B115" s="2" t="s">
        <v>1</v>
      </c>
      <c r="C115" s="1" t="s">
        <v>2</v>
      </c>
      <c r="D115" s="1" t="s">
        <v>3</v>
      </c>
      <c r="E115" s="3" t="s">
        <v>4</v>
      </c>
      <c r="F115" s="1">
        <v>61.13</v>
      </c>
      <c r="G115" s="1">
        <v>149.53</v>
      </c>
      <c r="H115" s="1">
        <f t="shared" si="0"/>
        <v>149.88</v>
      </c>
      <c r="I115" s="1">
        <f t="shared" si="1"/>
        <v>61.22</v>
      </c>
      <c r="J115" s="23">
        <f t="shared" si="18"/>
        <v>2.6158994828891009</v>
      </c>
      <c r="K115" s="23">
        <f t="shared" si="18"/>
        <v>1.0684905680709285</v>
      </c>
      <c r="L115">
        <f t="shared" si="19"/>
        <v>1.4329378862418383</v>
      </c>
      <c r="M115">
        <f t="shared" si="20"/>
        <v>94.778033139999991</v>
      </c>
      <c r="N115" s="24">
        <f t="shared" si="21"/>
        <v>1.4279582373616451</v>
      </c>
      <c r="O115" s="24">
        <f t="shared" si="22"/>
        <v>1.6755839900675067</v>
      </c>
      <c r="P115" s="23">
        <f t="shared" si="23"/>
        <v>2.4922572822935411E-2</v>
      </c>
      <c r="Q115" s="23">
        <f t="shared" si="23"/>
        <v>2.9244457520381954E-2</v>
      </c>
      <c r="R115">
        <f t="shared" si="24"/>
        <v>1.8600507833028772</v>
      </c>
      <c r="S115">
        <f t="shared" si="25"/>
        <v>59.407919866045262</v>
      </c>
      <c r="T115" s="24">
        <f t="shared" si="26"/>
        <v>1.6011547462055415</v>
      </c>
      <c r="U115" s="24">
        <f t="shared" si="27"/>
        <v>0.55567384524570373</v>
      </c>
      <c r="V115" s="24">
        <v>1.6011547462055415</v>
      </c>
      <c r="W115" s="24">
        <v>0.55567384524570373</v>
      </c>
      <c r="X115" s="24"/>
      <c r="Y115" s="24"/>
      <c r="Z115" s="24"/>
      <c r="AA115" s="24"/>
      <c r="AB115" s="4" t="s">
        <v>471</v>
      </c>
    </row>
    <row r="116" spans="1:28">
      <c r="A116" s="1" t="s">
        <v>0</v>
      </c>
      <c r="B116" s="5" t="s">
        <v>6</v>
      </c>
      <c r="C116" s="1" t="s">
        <v>2</v>
      </c>
      <c r="D116" s="1" t="s">
        <v>7</v>
      </c>
      <c r="E116" s="3" t="s">
        <v>8</v>
      </c>
      <c r="F116" s="1">
        <v>33.31</v>
      </c>
      <c r="G116" s="1">
        <v>86.48</v>
      </c>
      <c r="H116" s="1">
        <f t="shared" si="0"/>
        <v>86.8</v>
      </c>
      <c r="I116" s="1">
        <f t="shared" si="1"/>
        <v>33.520000000000003</v>
      </c>
      <c r="J116" s="23">
        <f t="shared" si="18"/>
        <v>1.5149457907310779</v>
      </c>
      <c r="K116" s="23">
        <f t="shared" si="18"/>
        <v>0.58503436526849928</v>
      </c>
      <c r="L116">
        <f t="shared" si="19"/>
        <v>0.63692596397802337</v>
      </c>
      <c r="M116">
        <f t="shared" si="20"/>
        <v>78.079448240000005</v>
      </c>
      <c r="N116" s="24">
        <f t="shared" si="21"/>
        <v>0.62319062853560625</v>
      </c>
      <c r="O116" s="24">
        <f t="shared" si="22"/>
        <v>1.4246659560709487</v>
      </c>
      <c r="P116" s="23">
        <f t="shared" si="23"/>
        <v>1.0876728335519257E-2</v>
      </c>
      <c r="Q116" s="23">
        <f t="shared" si="23"/>
        <v>2.4865111674510953E-2</v>
      </c>
      <c r="R116">
        <f t="shared" si="24"/>
        <v>1.8724230593630931</v>
      </c>
      <c r="S116">
        <f t="shared" si="25"/>
        <v>59.255307331288073</v>
      </c>
      <c r="T116" s="24">
        <f t="shared" si="26"/>
        <v>1.6092610557198144</v>
      </c>
      <c r="U116" s="24">
        <f t="shared" si="27"/>
        <v>0.54508751232363617</v>
      </c>
      <c r="V116" s="24">
        <v>1.6092610557198144</v>
      </c>
      <c r="W116" s="24">
        <v>0.54508751232363617</v>
      </c>
      <c r="X116" s="24"/>
      <c r="Y116" s="24"/>
      <c r="Z116" s="24"/>
      <c r="AA116" s="24"/>
      <c r="AB116" s="4"/>
    </row>
    <row r="117" spans="1:28">
      <c r="A117" s="1" t="s">
        <v>0</v>
      </c>
      <c r="B117" s="5" t="s">
        <v>9</v>
      </c>
      <c r="C117" s="1" t="s">
        <v>2</v>
      </c>
      <c r="D117" s="1" t="s">
        <v>7</v>
      </c>
      <c r="E117" s="3" t="s">
        <v>10</v>
      </c>
      <c r="F117" s="1">
        <v>30.41</v>
      </c>
      <c r="G117" s="1">
        <v>88.02</v>
      </c>
      <c r="H117" s="1">
        <f t="shared" si="0"/>
        <v>88.03</v>
      </c>
      <c r="I117" s="1">
        <f t="shared" si="1"/>
        <v>30.68</v>
      </c>
      <c r="J117" s="23">
        <f t="shared" si="18"/>
        <v>1.5364133405306084</v>
      </c>
      <c r="K117" s="23">
        <f t="shared" si="18"/>
        <v>0.5354670145118603</v>
      </c>
      <c r="L117">
        <f t="shared" si="19"/>
        <v>0.6343993545742127</v>
      </c>
      <c r="M117">
        <f t="shared" si="20"/>
        <v>76.367391159999997</v>
      </c>
      <c r="N117" s="24">
        <f t="shared" si="21"/>
        <v>0.61652643193587808</v>
      </c>
      <c r="O117" s="24">
        <f t="shared" si="22"/>
        <v>1.4067013863280882</v>
      </c>
      <c r="P117" s="23">
        <f t="shared" si="23"/>
        <v>1.076041616285379E-2</v>
      </c>
      <c r="Q117" s="23">
        <f t="shared" si="23"/>
        <v>2.4551570783793886E-2</v>
      </c>
      <c r="R117">
        <f t="shared" si="24"/>
        <v>1.8725251828414375</v>
      </c>
      <c r="S117">
        <f t="shared" si="25"/>
        <v>59.244380980237842</v>
      </c>
      <c r="T117" s="24">
        <f t="shared" si="26"/>
        <v>1.6091662465962697</v>
      </c>
      <c r="U117" s="24">
        <f t="shared" si="27"/>
        <v>0.54472841872299849</v>
      </c>
      <c r="V117" s="24">
        <v>1.6091662465962697</v>
      </c>
      <c r="W117" s="24">
        <v>0.54472841872299849</v>
      </c>
      <c r="X117" s="24"/>
      <c r="Y117" s="24"/>
      <c r="Z117" s="24"/>
      <c r="AA117" s="24"/>
      <c r="AB117" s="4"/>
    </row>
    <row r="118" spans="1:28">
      <c r="A118" s="1" t="s">
        <v>0</v>
      </c>
      <c r="B118" s="5" t="s">
        <v>11</v>
      </c>
      <c r="C118" s="1" t="s">
        <v>2</v>
      </c>
      <c r="D118" s="1" t="s">
        <v>7</v>
      </c>
      <c r="E118" s="3" t="s">
        <v>12</v>
      </c>
      <c r="F118" s="1">
        <v>32.21</v>
      </c>
      <c r="G118" s="1">
        <v>86.16</v>
      </c>
      <c r="H118" s="1">
        <f t="shared" si="0"/>
        <v>86.27</v>
      </c>
      <c r="I118" s="1">
        <f t="shared" si="1"/>
        <v>32.35</v>
      </c>
      <c r="J118" s="23">
        <f t="shared" si="18"/>
        <v>1.5056955456955081</v>
      </c>
      <c r="K118" s="23">
        <f t="shared" si="18"/>
        <v>0.56461401302016567</v>
      </c>
      <c r="L118">
        <f t="shared" si="19"/>
        <v>0.63838036148168398</v>
      </c>
      <c r="M118">
        <f t="shared" si="20"/>
        <v>77.374128949999985</v>
      </c>
      <c r="N118" s="24">
        <f t="shared" si="21"/>
        <v>0.62294315172953763</v>
      </c>
      <c r="O118" s="24">
        <f t="shared" si="22"/>
        <v>1.4166866438489412</v>
      </c>
      <c r="P118" s="23">
        <f t="shared" si="23"/>
        <v>1.0872409050431041E-2</v>
      </c>
      <c r="Q118" s="23">
        <f t="shared" si="23"/>
        <v>2.4725846404192297E-2</v>
      </c>
      <c r="R118">
        <f t="shared" si="24"/>
        <v>1.8724268518443237</v>
      </c>
      <c r="S118">
        <f t="shared" si="25"/>
        <v>59.250454180462583</v>
      </c>
      <c r="T118" s="24">
        <f t="shared" si="26"/>
        <v>1.6091832304228013</v>
      </c>
      <c r="U118" s="24">
        <f t="shared" si="27"/>
        <v>0.54494926673295829</v>
      </c>
      <c r="V118" s="24">
        <v>1.6091832304228013</v>
      </c>
      <c r="W118" s="24">
        <v>0.54494926673295829</v>
      </c>
      <c r="X118" s="24"/>
      <c r="Y118" s="24"/>
      <c r="Z118" s="24"/>
      <c r="AA118" s="24"/>
      <c r="AB118" s="4"/>
    </row>
    <row r="119" spans="1:28">
      <c r="A119" s="1" t="s">
        <v>0</v>
      </c>
      <c r="B119" s="5" t="s">
        <v>13</v>
      </c>
      <c r="C119" s="1" t="s">
        <v>2</v>
      </c>
      <c r="D119" s="1" t="s">
        <v>14</v>
      </c>
      <c r="E119" s="3" t="s">
        <v>15</v>
      </c>
      <c r="F119" s="1">
        <v>34.44</v>
      </c>
      <c r="G119" s="1">
        <v>92.19</v>
      </c>
      <c r="H119" s="1">
        <f t="shared" si="0"/>
        <v>92.32</v>
      </c>
      <c r="I119" s="1">
        <f t="shared" si="1"/>
        <v>34.729999999999997</v>
      </c>
      <c r="J119" s="23">
        <f t="shared" si="18"/>
        <v>1.6112879654411649</v>
      </c>
      <c r="K119" s="23">
        <f t="shared" si="18"/>
        <v>0.60615284921763057</v>
      </c>
      <c r="L119">
        <f t="shared" si="19"/>
        <v>0.63499691362240507</v>
      </c>
      <c r="M119">
        <f t="shared" si="20"/>
        <v>78.808881009999993</v>
      </c>
      <c r="N119" s="24">
        <f t="shared" si="21"/>
        <v>0.62292260634225505</v>
      </c>
      <c r="O119" s="24">
        <f t="shared" si="22"/>
        <v>1.4329846397638928</v>
      </c>
      <c r="P119" s="23">
        <f t="shared" si="23"/>
        <v>1.0872050465776863E-2</v>
      </c>
      <c r="Q119" s="23">
        <f t="shared" si="23"/>
        <v>2.5010300094384787E-2</v>
      </c>
      <c r="R119">
        <f t="shared" si="24"/>
        <v>1.8724271666936763</v>
      </c>
      <c r="S119">
        <f t="shared" si="25"/>
        <v>59.260366893504468</v>
      </c>
      <c r="T119" s="24">
        <f t="shared" si="26"/>
        <v>1.6093491069109445</v>
      </c>
      <c r="U119" s="24">
        <f t="shared" si="27"/>
        <v>0.54522752408255204</v>
      </c>
      <c r="V119" s="24">
        <v>1.6093491069109445</v>
      </c>
      <c r="W119" s="24">
        <v>0.54522752408255204</v>
      </c>
      <c r="X119" s="24"/>
      <c r="Y119" s="24"/>
      <c r="Z119" s="24"/>
      <c r="AA119" s="24"/>
      <c r="AB119" s="4"/>
    </row>
    <row r="120" spans="1:28">
      <c r="A120" s="1" t="s">
        <v>0</v>
      </c>
      <c r="B120" s="5" t="s">
        <v>16</v>
      </c>
      <c r="C120" s="1" t="s">
        <v>2</v>
      </c>
      <c r="D120" s="1" t="s">
        <v>17</v>
      </c>
      <c r="E120" s="3" t="s">
        <v>18</v>
      </c>
      <c r="F120" s="1">
        <v>35.11</v>
      </c>
      <c r="G120" s="1">
        <v>111.37</v>
      </c>
      <c r="H120" s="1">
        <f t="shared" si="0"/>
        <v>111.62</v>
      </c>
      <c r="I120" s="1">
        <f t="shared" si="1"/>
        <v>35.18</v>
      </c>
      <c r="J120" s="23">
        <f t="shared" si="18"/>
        <v>1.9481365110760707</v>
      </c>
      <c r="K120" s="23">
        <f t="shared" si="18"/>
        <v>0.61400683085160512</v>
      </c>
      <c r="L120">
        <f t="shared" si="19"/>
        <v>0.79618150159116563</v>
      </c>
      <c r="M120">
        <f t="shared" si="20"/>
        <v>79.080157659999998</v>
      </c>
      <c r="N120" s="24">
        <f t="shared" si="21"/>
        <v>0.78176517640875898</v>
      </c>
      <c r="O120" s="24">
        <f t="shared" si="22"/>
        <v>1.405401260863439</v>
      </c>
      <c r="P120" s="23">
        <f t="shared" si="23"/>
        <v>1.3644376305767144E-2</v>
      </c>
      <c r="Q120" s="23">
        <f t="shared" si="23"/>
        <v>2.4528879313746737E-2</v>
      </c>
      <c r="R120">
        <f t="shared" si="24"/>
        <v>1.8699914273708069</v>
      </c>
      <c r="S120">
        <f t="shared" si="25"/>
        <v>59.243590222238097</v>
      </c>
      <c r="T120" s="24">
        <f t="shared" si="26"/>
        <v>1.6069756499901355</v>
      </c>
      <c r="U120" s="24">
        <f t="shared" si="27"/>
        <v>0.54600194542809954</v>
      </c>
      <c r="V120" s="24">
        <v>1.6069756499901355</v>
      </c>
      <c r="W120" s="24">
        <v>0.54600194542809954</v>
      </c>
      <c r="X120" s="24"/>
      <c r="Y120" s="24"/>
      <c r="Z120" s="24"/>
      <c r="AA120" s="24"/>
      <c r="AB120" s="4" t="s">
        <v>471</v>
      </c>
    </row>
    <row r="121" spans="1:28">
      <c r="A121" s="1" t="s">
        <v>0</v>
      </c>
      <c r="B121" s="5" t="s">
        <v>19</v>
      </c>
      <c r="C121" s="1" t="s">
        <v>2</v>
      </c>
      <c r="D121" s="1" t="s">
        <v>17</v>
      </c>
      <c r="E121" s="3" t="s">
        <v>20</v>
      </c>
      <c r="F121" s="1">
        <v>33.26</v>
      </c>
      <c r="G121" s="1">
        <v>112.04</v>
      </c>
      <c r="H121" s="1">
        <f t="shared" si="0"/>
        <v>112.07</v>
      </c>
      <c r="I121" s="1">
        <f t="shared" si="1"/>
        <v>33.43</v>
      </c>
      <c r="J121" s="23">
        <f t="shared" si="18"/>
        <v>1.9559904927100451</v>
      </c>
      <c r="K121" s="23">
        <f t="shared" si="18"/>
        <v>0.58346356894170437</v>
      </c>
      <c r="L121">
        <f t="shared" si="19"/>
        <v>0.80224721239983077</v>
      </c>
      <c r="M121">
        <f t="shared" si="20"/>
        <v>78.025192910000001</v>
      </c>
      <c r="N121" s="24">
        <f t="shared" si="21"/>
        <v>0.78478945047013582</v>
      </c>
      <c r="O121" s="24">
        <f t="shared" si="22"/>
        <v>1.3897747808297582</v>
      </c>
      <c r="P121" s="23">
        <f t="shared" si="23"/>
        <v>1.3697159845620831E-2</v>
      </c>
      <c r="Q121" s="23">
        <f t="shared" si="23"/>
        <v>2.4256145786661854E-2</v>
      </c>
      <c r="R121">
        <f t="shared" si="24"/>
        <v>1.8699450223072545</v>
      </c>
      <c r="S121">
        <f t="shared" si="25"/>
        <v>59.2340859363592</v>
      </c>
      <c r="T121" s="24">
        <f t="shared" si="26"/>
        <v>1.6067771226691907</v>
      </c>
      <c r="U121" s="24">
        <f t="shared" si="27"/>
        <v>0.54575912939152171</v>
      </c>
      <c r="V121" s="24">
        <v>1.6067771226691907</v>
      </c>
      <c r="W121" s="24">
        <v>0.54575912939152171</v>
      </c>
      <c r="X121" s="24"/>
      <c r="Y121" s="24"/>
      <c r="Z121" s="24"/>
      <c r="AA121" s="24"/>
      <c r="AB121" s="4" t="s">
        <v>471</v>
      </c>
    </row>
    <row r="122" spans="1:28">
      <c r="A122" s="1" t="s">
        <v>0</v>
      </c>
      <c r="B122" s="5" t="s">
        <v>21</v>
      </c>
      <c r="C122" s="1" t="s">
        <v>2</v>
      </c>
      <c r="D122" s="1" t="s">
        <v>17</v>
      </c>
      <c r="E122" s="3" t="s">
        <v>22</v>
      </c>
      <c r="F122" s="1">
        <v>33.130000000000003</v>
      </c>
      <c r="G122" s="1">
        <v>110.55</v>
      </c>
      <c r="H122" s="1">
        <f t="shared" si="0"/>
        <v>110.92</v>
      </c>
      <c r="I122" s="1">
        <f t="shared" si="1"/>
        <v>33.22</v>
      </c>
      <c r="J122" s="23">
        <f t="shared" si="18"/>
        <v>1.9359192063121105</v>
      </c>
      <c r="K122" s="23">
        <f t="shared" si="18"/>
        <v>0.57979837751251628</v>
      </c>
      <c r="L122">
        <f t="shared" si="19"/>
        <v>0.78689344768054126</v>
      </c>
      <c r="M122">
        <f t="shared" si="20"/>
        <v>77.898597139999993</v>
      </c>
      <c r="N122" s="24">
        <f t="shared" si="21"/>
        <v>0.76940718336589264</v>
      </c>
      <c r="O122" s="24">
        <f t="shared" si="22"/>
        <v>1.391259987719182</v>
      </c>
      <c r="P122" s="23">
        <f t="shared" si="23"/>
        <v>1.3428688638230574E-2</v>
      </c>
      <c r="Q122" s="23">
        <f t="shared" si="23"/>
        <v>2.4282067536955602E-2</v>
      </c>
      <c r="R122">
        <f t="shared" si="24"/>
        <v>1.8701810392575069</v>
      </c>
      <c r="S122">
        <f t="shared" si="25"/>
        <v>59.23498926396951</v>
      </c>
      <c r="T122" s="24">
        <f t="shared" si="26"/>
        <v>1.6069950061181653</v>
      </c>
      <c r="U122" s="24">
        <f t="shared" si="27"/>
        <v>0.54566373505376642</v>
      </c>
      <c r="V122" s="24">
        <v>1.6069950061181653</v>
      </c>
      <c r="W122" s="24">
        <v>0.54566373505376642</v>
      </c>
      <c r="X122" s="24"/>
      <c r="Y122" s="24"/>
      <c r="Z122" s="24"/>
      <c r="AA122" s="24"/>
      <c r="AB122" s="4" t="s">
        <v>471</v>
      </c>
    </row>
    <row r="123" spans="1:28">
      <c r="A123" s="1" t="s">
        <v>0</v>
      </c>
      <c r="B123" s="2" t="s">
        <v>23</v>
      </c>
      <c r="C123" s="1" t="s">
        <v>2</v>
      </c>
      <c r="D123" s="1" t="s">
        <v>24</v>
      </c>
      <c r="E123" s="3" t="s">
        <v>25</v>
      </c>
      <c r="F123" s="1">
        <v>35.22</v>
      </c>
      <c r="G123" s="1">
        <v>119.1</v>
      </c>
      <c r="H123" s="1">
        <f t="shared" si="0"/>
        <v>119.17</v>
      </c>
      <c r="I123" s="1">
        <f t="shared" si="1"/>
        <v>35.369999999999997</v>
      </c>
      <c r="J123" s="23">
        <f t="shared" si="18"/>
        <v>2.0799088696016423</v>
      </c>
      <c r="K123" s="23">
        <f t="shared" si="18"/>
        <v>0.61732295643039437</v>
      </c>
      <c r="L123">
        <f t="shared" si="19"/>
        <v>0.9062307825097734</v>
      </c>
      <c r="M123">
        <f t="shared" si="20"/>
        <v>79.194696690000001</v>
      </c>
      <c r="N123" s="24">
        <f t="shared" si="21"/>
        <v>0.8901632223467002</v>
      </c>
      <c r="O123" s="24">
        <f t="shared" si="22"/>
        <v>1.3863331902232485</v>
      </c>
      <c r="P123" s="23">
        <f t="shared" si="23"/>
        <v>1.5536279110112284E-2</v>
      </c>
      <c r="Q123" s="23">
        <f t="shared" si="23"/>
        <v>2.4196078699072549E-2</v>
      </c>
      <c r="R123">
        <f t="shared" si="24"/>
        <v>1.8683274483317609</v>
      </c>
      <c r="S123">
        <f t="shared" si="25"/>
        <v>59.23199270353058</v>
      </c>
      <c r="T123" s="24">
        <f t="shared" si="26"/>
        <v>1.6053522822420716</v>
      </c>
      <c r="U123" s="24">
        <f t="shared" si="27"/>
        <v>0.54652791960367064</v>
      </c>
      <c r="V123" s="24">
        <v>1.6053522822420716</v>
      </c>
      <c r="W123" s="24">
        <v>0.54652791960367064</v>
      </c>
      <c r="X123" s="24"/>
      <c r="Y123" s="24"/>
      <c r="Z123" s="24"/>
      <c r="AA123" s="24"/>
      <c r="AB123" s="4" t="s">
        <v>481</v>
      </c>
    </row>
    <row r="124" spans="1:28">
      <c r="A124" s="1" t="s">
        <v>0</v>
      </c>
      <c r="B124" s="5" t="s">
        <v>26</v>
      </c>
      <c r="C124" s="1" t="s">
        <v>2</v>
      </c>
      <c r="D124" s="1" t="s">
        <v>24</v>
      </c>
      <c r="E124" s="3" t="s">
        <v>27</v>
      </c>
      <c r="F124" s="1">
        <v>36.450000000000003</v>
      </c>
      <c r="G124" s="1">
        <v>119.46</v>
      </c>
      <c r="H124" s="1">
        <f t="shared" si="0"/>
        <v>119.77</v>
      </c>
      <c r="I124" s="1">
        <f t="shared" si="1"/>
        <v>36.75</v>
      </c>
      <c r="J124" s="23">
        <f t="shared" si="18"/>
        <v>2.0903808451136086</v>
      </c>
      <c r="K124" s="23">
        <f t="shared" si="18"/>
        <v>0.64140850010791606</v>
      </c>
      <c r="L124">
        <f t="shared" si="19"/>
        <v>0.91561250041960041</v>
      </c>
      <c r="M124">
        <f t="shared" si="20"/>
        <v>80.026611750000001</v>
      </c>
      <c r="N124" s="24">
        <f t="shared" si="21"/>
        <v>0.90177603888642943</v>
      </c>
      <c r="O124" s="24">
        <f t="shared" si="22"/>
        <v>1.3976506820288455</v>
      </c>
      <c r="P124" s="23">
        <f t="shared" si="23"/>
        <v>1.5738960994160615E-2</v>
      </c>
      <c r="Q124" s="23">
        <f t="shared" si="23"/>
        <v>2.4393606194147693E-2</v>
      </c>
      <c r="R124">
        <f t="shared" si="24"/>
        <v>1.8681490991032583</v>
      </c>
      <c r="S124">
        <f t="shared" si="25"/>
        <v>59.238876190875168</v>
      </c>
      <c r="T124" s="24">
        <f t="shared" si="26"/>
        <v>1.6053138393391377</v>
      </c>
      <c r="U124" s="24">
        <f t="shared" si="27"/>
        <v>0.54681201123395973</v>
      </c>
      <c r="V124" s="24">
        <v>1.6053138393391377</v>
      </c>
      <c r="W124" s="24">
        <v>0.54681201123395973</v>
      </c>
      <c r="X124" s="24"/>
      <c r="Y124" s="24"/>
      <c r="Z124" s="24"/>
      <c r="AA124" s="24"/>
      <c r="AB124" s="4" t="s">
        <v>471</v>
      </c>
    </row>
    <row r="125" spans="1:28">
      <c r="A125" s="1" t="s">
        <v>0</v>
      </c>
      <c r="B125" s="5" t="s">
        <v>28</v>
      </c>
      <c r="C125" s="1" t="s">
        <v>2</v>
      </c>
      <c r="D125" s="1" t="s">
        <v>24</v>
      </c>
      <c r="E125" s="3" t="s">
        <v>29</v>
      </c>
      <c r="F125" s="1">
        <v>34.03</v>
      </c>
      <c r="G125" s="1">
        <v>118.15</v>
      </c>
      <c r="H125" s="1">
        <f t="shared" si="0"/>
        <v>118.25</v>
      </c>
      <c r="I125" s="1">
        <f t="shared" si="1"/>
        <v>34.049999999999997</v>
      </c>
      <c r="J125" s="23">
        <f t="shared" si="18"/>
        <v>2.0638518404832946</v>
      </c>
      <c r="K125" s="23">
        <f t="shared" si="18"/>
        <v>0.59428461030406921</v>
      </c>
      <c r="L125">
        <f t="shared" si="19"/>
        <v>0.89200005803661908</v>
      </c>
      <c r="M125">
        <f t="shared" si="20"/>
        <v>78.398951850000003</v>
      </c>
      <c r="N125" s="24">
        <f t="shared" si="21"/>
        <v>0.87377789816749207</v>
      </c>
      <c r="O125" s="24">
        <f t="shared" si="22"/>
        <v>1.3768487980346431</v>
      </c>
      <c r="P125" s="23">
        <f t="shared" si="23"/>
        <v>1.5250301254178464E-2</v>
      </c>
      <c r="Q125" s="23">
        <f t="shared" si="23"/>
        <v>2.4030544827830954E-2</v>
      </c>
      <c r="R125">
        <f t="shared" si="24"/>
        <v>1.8685790655642862</v>
      </c>
      <c r="S125">
        <f t="shared" si="25"/>
        <v>59.226224137957665</v>
      </c>
      <c r="T125" s="24">
        <f t="shared" si="26"/>
        <v>1.6054722350512576</v>
      </c>
      <c r="U125" s="24">
        <f t="shared" si="27"/>
        <v>0.54623755696466814</v>
      </c>
      <c r="V125" s="24">
        <v>1.6054722350512576</v>
      </c>
      <c r="W125" s="24">
        <v>0.54623755696466814</v>
      </c>
      <c r="X125" s="24"/>
      <c r="Y125" s="24"/>
      <c r="Z125" s="24"/>
      <c r="AA125" s="24"/>
      <c r="AB125" s="4" t="s">
        <v>471</v>
      </c>
    </row>
    <row r="126" spans="1:28">
      <c r="A126" s="1" t="s">
        <v>0</v>
      </c>
      <c r="B126" s="5" t="s">
        <v>30</v>
      </c>
      <c r="C126" s="1" t="s">
        <v>2</v>
      </c>
      <c r="D126" s="1" t="s">
        <v>24</v>
      </c>
      <c r="E126" s="3" t="s">
        <v>31</v>
      </c>
      <c r="F126" s="1">
        <v>37.39</v>
      </c>
      <c r="G126" s="1">
        <v>120.59</v>
      </c>
      <c r="H126" s="1">
        <f t="shared" si="0"/>
        <v>120.98</v>
      </c>
      <c r="I126" s="1">
        <f t="shared" si="1"/>
        <v>37.65</v>
      </c>
      <c r="J126" s="23">
        <f t="shared" si="18"/>
        <v>2.11149932906274</v>
      </c>
      <c r="K126" s="23">
        <f t="shared" si="18"/>
        <v>0.65711646337586505</v>
      </c>
      <c r="L126">
        <f t="shared" si="19"/>
        <v>0.93475868540457929</v>
      </c>
      <c r="M126">
        <f t="shared" si="20"/>
        <v>80.569165049999995</v>
      </c>
      <c r="N126" s="24">
        <f t="shared" si="21"/>
        <v>0.92212460047311395</v>
      </c>
      <c r="O126" s="24">
        <f t="shared" si="22"/>
        <v>1.4030596549966008</v>
      </c>
      <c r="P126" s="23">
        <f t="shared" si="23"/>
        <v>1.60941103918931E-2</v>
      </c>
      <c r="Q126" s="23">
        <f t="shared" si="23"/>
        <v>2.4488010581586395E-2</v>
      </c>
      <c r="R126">
        <f t="shared" si="24"/>
        <v>1.8678365469222329</v>
      </c>
      <c r="S126">
        <f t="shared" si="25"/>
        <v>59.242166018480994</v>
      </c>
      <c r="T126" s="24">
        <f t="shared" si="26"/>
        <v>1.605100111452296</v>
      </c>
      <c r="U126" s="24">
        <f t="shared" si="27"/>
        <v>0.54706402973270507</v>
      </c>
      <c r="V126" s="24">
        <v>1.605100111452296</v>
      </c>
      <c r="W126" s="24">
        <v>0.54706402973270507</v>
      </c>
      <c r="X126" s="24"/>
      <c r="Y126" s="24"/>
      <c r="Z126" s="24"/>
      <c r="AA126" s="24"/>
      <c r="AB126" s="4" t="s">
        <v>471</v>
      </c>
    </row>
    <row r="127" spans="1:28">
      <c r="A127" s="1" t="s">
        <v>0</v>
      </c>
      <c r="B127" s="5" t="s">
        <v>32</v>
      </c>
      <c r="C127" s="1" t="s">
        <v>2</v>
      </c>
      <c r="D127" s="1" t="s">
        <v>24</v>
      </c>
      <c r="E127" s="6" t="s">
        <v>33</v>
      </c>
      <c r="F127" s="1">
        <v>33.56</v>
      </c>
      <c r="G127" s="1">
        <v>117.23</v>
      </c>
      <c r="H127" s="1">
        <f t="shared" si="0"/>
        <v>117.38</v>
      </c>
      <c r="I127" s="1">
        <f t="shared" si="1"/>
        <v>33.93</v>
      </c>
      <c r="J127" s="23">
        <f t="shared" si="18"/>
        <v>2.048667475990944</v>
      </c>
      <c r="K127" s="23">
        <f t="shared" si="18"/>
        <v>0.59219021520167603</v>
      </c>
      <c r="L127">
        <f t="shared" si="19"/>
        <v>0.87872510277811289</v>
      </c>
      <c r="M127">
        <f t="shared" si="20"/>
        <v>78.326611409999998</v>
      </c>
      <c r="N127" s="24">
        <f t="shared" si="21"/>
        <v>0.86055033562784045</v>
      </c>
      <c r="O127" s="24">
        <f t="shared" si="22"/>
        <v>1.3784316822433982</v>
      </c>
      <c r="P127" s="23">
        <f t="shared" si="23"/>
        <v>1.5019436735848079E-2</v>
      </c>
      <c r="Q127" s="23">
        <f t="shared" si="23"/>
        <v>2.4058171368951557E-2</v>
      </c>
      <c r="R127">
        <f t="shared" si="24"/>
        <v>1.8687821674881613</v>
      </c>
      <c r="S127">
        <f t="shared" si="25"/>
        <v>59.227186874543307</v>
      </c>
      <c r="T127" s="24">
        <f t="shared" si="26"/>
        <v>1.6056628051259443</v>
      </c>
      <c r="U127" s="24">
        <f t="shared" si="27"/>
        <v>0.54616061962676721</v>
      </c>
      <c r="V127" s="24">
        <v>1.6056628051259443</v>
      </c>
      <c r="W127" s="24">
        <v>0.54616061962676721</v>
      </c>
      <c r="X127" s="24"/>
      <c r="Y127" s="24"/>
      <c r="Z127" s="24"/>
      <c r="AA127" s="24"/>
      <c r="AB127" s="4" t="s">
        <v>471</v>
      </c>
    </row>
    <row r="128" spans="1:28">
      <c r="A128" s="1" t="s">
        <v>0</v>
      </c>
      <c r="B128" s="5" t="s">
        <v>34</v>
      </c>
      <c r="C128" s="1" t="s">
        <v>2</v>
      </c>
      <c r="D128" s="1" t="s">
        <v>24</v>
      </c>
      <c r="E128" s="3" t="s">
        <v>35</v>
      </c>
      <c r="F128" s="1">
        <v>38.340000000000003</v>
      </c>
      <c r="G128" s="1">
        <v>121.29</v>
      </c>
      <c r="H128" s="1">
        <f t="shared" si="0"/>
        <v>121.48</v>
      </c>
      <c r="I128" s="1">
        <f t="shared" si="1"/>
        <v>38.57</v>
      </c>
      <c r="J128" s="23">
        <f t="shared" ref="J128:K191" si="28">RADIANS(H128)</f>
        <v>2.1202259753227115</v>
      </c>
      <c r="K128" s="23">
        <f t="shared" si="28"/>
        <v>0.67317349249421288</v>
      </c>
      <c r="L128">
        <f t="shared" ref="L128:L191" si="29">((1.3512213-(2*0.602837*SIN(J128)))^0.5)/0.602837</f>
        <v>0.94275373072099145</v>
      </c>
      <c r="M128">
        <f t="shared" ref="M128:M191" si="30">0.602837*(I128-(-96))</f>
        <v>81.123775089999995</v>
      </c>
      <c r="N128" s="24">
        <f t="shared" ref="N128:N191" si="31">L128*SIN(RADIANS(M128))</f>
        <v>0.93146329162437669</v>
      </c>
      <c r="O128" s="24">
        <f t="shared" ref="O128:O191" si="32">1.5562263-L128*COS(RADIANS(M128))</f>
        <v>1.4107590076466014</v>
      </c>
      <c r="P128" s="23">
        <f t="shared" ref="P128:Q191" si="33">RADIANS(N128)</f>
        <v>1.6257101300309496E-2</v>
      </c>
      <c r="Q128" s="23">
        <f t="shared" si="33"/>
        <v>2.4622389635601056E-2</v>
      </c>
      <c r="R128">
        <f t="shared" ref="R128:R191" si="34">((1.31018469806216-(2*0.608216684653622*SIN(P128)))^0.5)/0.608216684653622</f>
        <v>1.8676930885031506</v>
      </c>
      <c r="S128">
        <f t="shared" ref="S128:S191" si="35">0.608216684653622*(O128-(-96))</f>
        <v>59.246848893223763</v>
      </c>
      <c r="T128" s="24">
        <f t="shared" ref="T128:T191" si="36">R128*SIN(RADIANS(S128))</f>
        <v>1.6050548936131135</v>
      </c>
      <c r="U128" s="24">
        <f t="shared" ref="U128:U191" si="37">1.50229541438995-R128*COS(RADIANS(S128))</f>
        <v>0.54726857637384785</v>
      </c>
      <c r="V128" s="24">
        <v>1.6050548936131135</v>
      </c>
      <c r="W128" s="24">
        <v>0.54726857637384785</v>
      </c>
      <c r="X128" s="24"/>
      <c r="Y128" s="24"/>
      <c r="Z128" s="24"/>
      <c r="AA128" s="24"/>
      <c r="AB128" s="4" t="s">
        <v>471</v>
      </c>
    </row>
    <row r="129" spans="1:28">
      <c r="A129" s="1" t="s">
        <v>0</v>
      </c>
      <c r="B129" s="5" t="s">
        <v>36</v>
      </c>
      <c r="C129" s="1" t="s">
        <v>2</v>
      </c>
      <c r="D129" s="1" t="s">
        <v>24</v>
      </c>
      <c r="E129" s="3" t="s">
        <v>37</v>
      </c>
      <c r="F129" s="1">
        <v>32.42</v>
      </c>
      <c r="G129" s="1">
        <v>117.09</v>
      </c>
      <c r="H129" s="1">
        <f t="shared" si="0"/>
        <v>117.15</v>
      </c>
      <c r="I129" s="1">
        <f t="shared" si="1"/>
        <v>32.700000000000003</v>
      </c>
      <c r="J129" s="23">
        <f t="shared" si="28"/>
        <v>2.0446532187113573</v>
      </c>
      <c r="K129" s="23">
        <f t="shared" si="28"/>
        <v>0.57072266540214578</v>
      </c>
      <c r="L129">
        <f t="shared" si="29"/>
        <v>0.87524670705197705</v>
      </c>
      <c r="M129">
        <f t="shared" si="30"/>
        <v>77.58512189999999</v>
      </c>
      <c r="N129" s="24">
        <f t="shared" si="31"/>
        <v>0.85478036227836329</v>
      </c>
      <c r="O129" s="24">
        <f t="shared" si="32"/>
        <v>1.3680579432855955</v>
      </c>
      <c r="P129" s="23">
        <f t="shared" si="33"/>
        <v>1.4918731703147378E-2</v>
      </c>
      <c r="Q129" s="23">
        <f t="shared" si="33"/>
        <v>2.3877115468395493E-2</v>
      </c>
      <c r="R129">
        <f t="shared" si="34"/>
        <v>1.8688707555523105</v>
      </c>
      <c r="S129">
        <f t="shared" si="35"/>
        <v>59.220877393426925</v>
      </c>
      <c r="T129" s="24">
        <f t="shared" si="36"/>
        <v>1.6056336147787644</v>
      </c>
      <c r="U129" s="24">
        <f t="shared" si="37"/>
        <v>0.54593847472195045</v>
      </c>
      <c r="V129" s="24">
        <v>1.6056336147787644</v>
      </c>
      <c r="W129" s="24">
        <v>0.54593847472195045</v>
      </c>
      <c r="X129" s="24"/>
      <c r="Y129" s="24"/>
      <c r="Z129" s="24"/>
      <c r="AA129" s="24"/>
      <c r="AB129" s="4" t="s">
        <v>471</v>
      </c>
    </row>
    <row r="130" spans="1:28">
      <c r="A130" s="1" t="s">
        <v>0</v>
      </c>
      <c r="B130" s="5" t="s">
        <v>38</v>
      </c>
      <c r="C130" s="1" t="s">
        <v>2</v>
      </c>
      <c r="D130" s="1" t="s">
        <v>24</v>
      </c>
      <c r="E130" s="3" t="s">
        <v>39</v>
      </c>
      <c r="F130" s="1">
        <v>37.49</v>
      </c>
      <c r="G130" s="1">
        <v>112.24</v>
      </c>
      <c r="H130" s="1">
        <f t="shared" si="0"/>
        <v>112.4</v>
      </c>
      <c r="I130" s="1">
        <f t="shared" si="1"/>
        <v>37.82</v>
      </c>
      <c r="J130" s="23">
        <f t="shared" si="28"/>
        <v>1.9617500792416265</v>
      </c>
      <c r="K130" s="23">
        <f t="shared" si="28"/>
        <v>0.66008352310425544</v>
      </c>
      <c r="L130">
        <f t="shared" si="29"/>
        <v>0.8067411419377547</v>
      </c>
      <c r="M130">
        <f t="shared" si="30"/>
        <v>80.671647339999993</v>
      </c>
      <c r="N130" s="24">
        <f t="shared" si="31"/>
        <v>0.79607249565651739</v>
      </c>
      <c r="O130" s="24">
        <f t="shared" si="32"/>
        <v>1.4254598985268516</v>
      </c>
      <c r="P130" s="23">
        <f t="shared" si="33"/>
        <v>1.3894086133774486E-2</v>
      </c>
      <c r="Q130" s="23">
        <f t="shared" si="33"/>
        <v>2.4878968584437829E-2</v>
      </c>
      <c r="R130">
        <f t="shared" si="34"/>
        <v>1.869771883148041</v>
      </c>
      <c r="S130">
        <f t="shared" si="35"/>
        <v>59.255790220336401</v>
      </c>
      <c r="T130" s="24">
        <f t="shared" si="36"/>
        <v>1.6069905482013993</v>
      </c>
      <c r="U130" s="24">
        <f t="shared" si="37"/>
        <v>0.54645637302245187</v>
      </c>
      <c r="V130" s="24">
        <v>1.6069905482013993</v>
      </c>
      <c r="W130" s="24">
        <v>0.54645637302245187</v>
      </c>
      <c r="X130" s="24"/>
      <c r="Y130" s="24"/>
      <c r="Z130" s="24"/>
      <c r="AA130" s="24"/>
      <c r="AB130" s="4" t="s">
        <v>471</v>
      </c>
    </row>
    <row r="131" spans="1:28">
      <c r="A131" s="1" t="s">
        <v>0</v>
      </c>
      <c r="B131" s="5" t="s">
        <v>40</v>
      </c>
      <c r="C131" s="1" t="s">
        <v>2</v>
      </c>
      <c r="D131" s="1" t="s">
        <v>24</v>
      </c>
      <c r="E131" s="3" t="s">
        <v>41</v>
      </c>
      <c r="F131" s="1">
        <v>37.200000000000003</v>
      </c>
      <c r="G131" s="1">
        <v>121.53</v>
      </c>
      <c r="H131" s="1">
        <f t="shared" si="0"/>
        <v>121.88</v>
      </c>
      <c r="I131" s="1">
        <f t="shared" si="1"/>
        <v>37.33</v>
      </c>
      <c r="J131" s="23">
        <f t="shared" si="28"/>
        <v>2.1272072923306888</v>
      </c>
      <c r="K131" s="23">
        <f t="shared" si="28"/>
        <v>0.65153140976948321</v>
      </c>
      <c r="L131">
        <f t="shared" si="29"/>
        <v>0.94918303077876953</v>
      </c>
      <c r="M131">
        <f t="shared" si="30"/>
        <v>80.376257209999991</v>
      </c>
      <c r="N131" s="24">
        <f t="shared" si="31"/>
        <v>0.93582503099416492</v>
      </c>
      <c r="O131" s="24">
        <f t="shared" si="32"/>
        <v>1.3975444255368439</v>
      </c>
      <c r="P131" s="23">
        <f t="shared" si="33"/>
        <v>1.6333228013426161E-2</v>
      </c>
      <c r="Q131" s="23">
        <f t="shared" si="33"/>
        <v>2.4391751668510646E-2</v>
      </c>
      <c r="R131">
        <f t="shared" si="34"/>
        <v>1.8676260810107059</v>
      </c>
      <c r="S131">
        <f t="shared" si="35"/>
        <v>59.238811563903887</v>
      </c>
      <c r="T131" s="24">
        <f t="shared" si="36"/>
        <v>1.6048633287234106</v>
      </c>
      <c r="U131" s="24">
        <f t="shared" si="37"/>
        <v>0.54707770381804999</v>
      </c>
      <c r="V131" s="24">
        <v>1.6048633287234106</v>
      </c>
      <c r="W131" s="24">
        <v>0.54707770381804999</v>
      </c>
      <c r="X131" s="24"/>
      <c r="Y131" s="24"/>
      <c r="Z131" s="24"/>
      <c r="AA131" s="24"/>
      <c r="AB131" s="4" t="s">
        <v>471</v>
      </c>
    </row>
    <row r="132" spans="1:28">
      <c r="A132" s="1" t="s">
        <v>0</v>
      </c>
      <c r="B132" s="2" t="s">
        <v>42</v>
      </c>
      <c r="C132" s="1" t="s">
        <v>2</v>
      </c>
      <c r="D132" s="1" t="s">
        <v>43</v>
      </c>
      <c r="E132" s="3" t="s">
        <v>44</v>
      </c>
      <c r="F132" s="1">
        <v>38.5</v>
      </c>
      <c r="G132" s="1">
        <v>104.49</v>
      </c>
      <c r="H132" s="1">
        <f t="shared" si="0"/>
        <v>104.82</v>
      </c>
      <c r="I132" s="1">
        <f t="shared" si="1"/>
        <v>38.83</v>
      </c>
      <c r="J132" s="23">
        <f t="shared" si="28"/>
        <v>1.8294541219404561</v>
      </c>
      <c r="K132" s="23">
        <f t="shared" si="28"/>
        <v>0.67771134854939818</v>
      </c>
      <c r="L132">
        <f t="shared" si="29"/>
        <v>0.71474889086028226</v>
      </c>
      <c r="M132">
        <f t="shared" si="30"/>
        <v>81.280512709999982</v>
      </c>
      <c r="N132" s="24">
        <f t="shared" si="31"/>
        <v>0.70648809707327109</v>
      </c>
      <c r="O132" s="24">
        <f t="shared" si="32"/>
        <v>1.4478725013596572</v>
      </c>
      <c r="P132" s="23">
        <f t="shared" si="33"/>
        <v>1.2330543420077895E-2</v>
      </c>
      <c r="Q132" s="23">
        <f t="shared" si="33"/>
        <v>2.5270142297812093E-2</v>
      </c>
      <c r="R132">
        <f t="shared" si="34"/>
        <v>1.871146133463957</v>
      </c>
      <c r="S132">
        <f t="shared" si="35"/>
        <v>59.269421939325831</v>
      </c>
      <c r="T132" s="24">
        <f t="shared" si="36"/>
        <v>1.608399192037542</v>
      </c>
      <c r="U132" s="24">
        <f t="shared" si="37"/>
        <v>0.54613648835824791</v>
      </c>
      <c r="V132" s="24">
        <v>1.608399192037542</v>
      </c>
      <c r="W132" s="24">
        <v>0.54613648835824791</v>
      </c>
      <c r="X132" s="24"/>
      <c r="Y132" s="24"/>
      <c r="Z132" s="24"/>
      <c r="AA132" s="24"/>
      <c r="AB132" s="4" t="s">
        <v>471</v>
      </c>
    </row>
    <row r="133" spans="1:28">
      <c r="A133" s="1" t="s">
        <v>0</v>
      </c>
      <c r="B133" s="5" t="s">
        <v>45</v>
      </c>
      <c r="C133" s="1" t="s">
        <v>2</v>
      </c>
      <c r="D133" s="1" t="s">
        <v>43</v>
      </c>
      <c r="E133" s="3" t="s">
        <v>46</v>
      </c>
      <c r="F133" s="1">
        <v>39.74</v>
      </c>
      <c r="G133" s="1">
        <v>104.99</v>
      </c>
      <c r="H133" s="1">
        <f t="shared" si="0"/>
        <v>105.65</v>
      </c>
      <c r="I133" s="1">
        <f t="shared" si="1"/>
        <v>40.229999999999997</v>
      </c>
      <c r="J133" s="23">
        <f t="shared" si="28"/>
        <v>1.8439403547320092</v>
      </c>
      <c r="K133" s="23">
        <f t="shared" si="28"/>
        <v>0.70214595807731872</v>
      </c>
      <c r="L133">
        <f t="shared" si="29"/>
        <v>0.7235295842561823</v>
      </c>
      <c r="M133">
        <f t="shared" si="30"/>
        <v>82.124484509999988</v>
      </c>
      <c r="N133" s="24">
        <f t="shared" si="31"/>
        <v>0.71670533114433077</v>
      </c>
      <c r="O133" s="24">
        <f t="shared" si="32"/>
        <v>1.4570873691846076</v>
      </c>
      <c r="P133" s="23">
        <f t="shared" si="33"/>
        <v>1.2508867795064832E-2</v>
      </c>
      <c r="Q133" s="23">
        <f t="shared" si="33"/>
        <v>2.5430972081493565E-2</v>
      </c>
      <c r="R133">
        <f t="shared" si="34"/>
        <v>1.8709894477639997</v>
      </c>
      <c r="S133">
        <f t="shared" si="35"/>
        <v>59.275026575683839</v>
      </c>
      <c r="T133" s="24">
        <f t="shared" si="36"/>
        <v>1.6083580235193917</v>
      </c>
      <c r="U133" s="24">
        <f t="shared" si="37"/>
        <v>0.54637387899856005</v>
      </c>
      <c r="V133" s="24">
        <v>1.6083580235193917</v>
      </c>
      <c r="W133" s="24">
        <v>0.54637387899856005</v>
      </c>
      <c r="X133" s="24"/>
      <c r="Y133" s="24"/>
      <c r="Z133" s="24"/>
      <c r="AA133" s="24"/>
      <c r="AB133" s="4" t="s">
        <v>471</v>
      </c>
    </row>
    <row r="134" spans="1:28">
      <c r="A134" s="1" t="s">
        <v>0</v>
      </c>
      <c r="B134" s="5" t="s">
        <v>47</v>
      </c>
      <c r="C134" s="1" t="s">
        <v>2</v>
      </c>
      <c r="D134" s="1" t="s">
        <v>48</v>
      </c>
      <c r="E134" s="3" t="s">
        <v>49</v>
      </c>
      <c r="F134" s="1">
        <v>41.45</v>
      </c>
      <c r="G134" s="1">
        <v>72.400000000000006</v>
      </c>
      <c r="H134" s="1">
        <f t="shared" si="0"/>
        <v>72.67</v>
      </c>
      <c r="I134" s="1">
        <f t="shared" si="1"/>
        <v>41.75</v>
      </c>
      <c r="J134" s="23">
        <f t="shared" si="28"/>
        <v>1.2683307674242794</v>
      </c>
      <c r="K134" s="23">
        <f t="shared" si="28"/>
        <v>0.72867496270763255</v>
      </c>
      <c r="L134">
        <f t="shared" si="29"/>
        <v>0.74236538824373099</v>
      </c>
      <c r="M134">
        <f t="shared" si="30"/>
        <v>83.040796749999998</v>
      </c>
      <c r="N134" s="24">
        <f t="shared" si="31"/>
        <v>0.73689614159107908</v>
      </c>
      <c r="O134" s="24">
        <f t="shared" si="32"/>
        <v>1.4662793924909274</v>
      </c>
      <c r="P134" s="23">
        <f t="shared" si="33"/>
        <v>1.2861263916006655E-2</v>
      </c>
      <c r="Q134" s="23">
        <f t="shared" si="33"/>
        <v>2.5591403153108903E-2</v>
      </c>
      <c r="R134">
        <f t="shared" si="34"/>
        <v>1.8706797754002946</v>
      </c>
      <c r="S134">
        <f t="shared" si="35"/>
        <v>59.280617317624476</v>
      </c>
      <c r="T134" s="24">
        <f t="shared" si="36"/>
        <v>1.6081850726931342</v>
      </c>
      <c r="U134" s="24">
        <f t="shared" si="37"/>
        <v>0.54668901316679186</v>
      </c>
      <c r="V134" s="24">
        <v>1.6081850726931342</v>
      </c>
      <c r="W134" s="24">
        <v>0.54668901316679186</v>
      </c>
      <c r="X134" s="24"/>
      <c r="Y134" s="24"/>
      <c r="Z134" s="24"/>
      <c r="AA134" s="24"/>
      <c r="AB134" s="4" t="s">
        <v>481</v>
      </c>
    </row>
    <row r="135" spans="1:28">
      <c r="A135" s="1" t="s">
        <v>0</v>
      </c>
      <c r="B135" s="5" t="s">
        <v>50</v>
      </c>
      <c r="C135" s="1" t="s">
        <v>2</v>
      </c>
      <c r="D135" s="1" t="s">
        <v>48</v>
      </c>
      <c r="E135" s="3" t="s">
        <v>51</v>
      </c>
      <c r="F135" s="1">
        <v>41.18</v>
      </c>
      <c r="G135" s="1">
        <v>72.55</v>
      </c>
      <c r="H135" s="1">
        <f t="shared" si="0"/>
        <v>72.92</v>
      </c>
      <c r="I135" s="1">
        <f t="shared" si="1"/>
        <v>41.3</v>
      </c>
      <c r="J135" s="23">
        <f t="shared" si="28"/>
        <v>1.2726940905542652</v>
      </c>
      <c r="K135" s="23">
        <f t="shared" si="28"/>
        <v>0.72082098107365811</v>
      </c>
      <c r="L135">
        <f t="shared" si="29"/>
        <v>0.73947583289666929</v>
      </c>
      <c r="M135">
        <f t="shared" si="30"/>
        <v>82.769520099999994</v>
      </c>
      <c r="N135" s="24">
        <f t="shared" si="31"/>
        <v>0.73359543739199395</v>
      </c>
      <c r="O135" s="24">
        <f t="shared" si="32"/>
        <v>1.4631551354221788</v>
      </c>
      <c r="P135" s="23">
        <f t="shared" si="33"/>
        <v>1.2803655760098218E-2</v>
      </c>
      <c r="Q135" s="23">
        <f t="shared" si="33"/>
        <v>2.5536874580580533E-2</v>
      </c>
      <c r="R135">
        <f t="shared" si="34"/>
        <v>1.8707304026758376</v>
      </c>
      <c r="S135">
        <f t="shared" si="35"/>
        <v>59.278717092348117</v>
      </c>
      <c r="T135" s="24">
        <f t="shared" si="36"/>
        <v>1.6081969013168103</v>
      </c>
      <c r="U135" s="24">
        <f t="shared" si="37"/>
        <v>0.54660981436726919</v>
      </c>
      <c r="V135" s="24">
        <v>1.6081969013168103</v>
      </c>
      <c r="W135" s="24">
        <v>0.54660981436726919</v>
      </c>
      <c r="X135" s="24"/>
      <c r="Y135" s="24"/>
      <c r="Z135" s="24"/>
      <c r="AA135" s="24"/>
      <c r="AB135" s="4" t="s">
        <v>481</v>
      </c>
    </row>
    <row r="136" spans="1:28">
      <c r="A136" s="1" t="s">
        <v>0</v>
      </c>
      <c r="B136" s="2" t="s">
        <v>6</v>
      </c>
      <c r="C136" s="1" t="s">
        <v>2</v>
      </c>
      <c r="D136" s="1" t="s">
        <v>48</v>
      </c>
      <c r="E136" s="3" t="s">
        <v>52</v>
      </c>
      <c r="F136" s="1">
        <v>41.11</v>
      </c>
      <c r="G136" s="1">
        <v>73.11</v>
      </c>
      <c r="H136" s="1">
        <f t="shared" si="0"/>
        <v>73.180000000000007</v>
      </c>
      <c r="I136" s="1">
        <f t="shared" si="1"/>
        <v>41.18</v>
      </c>
      <c r="J136" s="23">
        <f t="shared" si="28"/>
        <v>1.2772319466094504</v>
      </c>
      <c r="K136" s="23">
        <f t="shared" si="28"/>
        <v>0.71872658597126493</v>
      </c>
      <c r="L136">
        <f t="shared" si="29"/>
        <v>0.73650215223254867</v>
      </c>
      <c r="M136">
        <f t="shared" si="30"/>
        <v>82.697179660000003</v>
      </c>
      <c r="N136" s="24">
        <f t="shared" si="31"/>
        <v>0.73052778430231735</v>
      </c>
      <c r="O136" s="24">
        <f t="shared" si="32"/>
        <v>1.4626069825194539</v>
      </c>
      <c r="P136" s="23">
        <f t="shared" si="33"/>
        <v>1.2750115113374384E-2</v>
      </c>
      <c r="Q136" s="23">
        <f t="shared" si="33"/>
        <v>2.5527307507623619E-2</v>
      </c>
      <c r="R136">
        <f t="shared" si="34"/>
        <v>1.8707774541426863</v>
      </c>
      <c r="S136">
        <f t="shared" si="35"/>
        <v>59.278383696606937</v>
      </c>
      <c r="T136" s="24">
        <f t="shared" si="36"/>
        <v>1.6082317885401198</v>
      </c>
      <c r="U136" s="24">
        <f t="shared" si="37"/>
        <v>0.54657641946642244</v>
      </c>
      <c r="V136" s="24">
        <v>1.6082317885401198</v>
      </c>
      <c r="W136" s="24">
        <v>0.54657641946642244</v>
      </c>
      <c r="X136" s="24"/>
      <c r="Y136" s="24"/>
      <c r="Z136" s="24"/>
      <c r="AA136" s="24"/>
      <c r="AB136" s="4" t="s">
        <v>481</v>
      </c>
    </row>
    <row r="137" spans="1:28">
      <c r="A137" s="1" t="s">
        <v>0</v>
      </c>
      <c r="B137" s="5" t="s">
        <v>53</v>
      </c>
      <c r="C137" s="1" t="s">
        <v>2</v>
      </c>
      <c r="D137" s="1" t="s">
        <v>53</v>
      </c>
      <c r="E137" s="3" t="s">
        <v>54</v>
      </c>
      <c r="F137" s="1">
        <v>38.54</v>
      </c>
      <c r="G137" s="1">
        <v>77</v>
      </c>
      <c r="H137" s="1">
        <f t="shared" si="0"/>
        <v>77</v>
      </c>
      <c r="I137" s="1">
        <f t="shared" si="1"/>
        <v>38.9</v>
      </c>
      <c r="J137" s="23">
        <f t="shared" si="28"/>
        <v>1.3439035240356338</v>
      </c>
      <c r="K137" s="23">
        <f t="shared" si="28"/>
        <v>0.67893307902579414</v>
      </c>
      <c r="L137">
        <f t="shared" si="29"/>
        <v>0.6968018030079709</v>
      </c>
      <c r="M137">
        <f t="shared" si="30"/>
        <v>81.322711299999995</v>
      </c>
      <c r="N137" s="24">
        <f t="shared" si="31"/>
        <v>0.68882604719279261</v>
      </c>
      <c r="O137" s="24">
        <f t="shared" si="32"/>
        <v>1.4511005211257781</v>
      </c>
      <c r="P137" s="23">
        <f t="shared" si="33"/>
        <v>1.2022282497012074E-2</v>
      </c>
      <c r="Q137" s="23">
        <f t="shared" si="33"/>
        <v>2.5326481871050362E-2</v>
      </c>
      <c r="R137">
        <f t="shared" si="34"/>
        <v>1.8714169585017204</v>
      </c>
      <c r="S137">
        <f t="shared" si="35"/>
        <v>59.271385274805979</v>
      </c>
      <c r="T137" s="24">
        <f t="shared" si="36"/>
        <v>1.6086647559151632</v>
      </c>
      <c r="U137" s="24">
        <f t="shared" si="37"/>
        <v>0.54605321931370354</v>
      </c>
      <c r="V137" s="24">
        <v>1.6086647559151632</v>
      </c>
      <c r="W137" s="24">
        <v>0.54605321931370354</v>
      </c>
      <c r="X137" s="24"/>
      <c r="Y137" s="24"/>
      <c r="Z137" s="24"/>
      <c r="AA137" s="24"/>
      <c r="AB137" s="4"/>
    </row>
    <row r="138" spans="1:28">
      <c r="A138" s="1" t="s">
        <v>0</v>
      </c>
      <c r="B138" s="5" t="s">
        <v>55</v>
      </c>
      <c r="C138" s="1" t="s">
        <v>2</v>
      </c>
      <c r="D138" s="1" t="s">
        <v>56</v>
      </c>
      <c r="E138" s="3" t="s">
        <v>57</v>
      </c>
      <c r="F138" s="1">
        <v>39.44</v>
      </c>
      <c r="G138" s="1">
        <v>75.319999999999993</v>
      </c>
      <c r="H138" s="1">
        <f t="shared" si="0"/>
        <v>75.53</v>
      </c>
      <c r="I138" s="1">
        <f t="shared" si="1"/>
        <v>39.729999999999997</v>
      </c>
      <c r="J138" s="23">
        <f t="shared" si="28"/>
        <v>1.318247184031317</v>
      </c>
      <c r="K138" s="23">
        <f t="shared" si="28"/>
        <v>0.69341931181734706</v>
      </c>
      <c r="L138">
        <f t="shared" si="29"/>
        <v>0.7111554386214437</v>
      </c>
      <c r="M138">
        <f t="shared" si="30"/>
        <v>81.823066009999991</v>
      </c>
      <c r="N138" s="24">
        <f t="shared" si="31"/>
        <v>0.70392552659677698</v>
      </c>
      <c r="O138" s="24">
        <f t="shared" si="32"/>
        <v>1.4550783346902212</v>
      </c>
      <c r="P138" s="23">
        <f t="shared" si="33"/>
        <v>1.2285818127948673E-2</v>
      </c>
      <c r="Q138" s="23">
        <f t="shared" si="33"/>
        <v>2.5395907814780384E-2</v>
      </c>
      <c r="R138">
        <f t="shared" si="34"/>
        <v>1.8711854295858905</v>
      </c>
      <c r="S138">
        <f t="shared" si="35"/>
        <v>59.273804647384317</v>
      </c>
      <c r="T138" s="24">
        <f t="shared" si="36"/>
        <v>1.608506106180039</v>
      </c>
      <c r="U138" s="24">
        <f t="shared" si="37"/>
        <v>0.54623944412666925</v>
      </c>
      <c r="V138" s="24">
        <v>1.608506106180039</v>
      </c>
      <c r="W138" s="24">
        <v>0.54623944412666925</v>
      </c>
      <c r="X138" s="24"/>
      <c r="Y138" s="24"/>
      <c r="Z138" s="24"/>
      <c r="AA138" s="24"/>
      <c r="AB138" s="4" t="s">
        <v>58</v>
      </c>
    </row>
    <row r="139" spans="1:28">
      <c r="A139" s="1" t="s">
        <v>0</v>
      </c>
      <c r="B139" s="5" t="s">
        <v>59</v>
      </c>
      <c r="C139" s="1" t="s">
        <v>2</v>
      </c>
      <c r="D139" s="1" t="s">
        <v>60</v>
      </c>
      <c r="E139" s="6" t="s">
        <v>61</v>
      </c>
      <c r="F139" s="1">
        <v>30.2</v>
      </c>
      <c r="G139" s="1">
        <v>81.39</v>
      </c>
      <c r="H139" s="1">
        <f t="shared" si="0"/>
        <v>81.650000000000006</v>
      </c>
      <c r="I139" s="1">
        <f t="shared" si="1"/>
        <v>30.33</v>
      </c>
      <c r="J139" s="23">
        <f t="shared" si="28"/>
        <v>1.4250613342533702</v>
      </c>
      <c r="K139" s="23">
        <f t="shared" si="28"/>
        <v>0.52935836212988008</v>
      </c>
      <c r="L139">
        <f t="shared" si="29"/>
        <v>0.6600534884618412</v>
      </c>
      <c r="M139">
        <f t="shared" si="30"/>
        <v>76.156398209999992</v>
      </c>
      <c r="N139" s="24">
        <f t="shared" si="31"/>
        <v>0.64088056892051837</v>
      </c>
      <c r="O139" s="24">
        <f t="shared" si="32"/>
        <v>1.3982937067497192</v>
      </c>
      <c r="P139" s="23">
        <f t="shared" si="33"/>
        <v>1.1185476039717488E-2</v>
      </c>
      <c r="Q139" s="23">
        <f t="shared" si="33"/>
        <v>2.4404829092698657E-2</v>
      </c>
      <c r="R139">
        <f t="shared" si="34"/>
        <v>1.8721519487976936</v>
      </c>
      <c r="S139">
        <f t="shared" si="35"/>
        <v>59.239267289239052</v>
      </c>
      <c r="T139" s="24">
        <f t="shared" si="36"/>
        <v>1.6087600526420125</v>
      </c>
      <c r="U139" s="24">
        <f t="shared" si="37"/>
        <v>0.54477569531870762</v>
      </c>
      <c r="V139" s="24">
        <v>1.6087600526420125</v>
      </c>
      <c r="W139" s="24">
        <v>0.54477569531870762</v>
      </c>
      <c r="X139" s="24"/>
      <c r="Y139" s="24"/>
      <c r="Z139" s="24"/>
      <c r="AA139" s="24"/>
      <c r="AB139" s="4"/>
    </row>
    <row r="140" spans="1:28">
      <c r="A140" s="1" t="s">
        <v>0</v>
      </c>
      <c r="B140" s="5" t="s">
        <v>62</v>
      </c>
      <c r="C140" s="1" t="s">
        <v>2</v>
      </c>
      <c r="D140" s="1" t="s">
        <v>60</v>
      </c>
      <c r="E140" s="3" t="s">
        <v>63</v>
      </c>
      <c r="F140" s="1">
        <v>25.78</v>
      </c>
      <c r="G140" s="1">
        <v>80.2</v>
      </c>
      <c r="H140" s="1">
        <f t="shared" si="0"/>
        <v>80.33</v>
      </c>
      <c r="I140" s="1">
        <f t="shared" si="1"/>
        <v>26.3</v>
      </c>
      <c r="J140" s="23">
        <f t="shared" si="28"/>
        <v>1.402022988127045</v>
      </c>
      <c r="K140" s="23">
        <f t="shared" si="28"/>
        <v>0.4590215932745087</v>
      </c>
      <c r="L140">
        <f t="shared" si="29"/>
        <v>0.66905925559716017</v>
      </c>
      <c r="M140">
        <f t="shared" si="30"/>
        <v>73.726965099999987</v>
      </c>
      <c r="N140" s="24">
        <f t="shared" si="31"/>
        <v>0.6422549191576663</v>
      </c>
      <c r="O140" s="24">
        <f t="shared" si="32"/>
        <v>1.3687458841747582</v>
      </c>
      <c r="P140" s="23">
        <f t="shared" si="33"/>
        <v>1.1209462976431283E-2</v>
      </c>
      <c r="Q140" s="23">
        <f t="shared" si="33"/>
        <v>2.3889122301970479E-2</v>
      </c>
      <c r="R140">
        <f t="shared" si="34"/>
        <v>1.8721308843255089</v>
      </c>
      <c r="S140">
        <f t="shared" si="35"/>
        <v>59.221295810553769</v>
      </c>
      <c r="T140" s="24">
        <f t="shared" si="36"/>
        <v>1.6084415389177062</v>
      </c>
      <c r="U140" s="24">
        <f t="shared" si="37"/>
        <v>0.54428191556571481</v>
      </c>
      <c r="V140" s="24">
        <v>1.6084415389177062</v>
      </c>
      <c r="W140" s="24">
        <v>0.54428191556571481</v>
      </c>
      <c r="X140" s="24"/>
      <c r="Y140" s="24"/>
      <c r="Z140" s="24"/>
      <c r="AA140" s="24"/>
      <c r="AB140" s="4"/>
    </row>
    <row r="141" spans="1:28">
      <c r="A141" s="1" t="s">
        <v>0</v>
      </c>
      <c r="B141" s="5" t="s">
        <v>64</v>
      </c>
      <c r="C141" s="1" t="s">
        <v>2</v>
      </c>
      <c r="D141" s="1" t="s">
        <v>60</v>
      </c>
      <c r="E141" s="3" t="s">
        <v>65</v>
      </c>
      <c r="F141" s="1">
        <v>28.32</v>
      </c>
      <c r="G141" s="1">
        <v>81.22</v>
      </c>
      <c r="H141" s="1">
        <f t="shared" si="0"/>
        <v>81.37</v>
      </c>
      <c r="I141" s="1">
        <f t="shared" si="1"/>
        <v>28.53</v>
      </c>
      <c r="J141" s="23">
        <f t="shared" si="28"/>
        <v>1.420174412347786</v>
      </c>
      <c r="K141" s="23">
        <f t="shared" si="28"/>
        <v>0.49794243559398221</v>
      </c>
      <c r="L141">
        <f t="shared" si="29"/>
        <v>0.66186422490926688</v>
      </c>
      <c r="M141">
        <f t="shared" si="30"/>
        <v>75.071291609999989</v>
      </c>
      <c r="N141" s="24">
        <f t="shared" si="31"/>
        <v>0.63952440122145926</v>
      </c>
      <c r="O141" s="24">
        <f t="shared" si="32"/>
        <v>1.3857188442771533</v>
      </c>
      <c r="P141" s="23">
        <f t="shared" si="33"/>
        <v>1.1161806448159711E-2</v>
      </c>
      <c r="Q141" s="23">
        <f t="shared" si="33"/>
        <v>2.4185356339566907E-2</v>
      </c>
      <c r="R141">
        <f t="shared" si="34"/>
        <v>1.8721727343619012</v>
      </c>
      <c r="S141">
        <f t="shared" si="35"/>
        <v>59.231619048076006</v>
      </c>
      <c r="T141" s="24">
        <f t="shared" si="36"/>
        <v>1.6086500817207243</v>
      </c>
      <c r="U141" s="24">
        <f t="shared" si="37"/>
        <v>0.54455032206735055</v>
      </c>
      <c r="V141" s="24">
        <v>1.6086500817207243</v>
      </c>
      <c r="W141" s="24">
        <v>0.54455032206735055</v>
      </c>
      <c r="X141" s="24"/>
      <c r="Y141" s="24"/>
      <c r="Z141" s="24"/>
      <c r="AA141" s="24"/>
      <c r="AB141" s="4"/>
    </row>
    <row r="142" spans="1:28">
      <c r="A142" s="1" t="s">
        <v>0</v>
      </c>
      <c r="B142" s="5" t="s">
        <v>66</v>
      </c>
      <c r="C142" s="1" t="s">
        <v>2</v>
      </c>
      <c r="D142" s="1" t="s">
        <v>60</v>
      </c>
      <c r="E142" s="3" t="s">
        <v>67</v>
      </c>
      <c r="F142" s="1">
        <v>30.26</v>
      </c>
      <c r="G142" s="1">
        <v>87.12</v>
      </c>
      <c r="H142" s="1">
        <f t="shared" si="0"/>
        <v>87.2</v>
      </c>
      <c r="I142" s="1">
        <f t="shared" si="1"/>
        <v>30.43</v>
      </c>
      <c r="J142" s="23">
        <f t="shared" si="28"/>
        <v>1.5219271077390555</v>
      </c>
      <c r="K142" s="23">
        <f t="shared" si="28"/>
        <v>0.53110369138187452</v>
      </c>
      <c r="L142">
        <f t="shared" si="29"/>
        <v>0.63597366662774457</v>
      </c>
      <c r="M142">
        <f t="shared" si="30"/>
        <v>76.216681910000005</v>
      </c>
      <c r="N142" s="24">
        <f t="shared" si="31"/>
        <v>0.61765997099445868</v>
      </c>
      <c r="O142" s="24">
        <f t="shared" si="32"/>
        <v>1.4047051302742417</v>
      </c>
      <c r="P142" s="23">
        <f t="shared" si="33"/>
        <v>1.0780200151625979E-2</v>
      </c>
      <c r="Q142" s="23">
        <f t="shared" si="33"/>
        <v>2.4516729542941394E-2</v>
      </c>
      <c r="R142">
        <f t="shared" si="34"/>
        <v>1.87250781264679</v>
      </c>
      <c r="S142">
        <f t="shared" si="35"/>
        <v>59.24316682399904</v>
      </c>
      <c r="T142" s="24">
        <f t="shared" si="36"/>
        <v>1.6091310274124271</v>
      </c>
      <c r="U142" s="24">
        <f t="shared" si="37"/>
        <v>0.5447032020981557</v>
      </c>
      <c r="V142" s="24">
        <v>1.6091310274124271</v>
      </c>
      <c r="W142" s="24">
        <v>0.5447032020981557</v>
      </c>
      <c r="X142" s="24"/>
      <c r="Y142" s="24"/>
      <c r="Z142" s="24"/>
      <c r="AA142" s="24"/>
      <c r="AB142" s="4"/>
    </row>
    <row r="143" spans="1:28">
      <c r="A143" s="1" t="s">
        <v>0</v>
      </c>
      <c r="B143" s="5" t="s">
        <v>68</v>
      </c>
      <c r="C143" s="1" t="s">
        <v>2</v>
      </c>
      <c r="D143" s="1" t="s">
        <v>60</v>
      </c>
      <c r="E143" s="3" t="s">
        <v>69</v>
      </c>
      <c r="F143" s="1">
        <v>27.56</v>
      </c>
      <c r="G143" s="1">
        <v>82.27</v>
      </c>
      <c r="H143" s="1">
        <f t="shared" si="0"/>
        <v>82.45</v>
      </c>
      <c r="I143" s="1">
        <f t="shared" si="1"/>
        <v>27.93</v>
      </c>
      <c r="J143" s="23">
        <f t="shared" si="28"/>
        <v>1.4390239682693247</v>
      </c>
      <c r="K143" s="23">
        <f t="shared" si="28"/>
        <v>0.48747046008201622</v>
      </c>
      <c r="L143">
        <f t="shared" si="29"/>
        <v>0.65518223892729288</v>
      </c>
      <c r="M143">
        <f t="shared" si="30"/>
        <v>74.709589409999992</v>
      </c>
      <c r="N143" s="24">
        <f t="shared" si="31"/>
        <v>0.63198981534246201</v>
      </c>
      <c r="O143" s="24">
        <f t="shared" si="32"/>
        <v>1.3834471360097174</v>
      </c>
      <c r="P143" s="23">
        <f t="shared" si="33"/>
        <v>1.1030303116796937E-2</v>
      </c>
      <c r="Q143" s="23">
        <f t="shared" si="33"/>
        <v>2.4145707550655374E-2</v>
      </c>
      <c r="R143">
        <f t="shared" si="34"/>
        <v>1.8722882105340375</v>
      </c>
      <c r="S143">
        <f t="shared" si="35"/>
        <v>59.230237357205091</v>
      </c>
      <c r="T143" s="24">
        <f t="shared" si="36"/>
        <v>1.6087262057692544</v>
      </c>
      <c r="U143" s="24">
        <f t="shared" si="37"/>
        <v>0.54445245326531611</v>
      </c>
      <c r="V143" s="24">
        <v>1.6087262057692544</v>
      </c>
      <c r="W143" s="24">
        <v>0.54445245326531611</v>
      </c>
      <c r="X143" s="24"/>
      <c r="Y143" s="24"/>
      <c r="Z143" s="24"/>
      <c r="AA143" s="24"/>
      <c r="AB143" s="4"/>
    </row>
    <row r="144" spans="1:28">
      <c r="A144" s="1" t="s">
        <v>0</v>
      </c>
      <c r="B144" s="5" t="s">
        <v>70</v>
      </c>
      <c r="C144" s="1" t="s">
        <v>2</v>
      </c>
      <c r="D144" s="1" t="s">
        <v>60</v>
      </c>
      <c r="E144" s="3" t="s">
        <v>71</v>
      </c>
      <c r="F144" s="1">
        <v>26.42</v>
      </c>
      <c r="G144" s="1">
        <v>80.03</v>
      </c>
      <c r="H144" s="1">
        <f t="shared" si="0"/>
        <v>80.05</v>
      </c>
      <c r="I144" s="1">
        <f t="shared" si="1"/>
        <v>26.7</v>
      </c>
      <c r="J144" s="23">
        <f t="shared" si="28"/>
        <v>1.3971360662214607</v>
      </c>
      <c r="K144" s="23">
        <f t="shared" si="28"/>
        <v>0.46600291028248597</v>
      </c>
      <c r="L144">
        <f t="shared" si="29"/>
        <v>0.67112047589380619</v>
      </c>
      <c r="M144">
        <f t="shared" si="30"/>
        <v>73.968099899999999</v>
      </c>
      <c r="N144" s="24">
        <f t="shared" si="31"/>
        <v>0.6450193137896808</v>
      </c>
      <c r="O144" s="24">
        <f t="shared" si="32"/>
        <v>1.3708812757824123</v>
      </c>
      <c r="P144" s="23">
        <f t="shared" si="33"/>
        <v>1.1257710764584393E-2</v>
      </c>
      <c r="Q144" s="23">
        <f t="shared" si="33"/>
        <v>2.3926391916343499E-2</v>
      </c>
      <c r="R144">
        <f t="shared" si="34"/>
        <v>1.8720885141383401</v>
      </c>
      <c r="S144">
        <f t="shared" si="35"/>
        <v>59.222594591357819</v>
      </c>
      <c r="T144" s="24">
        <f t="shared" si="36"/>
        <v>1.6084268519113587</v>
      </c>
      <c r="U144" s="24">
        <f t="shared" si="37"/>
        <v>0.54434005696497356</v>
      </c>
      <c r="V144" s="24">
        <v>1.6084268519113587</v>
      </c>
      <c r="W144" s="24">
        <v>0.54434005696497356</v>
      </c>
      <c r="X144" s="24"/>
      <c r="Y144" s="24"/>
      <c r="Z144" s="24"/>
      <c r="AA144" s="24"/>
      <c r="AB144" s="4"/>
    </row>
    <row r="145" spans="1:28">
      <c r="A145" s="1" t="s">
        <v>0</v>
      </c>
      <c r="B145" s="5" t="s">
        <v>60</v>
      </c>
      <c r="C145" s="1" t="s">
        <v>2</v>
      </c>
      <c r="D145" s="1" t="s">
        <v>60</v>
      </c>
      <c r="E145" s="3" t="s">
        <v>72</v>
      </c>
      <c r="F145" s="1">
        <v>26.8</v>
      </c>
      <c r="G145" s="1">
        <v>80.900000000000006</v>
      </c>
      <c r="H145" s="1">
        <f t="shared" si="0"/>
        <v>81.5</v>
      </c>
      <c r="I145" s="1">
        <f t="shared" si="1"/>
        <v>27.33</v>
      </c>
      <c r="J145" s="23">
        <f t="shared" si="28"/>
        <v>1.4224433403753787</v>
      </c>
      <c r="K145" s="23">
        <f t="shared" si="28"/>
        <v>0.47699848457005023</v>
      </c>
      <c r="L145">
        <f t="shared" si="29"/>
        <v>0.66101677121010038</v>
      </c>
      <c r="M145">
        <f t="shared" si="30"/>
        <v>74.347887209999996</v>
      </c>
      <c r="N145" s="24">
        <f t="shared" si="31"/>
        <v>0.63650466647769088</v>
      </c>
      <c r="O145" s="24">
        <f t="shared" si="32"/>
        <v>1.3778867884689048</v>
      </c>
      <c r="P145" s="23">
        <f t="shared" si="33"/>
        <v>1.1109102134344084E-2</v>
      </c>
      <c r="Q145" s="23">
        <f t="shared" si="33"/>
        <v>2.4048661178513026E-2</v>
      </c>
      <c r="R145">
        <f t="shared" si="34"/>
        <v>1.8722190160960397</v>
      </c>
      <c r="S145">
        <f t="shared" si="35"/>
        <v>59.226855461058292</v>
      </c>
      <c r="T145" s="24">
        <f t="shared" si="36"/>
        <v>1.6086102142251317</v>
      </c>
      <c r="U145" s="24">
        <f t="shared" si="37"/>
        <v>0.54439290216743852</v>
      </c>
      <c r="V145" s="24">
        <v>1.6086102142251317</v>
      </c>
      <c r="W145" s="24">
        <v>0.54439290216743852</v>
      </c>
      <c r="X145" s="24"/>
      <c r="Y145" s="24"/>
      <c r="Z145" s="24"/>
      <c r="AA145" s="24"/>
      <c r="AB145" s="4"/>
    </row>
    <row r="146" spans="1:28">
      <c r="A146" s="1" t="s">
        <v>0</v>
      </c>
      <c r="B146" s="5" t="s">
        <v>73</v>
      </c>
      <c r="C146" s="1" t="s">
        <v>2</v>
      </c>
      <c r="D146" s="1" t="s">
        <v>60</v>
      </c>
      <c r="E146" s="3" t="s">
        <v>74</v>
      </c>
      <c r="F146" s="1">
        <v>30.27</v>
      </c>
      <c r="G146" s="1">
        <v>84.15</v>
      </c>
      <c r="H146" s="1">
        <f t="shared" si="0"/>
        <v>84.25</v>
      </c>
      <c r="I146" s="1">
        <f t="shared" si="1"/>
        <v>30.45</v>
      </c>
      <c r="J146" s="23">
        <f t="shared" si="28"/>
        <v>1.4704398948052226</v>
      </c>
      <c r="K146" s="23">
        <f t="shared" si="28"/>
        <v>0.53145275723227337</v>
      </c>
      <c r="L146">
        <f t="shared" si="29"/>
        <v>0.64590585055882688</v>
      </c>
      <c r="M146">
        <f t="shared" si="30"/>
        <v>76.228738649999997</v>
      </c>
      <c r="N146" s="24">
        <f t="shared" si="31"/>
        <v>0.62733851329842161</v>
      </c>
      <c r="O146" s="24">
        <f t="shared" si="32"/>
        <v>1.4024707878430442</v>
      </c>
      <c r="P146" s="23">
        <f t="shared" si="33"/>
        <v>1.0949122581623689E-2</v>
      </c>
      <c r="Q146" s="23">
        <f t="shared" si="33"/>
        <v>2.4477732910899986E-2</v>
      </c>
      <c r="R146">
        <f t="shared" si="34"/>
        <v>1.8723594936021764</v>
      </c>
      <c r="S146">
        <f t="shared" si="35"/>
        <v>59.241807859653164</v>
      </c>
      <c r="T146" s="24">
        <f t="shared" si="36"/>
        <v>1.6089808589087433</v>
      </c>
      <c r="U146" s="24">
        <f t="shared" si="37"/>
        <v>0.5447408890769101</v>
      </c>
      <c r="V146" s="24">
        <v>1.6089808589087433</v>
      </c>
      <c r="W146" s="24">
        <v>0.5447408890769101</v>
      </c>
      <c r="X146" s="24"/>
      <c r="Y146" s="24"/>
      <c r="Z146" s="24"/>
      <c r="AA146" s="24"/>
      <c r="AB146" s="4"/>
    </row>
    <row r="147" spans="1:28">
      <c r="A147" s="1" t="s">
        <v>0</v>
      </c>
      <c r="B147" s="2" t="s">
        <v>75</v>
      </c>
      <c r="C147" s="1" t="s">
        <v>2</v>
      </c>
      <c r="D147" s="1" t="s">
        <v>76</v>
      </c>
      <c r="E147" s="3" t="s">
        <v>77</v>
      </c>
      <c r="F147" s="1">
        <v>33.44</v>
      </c>
      <c r="G147" s="1">
        <v>84.23</v>
      </c>
      <c r="H147" s="1">
        <f t="shared" si="0"/>
        <v>84.38</v>
      </c>
      <c r="I147" s="1">
        <f t="shared" si="1"/>
        <v>33.729999999999997</v>
      </c>
      <c r="J147" s="23">
        <f t="shared" si="28"/>
        <v>1.4727088228328151</v>
      </c>
      <c r="K147" s="23">
        <f t="shared" si="28"/>
        <v>0.58869955669768725</v>
      </c>
      <c r="L147">
        <f t="shared" si="29"/>
        <v>0.64532836557681772</v>
      </c>
      <c r="M147">
        <f t="shared" si="30"/>
        <v>78.206044009999985</v>
      </c>
      <c r="N147" s="24">
        <f t="shared" si="31"/>
        <v>0.63170480952056118</v>
      </c>
      <c r="O147" s="24">
        <f t="shared" si="32"/>
        <v>1.4243258335617102</v>
      </c>
      <c r="P147" s="23">
        <f t="shared" si="33"/>
        <v>1.1025328826817414E-2</v>
      </c>
      <c r="Q147" s="23">
        <f t="shared" si="33"/>
        <v>2.4859175416864596E-2</v>
      </c>
      <c r="R147">
        <f t="shared" si="34"/>
        <v>1.8722925784387143</v>
      </c>
      <c r="S147">
        <f t="shared" si="35"/>
        <v>59.255100463103119</v>
      </c>
      <c r="T147" s="24">
        <f t="shared" si="36"/>
        <v>1.6091454575991571</v>
      </c>
      <c r="U147" s="24">
        <f t="shared" si="37"/>
        <v>0.54514840605492476</v>
      </c>
      <c r="V147" s="24">
        <v>1.6091454575991571</v>
      </c>
      <c r="W147" s="24">
        <v>0.54514840605492476</v>
      </c>
      <c r="X147" s="24"/>
      <c r="Y147" s="24"/>
      <c r="Z147" s="24"/>
      <c r="AA147" s="24"/>
      <c r="AB147" s="4"/>
    </row>
    <row r="148" spans="1:28">
      <c r="A148" s="1" t="s">
        <v>0</v>
      </c>
      <c r="B148" s="2" t="s">
        <v>78</v>
      </c>
      <c r="C148" s="1" t="s">
        <v>2</v>
      </c>
      <c r="D148" s="1" t="s">
        <v>76</v>
      </c>
      <c r="E148" s="3" t="s">
        <v>79</v>
      </c>
      <c r="F148" s="1">
        <v>33.28</v>
      </c>
      <c r="G148" s="1">
        <v>81.58</v>
      </c>
      <c r="H148" s="1">
        <f t="shared" si="0"/>
        <v>81.97</v>
      </c>
      <c r="I148" s="1">
        <f t="shared" si="1"/>
        <v>33.47</v>
      </c>
      <c r="J148" s="23">
        <f t="shared" si="28"/>
        <v>1.430646387859752</v>
      </c>
      <c r="K148" s="23">
        <f t="shared" si="28"/>
        <v>0.58416170064250206</v>
      </c>
      <c r="L148">
        <f t="shared" si="29"/>
        <v>0.65805091540046734</v>
      </c>
      <c r="M148">
        <f t="shared" si="30"/>
        <v>78.049306389999998</v>
      </c>
      <c r="N148" s="24">
        <f t="shared" si="31"/>
        <v>0.64378842433723615</v>
      </c>
      <c r="O148" s="24">
        <f t="shared" si="32"/>
        <v>1.419963788835807</v>
      </c>
      <c r="P148" s="23">
        <f t="shared" si="33"/>
        <v>1.1236227690911165E-2</v>
      </c>
      <c r="Q148" s="23">
        <f t="shared" si="33"/>
        <v>2.4783043374278332E-2</v>
      </c>
      <c r="R148">
        <f t="shared" si="34"/>
        <v>1.8721073802348909</v>
      </c>
      <c r="S148">
        <f t="shared" si="35"/>
        <v>59.252447394721621</v>
      </c>
      <c r="T148" s="24">
        <f t="shared" si="36"/>
        <v>1.6089419708254775</v>
      </c>
      <c r="U148" s="24">
        <f t="shared" si="37"/>
        <v>0.54516857971955268</v>
      </c>
      <c r="V148" s="24">
        <v>1.6089419708254775</v>
      </c>
      <c r="W148" s="24">
        <v>0.54516857971955268</v>
      </c>
      <c r="X148" s="24"/>
      <c r="Y148" s="24"/>
      <c r="Z148" s="24"/>
      <c r="AA148" s="24"/>
      <c r="AB148" s="4"/>
    </row>
    <row r="149" spans="1:28">
      <c r="A149" s="1" t="s">
        <v>0</v>
      </c>
      <c r="B149" s="2" t="s">
        <v>80</v>
      </c>
      <c r="C149" s="1" t="s">
        <v>2</v>
      </c>
      <c r="D149" s="1" t="s">
        <v>76</v>
      </c>
      <c r="E149" s="3" t="s">
        <v>81</v>
      </c>
      <c r="F149" s="1">
        <v>32.5</v>
      </c>
      <c r="G149" s="1">
        <v>83.39</v>
      </c>
      <c r="H149" s="1">
        <f t="shared" si="0"/>
        <v>83.65</v>
      </c>
      <c r="I149" s="1">
        <f t="shared" si="1"/>
        <v>32.83</v>
      </c>
      <c r="J149" s="23">
        <f t="shared" si="28"/>
        <v>1.4599679192932569</v>
      </c>
      <c r="K149" s="23">
        <f t="shared" si="28"/>
        <v>0.57299159342973838</v>
      </c>
      <c r="L149">
        <f t="shared" si="29"/>
        <v>0.64873420013993477</v>
      </c>
      <c r="M149">
        <f t="shared" si="30"/>
        <v>77.663490709999991</v>
      </c>
      <c r="N149" s="24">
        <f t="shared" si="31"/>
        <v>0.63375468844354976</v>
      </c>
      <c r="O149" s="24">
        <f t="shared" si="32"/>
        <v>1.4176223415174944</v>
      </c>
      <c r="P149" s="23">
        <f t="shared" si="33"/>
        <v>1.1061105963290801E-2</v>
      </c>
      <c r="Q149" s="23">
        <f t="shared" si="33"/>
        <v>2.4742177409311786E-2</v>
      </c>
      <c r="R149">
        <f t="shared" si="34"/>
        <v>1.8722611624527958</v>
      </c>
      <c r="S149">
        <f t="shared" si="35"/>
        <v>59.251023287396393</v>
      </c>
      <c r="T149" s="24">
        <f t="shared" si="36"/>
        <v>1.6090503434230854</v>
      </c>
      <c r="U149" s="24">
        <f t="shared" si="37"/>
        <v>0.54504996375612991</v>
      </c>
      <c r="V149" s="24">
        <v>1.6090503434230854</v>
      </c>
      <c r="W149" s="24">
        <v>0.54504996375612991</v>
      </c>
      <c r="X149" s="24"/>
      <c r="Y149" s="24"/>
      <c r="Z149" s="24"/>
      <c r="AA149" s="24"/>
      <c r="AB149" s="4"/>
    </row>
    <row r="150" spans="1:28">
      <c r="A150" s="1" t="s">
        <v>0</v>
      </c>
      <c r="B150" s="5" t="s">
        <v>82</v>
      </c>
      <c r="C150" s="1" t="s">
        <v>2</v>
      </c>
      <c r="D150" s="1" t="s">
        <v>76</v>
      </c>
      <c r="E150" s="3" t="s">
        <v>83</v>
      </c>
      <c r="F150" s="1">
        <v>32.29</v>
      </c>
      <c r="G150" s="1">
        <v>84.56</v>
      </c>
      <c r="H150" s="1">
        <f t="shared" si="0"/>
        <v>84.93</v>
      </c>
      <c r="I150" s="1">
        <f t="shared" si="1"/>
        <v>32.479999999999997</v>
      </c>
      <c r="J150" s="23">
        <f t="shared" si="28"/>
        <v>1.4823081337187842</v>
      </c>
      <c r="K150" s="23">
        <f t="shared" si="28"/>
        <v>0.56688294104775816</v>
      </c>
      <c r="L150">
        <f t="shared" si="29"/>
        <v>0.64302571401217223</v>
      </c>
      <c r="M150">
        <f t="shared" si="30"/>
        <v>77.452497759999986</v>
      </c>
      <c r="N150" s="24">
        <f t="shared" si="31"/>
        <v>0.62766783441155449</v>
      </c>
      <c r="O150" s="24">
        <f t="shared" si="32"/>
        <v>1.4165296338766695</v>
      </c>
      <c r="P150" s="23">
        <f t="shared" si="33"/>
        <v>1.095487031934419E-2</v>
      </c>
      <c r="Q150" s="23">
        <f t="shared" si="33"/>
        <v>2.472310606321769E-2</v>
      </c>
      <c r="R150">
        <f t="shared" si="34"/>
        <v>1.8723544467113014</v>
      </c>
      <c r="S150">
        <f t="shared" si="35"/>
        <v>59.250358684377787</v>
      </c>
      <c r="T150" s="24">
        <f t="shared" si="36"/>
        <v>1.6091194091242407</v>
      </c>
      <c r="U150" s="24">
        <f t="shared" si="37"/>
        <v>0.54498360452900518</v>
      </c>
      <c r="V150" s="24">
        <v>1.6091194091242407</v>
      </c>
      <c r="W150" s="24">
        <v>0.54498360452900518</v>
      </c>
      <c r="X150" s="24"/>
      <c r="Y150" s="24"/>
      <c r="Z150" s="24"/>
      <c r="AA150" s="24"/>
      <c r="AB150" s="4"/>
    </row>
    <row r="151" spans="1:28">
      <c r="A151" s="1" t="s">
        <v>0</v>
      </c>
      <c r="B151" s="5" t="s">
        <v>84</v>
      </c>
      <c r="C151" s="1" t="s">
        <v>2</v>
      </c>
      <c r="D151" s="1" t="s">
        <v>76</v>
      </c>
      <c r="E151" s="3" t="s">
        <v>85</v>
      </c>
      <c r="F151" s="1">
        <v>32.04</v>
      </c>
      <c r="G151" s="1">
        <v>81.05</v>
      </c>
      <c r="H151" s="1">
        <f t="shared" si="0"/>
        <v>81.08</v>
      </c>
      <c r="I151" s="1">
        <f t="shared" si="1"/>
        <v>32.07</v>
      </c>
      <c r="J151" s="23">
        <f t="shared" si="28"/>
        <v>1.4151129575170023</v>
      </c>
      <c r="K151" s="23">
        <f t="shared" si="28"/>
        <v>0.55972709111458152</v>
      </c>
      <c r="L151">
        <f t="shared" si="29"/>
        <v>0.66379662899266922</v>
      </c>
      <c r="M151">
        <f t="shared" si="30"/>
        <v>77.205334589999993</v>
      </c>
      <c r="N151" s="24">
        <f t="shared" si="31"/>
        <v>0.64731454383149678</v>
      </c>
      <c r="O151" s="24">
        <f t="shared" si="32"/>
        <v>1.4092234224558766</v>
      </c>
      <c r="P151" s="23">
        <f t="shared" si="33"/>
        <v>1.129777008590477E-2</v>
      </c>
      <c r="Q151" s="23">
        <f t="shared" si="33"/>
        <v>2.4595588618078042E-2</v>
      </c>
      <c r="R151">
        <f t="shared" si="34"/>
        <v>1.8720533341784042</v>
      </c>
      <c r="S151">
        <f t="shared" si="35"/>
        <v>59.245914924690055</v>
      </c>
      <c r="T151" s="24">
        <f t="shared" si="36"/>
        <v>1.608786389803857</v>
      </c>
      <c r="U151" s="24">
        <f t="shared" si="37"/>
        <v>0.54501278214890048</v>
      </c>
      <c r="V151" s="24">
        <v>1.608786389803857</v>
      </c>
      <c r="W151" s="24">
        <v>0.54501278214890048</v>
      </c>
      <c r="X151" s="24"/>
      <c r="Y151" s="24"/>
      <c r="Z151" s="24"/>
      <c r="AA151" s="24"/>
      <c r="AB151" s="4"/>
    </row>
    <row r="152" spans="1:28">
      <c r="A152" s="1" t="s">
        <v>0</v>
      </c>
      <c r="B152" s="5" t="s">
        <v>86</v>
      </c>
      <c r="C152" s="1" t="s">
        <v>2</v>
      </c>
      <c r="D152" s="1" t="s">
        <v>87</v>
      </c>
      <c r="E152" s="3" t="s">
        <v>88</v>
      </c>
      <c r="F152" s="1">
        <v>41.32</v>
      </c>
      <c r="G152" s="1">
        <v>90.35</v>
      </c>
      <c r="H152" s="1">
        <f t="shared" si="0"/>
        <v>90.58</v>
      </c>
      <c r="I152" s="1">
        <f t="shared" si="1"/>
        <v>41.53</v>
      </c>
      <c r="J152" s="23">
        <f t="shared" si="28"/>
        <v>1.5809192364564637</v>
      </c>
      <c r="K152" s="23">
        <f t="shared" si="28"/>
        <v>0.72483523835324504</v>
      </c>
      <c r="L152">
        <f t="shared" si="29"/>
        <v>0.63298631433381225</v>
      </c>
      <c r="M152">
        <f t="shared" si="30"/>
        <v>82.908172609999994</v>
      </c>
      <c r="N152" s="24">
        <f t="shared" si="31"/>
        <v>0.62814368936044196</v>
      </c>
      <c r="O152" s="24">
        <f t="shared" si="32"/>
        <v>1.4780778537546886</v>
      </c>
      <c r="P152" s="23">
        <f t="shared" si="33"/>
        <v>1.0963175554964186E-2</v>
      </c>
      <c r="Q152" s="23">
        <f t="shared" si="33"/>
        <v>2.5797325148830548E-2</v>
      </c>
      <c r="R152">
        <f t="shared" si="34"/>
        <v>1.8723471541459835</v>
      </c>
      <c r="S152">
        <f t="shared" si="35"/>
        <v>59.287793338618329</v>
      </c>
      <c r="T152" s="24">
        <f t="shared" si="36"/>
        <v>1.6097382631980619</v>
      </c>
      <c r="U152" s="24">
        <f t="shared" si="37"/>
        <v>0.54603886427661874</v>
      </c>
      <c r="V152" s="24">
        <v>1.6097382631980619</v>
      </c>
      <c r="W152" s="24">
        <v>0.54603886427661874</v>
      </c>
      <c r="X152" s="24"/>
      <c r="Y152" s="24"/>
      <c r="Z152" s="24"/>
      <c r="AA152" s="24"/>
      <c r="AB152" s="4"/>
    </row>
    <row r="153" spans="1:28">
      <c r="A153" s="1" t="s">
        <v>0</v>
      </c>
      <c r="B153" s="5" t="s">
        <v>86</v>
      </c>
      <c r="C153" s="1" t="s">
        <v>2</v>
      </c>
      <c r="D153" s="1" t="s">
        <v>87</v>
      </c>
      <c r="E153" s="3" t="s">
        <v>89</v>
      </c>
      <c r="F153" s="1">
        <v>41.35</v>
      </c>
      <c r="G153" s="1">
        <v>93.37</v>
      </c>
      <c r="H153" s="1">
        <f t="shared" si="0"/>
        <v>93.62</v>
      </c>
      <c r="I153" s="1">
        <f t="shared" si="1"/>
        <v>41.58</v>
      </c>
      <c r="J153" s="23">
        <f t="shared" si="28"/>
        <v>1.6339772457170914</v>
      </c>
      <c r="K153" s="23">
        <f t="shared" si="28"/>
        <v>0.72570790297924215</v>
      </c>
      <c r="L153">
        <f t="shared" si="29"/>
        <v>0.63806051891468585</v>
      </c>
      <c r="M153">
        <f t="shared" si="30"/>
        <v>82.938314459999987</v>
      </c>
      <c r="N153" s="24">
        <f t="shared" si="31"/>
        <v>0.633220427886799</v>
      </c>
      <c r="O153" s="24">
        <f t="shared" si="32"/>
        <v>1.4777845030768206</v>
      </c>
      <c r="P153" s="23">
        <f t="shared" si="33"/>
        <v>1.1051781357511961E-2</v>
      </c>
      <c r="Q153" s="23">
        <f t="shared" si="33"/>
        <v>2.5792205213638793E-2</v>
      </c>
      <c r="R153">
        <f t="shared" si="34"/>
        <v>1.8722693504601964</v>
      </c>
      <c r="S153">
        <f t="shared" si="35"/>
        <v>59.287614917841594</v>
      </c>
      <c r="T153" s="24">
        <f t="shared" si="36"/>
        <v>1.6096683942906167</v>
      </c>
      <c r="U153" s="24">
        <f t="shared" si="37"/>
        <v>0.54607358808890127</v>
      </c>
      <c r="V153" s="24">
        <v>1.6096683942906167</v>
      </c>
      <c r="W153" s="24">
        <v>0.54607358808890127</v>
      </c>
      <c r="X153" s="24"/>
      <c r="Y153" s="24"/>
      <c r="Z153" s="24"/>
      <c r="AA153" s="24"/>
      <c r="AB153" s="4"/>
    </row>
    <row r="154" spans="1:28">
      <c r="A154" s="1" t="s">
        <v>0</v>
      </c>
      <c r="B154" s="5" t="s">
        <v>90</v>
      </c>
      <c r="C154" s="1" t="s">
        <v>2</v>
      </c>
      <c r="D154" s="1" t="s">
        <v>87</v>
      </c>
      <c r="E154" s="3" t="s">
        <v>91</v>
      </c>
      <c r="F154" s="1">
        <v>43.8</v>
      </c>
      <c r="G154" s="1">
        <v>93.12</v>
      </c>
      <c r="H154" s="1">
        <f t="shared" si="0"/>
        <v>93.2</v>
      </c>
      <c r="I154" s="1">
        <f t="shared" si="1"/>
        <v>44.33</v>
      </c>
      <c r="J154" s="23">
        <f t="shared" si="28"/>
        <v>1.6266468628587152</v>
      </c>
      <c r="K154" s="23">
        <f t="shared" si="28"/>
        <v>0.77370445740908622</v>
      </c>
      <c r="L154">
        <f t="shared" si="29"/>
        <v>0.63692596397802337</v>
      </c>
      <c r="M154">
        <f t="shared" si="30"/>
        <v>84.596116209999991</v>
      </c>
      <c r="N154" s="24">
        <f t="shared" si="31"/>
        <v>0.63409519951770421</v>
      </c>
      <c r="O154" s="24">
        <f t="shared" si="32"/>
        <v>1.4962432895892412</v>
      </c>
      <c r="P154" s="23">
        <f t="shared" si="33"/>
        <v>1.1067049002674299E-2</v>
      </c>
      <c r="Q154" s="23">
        <f t="shared" si="33"/>
        <v>2.6114371814203254E-2</v>
      </c>
      <c r="R154">
        <f t="shared" si="34"/>
        <v>1.8722559438063755</v>
      </c>
      <c r="S154">
        <f t="shared" si="35"/>
        <v>59.298841859776914</v>
      </c>
      <c r="T154" s="24">
        <f t="shared" si="36"/>
        <v>1.6098442046796555</v>
      </c>
      <c r="U154" s="24">
        <f t="shared" si="37"/>
        <v>0.54639586120581507</v>
      </c>
      <c r="V154" s="24">
        <v>1.6098442046796555</v>
      </c>
      <c r="W154" s="24">
        <v>0.54639586120581507</v>
      </c>
      <c r="X154" s="24"/>
      <c r="Y154" s="24"/>
      <c r="Z154" s="24"/>
      <c r="AA154" s="24"/>
      <c r="AB154" s="4"/>
    </row>
    <row r="155" spans="1:28">
      <c r="A155" s="1" t="s">
        <v>0</v>
      </c>
      <c r="B155" s="5" t="s">
        <v>92</v>
      </c>
      <c r="C155" s="1" t="s">
        <v>2</v>
      </c>
      <c r="D155" s="1" t="s">
        <v>87</v>
      </c>
      <c r="E155" s="3" t="s">
        <v>93</v>
      </c>
      <c r="F155" s="1">
        <v>42.29</v>
      </c>
      <c r="G155" s="1">
        <v>96.23</v>
      </c>
      <c r="H155" s="1">
        <f t="shared" si="0"/>
        <v>96.38</v>
      </c>
      <c r="I155" s="1">
        <f t="shared" si="1"/>
        <v>42.48</v>
      </c>
      <c r="J155" s="23">
        <f t="shared" si="28"/>
        <v>1.6821483330721347</v>
      </c>
      <c r="K155" s="23">
        <f t="shared" si="28"/>
        <v>0.74141586624719114</v>
      </c>
      <c r="L155">
        <f t="shared" si="29"/>
        <v>0.64888261055643015</v>
      </c>
      <c r="M155">
        <f t="shared" si="30"/>
        <v>83.480867759999981</v>
      </c>
      <c r="N155" s="24">
        <f t="shared" si="31"/>
        <v>0.64468693520805209</v>
      </c>
      <c r="O155" s="24">
        <f t="shared" si="32"/>
        <v>1.4825554247874939</v>
      </c>
      <c r="P155" s="23">
        <f t="shared" si="33"/>
        <v>1.1251909663971863E-2</v>
      </c>
      <c r="Q155" s="23">
        <f t="shared" si="33"/>
        <v>2.5875473505844921E-2</v>
      </c>
      <c r="R155">
        <f t="shared" si="34"/>
        <v>1.8720936085917139</v>
      </c>
      <c r="S155">
        <f t="shared" si="35"/>
        <v>59.290516672027202</v>
      </c>
      <c r="T155" s="24">
        <f t="shared" si="36"/>
        <v>1.6095657230459555</v>
      </c>
      <c r="U155" s="24">
        <f t="shared" si="37"/>
        <v>0.54624486001246542</v>
      </c>
      <c r="V155" s="24">
        <v>1.6095657230459555</v>
      </c>
      <c r="W155" s="24">
        <v>0.54624486001246542</v>
      </c>
      <c r="X155" s="24"/>
      <c r="Y155" s="24"/>
      <c r="Z155" s="24"/>
      <c r="AA155" s="24"/>
      <c r="AB155" s="4"/>
    </row>
    <row r="156" spans="1:28">
      <c r="A156" s="1" t="s">
        <v>0</v>
      </c>
      <c r="B156" s="2" t="s">
        <v>94</v>
      </c>
      <c r="C156" s="1" t="s">
        <v>2</v>
      </c>
      <c r="D156" s="1" t="s">
        <v>95</v>
      </c>
      <c r="E156" s="3" t="s">
        <v>96</v>
      </c>
      <c r="F156" s="1">
        <v>43.36</v>
      </c>
      <c r="G156" s="1">
        <v>116.12</v>
      </c>
      <c r="H156" s="1">
        <f t="shared" si="0"/>
        <v>116.2</v>
      </c>
      <c r="I156" s="1">
        <f t="shared" si="1"/>
        <v>43.6</v>
      </c>
      <c r="J156" s="23">
        <f t="shared" si="28"/>
        <v>2.0280725908174109</v>
      </c>
      <c r="K156" s="23">
        <f t="shared" si="28"/>
        <v>0.76096355386952774</v>
      </c>
      <c r="L156">
        <f t="shared" si="29"/>
        <v>0.86102386145500542</v>
      </c>
      <c r="M156">
        <f t="shared" si="30"/>
        <v>84.156045199999994</v>
      </c>
      <c r="N156" s="24">
        <f t="shared" si="31"/>
        <v>0.85654902585130199</v>
      </c>
      <c r="O156" s="24">
        <f t="shared" si="32"/>
        <v>1.4685572843326964</v>
      </c>
      <c r="P156" s="23">
        <f t="shared" si="33"/>
        <v>1.4949600705855246E-2</v>
      </c>
      <c r="Q156" s="23">
        <f t="shared" si="33"/>
        <v>2.5631159865752089E-2</v>
      </c>
      <c r="R156">
        <f t="shared" si="34"/>
        <v>1.8688436011827541</v>
      </c>
      <c r="S156">
        <f t="shared" si="35"/>
        <v>59.282002769448468</v>
      </c>
      <c r="T156" s="24">
        <f t="shared" si="36"/>
        <v>1.6066296354186536</v>
      </c>
      <c r="U156" s="24">
        <f t="shared" si="37"/>
        <v>0.5476658421074605</v>
      </c>
      <c r="V156" s="24">
        <v>1.6066296354186536</v>
      </c>
      <c r="W156" s="24">
        <v>0.5476658421074605</v>
      </c>
      <c r="X156" s="24"/>
      <c r="Y156" s="24"/>
      <c r="Z156" s="24"/>
      <c r="AA156" s="24"/>
      <c r="AB156" s="4" t="s">
        <v>574</v>
      </c>
    </row>
    <row r="157" spans="1:28">
      <c r="A157" s="1" t="s">
        <v>0</v>
      </c>
      <c r="B157" s="2" t="s">
        <v>97</v>
      </c>
      <c r="C157" s="1" t="s">
        <v>2</v>
      </c>
      <c r="D157" s="1" t="s">
        <v>95</v>
      </c>
      <c r="E157" s="3" t="s">
        <v>98</v>
      </c>
      <c r="F157" s="1">
        <v>43.3</v>
      </c>
      <c r="G157" s="1">
        <v>112.2</v>
      </c>
      <c r="H157" s="1">
        <f t="shared" si="0"/>
        <v>112.33</v>
      </c>
      <c r="I157" s="1">
        <f t="shared" si="1"/>
        <v>43.5</v>
      </c>
      <c r="J157" s="23">
        <f t="shared" si="28"/>
        <v>1.9605283487652303</v>
      </c>
      <c r="K157" s="23">
        <f t="shared" si="28"/>
        <v>0.7592182246175333</v>
      </c>
      <c r="L157">
        <f t="shared" si="29"/>
        <v>0.80578469744851156</v>
      </c>
      <c r="M157">
        <f t="shared" si="30"/>
        <v>84.095761499999995</v>
      </c>
      <c r="N157" s="24">
        <f t="shared" si="31"/>
        <v>0.80151017903458244</v>
      </c>
      <c r="O157" s="24">
        <f t="shared" si="32"/>
        <v>1.4733383542772296</v>
      </c>
      <c r="P157" s="23">
        <f t="shared" si="33"/>
        <v>1.3988991612402689E-2</v>
      </c>
      <c r="Q157" s="23">
        <f t="shared" si="33"/>
        <v>2.5714605278052336E-2</v>
      </c>
      <c r="R157">
        <f t="shared" si="34"/>
        <v>1.8696884359395525</v>
      </c>
      <c r="S157">
        <f t="shared" si="35"/>
        <v>59.284910695959233</v>
      </c>
      <c r="T157" s="24">
        <f t="shared" si="36"/>
        <v>1.6074044030278283</v>
      </c>
      <c r="U157" s="24">
        <f t="shared" si="37"/>
        <v>0.54731586873839988</v>
      </c>
      <c r="V157" s="24">
        <v>1.6074044030278283</v>
      </c>
      <c r="W157" s="24">
        <v>0.54731586873839988</v>
      </c>
      <c r="X157" s="24"/>
      <c r="Y157" s="24"/>
      <c r="Z157" s="24"/>
      <c r="AA157" s="24"/>
      <c r="AB157" s="4"/>
    </row>
    <row r="158" spans="1:28">
      <c r="A158" s="1" t="s">
        <v>0</v>
      </c>
      <c r="B158" s="2" t="s">
        <v>99</v>
      </c>
      <c r="C158" s="1" t="s">
        <v>2</v>
      </c>
      <c r="D158" s="1" t="s">
        <v>100</v>
      </c>
      <c r="E158" s="3" t="s">
        <v>101</v>
      </c>
      <c r="F158" s="1">
        <v>41.52</v>
      </c>
      <c r="G158" s="1">
        <v>87.37</v>
      </c>
      <c r="H158" s="1">
        <f t="shared" si="0"/>
        <v>87.62</v>
      </c>
      <c r="I158" s="1">
        <f t="shared" si="1"/>
        <v>41.87</v>
      </c>
      <c r="J158" s="23">
        <f t="shared" si="28"/>
        <v>1.5292574905974317</v>
      </c>
      <c r="K158" s="23">
        <f t="shared" si="28"/>
        <v>0.73076935781002572</v>
      </c>
      <c r="L158">
        <f t="shared" si="29"/>
        <v>0.63510907470382483</v>
      </c>
      <c r="M158">
        <f t="shared" si="30"/>
        <v>83.113137190000003</v>
      </c>
      <c r="N158" s="24">
        <f t="shared" si="31"/>
        <v>0.63052667487841441</v>
      </c>
      <c r="O158" s="24">
        <f t="shared" si="32"/>
        <v>1.4800708731551662</v>
      </c>
      <c r="P158" s="23">
        <f t="shared" si="33"/>
        <v>1.1004766498280149E-2</v>
      </c>
      <c r="Q158" s="23">
        <f t="shared" si="33"/>
        <v>2.5832109899425002E-2</v>
      </c>
      <c r="R158">
        <f t="shared" si="34"/>
        <v>1.8723106340338171</v>
      </c>
      <c r="S158">
        <f t="shared" si="35"/>
        <v>59.289005526270543</v>
      </c>
      <c r="T158" s="24">
        <f t="shared" si="36"/>
        <v>1.6097270957149095</v>
      </c>
      <c r="U158" s="24">
        <f t="shared" si="37"/>
        <v>0.54609157229488858</v>
      </c>
      <c r="V158" s="24">
        <v>1.6097270957149095</v>
      </c>
      <c r="W158" s="24">
        <v>0.54609157229488858</v>
      </c>
      <c r="X158" s="24"/>
      <c r="Y158" s="24"/>
      <c r="Z158" s="24"/>
      <c r="AA158" s="24"/>
      <c r="AB158" s="4"/>
    </row>
    <row r="159" spans="1:28">
      <c r="A159" s="1" t="s">
        <v>0</v>
      </c>
      <c r="B159" s="5" t="s">
        <v>102</v>
      </c>
      <c r="C159" s="1" t="s">
        <v>2</v>
      </c>
      <c r="D159" s="1" t="s">
        <v>100</v>
      </c>
      <c r="E159" s="3" t="s">
        <v>103</v>
      </c>
      <c r="F159" s="1">
        <v>42.16</v>
      </c>
      <c r="G159" s="1">
        <v>89.05</v>
      </c>
      <c r="H159" s="1">
        <f t="shared" si="0"/>
        <v>89.08</v>
      </c>
      <c r="I159" s="1">
        <f t="shared" si="1"/>
        <v>42.27</v>
      </c>
      <c r="J159" s="23">
        <f t="shared" si="28"/>
        <v>1.5547392976765488</v>
      </c>
      <c r="K159" s="23">
        <f t="shared" si="28"/>
        <v>0.73775067481800316</v>
      </c>
      <c r="L159">
        <f t="shared" si="29"/>
        <v>0.63318983937039985</v>
      </c>
      <c r="M159">
        <f t="shared" si="30"/>
        <v>83.354271990000001</v>
      </c>
      <c r="N159" s="24">
        <f t="shared" si="31"/>
        <v>0.62893525789864857</v>
      </c>
      <c r="O159" s="24">
        <f t="shared" si="32"/>
        <v>1.4829472849010428</v>
      </c>
      <c r="P159" s="23">
        <f t="shared" si="33"/>
        <v>1.097699103221109E-2</v>
      </c>
      <c r="Q159" s="23">
        <f t="shared" si="33"/>
        <v>2.5882312755033589E-2</v>
      </c>
      <c r="R159">
        <f t="shared" si="34"/>
        <v>1.8723350231499221</v>
      </c>
      <c r="S159">
        <f t="shared" si="35"/>
        <v>59.290755007886318</v>
      </c>
      <c r="T159" s="24">
        <f t="shared" si="36"/>
        <v>1.6097772609250858</v>
      </c>
      <c r="U159" s="24">
        <f t="shared" si="37"/>
        <v>0.54612826941876447</v>
      </c>
      <c r="V159" s="24">
        <v>1.6097772609250858</v>
      </c>
      <c r="W159" s="24">
        <v>0.54612826941876447</v>
      </c>
      <c r="X159" s="24"/>
      <c r="Y159" s="24"/>
      <c r="Z159" s="24"/>
      <c r="AA159" s="24"/>
      <c r="AB159" s="4"/>
    </row>
    <row r="160" spans="1:28">
      <c r="A160" s="1" t="s">
        <v>0</v>
      </c>
      <c r="B160" s="5" t="s">
        <v>104</v>
      </c>
      <c r="C160" s="1" t="s">
        <v>2</v>
      </c>
      <c r="D160" s="1" t="s">
        <v>100</v>
      </c>
      <c r="E160" s="3" t="s">
        <v>105</v>
      </c>
      <c r="F160" s="1">
        <v>40.409999999999997</v>
      </c>
      <c r="G160" s="1">
        <v>89.35</v>
      </c>
      <c r="H160" s="1">
        <f t="shared" si="0"/>
        <v>89.58</v>
      </c>
      <c r="I160" s="1">
        <f t="shared" si="1"/>
        <v>40.68</v>
      </c>
      <c r="J160" s="23">
        <f t="shared" si="28"/>
        <v>1.5634659439365204</v>
      </c>
      <c r="K160" s="23">
        <f t="shared" si="28"/>
        <v>0.70999993971129327</v>
      </c>
      <c r="L160">
        <f t="shared" si="29"/>
        <v>0.63292244876885251</v>
      </c>
      <c r="M160">
        <f t="shared" si="30"/>
        <v>82.395761159999992</v>
      </c>
      <c r="N160" s="24">
        <f t="shared" si="31"/>
        <v>0.62735637241268827</v>
      </c>
      <c r="O160" s="24">
        <f t="shared" si="32"/>
        <v>1.4724718484839572</v>
      </c>
      <c r="P160" s="23">
        <f t="shared" si="33"/>
        <v>1.0949434281969133E-2</v>
      </c>
      <c r="Q160" s="23">
        <f t="shared" si="33"/>
        <v>2.5699481898972129E-2</v>
      </c>
      <c r="R160">
        <f t="shared" si="34"/>
        <v>1.872359219909161</v>
      </c>
      <c r="S160">
        <f t="shared" si="35"/>
        <v>59.284383672678416</v>
      </c>
      <c r="T160" s="24">
        <f t="shared" si="36"/>
        <v>1.6096917267133841</v>
      </c>
      <c r="U160" s="24">
        <f t="shared" si="37"/>
        <v>0.54593690769419956</v>
      </c>
      <c r="V160" s="24">
        <v>1.6096917267133841</v>
      </c>
      <c r="W160" s="24">
        <v>0.54593690769419956</v>
      </c>
      <c r="X160" s="24"/>
      <c r="Y160" s="24"/>
      <c r="Z160" s="24"/>
      <c r="AA160" s="24"/>
      <c r="AB160" s="4"/>
    </row>
    <row r="161" spans="1:28">
      <c r="A161" s="1" t="s">
        <v>0</v>
      </c>
      <c r="B161" s="5" t="s">
        <v>106</v>
      </c>
      <c r="C161" s="1" t="s">
        <v>2</v>
      </c>
      <c r="D161" s="1" t="s">
        <v>100</v>
      </c>
      <c r="E161" s="3" t="s">
        <v>107</v>
      </c>
      <c r="F161" s="1">
        <v>39.47</v>
      </c>
      <c r="G161" s="1">
        <v>89.39</v>
      </c>
      <c r="H161" s="1">
        <f t="shared" si="0"/>
        <v>89.65</v>
      </c>
      <c r="I161" s="1">
        <f t="shared" si="1"/>
        <v>39.78</v>
      </c>
      <c r="J161" s="23">
        <f t="shared" si="28"/>
        <v>1.5646876744129166</v>
      </c>
      <c r="K161" s="23">
        <f t="shared" si="28"/>
        <v>0.69429197644334428</v>
      </c>
      <c r="L161">
        <f t="shared" si="29"/>
        <v>0.63290093248862511</v>
      </c>
      <c r="M161">
        <f t="shared" si="30"/>
        <v>81.853207859999998</v>
      </c>
      <c r="N161" s="24">
        <f t="shared" si="31"/>
        <v>0.62651385880273192</v>
      </c>
      <c r="O161" s="24">
        <f t="shared" si="32"/>
        <v>1.4665380896650753</v>
      </c>
      <c r="P161" s="23">
        <f t="shared" si="33"/>
        <v>1.0934729645482531E-2</v>
      </c>
      <c r="Q161" s="23">
        <f t="shared" si="33"/>
        <v>2.5595918270563386E-2</v>
      </c>
      <c r="R161">
        <f t="shared" si="34"/>
        <v>1.8723721314862574</v>
      </c>
      <c r="S161">
        <f t="shared" si="35"/>
        <v>59.280774661562063</v>
      </c>
      <c r="T161" s="24">
        <f t="shared" si="36"/>
        <v>1.6096425831693082</v>
      </c>
      <c r="U161" s="24">
        <f t="shared" si="37"/>
        <v>0.54582892087623214</v>
      </c>
      <c r="V161" s="24">
        <v>1.6096425831693082</v>
      </c>
      <c r="W161" s="24">
        <v>0.54582892087623214</v>
      </c>
      <c r="X161" s="24"/>
      <c r="Y161" s="24"/>
      <c r="Z161" s="24"/>
      <c r="AA161" s="24"/>
      <c r="AB161" s="4"/>
    </row>
    <row r="162" spans="1:28">
      <c r="A162" s="1" t="s">
        <v>0</v>
      </c>
      <c r="B162" s="5" t="s">
        <v>108</v>
      </c>
      <c r="C162" s="1" t="s">
        <v>2</v>
      </c>
      <c r="D162" s="1" t="s">
        <v>109</v>
      </c>
      <c r="E162" s="3" t="s">
        <v>110</v>
      </c>
      <c r="F162" s="1">
        <v>41.04</v>
      </c>
      <c r="G162" s="1">
        <v>85.08</v>
      </c>
      <c r="H162" s="1">
        <f t="shared" si="0"/>
        <v>85.13</v>
      </c>
      <c r="I162" s="1">
        <f t="shared" si="1"/>
        <v>41.07</v>
      </c>
      <c r="J162" s="23">
        <f t="shared" si="28"/>
        <v>1.4857987922227727</v>
      </c>
      <c r="K162" s="23">
        <f t="shared" si="28"/>
        <v>0.71680672379407118</v>
      </c>
      <c r="L162">
        <f t="shared" si="29"/>
        <v>0.64224510855903305</v>
      </c>
      <c r="M162">
        <f t="shared" si="30"/>
        <v>82.630867589999994</v>
      </c>
      <c r="N162" s="24">
        <f t="shared" si="31"/>
        <v>0.63694042467913581</v>
      </c>
      <c r="O162" s="24">
        <f t="shared" si="32"/>
        <v>1.4738510920939425</v>
      </c>
      <c r="P162" s="23">
        <f t="shared" si="33"/>
        <v>1.1116707549701867E-2</v>
      </c>
      <c r="Q162" s="23">
        <f t="shared" si="33"/>
        <v>2.5723554241153464E-2</v>
      </c>
      <c r="R162">
        <f t="shared" si="34"/>
        <v>1.8722123375501751</v>
      </c>
      <c r="S162">
        <f t="shared" si="35"/>
        <v>59.285222551654208</v>
      </c>
      <c r="T162" s="24">
        <f t="shared" si="36"/>
        <v>1.6095794509923274</v>
      </c>
      <c r="U162" s="24">
        <f t="shared" si="37"/>
        <v>0.54603549793505179</v>
      </c>
      <c r="V162" s="24">
        <v>1.6095794509923274</v>
      </c>
      <c r="W162" s="24">
        <v>0.54603549793505179</v>
      </c>
      <c r="X162" s="24"/>
      <c r="Y162" s="24"/>
      <c r="Z162" s="24"/>
      <c r="AA162" s="24"/>
      <c r="AB162" s="4"/>
    </row>
    <row r="163" spans="1:28">
      <c r="A163" s="1" t="s">
        <v>0</v>
      </c>
      <c r="B163" s="5" t="s">
        <v>111</v>
      </c>
      <c r="C163" s="1" t="s">
        <v>2</v>
      </c>
      <c r="D163" s="1" t="s">
        <v>109</v>
      </c>
      <c r="E163" s="3" t="s">
        <v>112</v>
      </c>
      <c r="F163" s="1">
        <v>39.46</v>
      </c>
      <c r="G163" s="1">
        <v>86.09</v>
      </c>
      <c r="H163" s="1">
        <f t="shared" si="0"/>
        <v>86.15</v>
      </c>
      <c r="I163" s="1">
        <f t="shared" si="1"/>
        <v>39.770000000000003</v>
      </c>
      <c r="J163" s="23">
        <f t="shared" si="28"/>
        <v>1.5036011505931151</v>
      </c>
      <c r="K163" s="23">
        <f t="shared" si="28"/>
        <v>0.69411744351814486</v>
      </c>
      <c r="L163">
        <f t="shared" si="29"/>
        <v>0.63873999206860821</v>
      </c>
      <c r="M163">
        <f t="shared" si="30"/>
        <v>81.847179490000002</v>
      </c>
      <c r="N163" s="24">
        <f t="shared" si="31"/>
        <v>0.63228446499632052</v>
      </c>
      <c r="O163" s="24">
        <f t="shared" si="32"/>
        <v>1.4656441119489136</v>
      </c>
      <c r="P163" s="23">
        <f t="shared" si="33"/>
        <v>1.1035445723396629E-2</v>
      </c>
      <c r="Q163" s="23">
        <f t="shared" si="33"/>
        <v>2.5580315415976908E-2</v>
      </c>
      <c r="R163">
        <f t="shared" si="34"/>
        <v>1.8722836948207302</v>
      </c>
      <c r="S163">
        <f t="shared" si="35"/>
        <v>59.280230929399387</v>
      </c>
      <c r="T163" s="24">
        <f t="shared" si="36"/>
        <v>1.609557479425054</v>
      </c>
      <c r="U163" s="24">
        <f t="shared" si="37"/>
        <v>0.54585882249353357</v>
      </c>
      <c r="V163" s="24">
        <v>1.609557479425054</v>
      </c>
      <c r="W163" s="24">
        <v>0.54585882249353357</v>
      </c>
      <c r="X163" s="24"/>
      <c r="Y163" s="24"/>
      <c r="Z163" s="24"/>
      <c r="AA163" s="24"/>
      <c r="AB163" s="4"/>
    </row>
    <row r="164" spans="1:28">
      <c r="A164" s="1" t="s">
        <v>0</v>
      </c>
      <c r="B164" s="5" t="s">
        <v>113</v>
      </c>
      <c r="C164" s="1" t="s">
        <v>2</v>
      </c>
      <c r="D164" s="1" t="s">
        <v>109</v>
      </c>
      <c r="E164" s="3" t="s">
        <v>114</v>
      </c>
      <c r="F164" s="1">
        <v>41.4</v>
      </c>
      <c r="G164" s="1">
        <v>86.15</v>
      </c>
      <c r="H164" s="1">
        <f t="shared" si="0"/>
        <v>86.25</v>
      </c>
      <c r="I164" s="1">
        <f t="shared" si="1"/>
        <v>41.67</v>
      </c>
      <c r="J164" s="23">
        <f t="shared" si="28"/>
        <v>1.5053464798451093</v>
      </c>
      <c r="K164" s="23">
        <f t="shared" si="28"/>
        <v>0.72727869930603717</v>
      </c>
      <c r="L164">
        <f t="shared" si="29"/>
        <v>0.63843952422901074</v>
      </c>
      <c r="M164">
        <f t="shared" si="30"/>
        <v>82.992569790000005</v>
      </c>
      <c r="N164" s="24">
        <f t="shared" si="31"/>
        <v>0.63367059746538112</v>
      </c>
      <c r="O164" s="24">
        <f t="shared" si="32"/>
        <v>1.4783379182885246</v>
      </c>
      <c r="P164" s="23">
        <f t="shared" si="33"/>
        <v>1.1059638298850535E-2</v>
      </c>
      <c r="Q164" s="23">
        <f t="shared" si="33"/>
        <v>2.5801864131213648E-2</v>
      </c>
      <c r="R164">
        <f t="shared" si="34"/>
        <v>1.8722624512224448</v>
      </c>
      <c r="S164">
        <f t="shared" si="35"/>
        <v>59.287951514206902</v>
      </c>
      <c r="T164" s="24">
        <f t="shared" si="36"/>
        <v>1.6096680802089589</v>
      </c>
      <c r="U164" s="24">
        <f t="shared" si="37"/>
        <v>0.54608656805255995</v>
      </c>
      <c r="V164" s="24">
        <v>1.6096680802089589</v>
      </c>
      <c r="W164" s="24">
        <v>0.54608656805255995</v>
      </c>
      <c r="X164" s="24"/>
      <c r="Y164" s="24"/>
      <c r="Z164" s="24"/>
      <c r="AA164" s="24"/>
      <c r="AB164" s="4"/>
    </row>
    <row r="165" spans="1:28">
      <c r="A165" s="1" t="s">
        <v>0</v>
      </c>
      <c r="B165" s="5" t="s">
        <v>108</v>
      </c>
      <c r="C165" s="1" t="s">
        <v>2</v>
      </c>
      <c r="D165" s="1" t="s">
        <v>109</v>
      </c>
      <c r="E165" s="3" t="s">
        <v>115</v>
      </c>
      <c r="F165" s="1">
        <v>37.58</v>
      </c>
      <c r="G165" s="1">
        <v>87.33</v>
      </c>
      <c r="H165" s="1">
        <f t="shared" si="0"/>
        <v>87.55</v>
      </c>
      <c r="I165" s="1">
        <f t="shared" si="1"/>
        <v>37.97</v>
      </c>
      <c r="J165" s="23">
        <f t="shared" si="28"/>
        <v>1.5280357601210355</v>
      </c>
      <c r="K165" s="23">
        <f t="shared" si="28"/>
        <v>0.66270151698224689</v>
      </c>
      <c r="L165">
        <f t="shared" si="29"/>
        <v>0.6352435204599205</v>
      </c>
      <c r="M165">
        <f t="shared" si="30"/>
        <v>80.762072889999999</v>
      </c>
      <c r="N165" s="24">
        <f t="shared" si="31"/>
        <v>0.62700454856745691</v>
      </c>
      <c r="O165" s="24">
        <f t="shared" si="32"/>
        <v>1.4542477416554489</v>
      </c>
      <c r="P165" s="23">
        <f t="shared" si="33"/>
        <v>1.0943293797482819E-2</v>
      </c>
      <c r="Q165" s="23">
        <f t="shared" si="33"/>
        <v>2.5381411231579477E-2</v>
      </c>
      <c r="R165">
        <f t="shared" si="34"/>
        <v>1.8723646116435584</v>
      </c>
      <c r="S165">
        <f t="shared" si="35"/>
        <v>59.27329946684241</v>
      </c>
      <c r="T165" s="24">
        <f t="shared" si="36"/>
        <v>1.6095113182217873</v>
      </c>
      <c r="U165" s="24">
        <f t="shared" si="37"/>
        <v>0.54562276637961937</v>
      </c>
      <c r="V165" s="24">
        <v>1.6095113182217873</v>
      </c>
      <c r="W165" s="24">
        <v>0.54562276637961937</v>
      </c>
      <c r="X165" s="24"/>
      <c r="Y165" s="24"/>
      <c r="Z165" s="24"/>
      <c r="AA165" s="24"/>
      <c r="AB165" s="4"/>
    </row>
    <row r="166" spans="1:28">
      <c r="A166" s="1" t="s">
        <v>0</v>
      </c>
      <c r="B166" s="5" t="s">
        <v>116</v>
      </c>
      <c r="C166" s="1" t="s">
        <v>2</v>
      </c>
      <c r="D166" s="1" t="s">
        <v>109</v>
      </c>
      <c r="E166" s="3" t="s">
        <v>117</v>
      </c>
      <c r="F166" s="1">
        <v>41.35</v>
      </c>
      <c r="G166" s="1">
        <v>87.2</v>
      </c>
      <c r="H166" s="1">
        <f t="shared" si="0"/>
        <v>87.33</v>
      </c>
      <c r="I166" s="1">
        <f t="shared" si="1"/>
        <v>41.58</v>
      </c>
      <c r="J166" s="23">
        <f t="shared" si="28"/>
        <v>1.524196035766648</v>
      </c>
      <c r="K166" s="23">
        <f t="shared" si="28"/>
        <v>0.72570790297924215</v>
      </c>
      <c r="L166">
        <f t="shared" si="29"/>
        <v>0.63569121258182171</v>
      </c>
      <c r="M166">
        <f t="shared" si="30"/>
        <v>82.938314459999987</v>
      </c>
      <c r="N166" s="24">
        <f t="shared" si="31"/>
        <v>0.63086909423518389</v>
      </c>
      <c r="O166" s="24">
        <f t="shared" si="32"/>
        <v>1.4780757805351525</v>
      </c>
      <c r="P166" s="23">
        <f t="shared" si="33"/>
        <v>1.1010742843478336E-2</v>
      </c>
      <c r="Q166" s="23">
        <f t="shared" si="33"/>
        <v>2.5797288964323525E-2</v>
      </c>
      <c r="R166">
        <f t="shared" si="34"/>
        <v>1.872305386276566</v>
      </c>
      <c r="S166">
        <f t="shared" si="35"/>
        <v>59.287792077651616</v>
      </c>
      <c r="T166" s="24">
        <f t="shared" si="36"/>
        <v>1.6097023324996973</v>
      </c>
      <c r="U166" s="24">
        <f t="shared" si="37"/>
        <v>0.54606016079109088</v>
      </c>
      <c r="V166" s="24">
        <v>1.6097023324996973</v>
      </c>
      <c r="W166" s="24">
        <v>0.54606016079109088</v>
      </c>
      <c r="X166" s="24"/>
      <c r="Y166" s="24"/>
      <c r="Z166" s="24"/>
      <c r="AA166" s="24"/>
      <c r="AB166" s="4"/>
    </row>
    <row r="167" spans="1:28">
      <c r="A167" s="1" t="s">
        <v>0</v>
      </c>
      <c r="B167" s="5" t="s">
        <v>118</v>
      </c>
      <c r="C167" s="1" t="s">
        <v>2</v>
      </c>
      <c r="D167" s="1" t="s">
        <v>109</v>
      </c>
      <c r="E167" s="3" t="s">
        <v>119</v>
      </c>
      <c r="F167" s="1">
        <v>39.28</v>
      </c>
      <c r="G167" s="1">
        <v>87.23</v>
      </c>
      <c r="H167" s="1">
        <f t="shared" si="0"/>
        <v>87.38</v>
      </c>
      <c r="I167" s="1">
        <f t="shared" si="1"/>
        <v>39.47</v>
      </c>
      <c r="J167" s="23">
        <f t="shared" si="28"/>
        <v>1.5250687003926451</v>
      </c>
      <c r="K167" s="23">
        <f t="shared" si="28"/>
        <v>0.68888145576216187</v>
      </c>
      <c r="L167">
        <f t="shared" si="29"/>
        <v>0.63558611664406917</v>
      </c>
      <c r="M167">
        <f t="shared" si="30"/>
        <v>81.66632838999999</v>
      </c>
      <c r="N167" s="24">
        <f t="shared" si="31"/>
        <v>0.62887482483994828</v>
      </c>
      <c r="O167" s="24">
        <f t="shared" si="32"/>
        <v>1.4641059094601596</v>
      </c>
      <c r="P167" s="23">
        <f t="shared" si="33"/>
        <v>1.097593627635972E-2</v>
      </c>
      <c r="Q167" s="23">
        <f t="shared" si="33"/>
        <v>2.5553468717985781E-2</v>
      </c>
      <c r="R167">
        <f t="shared" si="34"/>
        <v>1.8723359493051492</v>
      </c>
      <c r="S167">
        <f t="shared" si="35"/>
        <v>59.279295368981344</v>
      </c>
      <c r="T167" s="24">
        <f t="shared" si="36"/>
        <v>1.6095867834243918</v>
      </c>
      <c r="U167" s="24">
        <f t="shared" si="37"/>
        <v>0.54580584639355278</v>
      </c>
      <c r="V167" s="24">
        <v>1.6095867834243918</v>
      </c>
      <c r="W167" s="24">
        <v>0.54580584639355278</v>
      </c>
      <c r="X167" s="24"/>
      <c r="Y167" s="24"/>
      <c r="Z167" s="24"/>
      <c r="AA167" s="24"/>
      <c r="AB167" s="4"/>
    </row>
    <row r="168" spans="1:28">
      <c r="A168" s="1" t="s">
        <v>0</v>
      </c>
      <c r="B168" s="5" t="s">
        <v>120</v>
      </c>
      <c r="C168" s="1" t="s">
        <v>2</v>
      </c>
      <c r="D168" s="1" t="s">
        <v>121</v>
      </c>
      <c r="E168" s="3" t="s">
        <v>122</v>
      </c>
      <c r="F168" s="5">
        <v>37.409999999999997</v>
      </c>
      <c r="G168" s="1">
        <v>97.2</v>
      </c>
      <c r="H168" s="1">
        <f t="shared" si="0"/>
        <v>97.33</v>
      </c>
      <c r="I168" s="1">
        <f t="shared" si="1"/>
        <v>37.68</v>
      </c>
      <c r="J168" s="23">
        <f t="shared" si="28"/>
        <v>1.6987289609660809</v>
      </c>
      <c r="K168" s="23">
        <f t="shared" si="28"/>
        <v>0.65764006215146342</v>
      </c>
      <c r="L168">
        <f t="shared" si="29"/>
        <v>0.65392219782891192</v>
      </c>
      <c r="M168">
        <f t="shared" si="30"/>
        <v>80.587250159999996</v>
      </c>
      <c r="N168" s="24">
        <f t="shared" si="31"/>
        <v>0.64511765386163744</v>
      </c>
      <c r="O168" s="24">
        <f t="shared" si="32"/>
        <v>1.4492802692674325</v>
      </c>
      <c r="P168" s="23">
        <f t="shared" si="33"/>
        <v>1.1259427122626686E-2</v>
      </c>
      <c r="Q168" s="23">
        <f t="shared" si="33"/>
        <v>2.5294712482906684E-2</v>
      </c>
      <c r="R168">
        <f t="shared" si="34"/>
        <v>1.8720870068517665</v>
      </c>
      <c r="S168">
        <f t="shared" si="35"/>
        <v>59.270278167255455</v>
      </c>
      <c r="T168" s="24">
        <f t="shared" si="36"/>
        <v>1.6092222435227181</v>
      </c>
      <c r="U168" s="24">
        <f t="shared" si="37"/>
        <v>0.54567974852673817</v>
      </c>
      <c r="V168" s="24">
        <v>1.6092222435227181</v>
      </c>
      <c r="W168" s="24">
        <v>0.54567974852673817</v>
      </c>
      <c r="X168" s="24"/>
      <c r="Y168" s="24"/>
      <c r="Z168" s="24"/>
      <c r="AA168" s="24"/>
      <c r="AB168" s="4"/>
    </row>
    <row r="169" spans="1:28">
      <c r="A169" s="1" t="s">
        <v>0</v>
      </c>
      <c r="B169" s="5" t="s">
        <v>123</v>
      </c>
      <c r="C169" s="1" t="s">
        <v>2</v>
      </c>
      <c r="D169" s="1" t="s">
        <v>124</v>
      </c>
      <c r="E169" s="3" t="s">
        <v>125</v>
      </c>
      <c r="F169" s="1">
        <v>38.01</v>
      </c>
      <c r="G169" s="1">
        <v>84.29</v>
      </c>
      <c r="H169" s="1">
        <f t="shared" si="0"/>
        <v>84.48</v>
      </c>
      <c r="I169" s="1">
        <f t="shared" si="1"/>
        <v>38.020000000000003</v>
      </c>
      <c r="J169" s="23">
        <f t="shared" si="28"/>
        <v>1.4744541520848096</v>
      </c>
      <c r="K169" s="23">
        <f t="shared" si="28"/>
        <v>0.66357418160824411</v>
      </c>
      <c r="L169">
        <f t="shared" si="29"/>
        <v>0.64489276189701361</v>
      </c>
      <c r="M169">
        <f t="shared" si="30"/>
        <v>80.792214740000006</v>
      </c>
      <c r="N169" s="24">
        <f t="shared" si="31"/>
        <v>0.63658301656456229</v>
      </c>
      <c r="O169" s="24">
        <f t="shared" si="32"/>
        <v>1.4530335804471148</v>
      </c>
      <c r="P169" s="23">
        <f t="shared" si="33"/>
        <v>1.1110469601329213E-2</v>
      </c>
      <c r="Q169" s="23">
        <f t="shared" si="33"/>
        <v>2.5360220120844053E-2</v>
      </c>
      <c r="R169">
        <f t="shared" si="34"/>
        <v>1.8722178152835256</v>
      </c>
      <c r="S169">
        <f t="shared" si="35"/>
        <v>59.272560993737635</v>
      </c>
      <c r="T169" s="24">
        <f t="shared" si="36"/>
        <v>1.6093728004604766</v>
      </c>
      <c r="U169" s="24">
        <f t="shared" si="37"/>
        <v>0.54567702809214313</v>
      </c>
      <c r="V169" s="24">
        <v>1.6093728004604766</v>
      </c>
      <c r="W169" s="24">
        <v>0.54567702809214313</v>
      </c>
      <c r="X169" s="24"/>
      <c r="Y169" s="24"/>
      <c r="Z169" s="24"/>
      <c r="AA169" s="24"/>
      <c r="AB169" s="4"/>
    </row>
    <row r="170" spans="1:28">
      <c r="A170" s="1" t="s">
        <v>0</v>
      </c>
      <c r="B170" s="5" t="s">
        <v>123</v>
      </c>
      <c r="C170" s="1" t="s">
        <v>2</v>
      </c>
      <c r="D170" s="1" t="s">
        <v>124</v>
      </c>
      <c r="E170" s="3" t="s">
        <v>126</v>
      </c>
      <c r="F170" s="1">
        <v>38.15</v>
      </c>
      <c r="G170" s="1">
        <v>85.45</v>
      </c>
      <c r="H170" s="1">
        <f t="shared" si="0"/>
        <v>85.75</v>
      </c>
      <c r="I170" s="1">
        <f t="shared" si="1"/>
        <v>38.25</v>
      </c>
      <c r="J170" s="23">
        <f t="shared" si="28"/>
        <v>1.4966198335851375</v>
      </c>
      <c r="K170" s="23">
        <f t="shared" si="28"/>
        <v>0.66758843888783104</v>
      </c>
      <c r="L170">
        <f t="shared" si="29"/>
        <v>0.64001922157907709</v>
      </c>
      <c r="M170">
        <f t="shared" si="30"/>
        <v>80.930867249999991</v>
      </c>
      <c r="N170" s="24">
        <f t="shared" si="31"/>
        <v>0.63201825729691286</v>
      </c>
      <c r="O170" s="24">
        <f t="shared" si="32"/>
        <v>1.455342572699404</v>
      </c>
      <c r="P170" s="23">
        <f t="shared" si="33"/>
        <v>1.1030799522547806E-2</v>
      </c>
      <c r="Q170" s="23">
        <f t="shared" si="33"/>
        <v>2.540051963804954E-2</v>
      </c>
      <c r="R170">
        <f t="shared" si="34"/>
        <v>1.8722877746415332</v>
      </c>
      <c r="S170">
        <f t="shared" si="35"/>
        <v>59.273965361350221</v>
      </c>
      <c r="T170" s="24">
        <f t="shared" si="36"/>
        <v>1.6094563859731674</v>
      </c>
      <c r="U170" s="24">
        <f t="shared" si="37"/>
        <v>0.54568073087190205</v>
      </c>
      <c r="V170" s="24">
        <v>1.6094563859731674</v>
      </c>
      <c r="W170" s="24">
        <v>0.54568073087190205</v>
      </c>
      <c r="X170" s="24"/>
      <c r="Y170" s="24"/>
      <c r="Z170" s="24"/>
      <c r="AA170" s="24"/>
      <c r="AB170" s="4"/>
    </row>
    <row r="171" spans="1:28">
      <c r="A171" s="1" t="s">
        <v>0</v>
      </c>
      <c r="B171" s="2" t="s">
        <v>127</v>
      </c>
      <c r="C171" s="1" t="s">
        <v>2</v>
      </c>
      <c r="D171" s="1" t="s">
        <v>28</v>
      </c>
      <c r="E171" s="3" t="s">
        <v>128</v>
      </c>
      <c r="F171" s="1">
        <v>30.29</v>
      </c>
      <c r="G171" s="1">
        <v>91.1</v>
      </c>
      <c r="H171" s="1">
        <f t="shared" si="0"/>
        <v>91.17</v>
      </c>
      <c r="I171" s="1">
        <f t="shared" si="1"/>
        <v>30.48</v>
      </c>
      <c r="J171" s="23">
        <f t="shared" si="28"/>
        <v>1.5912166790432303</v>
      </c>
      <c r="K171" s="23">
        <f t="shared" si="28"/>
        <v>0.53197635600787163</v>
      </c>
      <c r="L171">
        <f t="shared" si="29"/>
        <v>0.63339827948219629</v>
      </c>
      <c r="M171">
        <f t="shared" si="30"/>
        <v>76.246823759999998</v>
      </c>
      <c r="N171" s="24">
        <f t="shared" si="31"/>
        <v>0.61523804900557488</v>
      </c>
      <c r="O171" s="24">
        <f t="shared" si="32"/>
        <v>1.405642358270411</v>
      </c>
      <c r="P171" s="23">
        <f t="shared" si="33"/>
        <v>1.0737929638693506E-2</v>
      </c>
      <c r="Q171" s="23">
        <f t="shared" si="33"/>
        <v>2.4533087257316417E-2</v>
      </c>
      <c r="R171">
        <f t="shared" si="34"/>
        <v>1.872544925650848</v>
      </c>
      <c r="S171">
        <f t="shared" si="35"/>
        <v>59.243736861703638</v>
      </c>
      <c r="T171" s="24">
        <f t="shared" si="36"/>
        <v>1.6091724475302147</v>
      </c>
      <c r="U171" s="24">
        <f t="shared" si="37"/>
        <v>0.54470023233734677</v>
      </c>
      <c r="V171" s="24">
        <v>1.6091724475302147</v>
      </c>
      <c r="W171" s="24">
        <v>0.54470023233734677</v>
      </c>
      <c r="X171" s="24"/>
      <c r="Y171" s="24"/>
      <c r="Z171" s="24"/>
      <c r="AA171" s="24"/>
      <c r="AB171" s="4"/>
    </row>
    <row r="172" spans="1:28">
      <c r="A172" s="1" t="s">
        <v>0</v>
      </c>
      <c r="B172" s="5" t="s">
        <v>129</v>
      </c>
      <c r="C172" s="1" t="s">
        <v>2</v>
      </c>
      <c r="D172" s="1" t="s">
        <v>28</v>
      </c>
      <c r="E172" s="3" t="s">
        <v>130</v>
      </c>
      <c r="F172" s="1">
        <v>29.95</v>
      </c>
      <c r="G172" s="1">
        <v>90.08</v>
      </c>
      <c r="H172" s="1">
        <f t="shared" si="0"/>
        <v>90.13</v>
      </c>
      <c r="I172" s="1">
        <f t="shared" si="1"/>
        <v>30.58</v>
      </c>
      <c r="J172" s="23">
        <f t="shared" si="28"/>
        <v>1.573065254822489</v>
      </c>
      <c r="K172" s="23">
        <f t="shared" si="28"/>
        <v>0.53372168525986596</v>
      </c>
      <c r="L172">
        <f t="shared" si="29"/>
        <v>0.6328587758524663</v>
      </c>
      <c r="M172">
        <f t="shared" si="30"/>
        <v>76.307107459999997</v>
      </c>
      <c r="N172" s="24">
        <f t="shared" si="31"/>
        <v>0.6148719750649928</v>
      </c>
      <c r="O172" s="24">
        <f t="shared" si="32"/>
        <v>1.4064174736473545</v>
      </c>
      <c r="P172" s="23">
        <f t="shared" si="33"/>
        <v>1.0731540443124599E-2</v>
      </c>
      <c r="Q172" s="23">
        <f t="shared" si="33"/>
        <v>2.4546615572726919E-2</v>
      </c>
      <c r="R172">
        <f t="shared" si="34"/>
        <v>1.8725505352255052</v>
      </c>
      <c r="S172">
        <f t="shared" si="35"/>
        <v>59.244208299808427</v>
      </c>
      <c r="T172" s="24">
        <f t="shared" si="36"/>
        <v>1.6091851473242862</v>
      </c>
      <c r="U172" s="24">
        <f t="shared" si="37"/>
        <v>0.54471060425340612</v>
      </c>
      <c r="V172" s="24">
        <v>1.6091851473242862</v>
      </c>
      <c r="W172" s="24">
        <v>0.54471060425340612</v>
      </c>
      <c r="X172" s="24"/>
      <c r="Y172" s="24"/>
      <c r="Z172" s="24"/>
      <c r="AA172" s="24"/>
      <c r="AB172" s="4"/>
    </row>
    <row r="173" spans="1:28">
      <c r="A173" s="1" t="s">
        <v>0</v>
      </c>
      <c r="B173" s="5" t="s">
        <v>131</v>
      </c>
      <c r="C173" s="1" t="s">
        <v>2</v>
      </c>
      <c r="D173" s="1" t="s">
        <v>28</v>
      </c>
      <c r="E173" s="3" t="s">
        <v>132</v>
      </c>
      <c r="F173" s="1">
        <v>32.299999999999997</v>
      </c>
      <c r="G173" s="1">
        <v>93.44</v>
      </c>
      <c r="H173" s="1">
        <f t="shared" si="0"/>
        <v>93.73</v>
      </c>
      <c r="I173" s="1">
        <f t="shared" si="1"/>
        <v>32.5</v>
      </c>
      <c r="J173" s="23">
        <f t="shared" si="28"/>
        <v>1.6358971078942852</v>
      </c>
      <c r="K173" s="23">
        <f t="shared" si="28"/>
        <v>0.56723200689815712</v>
      </c>
      <c r="L173">
        <f t="shared" si="29"/>
        <v>0.63838036148168398</v>
      </c>
      <c r="M173">
        <f t="shared" si="30"/>
        <v>77.464554499999991</v>
      </c>
      <c r="N173" s="24">
        <f t="shared" si="31"/>
        <v>0.62316260060314232</v>
      </c>
      <c r="O173" s="24">
        <f t="shared" si="32"/>
        <v>1.4176699607909473</v>
      </c>
      <c r="P173" s="23">
        <f t="shared" si="33"/>
        <v>1.0876239155815235E-2</v>
      </c>
      <c r="Q173" s="23">
        <f t="shared" si="33"/>
        <v>2.4743008522420947E-2</v>
      </c>
      <c r="R173">
        <f t="shared" si="34"/>
        <v>1.8724234888801161</v>
      </c>
      <c r="S173">
        <f t="shared" si="35"/>
        <v>59.251052250233009</v>
      </c>
      <c r="T173" s="24">
        <f t="shared" si="36"/>
        <v>1.6091903332040682</v>
      </c>
      <c r="U173" s="24">
        <f t="shared" si="37"/>
        <v>0.54496778330821505</v>
      </c>
      <c r="V173" s="24">
        <v>1.6091903332040682</v>
      </c>
      <c r="W173" s="24">
        <v>0.54496778330821505</v>
      </c>
      <c r="X173" s="24"/>
      <c r="Y173" s="24"/>
      <c r="Z173" s="24"/>
      <c r="AA173" s="24"/>
      <c r="AB173" s="4"/>
    </row>
    <row r="174" spans="1:28">
      <c r="A174" s="1" t="s">
        <v>0</v>
      </c>
      <c r="B174" s="5" t="s">
        <v>133</v>
      </c>
      <c r="C174" s="1" t="s">
        <v>2</v>
      </c>
      <c r="D174" s="1" t="s">
        <v>134</v>
      </c>
      <c r="E174" s="3" t="s">
        <v>107</v>
      </c>
      <c r="F174" s="1">
        <v>42.06</v>
      </c>
      <c r="G174" s="1">
        <v>72.349999999999994</v>
      </c>
      <c r="H174" s="1">
        <f t="shared" si="0"/>
        <v>72.58</v>
      </c>
      <c r="I174" s="1">
        <f t="shared" si="1"/>
        <v>42.1</v>
      </c>
      <c r="J174" s="23">
        <f t="shared" si="28"/>
        <v>1.2667599710974844</v>
      </c>
      <c r="K174" s="23">
        <f t="shared" si="28"/>
        <v>0.73478361508961276</v>
      </c>
      <c r="L174">
        <f t="shared" si="29"/>
        <v>0.74341280914050478</v>
      </c>
      <c r="M174">
        <f t="shared" si="30"/>
        <v>83.251789699999989</v>
      </c>
      <c r="N174" s="24">
        <f t="shared" si="31"/>
        <v>0.73826254027171145</v>
      </c>
      <c r="O174" s="24">
        <f t="shared" si="32"/>
        <v>1.4688705536192597</v>
      </c>
      <c r="P174" s="23">
        <f t="shared" si="33"/>
        <v>1.2885112071878597E-2</v>
      </c>
      <c r="Q174" s="23">
        <f t="shared" si="33"/>
        <v>2.5636627446247992E-2</v>
      </c>
      <c r="R174">
        <f t="shared" si="34"/>
        <v>1.8706588167424616</v>
      </c>
      <c r="S174">
        <f t="shared" si="35"/>
        <v>59.282193305055344</v>
      </c>
      <c r="T174" s="24">
        <f t="shared" si="36"/>
        <v>1.6081933391333616</v>
      </c>
      <c r="U174" s="24">
        <f t="shared" si="37"/>
        <v>0.54674395443428914</v>
      </c>
      <c r="V174" s="24">
        <v>1.6081933391333616</v>
      </c>
      <c r="W174" s="24">
        <v>0.54674395443428914</v>
      </c>
      <c r="X174" s="24"/>
      <c r="Y174" s="24"/>
      <c r="Z174" s="24"/>
      <c r="AA174" s="24"/>
      <c r="AB174" s="4"/>
    </row>
    <row r="175" spans="1:28">
      <c r="A175" s="1" t="s">
        <v>0</v>
      </c>
      <c r="B175" s="2" t="s">
        <v>135</v>
      </c>
      <c r="C175" s="1" t="s">
        <v>2</v>
      </c>
      <c r="D175" s="1" t="s">
        <v>134</v>
      </c>
      <c r="E175" s="3" t="s">
        <v>136</v>
      </c>
      <c r="F175" s="1">
        <v>42.21</v>
      </c>
      <c r="G175" s="1">
        <v>71.03</v>
      </c>
      <c r="H175" s="1">
        <f t="shared" si="0"/>
        <v>71.05</v>
      </c>
      <c r="I175" s="1">
        <f t="shared" si="1"/>
        <v>42.35</v>
      </c>
      <c r="J175" s="23">
        <f t="shared" si="28"/>
        <v>1.240056433541971</v>
      </c>
      <c r="K175" s="23">
        <f t="shared" si="28"/>
        <v>0.73914693821959854</v>
      </c>
      <c r="L175">
        <f t="shared" si="29"/>
        <v>0.76178107340936396</v>
      </c>
      <c r="M175">
        <f t="shared" si="30"/>
        <v>83.402498949999995</v>
      </c>
      <c r="N175" s="24">
        <f t="shared" si="31"/>
        <v>0.75673638974285273</v>
      </c>
      <c r="O175" s="24">
        <f t="shared" si="32"/>
        <v>1.4687023590256814</v>
      </c>
      <c r="P175" s="23">
        <f t="shared" si="33"/>
        <v>1.3207541570667825E-2</v>
      </c>
      <c r="Q175" s="23">
        <f t="shared" si="33"/>
        <v>2.5633691896805998E-2</v>
      </c>
      <c r="R175">
        <f t="shared" si="34"/>
        <v>1.8703754311364413</v>
      </c>
      <c r="S175">
        <f t="shared" si="35"/>
        <v>59.282091006297264</v>
      </c>
      <c r="T175" s="24">
        <f t="shared" si="36"/>
        <v>1.6079480085190492</v>
      </c>
      <c r="U175" s="24">
        <f t="shared" si="37"/>
        <v>0.54688583975797467</v>
      </c>
      <c r="V175" s="24">
        <v>1.6079480085190492</v>
      </c>
      <c r="W175" s="24">
        <v>0.54688583975797467</v>
      </c>
      <c r="X175" s="24"/>
      <c r="Y175" s="24"/>
      <c r="Z175" s="24"/>
      <c r="AA175" s="24"/>
      <c r="AB175" s="4"/>
    </row>
    <row r="176" spans="1:28">
      <c r="A176" s="1" t="s">
        <v>0</v>
      </c>
      <c r="B176" s="5" t="s">
        <v>137</v>
      </c>
      <c r="C176" s="1" t="s">
        <v>2</v>
      </c>
      <c r="D176" s="1" t="s">
        <v>134</v>
      </c>
      <c r="E176" s="3" t="s">
        <v>138</v>
      </c>
      <c r="F176" s="1">
        <v>42.16</v>
      </c>
      <c r="G176" s="1">
        <v>71.47</v>
      </c>
      <c r="H176" s="5">
        <f t="shared" si="0"/>
        <v>71.78</v>
      </c>
      <c r="I176" s="1">
        <f t="shared" si="1"/>
        <v>42.27</v>
      </c>
      <c r="J176" s="23">
        <f t="shared" si="28"/>
        <v>1.2527973370815297</v>
      </c>
      <c r="K176" s="23">
        <f t="shared" si="28"/>
        <v>0.73775067481800316</v>
      </c>
      <c r="L176">
        <f t="shared" si="29"/>
        <v>0.75288686622173384</v>
      </c>
      <c r="M176">
        <f t="shared" si="30"/>
        <v>83.354271990000001</v>
      </c>
      <c r="N176" s="24">
        <f t="shared" si="31"/>
        <v>0.74782800659989124</v>
      </c>
      <c r="O176" s="24">
        <f t="shared" si="32"/>
        <v>1.4690947564924051</v>
      </c>
      <c r="P176" s="23">
        <f t="shared" si="33"/>
        <v>1.3052060953793987E-2</v>
      </c>
      <c r="Q176" s="23">
        <f t="shared" si="33"/>
        <v>2.5640540524576809E-2</v>
      </c>
      <c r="R176">
        <f t="shared" si="34"/>
        <v>1.8705120893801601</v>
      </c>
      <c r="S176">
        <f t="shared" si="35"/>
        <v>59.282329668983543</v>
      </c>
      <c r="T176" s="24">
        <f t="shared" si="36"/>
        <v>1.6080694725938924</v>
      </c>
      <c r="U176" s="24">
        <f t="shared" si="37"/>
        <v>0.54682273145812887</v>
      </c>
      <c r="V176" s="24">
        <v>1.6080694725938924</v>
      </c>
      <c r="W176" s="24">
        <v>0.54682273145812887</v>
      </c>
      <c r="X176" s="24"/>
      <c r="Y176" s="24"/>
      <c r="Z176" s="24"/>
      <c r="AA176" s="24"/>
    </row>
    <row r="177" spans="1:28">
      <c r="A177" s="1" t="s">
        <v>0</v>
      </c>
      <c r="B177" s="2" t="s">
        <v>139</v>
      </c>
      <c r="C177" s="1" t="s">
        <v>2</v>
      </c>
      <c r="D177" s="1" t="s">
        <v>140</v>
      </c>
      <c r="E177" s="3" t="s">
        <v>141</v>
      </c>
      <c r="F177" s="1">
        <v>39.17</v>
      </c>
      <c r="G177" s="1">
        <v>76.36</v>
      </c>
      <c r="H177" s="1">
        <f t="shared" si="0"/>
        <v>76.599999999999994</v>
      </c>
      <c r="I177" s="1">
        <f t="shared" si="1"/>
        <v>39.28</v>
      </c>
      <c r="J177" s="23">
        <f t="shared" si="28"/>
        <v>1.3369222070276563</v>
      </c>
      <c r="K177" s="23">
        <f t="shared" si="28"/>
        <v>0.68556533018337262</v>
      </c>
      <c r="L177">
        <f t="shared" si="29"/>
        <v>0.70058668273234925</v>
      </c>
      <c r="M177">
        <f t="shared" si="30"/>
        <v>81.551789360000001</v>
      </c>
      <c r="N177" s="24">
        <f t="shared" si="31"/>
        <v>0.69298466111363932</v>
      </c>
      <c r="O177" s="24">
        <f t="shared" si="32"/>
        <v>1.4532993381137584</v>
      </c>
      <c r="P177" s="23">
        <f t="shared" si="33"/>
        <v>1.2094864002250121E-2</v>
      </c>
      <c r="Q177" s="23">
        <f t="shared" si="33"/>
        <v>2.5364858467139404E-2</v>
      </c>
      <c r="R177">
        <f t="shared" si="34"/>
        <v>1.8713531948908011</v>
      </c>
      <c r="S177">
        <f t="shared" si="35"/>
        <v>59.272722631984564</v>
      </c>
      <c r="T177" s="24">
        <f t="shared" si="36"/>
        <v>1.6086322636184003</v>
      </c>
      <c r="U177" s="24">
        <f t="shared" si="37"/>
        <v>0.5461233480368537</v>
      </c>
      <c r="V177" s="24">
        <v>1.6086322636184003</v>
      </c>
      <c r="W177" s="24">
        <v>0.5461233480368537</v>
      </c>
      <c r="X177" s="24"/>
      <c r="Y177" s="24"/>
      <c r="Z177" s="24"/>
      <c r="AA177" s="24"/>
      <c r="AB177" s="4"/>
    </row>
    <row r="178" spans="1:28">
      <c r="A178" s="1" t="s">
        <v>0</v>
      </c>
      <c r="B178" s="2" t="s">
        <v>142</v>
      </c>
      <c r="C178" s="1" t="s">
        <v>2</v>
      </c>
      <c r="D178" s="1" t="s">
        <v>143</v>
      </c>
      <c r="E178" s="3" t="s">
        <v>144</v>
      </c>
      <c r="F178" s="1">
        <v>44.48</v>
      </c>
      <c r="G178" s="1">
        <v>68.459999999999994</v>
      </c>
      <c r="H178" s="1">
        <f t="shared" si="0"/>
        <v>68.77</v>
      </c>
      <c r="I178" s="1">
        <f t="shared" si="1"/>
        <v>44.8</v>
      </c>
      <c r="J178" s="23">
        <f t="shared" si="28"/>
        <v>1.2002629265965004</v>
      </c>
      <c r="K178" s="23">
        <f t="shared" si="28"/>
        <v>0.78190750489345962</v>
      </c>
      <c r="L178">
        <f t="shared" si="29"/>
        <v>0.79098419395776043</v>
      </c>
      <c r="M178">
        <f t="shared" si="30"/>
        <v>84.879449600000001</v>
      </c>
      <c r="N178" s="24">
        <f t="shared" si="31"/>
        <v>0.78782746892916389</v>
      </c>
      <c r="O178" s="24">
        <f t="shared" si="32"/>
        <v>1.4856297399444609</v>
      </c>
      <c r="P178" s="23">
        <f t="shared" si="33"/>
        <v>1.3750183270467235E-2</v>
      </c>
      <c r="Q178" s="23">
        <f t="shared" si="33"/>
        <v>2.5929130427577964E-2</v>
      </c>
      <c r="R178">
        <f t="shared" si="34"/>
        <v>1.8698984052212184</v>
      </c>
      <c r="S178">
        <f t="shared" si="35"/>
        <v>59.29238652179955</v>
      </c>
      <c r="T178" s="24">
        <f t="shared" si="36"/>
        <v>1.6077095212690531</v>
      </c>
      <c r="U178" s="24">
        <f t="shared" si="37"/>
        <v>0.54741838509785956</v>
      </c>
      <c r="V178" s="24">
        <v>1.6077095212690531</v>
      </c>
      <c r="W178" s="24">
        <v>0.54741838509785956</v>
      </c>
      <c r="X178" s="24"/>
      <c r="Y178" s="24"/>
      <c r="Z178" s="24"/>
      <c r="AA178" s="24"/>
      <c r="AB178" s="4"/>
    </row>
    <row r="179" spans="1:28">
      <c r="A179" s="1" t="s">
        <v>0</v>
      </c>
      <c r="B179" s="5" t="s">
        <v>145</v>
      </c>
      <c r="C179" s="1" t="s">
        <v>2</v>
      </c>
      <c r="D179" s="1" t="s">
        <v>143</v>
      </c>
      <c r="E179" s="3" t="s">
        <v>146</v>
      </c>
      <c r="F179" s="1">
        <v>43.39</v>
      </c>
      <c r="G179" s="1">
        <v>70.150000000000006</v>
      </c>
      <c r="H179" s="1">
        <f t="shared" si="0"/>
        <v>70.25</v>
      </c>
      <c r="I179" s="1">
        <f t="shared" si="1"/>
        <v>43.65</v>
      </c>
      <c r="J179" s="23">
        <f t="shared" si="28"/>
        <v>1.2260937995260166</v>
      </c>
      <c r="K179" s="23">
        <f t="shared" si="28"/>
        <v>0.76183621849552485</v>
      </c>
      <c r="L179">
        <f t="shared" si="29"/>
        <v>0.77178939578088013</v>
      </c>
      <c r="M179">
        <f t="shared" si="30"/>
        <v>84.186187050000001</v>
      </c>
      <c r="N179" s="24">
        <f t="shared" si="31"/>
        <v>0.76781955587752604</v>
      </c>
      <c r="O179" s="24">
        <f t="shared" si="32"/>
        <v>1.4780470121300358</v>
      </c>
      <c r="P179" s="23">
        <f t="shared" si="33"/>
        <v>1.3400979311263408E-2</v>
      </c>
      <c r="Q179" s="23">
        <f t="shared" si="33"/>
        <v>2.5796786860933691E-2</v>
      </c>
      <c r="R179">
        <f t="shared" si="34"/>
        <v>1.8702053972836021</v>
      </c>
      <c r="S179">
        <f t="shared" si="35"/>
        <v>59.287774580227634</v>
      </c>
      <c r="T179" s="24">
        <f t="shared" si="36"/>
        <v>1.6078965889777952</v>
      </c>
      <c r="U179" s="24">
        <f t="shared" si="37"/>
        <v>0.54713218897646754</v>
      </c>
      <c r="V179" s="24">
        <v>1.6078965889777952</v>
      </c>
      <c r="W179" s="24">
        <v>0.54713218897646754</v>
      </c>
      <c r="X179" s="24"/>
      <c r="Y179" s="24"/>
      <c r="Z179" s="24"/>
      <c r="AA179" s="24"/>
      <c r="AB179" s="4"/>
    </row>
    <row r="180" spans="1:28">
      <c r="A180" s="1" t="s">
        <v>0</v>
      </c>
      <c r="B180" s="2" t="s">
        <v>147</v>
      </c>
      <c r="C180" s="1" t="s">
        <v>2</v>
      </c>
      <c r="D180" s="1" t="s">
        <v>148</v>
      </c>
      <c r="E180" s="3" t="s">
        <v>149</v>
      </c>
      <c r="F180" s="1">
        <v>42.16</v>
      </c>
      <c r="G180" s="1">
        <v>83.44</v>
      </c>
      <c r="H180" s="1">
        <f t="shared" si="0"/>
        <v>83.73</v>
      </c>
      <c r="I180" s="1">
        <f t="shared" si="1"/>
        <v>42.27</v>
      </c>
      <c r="J180" s="23">
        <f t="shared" si="28"/>
        <v>1.4613641826948522</v>
      </c>
      <c r="K180" s="23">
        <f t="shared" si="28"/>
        <v>0.73775067481800316</v>
      </c>
      <c r="L180">
        <f t="shared" si="29"/>
        <v>0.64834168130615988</v>
      </c>
      <c r="M180">
        <f t="shared" si="30"/>
        <v>83.354271990000001</v>
      </c>
      <c r="N180" s="24">
        <f t="shared" si="31"/>
        <v>0.64398529032649399</v>
      </c>
      <c r="O180" s="24">
        <f t="shared" si="32"/>
        <v>1.4811937633109118</v>
      </c>
      <c r="P180" s="23">
        <f t="shared" si="33"/>
        <v>1.1239663650608909E-2</v>
      </c>
      <c r="Q180" s="23">
        <f t="shared" si="33"/>
        <v>2.5851708029780998E-2</v>
      </c>
      <c r="R180">
        <f t="shared" si="34"/>
        <v>1.8721043628417291</v>
      </c>
      <c r="S180">
        <f t="shared" si="35"/>
        <v>59.289688486798298</v>
      </c>
      <c r="T180" s="24">
        <f t="shared" si="36"/>
        <v>1.6095611496666355</v>
      </c>
      <c r="U180" s="24">
        <f t="shared" si="37"/>
        <v>0.54621610237924911</v>
      </c>
      <c r="V180" s="24">
        <v>1.6095611496666355</v>
      </c>
      <c r="W180" s="24">
        <v>0.54621610237924911</v>
      </c>
      <c r="X180" s="24"/>
      <c r="Y180" s="24"/>
      <c r="Z180" s="24"/>
      <c r="AA180" s="24"/>
      <c r="AB180" s="4"/>
    </row>
    <row r="181" spans="1:28">
      <c r="A181" s="1" t="s">
        <v>0</v>
      </c>
      <c r="B181" s="5" t="s">
        <v>150</v>
      </c>
      <c r="C181" s="1" t="s">
        <v>2</v>
      </c>
      <c r="D181" s="1" t="s">
        <v>148</v>
      </c>
      <c r="E181" s="3" t="s">
        <v>151</v>
      </c>
      <c r="F181" s="1">
        <v>42.19</v>
      </c>
      <c r="G181" s="1">
        <v>83.02</v>
      </c>
      <c r="H181" s="1">
        <f t="shared" si="0"/>
        <v>83.03</v>
      </c>
      <c r="I181" s="1">
        <f t="shared" si="1"/>
        <v>42.32</v>
      </c>
      <c r="J181" s="23">
        <f t="shared" si="28"/>
        <v>1.4491468779308918</v>
      </c>
      <c r="K181" s="23">
        <f t="shared" si="28"/>
        <v>0.73862333944400027</v>
      </c>
      <c r="L181">
        <f t="shared" si="29"/>
        <v>0.65193532953484945</v>
      </c>
      <c r="M181">
        <f t="shared" si="30"/>
        <v>83.384413839999993</v>
      </c>
      <c r="N181" s="24">
        <f t="shared" si="31"/>
        <v>0.64759439370515093</v>
      </c>
      <c r="O181" s="24">
        <f t="shared" si="32"/>
        <v>1.481118543161104</v>
      </c>
      <c r="P181" s="23">
        <f t="shared" si="33"/>
        <v>1.1302654387611324E-2</v>
      </c>
      <c r="Q181" s="23">
        <f t="shared" si="33"/>
        <v>2.5850395190503007E-2</v>
      </c>
      <c r="R181">
        <f t="shared" si="34"/>
        <v>1.8720490447571034</v>
      </c>
      <c r="S181">
        <f t="shared" si="35"/>
        <v>59.289642736648162</v>
      </c>
      <c r="T181" s="24">
        <f t="shared" si="36"/>
        <v>1.6095128259709899</v>
      </c>
      <c r="U181" s="24">
        <f t="shared" si="37"/>
        <v>0.5462430680140512</v>
      </c>
      <c r="V181" s="24">
        <v>1.6095128259709899</v>
      </c>
      <c r="W181" s="24">
        <v>0.5462430680140512</v>
      </c>
      <c r="X181" s="24"/>
      <c r="Y181" s="24"/>
      <c r="Z181" s="24"/>
      <c r="AA181" s="24"/>
      <c r="AB181" s="4"/>
    </row>
    <row r="182" spans="1:28">
      <c r="A182" s="1" t="s">
        <v>0</v>
      </c>
      <c r="B182" s="5" t="s">
        <v>152</v>
      </c>
      <c r="C182" s="1" t="s">
        <v>2</v>
      </c>
      <c r="D182" s="1" t="s">
        <v>148</v>
      </c>
      <c r="E182" s="3" t="s">
        <v>153</v>
      </c>
      <c r="F182" s="1">
        <v>43.01</v>
      </c>
      <c r="G182" s="1">
        <v>83.41</v>
      </c>
      <c r="H182" s="1">
        <f t="shared" si="0"/>
        <v>83.68</v>
      </c>
      <c r="I182" s="1">
        <f t="shared" si="1"/>
        <v>43.02</v>
      </c>
      <c r="J182" s="23">
        <f t="shared" si="28"/>
        <v>1.4604915180688551</v>
      </c>
      <c r="K182" s="23">
        <f t="shared" si="28"/>
        <v>0.75084064420796059</v>
      </c>
      <c r="L182">
        <f t="shared" si="29"/>
        <v>0.64858645264234671</v>
      </c>
      <c r="M182">
        <f t="shared" si="30"/>
        <v>83.806399740000003</v>
      </c>
      <c r="N182" s="24">
        <f t="shared" si="31"/>
        <v>0.64480066708959138</v>
      </c>
      <c r="O182" s="24">
        <f t="shared" si="32"/>
        <v>1.4862514025581244</v>
      </c>
      <c r="P182" s="23">
        <f t="shared" si="33"/>
        <v>1.1253894659769212E-2</v>
      </c>
      <c r="Q182" s="23">
        <f t="shared" si="33"/>
        <v>2.5939980487022944E-2</v>
      </c>
      <c r="R182">
        <f t="shared" si="34"/>
        <v>1.8720918653949694</v>
      </c>
      <c r="S182">
        <f t="shared" si="35"/>
        <v>59.292764627373408</v>
      </c>
      <c r="T182" s="24">
        <f t="shared" si="36"/>
        <v>1.6096017329277552</v>
      </c>
      <c r="U182" s="24">
        <f t="shared" si="37"/>
        <v>0.54630890097358242</v>
      </c>
      <c r="V182" s="24">
        <v>1.6096017329277552</v>
      </c>
      <c r="W182" s="24">
        <v>0.54630890097358242</v>
      </c>
      <c r="X182" s="24"/>
      <c r="Y182" s="24"/>
      <c r="Z182" s="24"/>
      <c r="AA182" s="24"/>
      <c r="AB182" s="4"/>
    </row>
    <row r="183" spans="1:28">
      <c r="A183" s="1" t="s">
        <v>0</v>
      </c>
      <c r="B183" s="5" t="s">
        <v>154</v>
      </c>
      <c r="C183" s="1" t="s">
        <v>2</v>
      </c>
      <c r="D183" s="1" t="s">
        <v>148</v>
      </c>
      <c r="E183" s="3" t="s">
        <v>155</v>
      </c>
      <c r="F183" s="1">
        <v>42.57</v>
      </c>
      <c r="G183" s="1">
        <v>85.39</v>
      </c>
      <c r="H183" s="1">
        <f t="shared" si="0"/>
        <v>85.65</v>
      </c>
      <c r="I183" s="1">
        <f t="shared" si="1"/>
        <v>42.95</v>
      </c>
      <c r="J183" s="23">
        <f t="shared" si="28"/>
        <v>1.4948745043331433</v>
      </c>
      <c r="K183" s="23">
        <f t="shared" si="28"/>
        <v>0.74961891373156464</v>
      </c>
      <c r="L183">
        <f t="shared" si="29"/>
        <v>0.64035830567996999</v>
      </c>
      <c r="M183">
        <f t="shared" si="30"/>
        <v>83.764201149999991</v>
      </c>
      <c r="N183" s="24">
        <f t="shared" si="31"/>
        <v>0.63656949198464108</v>
      </c>
      <c r="O183" s="24">
        <f t="shared" si="32"/>
        <v>1.4866702684302087</v>
      </c>
      <c r="P183" s="23">
        <f t="shared" si="33"/>
        <v>1.111023355287964E-2</v>
      </c>
      <c r="Q183" s="23">
        <f t="shared" si="33"/>
        <v>2.5947291075615053E-2</v>
      </c>
      <c r="R183">
        <f t="shared" si="34"/>
        <v>1.8722180225645852</v>
      </c>
      <c r="S183">
        <f t="shared" si="35"/>
        <v>59.293019388585442</v>
      </c>
      <c r="T183" s="24">
        <f t="shared" si="36"/>
        <v>1.609714452312129</v>
      </c>
      <c r="U183" s="24">
        <f t="shared" si="37"/>
        <v>0.54625163608630567</v>
      </c>
      <c r="V183" s="24">
        <v>1.609714452312129</v>
      </c>
      <c r="W183" s="24">
        <v>0.54625163608630567</v>
      </c>
      <c r="X183" s="24"/>
      <c r="Y183" s="24"/>
      <c r="Z183" s="24"/>
      <c r="AA183" s="24"/>
      <c r="AB183" s="4"/>
    </row>
    <row r="184" spans="1:28">
      <c r="A184" s="1" t="s">
        <v>0</v>
      </c>
      <c r="B184" s="5" t="s">
        <v>156</v>
      </c>
      <c r="C184" s="1" t="s">
        <v>2</v>
      </c>
      <c r="D184" s="1" t="s">
        <v>148</v>
      </c>
      <c r="E184" s="3" t="s">
        <v>157</v>
      </c>
      <c r="F184" s="1">
        <v>42.44</v>
      </c>
      <c r="G184" s="1">
        <v>84.32</v>
      </c>
      <c r="H184" s="1">
        <f t="shared" si="0"/>
        <v>84.53</v>
      </c>
      <c r="I184" s="1">
        <f t="shared" si="1"/>
        <v>42.73</v>
      </c>
      <c r="J184" s="23">
        <f t="shared" si="28"/>
        <v>1.4753268167108067</v>
      </c>
      <c r="K184" s="23">
        <f t="shared" si="28"/>
        <v>0.74577918937717691</v>
      </c>
      <c r="L184">
        <f t="shared" si="29"/>
        <v>0.64467777527131032</v>
      </c>
      <c r="M184">
        <f t="shared" si="30"/>
        <v>83.631577009999987</v>
      </c>
      <c r="N184" s="24">
        <f t="shared" si="31"/>
        <v>0.6406995984969488</v>
      </c>
      <c r="O184" s="24">
        <f t="shared" si="32"/>
        <v>1.4847178500474612</v>
      </c>
      <c r="P184" s="23">
        <f t="shared" si="33"/>
        <v>1.1182317509977469E-2</v>
      </c>
      <c r="Q184" s="23">
        <f t="shared" si="33"/>
        <v>2.5913214946459644E-2</v>
      </c>
      <c r="R184">
        <f t="shared" si="34"/>
        <v>1.8721547224886059</v>
      </c>
      <c r="S184">
        <f t="shared" si="35"/>
        <v>59.291831895149635</v>
      </c>
      <c r="T184" s="24">
        <f t="shared" si="36"/>
        <v>1.609640213211869</v>
      </c>
      <c r="U184" s="24">
        <f t="shared" si="37"/>
        <v>0.54625059904516837</v>
      </c>
      <c r="V184" s="24">
        <v>1.609640213211869</v>
      </c>
      <c r="W184" s="24">
        <v>0.54625059904516837</v>
      </c>
      <c r="X184" s="24"/>
      <c r="Y184" s="24"/>
      <c r="Z184" s="24"/>
      <c r="AA184" s="24"/>
      <c r="AB184" s="4"/>
    </row>
    <row r="185" spans="1:28">
      <c r="A185" s="1" t="s">
        <v>0</v>
      </c>
      <c r="B185" s="5" t="s">
        <v>158</v>
      </c>
      <c r="C185" s="1" t="s">
        <v>2</v>
      </c>
      <c r="D185" s="1" t="s">
        <v>159</v>
      </c>
      <c r="E185" s="3" t="s">
        <v>160</v>
      </c>
      <c r="F185" s="1">
        <v>44.58</v>
      </c>
      <c r="G185" s="1">
        <v>93.16</v>
      </c>
      <c r="H185" s="1">
        <f t="shared" si="0"/>
        <v>93.27</v>
      </c>
      <c r="I185" s="1">
        <f t="shared" si="1"/>
        <v>44.97</v>
      </c>
      <c r="J185" s="23">
        <f t="shared" si="28"/>
        <v>1.6278685933351111</v>
      </c>
      <c r="K185" s="23">
        <f t="shared" si="28"/>
        <v>0.78487456462185001</v>
      </c>
      <c r="L185">
        <f t="shared" si="29"/>
        <v>0.63710549777022818</v>
      </c>
      <c r="M185">
        <f t="shared" si="30"/>
        <v>84.981931889999998</v>
      </c>
      <c r="N185" s="24">
        <f t="shared" si="31"/>
        <v>0.63466357699041798</v>
      </c>
      <c r="O185" s="24">
        <f t="shared" si="32"/>
        <v>1.5004987544701811</v>
      </c>
      <c r="P185" s="23">
        <f t="shared" si="33"/>
        <v>1.1076969060967319E-2</v>
      </c>
      <c r="Q185" s="23">
        <f t="shared" si="33"/>
        <v>2.6188643687578644E-2</v>
      </c>
      <c r="R185">
        <f t="shared" si="34"/>
        <v>1.8722472328654916</v>
      </c>
      <c r="S185">
        <f t="shared" si="35"/>
        <v>59.30143010451846</v>
      </c>
      <c r="T185" s="24">
        <f t="shared" si="36"/>
        <v>1.6098798940295691</v>
      </c>
      <c r="U185" s="24">
        <f t="shared" si="37"/>
        <v>0.54647303142759585</v>
      </c>
      <c r="V185" s="24">
        <v>1.6098798940295691</v>
      </c>
      <c r="W185" s="24">
        <v>0.54647303142759585</v>
      </c>
      <c r="X185" s="24"/>
      <c r="Y185" s="24"/>
      <c r="Z185" s="24"/>
      <c r="AA185" s="24"/>
      <c r="AB185" s="4"/>
    </row>
    <row r="186" spans="1:28">
      <c r="A186" s="1" t="s">
        <v>0</v>
      </c>
      <c r="B186" s="5" t="s">
        <v>161</v>
      </c>
      <c r="C186" s="1" t="s">
        <v>2</v>
      </c>
      <c r="D186" s="1" t="s">
        <v>159</v>
      </c>
      <c r="E186" s="3" t="s">
        <v>162</v>
      </c>
      <c r="F186" s="1">
        <v>46.47</v>
      </c>
      <c r="G186" s="1">
        <v>92.05</v>
      </c>
      <c r="H186" s="1">
        <f t="shared" si="0"/>
        <v>92.08</v>
      </c>
      <c r="I186" s="1">
        <f t="shared" si="1"/>
        <v>46.78</v>
      </c>
      <c r="J186" s="23">
        <f t="shared" si="28"/>
        <v>1.6070991752363786</v>
      </c>
      <c r="K186" s="23">
        <f t="shared" si="28"/>
        <v>0.81646502408294741</v>
      </c>
      <c r="L186">
        <f t="shared" si="29"/>
        <v>0.63457671577737584</v>
      </c>
      <c r="M186">
        <f t="shared" si="30"/>
        <v>86.073066859999997</v>
      </c>
      <c r="N186" s="24">
        <f t="shared" si="31"/>
        <v>0.63308685436023404</v>
      </c>
      <c r="O186" s="24">
        <f t="shared" si="32"/>
        <v>1.5127677790511191</v>
      </c>
      <c r="P186" s="23">
        <f t="shared" si="33"/>
        <v>1.1049450059679904E-2</v>
      </c>
      <c r="Q186" s="23">
        <f t="shared" si="33"/>
        <v>2.640277856252413E-2</v>
      </c>
      <c r="R186">
        <f t="shared" si="34"/>
        <v>1.8722713975851266</v>
      </c>
      <c r="S186">
        <f t="shared" si="35"/>
        <v>59.308892329973006</v>
      </c>
      <c r="T186" s="24">
        <f t="shared" si="36"/>
        <v>1.6100251470719507</v>
      </c>
      <c r="U186" s="24">
        <f t="shared" si="37"/>
        <v>0.54667037703936505</v>
      </c>
      <c r="V186" s="24">
        <v>1.6100251470719507</v>
      </c>
      <c r="W186" s="24">
        <v>0.54667037703936505</v>
      </c>
      <c r="X186" s="24"/>
      <c r="Y186" s="24"/>
      <c r="Z186" s="24"/>
      <c r="AA186" s="24"/>
      <c r="AB186" s="4"/>
    </row>
    <row r="187" spans="1:28">
      <c r="A187" s="1" t="s">
        <v>0</v>
      </c>
      <c r="B187" s="5" t="s">
        <v>163</v>
      </c>
      <c r="C187" s="1" t="s">
        <v>2</v>
      </c>
      <c r="D187" s="1" t="s">
        <v>159</v>
      </c>
      <c r="E187" s="3" t="s">
        <v>164</v>
      </c>
      <c r="F187" s="1">
        <v>43.58</v>
      </c>
      <c r="G187" s="1">
        <v>94.37</v>
      </c>
      <c r="H187" s="1">
        <f t="shared" si="0"/>
        <v>94.62</v>
      </c>
      <c r="I187" s="1">
        <f t="shared" si="1"/>
        <v>43.97</v>
      </c>
      <c r="J187" s="23">
        <f t="shared" si="28"/>
        <v>1.6514305382370347</v>
      </c>
      <c r="K187" s="23">
        <f t="shared" si="28"/>
        <v>0.76742127210190669</v>
      </c>
      <c r="L187">
        <f t="shared" si="29"/>
        <v>0.6413121788808156</v>
      </c>
      <c r="M187">
        <f t="shared" si="30"/>
        <v>84.37909488999999</v>
      </c>
      <c r="N187" s="24">
        <f t="shared" si="31"/>
        <v>0.63822857635248653</v>
      </c>
      <c r="O187" s="24">
        <f t="shared" si="32"/>
        <v>1.4934123277650149</v>
      </c>
      <c r="P187" s="23">
        <f t="shared" si="33"/>
        <v>1.1139190037666911E-2</v>
      </c>
      <c r="Q187" s="23">
        <f t="shared" si="33"/>
        <v>2.6064962209372239E-2</v>
      </c>
      <c r="R187">
        <f t="shared" si="34"/>
        <v>1.8721925948596938</v>
      </c>
      <c r="S187">
        <f t="shared" si="35"/>
        <v>59.297120021561796</v>
      </c>
      <c r="T187" s="24">
        <f t="shared" si="36"/>
        <v>1.6097610083921696</v>
      </c>
      <c r="U187" s="24">
        <f t="shared" si="37"/>
        <v>0.54637982810228047</v>
      </c>
      <c r="V187" s="24">
        <v>1.6097610083921696</v>
      </c>
      <c r="W187" s="24">
        <v>0.54637982810228047</v>
      </c>
      <c r="X187" s="24"/>
      <c r="Y187" s="24"/>
      <c r="Z187" s="24"/>
      <c r="AA187" s="24"/>
      <c r="AB187" s="4"/>
    </row>
    <row r="188" spans="1:28">
      <c r="A188" s="1" t="s">
        <v>0</v>
      </c>
      <c r="B188" s="5" t="s">
        <v>165</v>
      </c>
      <c r="C188" s="1" t="s">
        <v>2</v>
      </c>
      <c r="D188" s="1" t="s">
        <v>159</v>
      </c>
      <c r="E188" s="3" t="s">
        <v>166</v>
      </c>
      <c r="F188" s="1">
        <v>47.29</v>
      </c>
      <c r="G188" s="1">
        <v>92.52</v>
      </c>
      <c r="H188" s="1">
        <f t="shared" si="0"/>
        <v>92.87</v>
      </c>
      <c r="I188" s="1">
        <f t="shared" si="1"/>
        <v>47.48</v>
      </c>
      <c r="J188" s="23">
        <f t="shared" si="28"/>
        <v>1.620887276327134</v>
      </c>
      <c r="K188" s="23">
        <f t="shared" si="28"/>
        <v>0.82868232884690762</v>
      </c>
      <c r="L188">
        <f t="shared" si="29"/>
        <v>0.6361312592006767</v>
      </c>
      <c r="M188">
        <f t="shared" si="30"/>
        <v>86.495052759999993</v>
      </c>
      <c r="N188" s="24">
        <f t="shared" si="31"/>
        <v>0.63494139058275112</v>
      </c>
      <c r="O188" s="24">
        <f t="shared" si="32"/>
        <v>1.5173365911160188</v>
      </c>
      <c r="P188" s="23">
        <f t="shared" si="33"/>
        <v>1.1081817822860324E-2</v>
      </c>
      <c r="Q188" s="23">
        <f t="shared" si="33"/>
        <v>2.648251937596147E-2</v>
      </c>
      <c r="R188">
        <f t="shared" si="34"/>
        <v>1.8722429750859715</v>
      </c>
      <c r="S188">
        <f t="shared" si="35"/>
        <v>59.311671157699926</v>
      </c>
      <c r="T188" s="24">
        <f t="shared" si="36"/>
        <v>1.6100470505936435</v>
      </c>
      <c r="U188" s="24">
        <f t="shared" si="37"/>
        <v>0.54676296981599481</v>
      </c>
      <c r="V188" s="24">
        <v>1.6100470505936435</v>
      </c>
      <c r="W188" s="24">
        <v>0.54676296981599481</v>
      </c>
      <c r="X188" s="24"/>
      <c r="Y188" s="24"/>
      <c r="Z188" s="24"/>
      <c r="AA188" s="24"/>
      <c r="AB188" s="4"/>
    </row>
    <row r="189" spans="1:28">
      <c r="A189" s="1" t="s">
        <v>0</v>
      </c>
      <c r="B189" s="5" t="s">
        <v>167</v>
      </c>
      <c r="C189" s="1" t="s">
        <v>2</v>
      </c>
      <c r="D189" s="1" t="s">
        <v>168</v>
      </c>
      <c r="E189" s="3" t="s">
        <v>169</v>
      </c>
      <c r="F189" s="1">
        <v>39.049999999999997</v>
      </c>
      <c r="G189" s="1">
        <v>94.34</v>
      </c>
      <c r="H189" s="1">
        <f t="shared" si="0"/>
        <v>94.57</v>
      </c>
      <c r="I189" s="1">
        <f t="shared" si="1"/>
        <v>39.08</v>
      </c>
      <c r="J189" s="23">
        <f t="shared" si="28"/>
        <v>1.6505578736110373</v>
      </c>
      <c r="K189" s="23">
        <f t="shared" si="28"/>
        <v>0.68207467167938396</v>
      </c>
      <c r="L189">
        <f t="shared" si="29"/>
        <v>0.64113132140941509</v>
      </c>
      <c r="M189">
        <f t="shared" si="30"/>
        <v>81.431221959999988</v>
      </c>
      <c r="N189" s="24">
        <f t="shared" si="31"/>
        <v>0.63397483404259725</v>
      </c>
      <c r="O189" s="24">
        <f t="shared" si="32"/>
        <v>1.4606999628314261</v>
      </c>
      <c r="P189" s="23">
        <f t="shared" si="33"/>
        <v>1.1064948228827955E-2</v>
      </c>
      <c r="Q189" s="23">
        <f t="shared" si="33"/>
        <v>2.5494023735167178E-2</v>
      </c>
      <c r="R189">
        <f t="shared" si="34"/>
        <v>1.8722577885199723</v>
      </c>
      <c r="S189">
        <f t="shared" si="35"/>
        <v>59.277223815414715</v>
      </c>
      <c r="T189" s="24">
        <f t="shared" si="36"/>
        <v>1.6094850092197999</v>
      </c>
      <c r="U189" s="24">
        <f t="shared" si="37"/>
        <v>0.54578758286401952</v>
      </c>
      <c r="V189" s="24">
        <v>1.6094850092197999</v>
      </c>
      <c r="W189" s="24">
        <v>0.54578758286401952</v>
      </c>
      <c r="X189" s="24"/>
      <c r="Y189" s="24"/>
      <c r="Z189" s="24"/>
      <c r="AA189" s="24"/>
      <c r="AB189" s="4"/>
    </row>
    <row r="190" spans="1:28">
      <c r="A190" s="1" t="s">
        <v>0</v>
      </c>
      <c r="B190" s="5" t="s">
        <v>170</v>
      </c>
      <c r="C190" s="1" t="s">
        <v>2</v>
      </c>
      <c r="D190" s="1" t="s">
        <v>168</v>
      </c>
      <c r="E190" s="3" t="s">
        <v>171</v>
      </c>
      <c r="F190" s="1">
        <v>37.119999999999997</v>
      </c>
      <c r="G190" s="1">
        <v>93.17</v>
      </c>
      <c r="H190" s="1">
        <f t="shared" si="0"/>
        <v>93.28</v>
      </c>
      <c r="I190" s="1">
        <f t="shared" si="1"/>
        <v>37.200000000000003</v>
      </c>
      <c r="J190" s="23">
        <f t="shared" si="28"/>
        <v>1.6280431262603106</v>
      </c>
      <c r="K190" s="23">
        <f t="shared" si="28"/>
        <v>0.64926248174189061</v>
      </c>
      <c r="L190">
        <f t="shared" si="29"/>
        <v>0.63713145805330285</v>
      </c>
      <c r="M190">
        <f t="shared" si="30"/>
        <v>80.297888399999991</v>
      </c>
      <c r="N190" s="24">
        <f t="shared" si="31"/>
        <v>0.62801873172966283</v>
      </c>
      <c r="O190" s="24">
        <f t="shared" si="32"/>
        <v>1.4488532706220725</v>
      </c>
      <c r="P190" s="23">
        <f t="shared" si="33"/>
        <v>1.09609946328816E-2</v>
      </c>
      <c r="Q190" s="23">
        <f t="shared" si="33"/>
        <v>2.5287259950643598E-2</v>
      </c>
      <c r="R190">
        <f t="shared" si="34"/>
        <v>1.8723490691475286</v>
      </c>
      <c r="S190">
        <f t="shared" si="35"/>
        <v>59.270018459555025</v>
      </c>
      <c r="T190" s="24">
        <f t="shared" si="36"/>
        <v>1.6094431722204248</v>
      </c>
      <c r="U190" s="24">
        <f t="shared" si="37"/>
        <v>0.54553854238396682</v>
      </c>
      <c r="V190" s="24">
        <v>1.6094431722204248</v>
      </c>
      <c r="W190" s="24">
        <v>0.54553854238396682</v>
      </c>
      <c r="X190" s="24"/>
      <c r="Y190" s="24"/>
      <c r="Z190" s="24"/>
      <c r="AA190" s="24"/>
      <c r="AB190" s="4"/>
    </row>
    <row r="191" spans="1:28">
      <c r="A191" s="1" t="s">
        <v>0</v>
      </c>
      <c r="B191" s="5" t="s">
        <v>172</v>
      </c>
      <c r="C191" s="1" t="s">
        <v>2</v>
      </c>
      <c r="D191" s="1" t="s">
        <v>168</v>
      </c>
      <c r="E191" s="3" t="s">
        <v>173</v>
      </c>
      <c r="F191" s="1">
        <v>38.369999999999997</v>
      </c>
      <c r="G191" s="1">
        <v>90.11</v>
      </c>
      <c r="H191" s="1">
        <f t="shared" si="0"/>
        <v>90.18</v>
      </c>
      <c r="I191" s="1">
        <f t="shared" si="1"/>
        <v>38.619999999999997</v>
      </c>
      <c r="J191" s="23">
        <f t="shared" si="28"/>
        <v>1.5739379194484866</v>
      </c>
      <c r="K191" s="23">
        <f t="shared" si="28"/>
        <v>0.67404615712020999</v>
      </c>
      <c r="L191">
        <f t="shared" si="29"/>
        <v>0.63286496380628998</v>
      </c>
      <c r="M191">
        <f t="shared" si="30"/>
        <v>81.153916940000002</v>
      </c>
      <c r="N191" s="24">
        <f t="shared" si="31"/>
        <v>0.62533704464134665</v>
      </c>
      <c r="O191" s="24">
        <f t="shared" si="32"/>
        <v>1.4589039335431413</v>
      </c>
      <c r="P191" s="23">
        <f t="shared" si="33"/>
        <v>1.0914190363682262E-2</v>
      </c>
      <c r="Q191" s="23">
        <f t="shared" si="33"/>
        <v>2.546267711062436E-2</v>
      </c>
      <c r="R191">
        <f t="shared" si="34"/>
        <v>1.8723901660959719</v>
      </c>
      <c r="S191">
        <f t="shared" si="35"/>
        <v>59.276131440435449</v>
      </c>
      <c r="T191" s="24">
        <f t="shared" si="36"/>
        <v>1.6095805695838044</v>
      </c>
      <c r="U191" s="24">
        <f t="shared" si="37"/>
        <v>0.54568926549105379</v>
      </c>
      <c r="V191" s="24">
        <v>1.6095805695838044</v>
      </c>
      <c r="W191" s="24">
        <v>0.54568926549105379</v>
      </c>
      <c r="X191" s="24"/>
      <c r="Y191" s="24"/>
      <c r="Z191" s="24"/>
      <c r="AA191" s="24"/>
      <c r="AB191" s="4"/>
    </row>
    <row r="192" spans="1:28">
      <c r="A192" s="1" t="s">
        <v>0</v>
      </c>
      <c r="B192" s="5" t="s">
        <v>174</v>
      </c>
      <c r="C192" s="1" t="s">
        <v>2</v>
      </c>
      <c r="D192" s="1" t="s">
        <v>168</v>
      </c>
      <c r="E192" s="3" t="s">
        <v>175</v>
      </c>
      <c r="F192" s="1">
        <v>39.450000000000003</v>
      </c>
      <c r="G192" s="1">
        <v>94.5</v>
      </c>
      <c r="H192" s="1">
        <f t="shared" si="0"/>
        <v>94.83</v>
      </c>
      <c r="I192" s="1">
        <f t="shared" si="1"/>
        <v>39.75</v>
      </c>
      <c r="J192" s="23">
        <f t="shared" ref="J192:K255" si="38">RADIANS(H192)</f>
        <v>1.6550957296662228</v>
      </c>
      <c r="K192" s="23">
        <f t="shared" si="38"/>
        <v>0.69376837766774602</v>
      </c>
      <c r="L192">
        <f t="shared" ref="L192:L255" si="39">((1.3512213-(2*0.602837*SIN(J192)))^0.5)/0.602837</f>
        <v>0.6420926371072575</v>
      </c>
      <c r="M192">
        <f t="shared" ref="M192:M255" si="40">0.602837*(I192-(-96))</f>
        <v>81.835122749999996</v>
      </c>
      <c r="N192" s="24">
        <f t="shared" ref="N192:N255" si="41">L192*SIN(RADIANS(M192))</f>
        <v>0.63558405068181145</v>
      </c>
      <c r="O192" s="24">
        <f t="shared" ref="O192:O255" si="42">1.5562263-L192*COS(RADIANS(M192))</f>
        <v>1.4650349125434379</v>
      </c>
      <c r="P192" s="23">
        <f t="shared" ref="P192:Q255" si="43">RADIANS(N192)</f>
        <v>1.109303435756012E-2</v>
      </c>
      <c r="Q192" s="23">
        <f t="shared" si="43"/>
        <v>2.5569682880550164E-2</v>
      </c>
      <c r="R192">
        <f t="shared" ref="R192:R255" si="44">((1.31018469806216-(2*0.608216684653622*SIN(P192)))^0.5)/0.608216684653622</f>
        <v>1.8722331256216214</v>
      </c>
      <c r="S192">
        <f t="shared" ref="S192:S255" si="45">0.608216684653622*(O192-(-96))</f>
        <v>59.279860404156693</v>
      </c>
      <c r="T192" s="24">
        <f t="shared" ref="T192:T255" si="46">R192*SIN(RADIANS(S192))</f>
        <v>1.6095078212624763</v>
      </c>
      <c r="U192" s="24">
        <f t="shared" ref="U192:U255" si="47">1.50229541438995-R192*COS(RADIANS(S192))</f>
        <v>0.5458742467186033</v>
      </c>
      <c r="V192" s="24">
        <v>1.6095078212624763</v>
      </c>
      <c r="W192" s="24">
        <v>0.5458742467186033</v>
      </c>
      <c r="X192" s="24"/>
      <c r="Y192" s="24"/>
      <c r="Z192" s="24"/>
      <c r="AA192" s="24"/>
      <c r="AB192" s="4"/>
    </row>
    <row r="193" spans="1:28">
      <c r="A193" s="1" t="s">
        <v>0</v>
      </c>
      <c r="B193" s="2" t="s">
        <v>176</v>
      </c>
      <c r="C193" s="1" t="s">
        <v>2</v>
      </c>
      <c r="D193" s="1" t="s">
        <v>177</v>
      </c>
      <c r="E193" s="3" t="s">
        <v>178</v>
      </c>
      <c r="F193" s="1">
        <v>45.47</v>
      </c>
      <c r="G193" s="1">
        <v>108.3</v>
      </c>
      <c r="H193" s="1">
        <f t="shared" si="0"/>
        <v>108.5</v>
      </c>
      <c r="I193" s="1">
        <f t="shared" si="1"/>
        <v>45.78</v>
      </c>
      <c r="J193" s="23">
        <f t="shared" si="38"/>
        <v>1.8936822384138476</v>
      </c>
      <c r="K193" s="23">
        <f t="shared" si="38"/>
        <v>0.79901173156300409</v>
      </c>
      <c r="L193">
        <f t="shared" si="39"/>
        <v>0.75627080435873328</v>
      </c>
      <c r="M193">
        <f t="shared" si="40"/>
        <v>85.470229859999989</v>
      </c>
      <c r="N193" s="24">
        <f t="shared" si="41"/>
        <v>0.75390854171213884</v>
      </c>
      <c r="O193" s="24">
        <f t="shared" si="42"/>
        <v>1.4964982474712121</v>
      </c>
      <c r="P193" s="23">
        <f t="shared" si="43"/>
        <v>1.315818631178583E-2</v>
      </c>
      <c r="Q193" s="23">
        <f t="shared" si="43"/>
        <v>2.6118821668697556E-2</v>
      </c>
      <c r="R193">
        <f t="shared" si="44"/>
        <v>1.870418812534147</v>
      </c>
      <c r="S193">
        <f t="shared" si="45"/>
        <v>59.298996929414606</v>
      </c>
      <c r="T193" s="24">
        <f t="shared" si="46"/>
        <v>1.6082671467156204</v>
      </c>
      <c r="U193" s="24">
        <f t="shared" si="47"/>
        <v>0.54733818022873082</v>
      </c>
      <c r="V193" s="24">
        <v>1.6082671467156204</v>
      </c>
      <c r="W193" s="24">
        <v>0.54733818022873082</v>
      </c>
      <c r="X193" s="24"/>
      <c r="Y193" s="24"/>
      <c r="Z193" s="24"/>
      <c r="AA193" s="24"/>
      <c r="AB193" s="4"/>
    </row>
    <row r="194" spans="1:28">
      <c r="A194" s="1" t="s">
        <v>0</v>
      </c>
      <c r="B194" s="5" t="s">
        <v>179</v>
      </c>
      <c r="C194" s="1" t="s">
        <v>2</v>
      </c>
      <c r="D194" s="1" t="s">
        <v>177</v>
      </c>
      <c r="E194" s="3" t="s">
        <v>180</v>
      </c>
      <c r="F194" s="1">
        <v>46.51</v>
      </c>
      <c r="G194" s="1">
        <v>114</v>
      </c>
      <c r="H194" s="1">
        <f t="shared" si="0"/>
        <v>114</v>
      </c>
      <c r="I194" s="1">
        <f t="shared" si="1"/>
        <v>46.85</v>
      </c>
      <c r="J194" s="23">
        <f t="shared" si="38"/>
        <v>1.9896753472735358</v>
      </c>
      <c r="K194" s="23">
        <f t="shared" si="38"/>
        <v>0.81768675455934337</v>
      </c>
      <c r="L194">
        <f t="shared" si="39"/>
        <v>0.82905204378682362</v>
      </c>
      <c r="M194">
        <f t="shared" si="40"/>
        <v>86.115265449999995</v>
      </c>
      <c r="N194" s="24">
        <f t="shared" si="41"/>
        <v>0.82714718471061355</v>
      </c>
      <c r="O194" s="24">
        <f t="shared" si="42"/>
        <v>1.5000584610490884</v>
      </c>
      <c r="P194" s="23">
        <f t="shared" si="43"/>
        <v>1.4436441771801907E-2</v>
      </c>
      <c r="Q194" s="23">
        <f t="shared" si="43"/>
        <v>2.6180959117705706E-2</v>
      </c>
      <c r="R194">
        <f t="shared" si="44"/>
        <v>1.8692949593236119</v>
      </c>
      <c r="S194">
        <f t="shared" si="45"/>
        <v>59.301162310713607</v>
      </c>
      <c r="T194" s="24">
        <f t="shared" si="46"/>
        <v>1.6073368769220275</v>
      </c>
      <c r="U194" s="24">
        <f t="shared" si="47"/>
        <v>0.54797271789824076</v>
      </c>
      <c r="V194" s="24">
        <v>1.6073368769220275</v>
      </c>
      <c r="W194" s="24">
        <v>0.54797271789824076</v>
      </c>
      <c r="X194" s="24"/>
      <c r="Y194" s="24"/>
      <c r="Z194" s="24"/>
      <c r="AA194" s="24"/>
      <c r="AB194" s="4"/>
    </row>
    <row r="195" spans="1:28">
      <c r="A195" s="1" t="s">
        <v>0</v>
      </c>
      <c r="B195" s="5" t="s">
        <v>181</v>
      </c>
      <c r="C195" s="1" t="s">
        <v>2</v>
      </c>
      <c r="D195" s="1" t="s">
        <v>177</v>
      </c>
      <c r="E195" s="3" t="s">
        <v>182</v>
      </c>
      <c r="F195" s="1">
        <v>47.3</v>
      </c>
      <c r="G195" s="1">
        <v>111.17</v>
      </c>
      <c r="H195" s="1">
        <f t="shared" si="0"/>
        <v>111.28</v>
      </c>
      <c r="I195" s="1">
        <f t="shared" si="1"/>
        <v>47.5</v>
      </c>
      <c r="J195" s="23">
        <f t="shared" si="38"/>
        <v>1.9422023916192899</v>
      </c>
      <c r="K195" s="23">
        <f t="shared" si="38"/>
        <v>0.82903139469730658</v>
      </c>
      <c r="L195">
        <f t="shared" si="39"/>
        <v>0.79164737002865515</v>
      </c>
      <c r="M195">
        <f t="shared" si="40"/>
        <v>86.507109499999999</v>
      </c>
      <c r="N195" s="24">
        <f t="shared" si="41"/>
        <v>0.79017677887568971</v>
      </c>
      <c r="O195" s="24">
        <f t="shared" si="42"/>
        <v>1.507995432301753</v>
      </c>
      <c r="P195" s="23">
        <f t="shared" si="43"/>
        <v>1.3791186464183963E-2</v>
      </c>
      <c r="Q195" s="23">
        <f t="shared" si="43"/>
        <v>2.6319485398700843E-2</v>
      </c>
      <c r="R195">
        <f t="shared" si="44"/>
        <v>1.8698623552974012</v>
      </c>
      <c r="S195">
        <f t="shared" si="45"/>
        <v>59.30598970905509</v>
      </c>
      <c r="T195" s="24">
        <f t="shared" si="46"/>
        <v>1.6079051837144289</v>
      </c>
      <c r="U195" s="24">
        <f t="shared" si="47"/>
        <v>0.54781851684731542</v>
      </c>
      <c r="V195" s="24">
        <v>1.6079051837144289</v>
      </c>
      <c r="W195" s="24">
        <v>0.54781851684731542</v>
      </c>
      <c r="X195" s="24"/>
      <c r="Y195" s="24"/>
      <c r="Z195" s="24"/>
      <c r="AA195" s="24"/>
      <c r="AB195" s="4"/>
    </row>
    <row r="196" spans="1:28">
      <c r="A196" s="1" t="s">
        <v>0</v>
      </c>
      <c r="B196" s="5" t="s">
        <v>177</v>
      </c>
      <c r="C196" s="1" t="s">
        <v>2</v>
      </c>
      <c r="D196" s="1" t="s">
        <v>177</v>
      </c>
      <c r="E196" s="3" t="s">
        <v>183</v>
      </c>
      <c r="F196" s="1">
        <v>47.1</v>
      </c>
      <c r="G196" s="1">
        <v>105.45</v>
      </c>
      <c r="H196" s="1">
        <f t="shared" si="0"/>
        <v>105.75</v>
      </c>
      <c r="I196" s="1">
        <f t="shared" si="1"/>
        <v>47.17</v>
      </c>
      <c r="J196" s="23">
        <f t="shared" si="38"/>
        <v>1.8456856839840035</v>
      </c>
      <c r="K196" s="23">
        <f t="shared" si="38"/>
        <v>0.82327180816572532</v>
      </c>
      <c r="L196">
        <f t="shared" si="39"/>
        <v>0.72461157866818682</v>
      </c>
      <c r="M196">
        <f t="shared" si="40"/>
        <v>86.308173289999999</v>
      </c>
      <c r="N196" s="24">
        <f t="shared" si="41"/>
        <v>0.72310787465129478</v>
      </c>
      <c r="O196" s="24">
        <f t="shared" si="42"/>
        <v>1.5095685936987973</v>
      </c>
      <c r="P196" s="23">
        <f t="shared" si="43"/>
        <v>1.2620613259763538E-2</v>
      </c>
      <c r="Q196" s="23">
        <f t="shared" si="43"/>
        <v>2.6346942244744539E-2</v>
      </c>
      <c r="R196">
        <f t="shared" si="44"/>
        <v>1.8708912554823167</v>
      </c>
      <c r="S196">
        <f t="shared" si="45"/>
        <v>59.30694653206443</v>
      </c>
      <c r="T196" s="24">
        <f t="shared" si="46"/>
        <v>1.6088058888211605</v>
      </c>
      <c r="U196" s="24">
        <f t="shared" si="47"/>
        <v>0.54732017809606837</v>
      </c>
      <c r="V196" s="24">
        <v>1.6088058888211605</v>
      </c>
      <c r="W196" s="24">
        <v>0.54732017809606837</v>
      </c>
      <c r="X196" s="24"/>
      <c r="Y196" s="24"/>
      <c r="Z196" s="24"/>
      <c r="AA196" s="24"/>
      <c r="AB196" s="4"/>
    </row>
    <row r="197" spans="1:28">
      <c r="A197" s="1" t="s">
        <v>0</v>
      </c>
      <c r="B197" s="2" t="s">
        <v>184</v>
      </c>
      <c r="C197" s="1" t="s">
        <v>2</v>
      </c>
      <c r="D197" s="1" t="s">
        <v>185</v>
      </c>
      <c r="E197" s="3" t="s">
        <v>186</v>
      </c>
      <c r="F197" s="1">
        <v>35.35</v>
      </c>
      <c r="G197" s="1">
        <v>82.33</v>
      </c>
      <c r="H197" s="1">
        <f t="shared" si="0"/>
        <v>82.55</v>
      </c>
      <c r="I197" s="1">
        <f t="shared" si="1"/>
        <v>35.58</v>
      </c>
      <c r="J197" s="23">
        <f t="shared" si="38"/>
        <v>1.4407692975213189</v>
      </c>
      <c r="K197" s="23">
        <f t="shared" si="38"/>
        <v>0.62098814785958245</v>
      </c>
      <c r="L197">
        <f t="shared" si="39"/>
        <v>0.65460520113792264</v>
      </c>
      <c r="M197">
        <f t="shared" si="40"/>
        <v>79.321292459999981</v>
      </c>
      <c r="N197" s="24">
        <f t="shared" si="41"/>
        <v>0.64326856940956412</v>
      </c>
      <c r="O197" s="24">
        <f t="shared" si="42"/>
        <v>1.4349270132477978</v>
      </c>
      <c r="P197" s="23">
        <f t="shared" si="43"/>
        <v>1.1227154510790569E-2</v>
      </c>
      <c r="Q197" s="23">
        <f t="shared" si="43"/>
        <v>2.5044200906982363E-2</v>
      </c>
      <c r="R197">
        <f t="shared" si="44"/>
        <v>1.8721153481028696</v>
      </c>
      <c r="S197">
        <f t="shared" si="45"/>
        <v>59.261548277465216</v>
      </c>
      <c r="T197" s="24">
        <f t="shared" si="46"/>
        <v>1.6091008293649569</v>
      </c>
      <c r="U197" s="24">
        <f t="shared" si="47"/>
        <v>0.54542008419309707</v>
      </c>
      <c r="V197" s="24">
        <v>1.6091008293649569</v>
      </c>
      <c r="W197" s="24">
        <v>0.54542008419309707</v>
      </c>
      <c r="X197" s="24"/>
      <c r="Y197" s="24"/>
      <c r="Z197" s="24"/>
      <c r="AA197" s="24"/>
      <c r="AB197" s="4"/>
    </row>
    <row r="198" spans="1:28">
      <c r="A198" s="1" t="s">
        <v>0</v>
      </c>
      <c r="B198" s="2" t="s">
        <v>187</v>
      </c>
      <c r="C198" s="1" t="s">
        <v>2</v>
      </c>
      <c r="D198" s="1" t="s">
        <v>185</v>
      </c>
      <c r="E198" s="3" t="s">
        <v>188</v>
      </c>
      <c r="F198" s="1">
        <v>35.130000000000003</v>
      </c>
      <c r="G198" s="1">
        <v>80.5</v>
      </c>
      <c r="H198" s="1">
        <f t="shared" si="0"/>
        <v>80.83</v>
      </c>
      <c r="I198" s="1">
        <f t="shared" si="1"/>
        <v>35.22</v>
      </c>
      <c r="J198" s="23">
        <f t="shared" si="38"/>
        <v>1.4107496343870165</v>
      </c>
      <c r="K198" s="23">
        <f t="shared" si="38"/>
        <v>0.61470496255240281</v>
      </c>
      <c r="L198">
        <f t="shared" si="39"/>
        <v>0.66550862589713822</v>
      </c>
      <c r="M198">
        <f t="shared" si="40"/>
        <v>79.104271139999994</v>
      </c>
      <c r="N198" s="24">
        <f t="shared" si="41"/>
        <v>0.65351137290523953</v>
      </c>
      <c r="O198" s="24">
        <f t="shared" si="42"/>
        <v>1.4304303675259886</v>
      </c>
      <c r="P198" s="23">
        <f t="shared" si="43"/>
        <v>1.1405925156424891E-2</v>
      </c>
      <c r="Q198" s="23">
        <f t="shared" si="43"/>
        <v>2.4965719633841078E-2</v>
      </c>
      <c r="R198">
        <f t="shared" si="44"/>
        <v>1.8719583495403413</v>
      </c>
      <c r="S198">
        <f t="shared" si="45"/>
        <v>59.258813342512227</v>
      </c>
      <c r="T198" s="24">
        <f t="shared" si="46"/>
        <v>1.6089202144913732</v>
      </c>
      <c r="U198" s="24">
        <f t="shared" si="47"/>
        <v>0.54542352860020016</v>
      </c>
      <c r="V198" s="24">
        <v>1.6089202144913732</v>
      </c>
      <c r="W198" s="24">
        <v>0.54542352860020016</v>
      </c>
      <c r="X198" s="24"/>
      <c r="Y198" s="24"/>
      <c r="Z198" s="24"/>
      <c r="AA198" s="24"/>
      <c r="AB198" s="4"/>
    </row>
    <row r="199" spans="1:28">
      <c r="A199" s="1" t="s">
        <v>0</v>
      </c>
      <c r="B199" s="5" t="s">
        <v>189</v>
      </c>
      <c r="C199" s="1" t="s">
        <v>2</v>
      </c>
      <c r="D199" s="1" t="s">
        <v>185</v>
      </c>
      <c r="E199" s="3" t="s">
        <v>190</v>
      </c>
      <c r="F199" s="1">
        <v>35.299999999999997</v>
      </c>
      <c r="G199" s="1">
        <v>78.52</v>
      </c>
      <c r="H199" s="1">
        <f t="shared" si="0"/>
        <v>78.87</v>
      </c>
      <c r="I199" s="1">
        <f t="shared" si="1"/>
        <v>35.5</v>
      </c>
      <c r="J199" s="23">
        <f t="shared" si="38"/>
        <v>1.3765411810479278</v>
      </c>
      <c r="K199" s="23">
        <f t="shared" si="38"/>
        <v>0.61959188445798696</v>
      </c>
      <c r="L199">
        <f t="shared" si="39"/>
        <v>0.68036820585060731</v>
      </c>
      <c r="M199">
        <f t="shared" si="40"/>
        <v>79.273065500000001</v>
      </c>
      <c r="N199" s="24">
        <f t="shared" si="41"/>
        <v>0.66847904829120908</v>
      </c>
      <c r="O199" s="24">
        <f t="shared" si="42"/>
        <v>1.4295903748916257</v>
      </c>
      <c r="P199" s="23">
        <f t="shared" si="43"/>
        <v>1.1667160373279773E-2</v>
      </c>
      <c r="Q199" s="23">
        <f t="shared" si="43"/>
        <v>2.4951058996678942E-2</v>
      </c>
      <c r="R199">
        <f t="shared" si="44"/>
        <v>1.8717289064803735</v>
      </c>
      <c r="S199">
        <f t="shared" si="45"/>
        <v>59.258302444977026</v>
      </c>
      <c r="T199" s="24">
        <f t="shared" si="46"/>
        <v>1.6087144803160227</v>
      </c>
      <c r="U199" s="24">
        <f t="shared" si="47"/>
        <v>0.54552646622338041</v>
      </c>
      <c r="V199" s="24">
        <v>1.6087144803160227</v>
      </c>
      <c r="W199" s="24">
        <v>0.54552646622338041</v>
      </c>
      <c r="X199" s="24"/>
      <c r="Y199" s="24"/>
      <c r="Z199" s="24"/>
      <c r="AA199" s="24"/>
      <c r="AB199" s="4"/>
    </row>
    <row r="200" spans="1:28">
      <c r="A200" s="1" t="s">
        <v>0</v>
      </c>
      <c r="B200" s="5" t="s">
        <v>191</v>
      </c>
      <c r="C200" s="1" t="s">
        <v>2</v>
      </c>
      <c r="D200" s="1" t="s">
        <v>185</v>
      </c>
      <c r="E200" s="3" t="s">
        <v>192</v>
      </c>
      <c r="F200" s="1">
        <v>35.46</v>
      </c>
      <c r="G200" s="1">
        <v>78.38</v>
      </c>
      <c r="H200" s="1">
        <v>78.38</v>
      </c>
      <c r="I200" s="1">
        <f t="shared" si="1"/>
        <v>35.770000000000003</v>
      </c>
      <c r="J200" s="23">
        <f t="shared" si="38"/>
        <v>1.3679890677131554</v>
      </c>
      <c r="K200" s="23">
        <f t="shared" si="38"/>
        <v>0.62430427343837169</v>
      </c>
      <c r="L200">
        <f t="shared" si="39"/>
        <v>0.68446829857718394</v>
      </c>
      <c r="M200">
        <f t="shared" si="40"/>
        <v>79.435831489999998</v>
      </c>
      <c r="N200" s="24">
        <f t="shared" si="41"/>
        <v>0.67286669504605034</v>
      </c>
      <c r="O200" s="24">
        <f t="shared" si="42"/>
        <v>1.4307382031343987</v>
      </c>
      <c r="P200" s="23">
        <f t="shared" si="43"/>
        <v>1.1743739255566196E-2</v>
      </c>
      <c r="Q200" s="23">
        <f t="shared" si="43"/>
        <v>2.4971092378762712E-2</v>
      </c>
      <c r="R200">
        <f t="shared" si="44"/>
        <v>1.8716616419992962</v>
      </c>
      <c r="S200">
        <f t="shared" si="45"/>
        <v>59.259000573265396</v>
      </c>
      <c r="T200" s="24">
        <f t="shared" si="46"/>
        <v>1.6086683251509564</v>
      </c>
      <c r="U200" s="24">
        <f t="shared" si="47"/>
        <v>0.54558045067948402</v>
      </c>
      <c r="V200" s="24">
        <v>1.6086683251509564</v>
      </c>
      <c r="W200" s="24">
        <v>0.54558045067948402</v>
      </c>
      <c r="X200" s="24"/>
      <c r="Y200" s="24"/>
      <c r="Z200" s="24"/>
      <c r="AA200" s="24"/>
      <c r="AB200" s="4"/>
    </row>
    <row r="201" spans="1:28">
      <c r="A201" s="1" t="s">
        <v>0</v>
      </c>
      <c r="B201" s="5" t="s">
        <v>193</v>
      </c>
      <c r="C201" s="1" t="s">
        <v>2</v>
      </c>
      <c r="D201" s="1" t="s">
        <v>185</v>
      </c>
      <c r="E201" s="3" t="s">
        <v>194</v>
      </c>
      <c r="F201" s="1">
        <v>35.590000000000003</v>
      </c>
      <c r="G201" s="1">
        <v>78.540000000000006</v>
      </c>
      <c r="H201" s="1">
        <f t="shared" ref="H201:H211" si="48">ROUND((ROUNDDOWN(G201,0)+(G201-ROUNDDOWN(G201,0))*(5/3)),2)</f>
        <v>78.900000000000006</v>
      </c>
      <c r="I201" s="1">
        <f t="shared" ref="I201:I274" si="49">ROUND((ROUNDDOWN(F201,0)+(F201-ROUNDDOWN(F201,0))*(5/3)),2)</f>
        <v>35.979999999999997</v>
      </c>
      <c r="J201" s="23">
        <f t="shared" si="38"/>
        <v>1.377064779823526</v>
      </c>
      <c r="K201" s="23">
        <f t="shared" si="38"/>
        <v>0.62796946486755967</v>
      </c>
      <c r="L201">
        <f t="shared" si="39"/>
        <v>0.68012205990539398</v>
      </c>
      <c r="M201">
        <f t="shared" si="40"/>
        <v>79.562427259999993</v>
      </c>
      <c r="N201" s="24">
        <f t="shared" si="41"/>
        <v>0.6688679990113866</v>
      </c>
      <c r="O201" s="24">
        <f t="shared" si="42"/>
        <v>1.4330125983736792</v>
      </c>
      <c r="P201" s="23">
        <f t="shared" si="43"/>
        <v>1.1673948843974873E-2</v>
      </c>
      <c r="Q201" s="23">
        <f t="shared" si="43"/>
        <v>2.5010788064179841E-2</v>
      </c>
      <c r="R201">
        <f t="shared" si="44"/>
        <v>1.8717229437964875</v>
      </c>
      <c r="S201">
        <f t="shared" si="45"/>
        <v>59.260383898397421</v>
      </c>
      <c r="T201" s="24">
        <f t="shared" si="46"/>
        <v>1.6087441120417232</v>
      </c>
      <c r="U201" s="24">
        <f t="shared" si="47"/>
        <v>0.5455879563311784</v>
      </c>
      <c r="V201" s="24">
        <v>1.6087441120417232</v>
      </c>
      <c r="W201" s="24">
        <v>0.5455879563311784</v>
      </c>
      <c r="X201" s="24"/>
      <c r="Y201" s="24"/>
      <c r="Z201" s="24"/>
      <c r="AA201" s="24"/>
      <c r="AB201" s="4"/>
    </row>
    <row r="202" spans="1:28">
      <c r="A202" s="1" t="s">
        <v>0</v>
      </c>
      <c r="B202" s="5" t="s">
        <v>195</v>
      </c>
      <c r="C202" s="1" t="s">
        <v>2</v>
      </c>
      <c r="D202" s="1" t="s">
        <v>185</v>
      </c>
      <c r="E202" s="3" t="s">
        <v>196</v>
      </c>
      <c r="F202" s="1">
        <v>36.4</v>
      </c>
      <c r="G202" s="1">
        <v>79.489999999999995</v>
      </c>
      <c r="H202" s="1">
        <f t="shared" si="48"/>
        <v>79.819999999999993</v>
      </c>
      <c r="I202" s="1">
        <f t="shared" si="49"/>
        <v>36.67</v>
      </c>
      <c r="J202" s="23">
        <f t="shared" si="38"/>
        <v>1.3931218089418738</v>
      </c>
      <c r="K202" s="23">
        <f t="shared" si="38"/>
        <v>0.64001223670632068</v>
      </c>
      <c r="L202">
        <f t="shared" si="39"/>
        <v>0.67285228386753237</v>
      </c>
      <c r="M202">
        <f t="shared" si="40"/>
        <v>79.978384790000007</v>
      </c>
      <c r="N202" s="24">
        <f t="shared" si="41"/>
        <v>0.66258602013411894</v>
      </c>
      <c r="O202" s="24">
        <f t="shared" si="42"/>
        <v>1.4391367538031541</v>
      </c>
      <c r="P202" s="23">
        <f t="shared" si="43"/>
        <v>1.1564307629025815E-2</v>
      </c>
      <c r="Q202" s="23">
        <f t="shared" si="43"/>
        <v>2.5117674740328066E-2</v>
      </c>
      <c r="R202">
        <f t="shared" si="44"/>
        <v>1.8718192453863138</v>
      </c>
      <c r="S202">
        <f t="shared" si="45"/>
        <v>59.264108711909046</v>
      </c>
      <c r="T202" s="24">
        <f t="shared" si="46"/>
        <v>1.6088890787683809</v>
      </c>
      <c r="U202" s="24">
        <f t="shared" si="47"/>
        <v>0.54564332526955295</v>
      </c>
      <c r="V202" s="24">
        <v>1.6088890787683809</v>
      </c>
      <c r="W202" s="24">
        <v>0.54564332526955295</v>
      </c>
      <c r="X202" s="24"/>
      <c r="Y202" s="24"/>
      <c r="Z202" s="24"/>
      <c r="AA202" s="24"/>
      <c r="AB202" s="4"/>
    </row>
    <row r="203" spans="1:28">
      <c r="A203" s="1" t="s">
        <v>0</v>
      </c>
      <c r="B203" s="2" t="s">
        <v>23</v>
      </c>
      <c r="C203" s="1" t="s">
        <v>2</v>
      </c>
      <c r="D203" s="1" t="s">
        <v>197</v>
      </c>
      <c r="E203" s="3" t="s">
        <v>198</v>
      </c>
      <c r="F203" s="1">
        <v>46.48</v>
      </c>
      <c r="G203" s="1">
        <v>100.47</v>
      </c>
      <c r="H203" s="1">
        <f t="shared" si="48"/>
        <v>100.78</v>
      </c>
      <c r="I203" s="1">
        <f t="shared" si="49"/>
        <v>46.8</v>
      </c>
      <c r="J203" s="23">
        <f t="shared" si="38"/>
        <v>1.7589428201598853</v>
      </c>
      <c r="K203" s="23">
        <f t="shared" si="38"/>
        <v>0.81681408993334614</v>
      </c>
      <c r="L203">
        <f t="shared" si="39"/>
        <v>0.67753193711726389</v>
      </c>
      <c r="M203">
        <f t="shared" si="40"/>
        <v>86.085123600000003</v>
      </c>
      <c r="N203" s="24">
        <f t="shared" si="41"/>
        <v>0.67595097431827</v>
      </c>
      <c r="O203" s="24">
        <f t="shared" si="42"/>
        <v>1.5099682614331353</v>
      </c>
      <c r="P203" s="23">
        <f t="shared" si="43"/>
        <v>1.1797570083917444E-2</v>
      </c>
      <c r="Q203" s="23">
        <f t="shared" si="43"/>
        <v>2.6353917762622723E-2</v>
      </c>
      <c r="R203">
        <f t="shared" si="44"/>
        <v>1.8716143572824107</v>
      </c>
      <c r="S203">
        <f t="shared" si="45"/>
        <v>59.307189616648763</v>
      </c>
      <c r="T203" s="24">
        <f t="shared" si="46"/>
        <v>1.6094317474552338</v>
      </c>
      <c r="U203" s="24">
        <f t="shared" si="47"/>
        <v>0.54695790718694937</v>
      </c>
      <c r="V203" s="24">
        <v>1.6094317474552338</v>
      </c>
      <c r="W203" s="24">
        <v>0.54695790718694937</v>
      </c>
      <c r="X203" s="24"/>
      <c r="Y203" s="24"/>
      <c r="Z203" s="24"/>
      <c r="AA203" s="24"/>
      <c r="AB203" s="4"/>
    </row>
    <row r="204" spans="1:28">
      <c r="A204" s="1" t="s">
        <v>0</v>
      </c>
      <c r="B204" s="5" t="s">
        <v>26</v>
      </c>
      <c r="C204" s="1" t="s">
        <v>2</v>
      </c>
      <c r="D204" s="1" t="s">
        <v>197</v>
      </c>
      <c r="E204" s="3" t="s">
        <v>199</v>
      </c>
      <c r="F204" s="1">
        <v>46.52</v>
      </c>
      <c r="G204" s="1">
        <v>96.47</v>
      </c>
      <c r="H204" s="1">
        <f t="shared" si="48"/>
        <v>96.78</v>
      </c>
      <c r="I204" s="1">
        <f t="shared" si="49"/>
        <v>46.87</v>
      </c>
      <c r="J204" s="23">
        <f t="shared" si="38"/>
        <v>1.6891296500801121</v>
      </c>
      <c r="K204" s="23">
        <f t="shared" si="38"/>
        <v>0.81803582040974221</v>
      </c>
      <c r="L204">
        <f t="shared" si="39"/>
        <v>0.65092451709497789</v>
      </c>
      <c r="M204">
        <f t="shared" si="40"/>
        <v>86.127322190000001</v>
      </c>
      <c r="N204" s="24">
        <f t="shared" si="41"/>
        <v>0.64943819560890947</v>
      </c>
      <c r="O204" s="24">
        <f t="shared" si="42"/>
        <v>1.5122631672684255</v>
      </c>
      <c r="P204" s="23">
        <f t="shared" si="43"/>
        <v>1.133483480158645E-2</v>
      </c>
      <c r="Q204" s="23">
        <f t="shared" si="43"/>
        <v>2.6393971425471768E-2</v>
      </c>
      <c r="R204">
        <f t="shared" si="44"/>
        <v>1.8720207834963158</v>
      </c>
      <c r="S204">
        <f t="shared" si="45"/>
        <v>59.308585416667505</v>
      </c>
      <c r="T204" s="24">
        <f t="shared" si="46"/>
        <v>1.6098045178386553</v>
      </c>
      <c r="U204" s="24">
        <f t="shared" si="47"/>
        <v>0.5467896696723088</v>
      </c>
      <c r="V204" s="24">
        <v>1.6098045178386553</v>
      </c>
      <c r="W204" s="24">
        <v>0.5467896696723088</v>
      </c>
      <c r="X204" s="24"/>
      <c r="Y204" s="24"/>
      <c r="Z204" s="24"/>
      <c r="AA204" s="24"/>
      <c r="AB204" s="4"/>
    </row>
    <row r="205" spans="1:28">
      <c r="A205" s="1" t="s">
        <v>0</v>
      </c>
      <c r="B205" s="5" t="s">
        <v>200</v>
      </c>
      <c r="C205" s="1" t="s">
        <v>2</v>
      </c>
      <c r="D205" s="1" t="s">
        <v>197</v>
      </c>
      <c r="E205" s="3" t="s">
        <v>201</v>
      </c>
      <c r="F205" s="1">
        <v>48.13</v>
      </c>
      <c r="G205" s="1">
        <v>101.17</v>
      </c>
      <c r="H205" s="1">
        <f t="shared" si="48"/>
        <v>101.28</v>
      </c>
      <c r="I205" s="1">
        <f t="shared" si="49"/>
        <v>48.22</v>
      </c>
      <c r="J205" s="23">
        <f t="shared" si="38"/>
        <v>1.7676694664198569</v>
      </c>
      <c r="K205" s="23">
        <f t="shared" si="38"/>
        <v>0.84159776531166564</v>
      </c>
      <c r="L205">
        <f t="shared" si="39"/>
        <v>0.68160742085669423</v>
      </c>
      <c r="M205">
        <f t="shared" si="40"/>
        <v>86.94115214</v>
      </c>
      <c r="N205" s="24">
        <f t="shared" si="41"/>
        <v>0.68063630364923766</v>
      </c>
      <c r="O205" s="24">
        <f t="shared" si="42"/>
        <v>1.5198546307831853</v>
      </c>
      <c r="P205" s="23">
        <f t="shared" si="43"/>
        <v>1.1879344507283094E-2</v>
      </c>
      <c r="Q205" s="23">
        <f t="shared" si="43"/>
        <v>2.6526467458849345E-2</v>
      </c>
      <c r="R205">
        <f t="shared" si="44"/>
        <v>1.8715425248301139</v>
      </c>
      <c r="S205">
        <f t="shared" si="45"/>
        <v>59.313202671438113</v>
      </c>
      <c r="T205" s="24">
        <f t="shared" si="46"/>
        <v>1.6094702252281397</v>
      </c>
      <c r="U205" s="24">
        <f t="shared" si="47"/>
        <v>0.54716347776990459</v>
      </c>
      <c r="V205" s="24">
        <v>1.6094702252281397</v>
      </c>
      <c r="W205" s="24">
        <v>0.54716347776990459</v>
      </c>
      <c r="X205" s="24"/>
      <c r="Y205" s="24"/>
      <c r="Z205" s="24"/>
      <c r="AA205" s="24"/>
      <c r="AB205" s="4"/>
    </row>
    <row r="206" spans="1:28">
      <c r="A206" s="1" t="s">
        <v>0</v>
      </c>
      <c r="B206" s="5" t="s">
        <v>156</v>
      </c>
      <c r="C206" s="1" t="s">
        <v>2</v>
      </c>
      <c r="D206" s="1" t="s">
        <v>202</v>
      </c>
      <c r="E206" s="3" t="s">
        <v>203</v>
      </c>
      <c r="F206" s="1">
        <v>40.479999999999997</v>
      </c>
      <c r="G206" s="1">
        <v>96.4</v>
      </c>
      <c r="H206" s="1">
        <f t="shared" si="48"/>
        <v>96.67</v>
      </c>
      <c r="I206" s="1">
        <f t="shared" si="49"/>
        <v>40.799999999999997</v>
      </c>
      <c r="J206" s="23">
        <f t="shared" si="38"/>
        <v>1.6872097879029184</v>
      </c>
      <c r="K206" s="23">
        <f t="shared" si="38"/>
        <v>0.71209433481368645</v>
      </c>
      <c r="L206">
        <f t="shared" si="39"/>
        <v>0.6503513216423672</v>
      </c>
      <c r="M206">
        <f t="shared" si="40"/>
        <v>82.468101599999997</v>
      </c>
      <c r="N206" s="24">
        <f t="shared" si="41"/>
        <v>0.64474011619717253</v>
      </c>
      <c r="O206" s="24">
        <f t="shared" si="42"/>
        <v>1.4709794576653408</v>
      </c>
      <c r="P206" s="23">
        <f t="shared" si="43"/>
        <v>1.1252837847331483E-2</v>
      </c>
      <c r="Q206" s="23">
        <f t="shared" si="43"/>
        <v>2.5673434765460738E-2</v>
      </c>
      <c r="R206">
        <f t="shared" si="44"/>
        <v>1.8720927934737064</v>
      </c>
      <c r="S206">
        <f t="shared" si="45"/>
        <v>59.283475975682506</v>
      </c>
      <c r="T206" s="24">
        <f t="shared" si="46"/>
        <v>1.6094475274542612</v>
      </c>
      <c r="U206" s="24">
        <f t="shared" si="47"/>
        <v>0.54604749478565051</v>
      </c>
      <c r="V206" s="24">
        <v>1.6094475274542612</v>
      </c>
      <c r="W206" s="24">
        <v>0.54604749478565051</v>
      </c>
      <c r="X206" s="24"/>
      <c r="Y206" s="24"/>
      <c r="Z206" s="24"/>
      <c r="AA206" s="24"/>
      <c r="AB206" s="4"/>
    </row>
    <row r="207" spans="1:28">
      <c r="A207" s="1" t="s">
        <v>0</v>
      </c>
      <c r="B207" s="5" t="s">
        <v>204</v>
      </c>
      <c r="C207" s="1" t="s">
        <v>2</v>
      </c>
      <c r="D207" s="1" t="s">
        <v>202</v>
      </c>
      <c r="E207" s="3" t="s">
        <v>205</v>
      </c>
      <c r="F207" s="1">
        <v>41.15</v>
      </c>
      <c r="G207" s="1">
        <v>95.56</v>
      </c>
      <c r="H207" s="1">
        <f t="shared" si="48"/>
        <v>95.93</v>
      </c>
      <c r="I207" s="1">
        <f t="shared" si="49"/>
        <v>41.25</v>
      </c>
      <c r="J207" s="23">
        <f t="shared" si="38"/>
        <v>1.6742943514381605</v>
      </c>
      <c r="K207" s="23">
        <f t="shared" si="38"/>
        <v>0.71994831644766089</v>
      </c>
      <c r="L207">
        <f t="shared" si="39"/>
        <v>0.64672628296020562</v>
      </c>
      <c r="M207">
        <f t="shared" si="40"/>
        <v>82.739378249999987</v>
      </c>
      <c r="N207" s="24">
        <f t="shared" si="41"/>
        <v>0.64154053238285091</v>
      </c>
      <c r="O207" s="24">
        <f t="shared" si="42"/>
        <v>1.4744911766964159</v>
      </c>
      <c r="P207" s="23">
        <f t="shared" si="43"/>
        <v>1.1196994575078051E-2</v>
      </c>
      <c r="Q207" s="23">
        <f t="shared" si="43"/>
        <v>2.5734725824957946E-2</v>
      </c>
      <c r="R207">
        <f t="shared" si="44"/>
        <v>1.8721418336596907</v>
      </c>
      <c r="S207">
        <f t="shared" si="45"/>
        <v>59.285611861789022</v>
      </c>
      <c r="T207" s="24">
        <f t="shared" si="46"/>
        <v>1.6095253346068459</v>
      </c>
      <c r="U207" s="24">
        <f t="shared" si="47"/>
        <v>0.54608244512139315</v>
      </c>
      <c r="V207" s="24">
        <v>1.6095253346068459</v>
      </c>
      <c r="W207" s="24">
        <v>0.54608244512139315</v>
      </c>
      <c r="X207" s="24"/>
      <c r="Y207" s="24"/>
      <c r="Z207" s="24"/>
      <c r="AA207" s="24"/>
      <c r="AB207" s="4"/>
    </row>
    <row r="208" spans="1:28">
      <c r="A208" s="1" t="s">
        <v>0</v>
      </c>
      <c r="B208" s="5" t="s">
        <v>206</v>
      </c>
      <c r="C208" s="1" t="s">
        <v>2</v>
      </c>
      <c r="D208" s="1" t="s">
        <v>202</v>
      </c>
      <c r="E208" s="3" t="s">
        <v>207</v>
      </c>
      <c r="F208" s="1">
        <v>42.01</v>
      </c>
      <c r="G208" s="1">
        <v>97.26</v>
      </c>
      <c r="H208" s="1">
        <f t="shared" si="48"/>
        <v>97.43</v>
      </c>
      <c r="I208" s="1">
        <f t="shared" si="49"/>
        <v>42.02</v>
      </c>
      <c r="J208" s="23">
        <f t="shared" si="38"/>
        <v>1.7004742902180754</v>
      </c>
      <c r="K208" s="23">
        <f t="shared" si="38"/>
        <v>0.73338735168801727</v>
      </c>
      <c r="L208">
        <f t="shared" si="39"/>
        <v>0.65449065112620819</v>
      </c>
      <c r="M208">
        <f t="shared" si="40"/>
        <v>83.203562739999995</v>
      </c>
      <c r="N208" s="24">
        <f t="shared" si="41"/>
        <v>0.64989145940467841</v>
      </c>
      <c r="O208" s="24">
        <f t="shared" si="42"/>
        <v>1.4787724207913691</v>
      </c>
      <c r="P208" s="23">
        <f t="shared" si="43"/>
        <v>1.1342745747202706E-2</v>
      </c>
      <c r="Q208" s="23">
        <f t="shared" si="43"/>
        <v>2.5809447630496442E-2</v>
      </c>
      <c r="R208">
        <f t="shared" si="44"/>
        <v>1.8720138359365661</v>
      </c>
      <c r="S208">
        <f t="shared" si="45"/>
        <v>59.288215785878648</v>
      </c>
      <c r="T208" s="24">
        <f t="shared" si="46"/>
        <v>1.6094587443119075</v>
      </c>
      <c r="U208" s="24">
        <f t="shared" si="47"/>
        <v>0.54622096525124686</v>
      </c>
      <c r="V208" s="24">
        <v>1.6094587443119075</v>
      </c>
      <c r="W208" s="24">
        <v>0.54622096525124686</v>
      </c>
      <c r="X208" s="24"/>
      <c r="Y208" s="24"/>
      <c r="Z208" s="24"/>
      <c r="AA208" s="24"/>
      <c r="AB208" s="4"/>
    </row>
    <row r="209" spans="1:28">
      <c r="A209" s="1" t="s">
        <v>0</v>
      </c>
      <c r="B209" s="5" t="s">
        <v>208</v>
      </c>
      <c r="C209" s="1" t="s">
        <v>2</v>
      </c>
      <c r="D209" s="1" t="s">
        <v>202</v>
      </c>
      <c r="E209" s="3" t="s">
        <v>209</v>
      </c>
      <c r="F209" s="1">
        <v>41.14</v>
      </c>
      <c r="G209" s="1">
        <v>100.76</v>
      </c>
      <c r="H209" s="1">
        <f t="shared" si="48"/>
        <v>101.27</v>
      </c>
      <c r="I209" s="1">
        <f t="shared" si="49"/>
        <v>41.23</v>
      </c>
      <c r="J209" s="23">
        <f t="shared" si="38"/>
        <v>1.7674949334946575</v>
      </c>
      <c r="K209" s="23">
        <f t="shared" si="38"/>
        <v>0.71959925059726204</v>
      </c>
      <c r="L209">
        <f t="shared" si="39"/>
        <v>0.68152436755111923</v>
      </c>
      <c r="M209">
        <f t="shared" si="40"/>
        <v>82.727321509999982</v>
      </c>
      <c r="N209" s="24">
        <f t="shared" si="41"/>
        <v>0.67604144991046056</v>
      </c>
      <c r="O209" s="24">
        <f t="shared" si="42"/>
        <v>1.4699510337360513</v>
      </c>
      <c r="P209" s="23">
        <f t="shared" si="43"/>
        <v>1.1799149180893861E-2</v>
      </c>
      <c r="Q209" s="23">
        <f t="shared" si="43"/>
        <v>2.5655485381788339E-2</v>
      </c>
      <c r="R209">
        <f t="shared" si="44"/>
        <v>1.871612970194338</v>
      </c>
      <c r="S209">
        <f t="shared" si="45"/>
        <v>59.282850471089816</v>
      </c>
      <c r="T209" s="24">
        <f t="shared" si="46"/>
        <v>1.6090245840954409</v>
      </c>
      <c r="U209" s="24">
        <f t="shared" si="47"/>
        <v>0.54627501817647728</v>
      </c>
      <c r="V209" s="24">
        <v>1.6090245840954409</v>
      </c>
      <c r="W209" s="24">
        <v>0.54627501817647728</v>
      </c>
      <c r="X209" s="24"/>
      <c r="Y209" s="24"/>
      <c r="Z209" s="24"/>
      <c r="AA209" s="24"/>
      <c r="AB209" s="4"/>
    </row>
    <row r="210" spans="1:28">
      <c r="A210" s="1" t="s">
        <v>0</v>
      </c>
      <c r="B210" s="5" t="s">
        <v>210</v>
      </c>
      <c r="C210" s="1" t="s">
        <v>2</v>
      </c>
      <c r="D210" s="1" t="s">
        <v>202</v>
      </c>
      <c r="E210" s="3" t="s">
        <v>211</v>
      </c>
      <c r="F210" s="1">
        <v>41.52</v>
      </c>
      <c r="G210" s="1">
        <v>103.39</v>
      </c>
      <c r="H210" s="1">
        <f t="shared" si="48"/>
        <v>103.65</v>
      </c>
      <c r="I210" s="1">
        <f t="shared" si="49"/>
        <v>41.87</v>
      </c>
      <c r="J210" s="23">
        <f t="shared" si="38"/>
        <v>1.8090337696921226</v>
      </c>
      <c r="K210" s="23">
        <f t="shared" si="38"/>
        <v>0.73076935781002572</v>
      </c>
      <c r="L210">
        <f t="shared" si="39"/>
        <v>0.70299870933960473</v>
      </c>
      <c r="M210">
        <f t="shared" si="40"/>
        <v>83.113137190000003</v>
      </c>
      <c r="N210" s="24">
        <f t="shared" si="41"/>
        <v>0.6979264764094677</v>
      </c>
      <c r="O210" s="24">
        <f t="shared" si="42"/>
        <v>1.4719302807593817</v>
      </c>
      <c r="P210" s="23">
        <f t="shared" si="43"/>
        <v>1.2181114950187744E-2</v>
      </c>
      <c r="Q210" s="23">
        <f t="shared" si="43"/>
        <v>2.5690029759055752E-2</v>
      </c>
      <c r="R210">
        <f t="shared" si="44"/>
        <v>1.8712774197793567</v>
      </c>
      <c r="S210">
        <f t="shared" si="45"/>
        <v>59.284054282152461</v>
      </c>
      <c r="T210" s="24">
        <f t="shared" si="46"/>
        <v>1.6087561940768109</v>
      </c>
      <c r="U210" s="24">
        <f t="shared" si="47"/>
        <v>0.54648021792382295</v>
      </c>
      <c r="V210" s="24">
        <v>1.6087561940768109</v>
      </c>
      <c r="W210" s="24">
        <v>0.54648021792382295</v>
      </c>
      <c r="X210" s="24"/>
      <c r="Y210" s="24"/>
      <c r="Z210" s="24"/>
      <c r="AA210" s="24"/>
      <c r="AB210" s="4"/>
    </row>
    <row r="211" spans="1:28">
      <c r="A211" s="1" t="s">
        <v>0</v>
      </c>
      <c r="B211" s="5" t="s">
        <v>158</v>
      </c>
      <c r="C211" s="1" t="s">
        <v>2</v>
      </c>
      <c r="D211" s="1" t="s">
        <v>50</v>
      </c>
      <c r="E211" s="3" t="s">
        <v>212</v>
      </c>
      <c r="F211" s="1">
        <v>42.59</v>
      </c>
      <c r="G211" s="1">
        <v>71.27</v>
      </c>
      <c r="H211" s="1">
        <f t="shared" si="48"/>
        <v>71.45</v>
      </c>
      <c r="I211" s="1">
        <f t="shared" si="49"/>
        <v>42.98</v>
      </c>
      <c r="J211" s="23">
        <f t="shared" si="38"/>
        <v>1.2470377505499486</v>
      </c>
      <c r="K211" s="23">
        <f t="shared" si="38"/>
        <v>0.7501425125071628</v>
      </c>
      <c r="L211">
        <f t="shared" si="39"/>
        <v>0.75687871254457317</v>
      </c>
      <c r="M211">
        <f t="shared" si="40"/>
        <v>83.782286259999992</v>
      </c>
      <c r="N211" s="24">
        <f t="shared" si="41"/>
        <v>0.75242639398962541</v>
      </c>
      <c r="O211" s="24">
        <f t="shared" si="42"/>
        <v>1.4742512603177913</v>
      </c>
      <c r="P211" s="23">
        <f t="shared" si="43"/>
        <v>1.3132317954027035E-2</v>
      </c>
      <c r="Q211" s="23">
        <f t="shared" si="43"/>
        <v>2.5730538494221484E-2</v>
      </c>
      <c r="R211">
        <f t="shared" si="44"/>
        <v>1.8704415494473459</v>
      </c>
      <c r="S211">
        <f t="shared" si="45"/>
        <v>59.28546594064462</v>
      </c>
      <c r="T211" s="24">
        <f t="shared" si="46"/>
        <v>1.6080611263192868</v>
      </c>
      <c r="U211" s="24">
        <f t="shared" si="47"/>
        <v>0.54694678487309434</v>
      </c>
      <c r="V211" s="24">
        <v>1.6080611263192868</v>
      </c>
      <c r="W211" s="24">
        <v>0.54694678487309434</v>
      </c>
      <c r="X211" s="24"/>
      <c r="Y211" s="24"/>
      <c r="Z211" s="24"/>
      <c r="AA211" s="24"/>
      <c r="AB211" s="4"/>
    </row>
    <row r="212" spans="1:28">
      <c r="A212" s="1" t="s">
        <v>0</v>
      </c>
      <c r="B212" s="5" t="s">
        <v>213</v>
      </c>
      <c r="C212" s="1" t="s">
        <v>2</v>
      </c>
      <c r="D212" s="1" t="s">
        <v>214</v>
      </c>
      <c r="E212" s="3" t="s">
        <v>215</v>
      </c>
      <c r="F212" s="1">
        <v>40.22</v>
      </c>
      <c r="G212" s="1">
        <v>74.760000000000005</v>
      </c>
      <c r="H212" s="1">
        <v>79.38</v>
      </c>
      <c r="I212" s="1">
        <f t="shared" si="49"/>
        <v>40.369999999999997</v>
      </c>
      <c r="J212" s="23">
        <f t="shared" si="38"/>
        <v>1.3854423602330987</v>
      </c>
      <c r="K212" s="23">
        <f t="shared" si="38"/>
        <v>0.70458941903011074</v>
      </c>
      <c r="L212">
        <f t="shared" si="39"/>
        <v>0.67626133734500837</v>
      </c>
      <c r="M212">
        <f t="shared" si="40"/>
        <v>82.208881689999998</v>
      </c>
      <c r="N212" s="24">
        <f t="shared" si="41"/>
        <v>0.67001867864627296</v>
      </c>
      <c r="O212" s="24">
        <f t="shared" si="42"/>
        <v>1.4645509671521637</v>
      </c>
      <c r="P212" s="23">
        <f t="shared" si="43"/>
        <v>1.1694031992239286E-2</v>
      </c>
      <c r="Q212" s="23">
        <f t="shared" si="43"/>
        <v>2.5561236440072577E-2</v>
      </c>
      <c r="R212">
        <f t="shared" si="44"/>
        <v>1.8717053035640747</v>
      </c>
      <c r="S212">
        <f t="shared" si="45"/>
        <v>59.279566060495256</v>
      </c>
      <c r="T212" s="24">
        <f t="shared" si="46"/>
        <v>1.6090491549906742</v>
      </c>
      <c r="U212" s="24">
        <f t="shared" si="47"/>
        <v>0.54613561591812443</v>
      </c>
      <c r="V212" s="24">
        <v>1.6090491549906742</v>
      </c>
      <c r="W212" s="24">
        <v>0.54613561591812443</v>
      </c>
      <c r="X212" s="24"/>
      <c r="Y212" s="24"/>
      <c r="Z212" s="24"/>
      <c r="AA212" s="24"/>
      <c r="AB212" s="4"/>
    </row>
    <row r="213" spans="1:28">
      <c r="A213" s="1" t="s">
        <v>0</v>
      </c>
      <c r="B213" s="2" t="s">
        <v>216</v>
      </c>
      <c r="C213" s="1" t="s">
        <v>2</v>
      </c>
      <c r="D213" s="1" t="s">
        <v>217</v>
      </c>
      <c r="E213" s="3" t="s">
        <v>218</v>
      </c>
      <c r="F213" s="1">
        <v>35.06</v>
      </c>
      <c r="G213" s="1">
        <v>106.36</v>
      </c>
      <c r="H213" s="1">
        <f t="shared" ref="H213:H221" si="50">ROUND((ROUNDDOWN(G213,0)+(G213-ROUNDDOWN(G213,0))*(5/3)),2)</f>
        <v>106.6</v>
      </c>
      <c r="I213" s="1">
        <f t="shared" si="49"/>
        <v>35.1</v>
      </c>
      <c r="J213" s="23">
        <f t="shared" si="38"/>
        <v>1.8605209826259552</v>
      </c>
      <c r="K213" s="23">
        <f t="shared" si="38"/>
        <v>0.61261056745000975</v>
      </c>
      <c r="L213">
        <f t="shared" si="39"/>
        <v>0.73401134261615131</v>
      </c>
      <c r="M213">
        <f t="shared" si="40"/>
        <v>79.03193069999999</v>
      </c>
      <c r="N213" s="24">
        <f t="shared" si="41"/>
        <v>0.72060342758572771</v>
      </c>
      <c r="O213" s="24">
        <f t="shared" si="42"/>
        <v>1.4165719007106619</v>
      </c>
      <c r="P213" s="23">
        <f t="shared" si="43"/>
        <v>1.2576902412527482E-2</v>
      </c>
      <c r="Q213" s="23">
        <f t="shared" si="43"/>
        <v>2.4723843758635251E-2</v>
      </c>
      <c r="R213">
        <f t="shared" si="44"/>
        <v>1.8709296654041359</v>
      </c>
      <c r="S213">
        <f t="shared" si="45"/>
        <v>59.250384391771433</v>
      </c>
      <c r="T213" s="24">
        <f t="shared" si="46"/>
        <v>1.6078953675718155</v>
      </c>
      <c r="U213" s="24">
        <f t="shared" si="47"/>
        <v>0.54571279912332926</v>
      </c>
      <c r="V213" s="24">
        <v>1.6078953675718155</v>
      </c>
      <c r="W213" s="24">
        <v>0.54571279912332926</v>
      </c>
      <c r="X213" s="24"/>
      <c r="Y213" s="24"/>
      <c r="Z213" s="24"/>
      <c r="AA213" s="24"/>
      <c r="AB213" s="4"/>
    </row>
    <row r="214" spans="1:28">
      <c r="A214" s="1" t="s">
        <v>219</v>
      </c>
      <c r="B214" s="2" t="s">
        <v>220</v>
      </c>
      <c r="C214" s="1" t="s">
        <v>2</v>
      </c>
      <c r="D214" s="1" t="s">
        <v>217</v>
      </c>
      <c r="E214" s="3" t="s">
        <v>221</v>
      </c>
      <c r="F214" s="1">
        <v>35.4</v>
      </c>
      <c r="G214" s="1">
        <v>105.57</v>
      </c>
      <c r="H214" s="1">
        <f t="shared" si="50"/>
        <v>105.95</v>
      </c>
      <c r="I214" s="1">
        <f t="shared" si="49"/>
        <v>35.67</v>
      </c>
      <c r="J214" s="23">
        <f t="shared" si="38"/>
        <v>1.8491763424879921</v>
      </c>
      <c r="K214" s="23">
        <f t="shared" si="38"/>
        <v>0.62255894418637736</v>
      </c>
      <c r="L214">
        <f t="shared" si="39"/>
        <v>0.72679080656817519</v>
      </c>
      <c r="M214">
        <f t="shared" si="40"/>
        <v>79.375547789999999</v>
      </c>
      <c r="N214" s="24">
        <f t="shared" si="41"/>
        <v>0.71433125329429004</v>
      </c>
      <c r="O214" s="24">
        <f t="shared" si="42"/>
        <v>1.4222272810519967</v>
      </c>
      <c r="P214" s="23">
        <f t="shared" si="43"/>
        <v>1.2467432319882952E-2</v>
      </c>
      <c r="Q214" s="23">
        <f t="shared" si="43"/>
        <v>2.4822548766044106E-2</v>
      </c>
      <c r="R214">
        <f t="shared" si="44"/>
        <v>1.871025856413042</v>
      </c>
      <c r="S214">
        <f t="shared" si="45"/>
        <v>59.253824088453094</v>
      </c>
      <c r="T214" s="24">
        <f t="shared" si="46"/>
        <v>1.6080354626381059</v>
      </c>
      <c r="U214" s="24">
        <f t="shared" si="47"/>
        <v>0.54576015300937264</v>
      </c>
      <c r="V214" s="24">
        <v>1.6080354626381059</v>
      </c>
      <c r="W214" s="24">
        <v>0.54576015300937264</v>
      </c>
      <c r="X214" s="24"/>
      <c r="Y214" s="24"/>
      <c r="Z214" s="24"/>
      <c r="AA214" s="24"/>
      <c r="AB214" s="4"/>
    </row>
    <row r="215" spans="1:28">
      <c r="A215" s="1" t="s">
        <v>222</v>
      </c>
      <c r="B215" s="5" t="s">
        <v>223</v>
      </c>
      <c r="C215" s="1" t="s">
        <v>2</v>
      </c>
      <c r="D215" s="1" t="s">
        <v>224</v>
      </c>
      <c r="E215" s="3" t="s">
        <v>225</v>
      </c>
      <c r="F215" s="1">
        <v>32.17</v>
      </c>
      <c r="G215" s="1">
        <v>90.11</v>
      </c>
      <c r="H215" s="1">
        <f t="shared" si="50"/>
        <v>90.18</v>
      </c>
      <c r="I215" s="1">
        <f t="shared" si="49"/>
        <v>32.28</v>
      </c>
      <c r="J215" s="23">
        <f t="shared" si="38"/>
        <v>1.5739379194484866</v>
      </c>
      <c r="K215" s="23">
        <f t="shared" si="38"/>
        <v>0.56339228254376961</v>
      </c>
      <c r="L215">
        <f t="shared" si="39"/>
        <v>0.63286496380628998</v>
      </c>
      <c r="M215">
        <f t="shared" si="40"/>
        <v>77.331930360000001</v>
      </c>
      <c r="N215" s="24">
        <f t="shared" si="41"/>
        <v>0.6174590753666418</v>
      </c>
      <c r="O215" s="24">
        <f t="shared" si="42"/>
        <v>1.4174374219841137</v>
      </c>
      <c r="P215" s="23">
        <f t="shared" si="43"/>
        <v>1.0776693861467714E-2</v>
      </c>
      <c r="Q215" s="23">
        <f t="shared" si="43"/>
        <v>2.4738949954603039E-2</v>
      </c>
      <c r="R215">
        <f t="shared" si="44"/>
        <v>1.8725108911548871</v>
      </c>
      <c r="S215">
        <f t="shared" si="45"/>
        <v>59.250910816250872</v>
      </c>
      <c r="T215" s="24">
        <f t="shared" si="46"/>
        <v>1.6092630848324667</v>
      </c>
      <c r="U215" s="24">
        <f t="shared" si="47"/>
        <v>0.54491912405831566</v>
      </c>
      <c r="V215" s="24">
        <v>1.6092630848324667</v>
      </c>
      <c r="W215" s="24">
        <v>0.54491912405831566</v>
      </c>
      <c r="X215" s="24"/>
      <c r="Y215" s="24"/>
      <c r="Z215" s="24"/>
      <c r="AA215" s="24"/>
      <c r="AB215" s="4"/>
    </row>
    <row r="216" spans="1:28">
      <c r="A216" s="1" t="s">
        <v>0</v>
      </c>
      <c r="B216" s="5" t="s">
        <v>226</v>
      </c>
      <c r="C216" s="1" t="s">
        <v>2</v>
      </c>
      <c r="D216" s="1" t="s">
        <v>227</v>
      </c>
      <c r="E216" s="3" t="s">
        <v>228</v>
      </c>
      <c r="F216" s="1">
        <v>36.1</v>
      </c>
      <c r="G216" s="1">
        <v>115.08</v>
      </c>
      <c r="H216" s="1">
        <f t="shared" si="50"/>
        <v>115.13</v>
      </c>
      <c r="I216" s="1">
        <f t="shared" si="49"/>
        <v>36.17</v>
      </c>
      <c r="J216" s="23">
        <f t="shared" si="38"/>
        <v>2.0093975678210714</v>
      </c>
      <c r="K216" s="23">
        <f t="shared" si="38"/>
        <v>0.63128559044634902</v>
      </c>
      <c r="L216">
        <f t="shared" si="39"/>
        <v>0.84529776959960767</v>
      </c>
      <c r="M216">
        <f t="shared" si="40"/>
        <v>79.67696629000001</v>
      </c>
      <c r="N216" s="24">
        <f t="shared" si="41"/>
        <v>0.83161500004799371</v>
      </c>
      <c r="O216" s="24">
        <f t="shared" si="42"/>
        <v>1.4047508531934407</v>
      </c>
      <c r="P216" s="23">
        <f t="shared" si="43"/>
        <v>1.4514419859810291E-2</v>
      </c>
      <c r="Q216" s="23">
        <f t="shared" si="43"/>
        <v>2.4517527558425043E-2</v>
      </c>
      <c r="R216">
        <f t="shared" si="44"/>
        <v>1.8692263791023109</v>
      </c>
      <c r="S216">
        <f t="shared" si="45"/>
        <v>59.243194633441369</v>
      </c>
      <c r="T216" s="24">
        <f t="shared" si="46"/>
        <v>1.6063116064675156</v>
      </c>
      <c r="U216" s="24">
        <f t="shared" si="47"/>
        <v>0.54638209234673984</v>
      </c>
      <c r="V216" s="24">
        <v>1.6063116064675156</v>
      </c>
      <c r="W216" s="24">
        <v>0.54638209234673984</v>
      </c>
      <c r="X216" s="24"/>
      <c r="Y216" s="24"/>
      <c r="Z216" s="24"/>
      <c r="AA216" s="24"/>
      <c r="AB216" s="4"/>
    </row>
    <row r="217" spans="1:28">
      <c r="A217" s="1" t="s">
        <v>0</v>
      </c>
      <c r="B217" s="5" t="s">
        <v>229</v>
      </c>
      <c r="C217" s="1" t="s">
        <v>2</v>
      </c>
      <c r="D217" s="1" t="s">
        <v>227</v>
      </c>
      <c r="E217" s="3" t="s">
        <v>230</v>
      </c>
      <c r="F217" s="1">
        <v>39.31</v>
      </c>
      <c r="G217" s="1">
        <v>119.49</v>
      </c>
      <c r="H217" s="1">
        <f t="shared" si="50"/>
        <v>119.82</v>
      </c>
      <c r="I217" s="1">
        <f t="shared" si="49"/>
        <v>39.520000000000003</v>
      </c>
      <c r="J217" s="23">
        <f t="shared" si="38"/>
        <v>2.0912535097396057</v>
      </c>
      <c r="K217" s="23">
        <f t="shared" si="38"/>
        <v>0.68975412038815909</v>
      </c>
      <c r="L217">
        <f t="shared" si="39"/>
        <v>0.91639776679635376</v>
      </c>
      <c r="M217">
        <f t="shared" si="40"/>
        <v>81.696470239999996</v>
      </c>
      <c r="N217" s="24">
        <f t="shared" si="41"/>
        <v>0.90679107186212204</v>
      </c>
      <c r="O217" s="24">
        <f t="shared" si="42"/>
        <v>1.4238827358176485</v>
      </c>
      <c r="P217" s="23">
        <f t="shared" si="43"/>
        <v>1.5826489831682538E-2</v>
      </c>
      <c r="Q217" s="23">
        <f t="shared" si="43"/>
        <v>2.4851441902322559E-2</v>
      </c>
      <c r="R217">
        <f t="shared" si="44"/>
        <v>1.868072073314021</v>
      </c>
      <c r="S217">
        <f t="shared" si="45"/>
        <v>59.254830963662251</v>
      </c>
      <c r="T217" s="24">
        <f t="shared" si="46"/>
        <v>1.6055136443960751</v>
      </c>
      <c r="U217" s="24">
        <f t="shared" si="47"/>
        <v>0.5472984464608478</v>
      </c>
      <c r="V217" s="24">
        <v>1.6055136443960751</v>
      </c>
      <c r="W217" s="24">
        <v>0.5472984464608478</v>
      </c>
      <c r="X217" s="24"/>
      <c r="Y217" s="24"/>
      <c r="Z217" s="24"/>
      <c r="AA217" s="24"/>
      <c r="AB217" s="4"/>
    </row>
    <row r="218" spans="1:28">
      <c r="A218" s="1" t="s">
        <v>0</v>
      </c>
      <c r="B218" s="2" t="s">
        <v>231</v>
      </c>
      <c r="C218" s="1" t="s">
        <v>2</v>
      </c>
      <c r="D218" s="1" t="s">
        <v>232</v>
      </c>
      <c r="E218" s="3" t="s">
        <v>233</v>
      </c>
      <c r="F218" s="1">
        <v>42.39</v>
      </c>
      <c r="G218" s="1">
        <v>73.45</v>
      </c>
      <c r="H218" s="1">
        <f t="shared" si="50"/>
        <v>73.75</v>
      </c>
      <c r="I218" s="1">
        <f t="shared" si="49"/>
        <v>42.65</v>
      </c>
      <c r="J218" s="23">
        <f t="shared" si="38"/>
        <v>1.2871803233458181</v>
      </c>
      <c r="K218" s="23">
        <f t="shared" si="38"/>
        <v>0.74438292597558153</v>
      </c>
      <c r="L218">
        <f t="shared" si="39"/>
        <v>0.73009735452628088</v>
      </c>
      <c r="M218">
        <f t="shared" si="40"/>
        <v>83.583350049999993</v>
      </c>
      <c r="N218" s="24">
        <f t="shared" si="41"/>
        <v>0.72552364849683626</v>
      </c>
      <c r="O218" s="24">
        <f t="shared" si="42"/>
        <v>1.4746322894470612</v>
      </c>
      <c r="P218" s="23">
        <f t="shared" si="43"/>
        <v>1.26627764673518E-2</v>
      </c>
      <c r="Q218" s="23">
        <f t="shared" si="43"/>
        <v>2.5737188707073248E-2</v>
      </c>
      <c r="R218">
        <f t="shared" si="44"/>
        <v>1.8708542047868386</v>
      </c>
      <c r="S218">
        <f t="shared" si="45"/>
        <v>59.285697688918383</v>
      </c>
      <c r="T218" s="24">
        <f t="shared" si="46"/>
        <v>1.6084197605019817</v>
      </c>
      <c r="U218" s="24">
        <f t="shared" si="47"/>
        <v>0.54674252229274012</v>
      </c>
      <c r="V218" s="24">
        <v>1.6084197605019817</v>
      </c>
      <c r="W218" s="24">
        <v>0.54674252229274012</v>
      </c>
      <c r="X218" s="24"/>
      <c r="Y218" s="24"/>
      <c r="Z218" s="24"/>
      <c r="AA218" s="24"/>
      <c r="AB218" s="4"/>
    </row>
    <row r="219" spans="1:28">
      <c r="A219" s="1" t="s">
        <v>0</v>
      </c>
      <c r="B219" s="2" t="s">
        <v>142</v>
      </c>
      <c r="C219" s="1" t="s">
        <v>2</v>
      </c>
      <c r="D219" s="1" t="s">
        <v>232</v>
      </c>
      <c r="E219" s="3" t="s">
        <v>234</v>
      </c>
      <c r="F219" s="1">
        <v>42.53</v>
      </c>
      <c r="G219" s="1">
        <v>78.52</v>
      </c>
      <c r="H219" s="1">
        <f t="shared" si="50"/>
        <v>78.87</v>
      </c>
      <c r="I219" s="1">
        <f t="shared" si="49"/>
        <v>42.88</v>
      </c>
      <c r="J219" s="23">
        <f t="shared" si="38"/>
        <v>1.3765411810479278</v>
      </c>
      <c r="K219" s="23">
        <f t="shared" si="38"/>
        <v>0.74839718325516857</v>
      </c>
      <c r="L219">
        <f t="shared" si="39"/>
        <v>0.68036820585060731</v>
      </c>
      <c r="M219">
        <f t="shared" si="40"/>
        <v>83.722002559999993</v>
      </c>
      <c r="N219" s="24">
        <f t="shared" si="41"/>
        <v>0.67628805270081915</v>
      </c>
      <c r="O219" s="24">
        <f t="shared" si="42"/>
        <v>1.4818262643379891</v>
      </c>
      <c r="P219" s="23">
        <f t="shared" si="43"/>
        <v>1.1803453211530224E-2</v>
      </c>
      <c r="Q219" s="23">
        <f t="shared" si="43"/>
        <v>2.5862747255225742E-2</v>
      </c>
      <c r="R219">
        <f t="shared" si="44"/>
        <v>1.8716091895034204</v>
      </c>
      <c r="S219">
        <f t="shared" si="45"/>
        <v>59.290073184476022</v>
      </c>
      <c r="T219" s="24">
        <f t="shared" si="46"/>
        <v>1.6091418368642529</v>
      </c>
      <c r="U219" s="24">
        <f t="shared" si="47"/>
        <v>0.54647979038771166</v>
      </c>
      <c r="V219" s="24">
        <v>1.6091418368642529</v>
      </c>
      <c r="W219" s="24">
        <v>0.54647979038771166</v>
      </c>
      <c r="X219" s="24"/>
      <c r="Y219" s="24"/>
      <c r="Z219" s="24"/>
      <c r="AA219" s="24"/>
      <c r="AB219" s="4"/>
    </row>
    <row r="220" spans="1:28">
      <c r="A220" s="1" t="s">
        <v>0</v>
      </c>
      <c r="B220" s="5" t="s">
        <v>236</v>
      </c>
      <c r="C220" s="1" t="s">
        <v>2</v>
      </c>
      <c r="D220" s="1" t="s">
        <v>232</v>
      </c>
      <c r="E220" s="3" t="s">
        <v>237</v>
      </c>
      <c r="F220" s="1">
        <v>43.09</v>
      </c>
      <c r="G220" s="1">
        <v>77.36</v>
      </c>
      <c r="H220" s="1">
        <f t="shared" si="50"/>
        <v>77.599999999999994</v>
      </c>
      <c r="I220" s="1">
        <f t="shared" si="49"/>
        <v>43.15</v>
      </c>
      <c r="J220" s="23">
        <f t="shared" si="38"/>
        <v>1.3543754995475996</v>
      </c>
      <c r="K220" s="23">
        <f t="shared" si="38"/>
        <v>0.75310957223555319</v>
      </c>
      <c r="L220">
        <f t="shared" si="39"/>
        <v>0.69129937233686645</v>
      </c>
      <c r="M220">
        <f t="shared" si="40"/>
        <v>83.884768550000004</v>
      </c>
      <c r="N220" s="24">
        <f t="shared" si="41"/>
        <v>0.68736564377594789</v>
      </c>
      <c r="O220" s="24">
        <f t="shared" si="42"/>
        <v>1.4825832830206407</v>
      </c>
      <c r="P220" s="23">
        <f t="shared" si="43"/>
        <v>1.1996793648980758E-2</v>
      </c>
      <c r="Q220" s="23">
        <f t="shared" si="43"/>
        <v>2.5875959723737123E-2</v>
      </c>
      <c r="R220">
        <f t="shared" si="44"/>
        <v>1.8714393502188866</v>
      </c>
      <c r="S220">
        <f t="shared" si="45"/>
        <v>59.290533615869414</v>
      </c>
      <c r="T220" s="24">
        <f t="shared" si="46"/>
        <v>1.6090034954221186</v>
      </c>
      <c r="U220" s="24">
        <f t="shared" si="47"/>
        <v>0.54657945592368451</v>
      </c>
      <c r="V220" s="24">
        <v>1.6090034954221186</v>
      </c>
      <c r="W220" s="24">
        <v>0.54657945592368451</v>
      </c>
      <c r="X220" s="24"/>
      <c r="Y220" s="24"/>
      <c r="Z220" s="24"/>
      <c r="AA220" s="24"/>
      <c r="AB220" s="4"/>
    </row>
    <row r="221" spans="1:28">
      <c r="A221" s="1" t="s">
        <v>0</v>
      </c>
      <c r="B221" s="5" t="s">
        <v>238</v>
      </c>
      <c r="C221" s="1" t="s">
        <v>2</v>
      </c>
      <c r="D221" s="1" t="s">
        <v>232</v>
      </c>
      <c r="E221" s="3" t="s">
        <v>239</v>
      </c>
      <c r="F221" s="1">
        <v>43.02</v>
      </c>
      <c r="G221" s="1">
        <v>76.08</v>
      </c>
      <c r="H221" s="1">
        <f t="shared" si="50"/>
        <v>76.13</v>
      </c>
      <c r="I221" s="1">
        <f t="shared" si="49"/>
        <v>43.03</v>
      </c>
      <c r="J221" s="23">
        <f t="shared" si="38"/>
        <v>1.328719159543283</v>
      </c>
      <c r="K221" s="23">
        <f t="shared" si="38"/>
        <v>0.75101517713316002</v>
      </c>
      <c r="L221">
        <f t="shared" si="39"/>
        <v>0.7051504714821436</v>
      </c>
      <c r="M221">
        <f t="shared" si="40"/>
        <v>83.812428109999999</v>
      </c>
      <c r="N221" s="24">
        <f t="shared" si="41"/>
        <v>0.70104252354098917</v>
      </c>
      <c r="O221" s="24">
        <f t="shared" si="42"/>
        <v>1.4802225657577202</v>
      </c>
      <c r="P221" s="23">
        <f t="shared" si="43"/>
        <v>1.2235500232280119E-2</v>
      </c>
      <c r="Q221" s="23">
        <f t="shared" si="43"/>
        <v>2.5834757434790492E-2</v>
      </c>
      <c r="R221">
        <f t="shared" si="44"/>
        <v>1.8712296384686959</v>
      </c>
      <c r="S221">
        <f t="shared" si="45"/>
        <v>59.289097788242344</v>
      </c>
      <c r="T221" s="24">
        <f t="shared" si="46"/>
        <v>1.6087992440029384</v>
      </c>
      <c r="U221" s="24">
        <f t="shared" si="47"/>
        <v>0.54664623588391448</v>
      </c>
      <c r="V221" s="24">
        <v>1.6087992440029384</v>
      </c>
      <c r="W221" s="24">
        <v>0.54664623588391448</v>
      </c>
      <c r="X221" s="24"/>
      <c r="Y221" s="24"/>
      <c r="Z221" s="24"/>
      <c r="AA221" s="24"/>
      <c r="AB221" s="4"/>
    </row>
    <row r="222" spans="1:28">
      <c r="A222" s="1" t="s">
        <v>0</v>
      </c>
      <c r="B222" s="2" t="s">
        <v>142</v>
      </c>
      <c r="C222" s="1" t="s">
        <v>2</v>
      </c>
      <c r="D222" s="1" t="s">
        <v>232</v>
      </c>
      <c r="E222" s="3" t="s">
        <v>240</v>
      </c>
      <c r="F222" s="1">
        <v>42.06</v>
      </c>
      <c r="G222" s="1">
        <v>75.540000000000006</v>
      </c>
      <c r="H222" s="1">
        <v>80.38</v>
      </c>
      <c r="I222" s="1">
        <f t="shared" si="49"/>
        <v>42.1</v>
      </c>
      <c r="J222" s="23">
        <f t="shared" si="38"/>
        <v>1.4028956527530421</v>
      </c>
      <c r="K222" s="23">
        <f t="shared" si="38"/>
        <v>0.73478361508961276</v>
      </c>
      <c r="L222">
        <f t="shared" si="39"/>
        <v>0.66869665617470031</v>
      </c>
      <c r="M222">
        <f t="shared" si="40"/>
        <v>83.251789699999989</v>
      </c>
      <c r="N222" s="24">
        <f t="shared" si="41"/>
        <v>0.66406401125841952</v>
      </c>
      <c r="O222" s="24">
        <f t="shared" si="42"/>
        <v>1.4776501781142579</v>
      </c>
      <c r="P222" s="23">
        <f t="shared" si="43"/>
        <v>1.1590103440460114E-2</v>
      </c>
      <c r="Q222" s="23">
        <f t="shared" si="43"/>
        <v>2.5789860800774455E-2</v>
      </c>
      <c r="R222">
        <f t="shared" si="44"/>
        <v>1.8717965884867773</v>
      </c>
      <c r="S222">
        <f t="shared" si="45"/>
        <v>59.287533219158199</v>
      </c>
      <c r="T222" s="24">
        <f t="shared" si="46"/>
        <v>1.6092605778723896</v>
      </c>
      <c r="U222" s="24">
        <f t="shared" si="47"/>
        <v>0.54631274656769246</v>
      </c>
      <c r="V222" s="24">
        <v>1.6092605778723896</v>
      </c>
      <c r="W222" s="24">
        <v>0.54631274656769246</v>
      </c>
      <c r="X222" s="24"/>
      <c r="Y222" s="24"/>
      <c r="Z222" s="24"/>
      <c r="AA222" s="24"/>
      <c r="AB222" s="4"/>
    </row>
    <row r="223" spans="1:28">
      <c r="A223" s="1" t="s">
        <v>0</v>
      </c>
      <c r="B223" s="2" t="s">
        <v>241</v>
      </c>
      <c r="C223" s="1" t="s">
        <v>2</v>
      </c>
      <c r="D223" s="1" t="s">
        <v>242</v>
      </c>
      <c r="E223" s="3" t="s">
        <v>243</v>
      </c>
      <c r="F223" s="1">
        <v>41.04</v>
      </c>
      <c r="G223" s="1">
        <v>81.31</v>
      </c>
      <c r="H223" s="1">
        <f t="shared" ref="H223:H230" si="51">ROUND((ROUNDDOWN(G223,0)+(G223-ROUNDDOWN(G223,0))*(5/3)),2)</f>
        <v>81.52</v>
      </c>
      <c r="I223" s="1">
        <f t="shared" si="49"/>
        <v>41.07</v>
      </c>
      <c r="J223" s="23">
        <f t="shared" si="38"/>
        <v>1.4227924062257773</v>
      </c>
      <c r="K223" s="23">
        <f t="shared" si="38"/>
        <v>0.71680672379407118</v>
      </c>
      <c r="L223">
        <f t="shared" si="39"/>
        <v>0.66088743144245876</v>
      </c>
      <c r="M223">
        <f t="shared" si="40"/>
        <v>82.630867589999994</v>
      </c>
      <c r="N223" s="24">
        <f t="shared" si="41"/>
        <v>0.65542876954331986</v>
      </c>
      <c r="O223" s="24">
        <f t="shared" si="42"/>
        <v>1.4714600030799374</v>
      </c>
      <c r="P223" s="23">
        <f t="shared" si="43"/>
        <v>1.1439390040826062E-2</v>
      </c>
      <c r="Q223" s="23">
        <f t="shared" si="43"/>
        <v>2.5681821865150809E-2</v>
      </c>
      <c r="R223">
        <f t="shared" si="44"/>
        <v>1.8719289588427699</v>
      </c>
      <c r="S223">
        <f t="shared" si="45"/>
        <v>59.283768251421399</v>
      </c>
      <c r="T223" s="24">
        <f t="shared" si="46"/>
        <v>1.6093115555426956</v>
      </c>
      <c r="U223" s="24">
        <f t="shared" si="47"/>
        <v>0.54613938938622408</v>
      </c>
      <c r="V223" s="24">
        <v>1.6093115555426956</v>
      </c>
      <c r="W223" s="24">
        <v>0.54613938938622408</v>
      </c>
      <c r="X223" s="24"/>
      <c r="Y223" s="24"/>
      <c r="Z223" s="24"/>
      <c r="AA223" s="24"/>
      <c r="AB223" s="4"/>
    </row>
    <row r="224" spans="1:28">
      <c r="A224" s="1" t="s">
        <v>0</v>
      </c>
      <c r="B224" s="2" t="s">
        <v>244</v>
      </c>
      <c r="C224" s="1" t="s">
        <v>2</v>
      </c>
      <c r="D224" s="1" t="s">
        <v>242</v>
      </c>
      <c r="E224" s="3" t="s">
        <v>245</v>
      </c>
      <c r="F224" s="1">
        <v>40.479999999999997</v>
      </c>
      <c r="G224" s="1">
        <v>81.22</v>
      </c>
      <c r="H224" s="1">
        <f t="shared" si="51"/>
        <v>81.37</v>
      </c>
      <c r="I224" s="1">
        <f t="shared" si="49"/>
        <v>40.799999999999997</v>
      </c>
      <c r="J224" s="23">
        <f t="shared" si="38"/>
        <v>1.420174412347786</v>
      </c>
      <c r="K224" s="23">
        <f t="shared" si="38"/>
        <v>0.71209433481368645</v>
      </c>
      <c r="L224">
        <f t="shared" si="39"/>
        <v>0.66186422490926688</v>
      </c>
      <c r="M224">
        <f t="shared" si="40"/>
        <v>82.468101599999997</v>
      </c>
      <c r="N224" s="24">
        <f t="shared" si="41"/>
        <v>0.65615368659066753</v>
      </c>
      <c r="O224" s="24">
        <f t="shared" si="42"/>
        <v>1.4694703677058878</v>
      </c>
      <c r="P224" s="23">
        <f t="shared" si="43"/>
        <v>1.1452042230106116E-2</v>
      </c>
      <c r="Q224" s="23">
        <f t="shared" si="43"/>
        <v>2.5647096176959497E-2</v>
      </c>
      <c r="R224">
        <f t="shared" si="44"/>
        <v>1.8719178468786832</v>
      </c>
      <c r="S224">
        <f t="shared" si="45"/>
        <v>59.282558121990519</v>
      </c>
      <c r="T224" s="24">
        <f t="shared" si="46"/>
        <v>1.6092818075380193</v>
      </c>
      <c r="U224" s="24">
        <f t="shared" si="47"/>
        <v>0.54611107578672302</v>
      </c>
      <c r="V224" s="24">
        <v>1.6092818075380193</v>
      </c>
      <c r="W224" s="24">
        <v>0.54611107578672302</v>
      </c>
      <c r="X224" s="24"/>
      <c r="Y224" s="24"/>
      <c r="Z224" s="24"/>
      <c r="AA224" s="24"/>
      <c r="AB224" s="4"/>
    </row>
    <row r="225" spans="1:28">
      <c r="A225" s="1" t="s">
        <v>0</v>
      </c>
      <c r="B225" s="2" t="s">
        <v>246</v>
      </c>
      <c r="C225" s="1" t="s">
        <v>2</v>
      </c>
      <c r="D225" s="1" t="s">
        <v>242</v>
      </c>
      <c r="E225" s="3" t="s">
        <v>247</v>
      </c>
      <c r="F225" s="1">
        <v>39.06</v>
      </c>
      <c r="G225" s="1">
        <v>84.3</v>
      </c>
      <c r="H225" s="1">
        <f t="shared" si="51"/>
        <v>84.5</v>
      </c>
      <c r="I225" s="1">
        <f t="shared" si="49"/>
        <v>39.1</v>
      </c>
      <c r="J225" s="23">
        <f t="shared" si="38"/>
        <v>1.4748032179352084</v>
      </c>
      <c r="K225" s="23">
        <f t="shared" si="38"/>
        <v>0.68242373752978291</v>
      </c>
      <c r="L225">
        <f t="shared" si="39"/>
        <v>0.64480654183254749</v>
      </c>
      <c r="M225">
        <f t="shared" si="40"/>
        <v>81.443278699999993</v>
      </c>
      <c r="N225" s="24">
        <f t="shared" si="41"/>
        <v>0.63762923332834553</v>
      </c>
      <c r="O225" s="24">
        <f t="shared" si="42"/>
        <v>1.4602865418433577</v>
      </c>
      <c r="P225" s="23">
        <f t="shared" si="43"/>
        <v>1.1128729528546792E-2</v>
      </c>
      <c r="Q225" s="23">
        <f t="shared" si="43"/>
        <v>2.5486808177728536E-2</v>
      </c>
      <c r="R225">
        <f t="shared" si="44"/>
        <v>1.8722017806385363</v>
      </c>
      <c r="S225">
        <f t="shared" si="45"/>
        <v>59.276972365871984</v>
      </c>
      <c r="T225" s="24">
        <f t="shared" si="46"/>
        <v>1.6094326644447219</v>
      </c>
      <c r="U225" s="24">
        <f t="shared" si="47"/>
        <v>0.5458091332314231</v>
      </c>
      <c r="V225" s="24">
        <v>1.6094326644447219</v>
      </c>
      <c r="W225" s="24">
        <v>0.5458091332314231</v>
      </c>
      <c r="X225" s="24"/>
      <c r="Y225" s="24"/>
      <c r="Z225" s="24"/>
      <c r="AA225" s="24"/>
      <c r="AB225" s="4"/>
    </row>
    <row r="226" spans="1:28">
      <c r="A226" s="1" t="s">
        <v>0</v>
      </c>
      <c r="B226" s="2" t="s">
        <v>248</v>
      </c>
      <c r="C226" s="1" t="s">
        <v>2</v>
      </c>
      <c r="D226" s="1" t="s">
        <v>242</v>
      </c>
      <c r="E226" s="3" t="s">
        <v>249</v>
      </c>
      <c r="F226" s="1">
        <v>41.28</v>
      </c>
      <c r="G226" s="1">
        <v>81.400000000000006</v>
      </c>
      <c r="H226" s="1">
        <f t="shared" si="51"/>
        <v>81.67</v>
      </c>
      <c r="I226" s="1">
        <f t="shared" si="49"/>
        <v>41.47</v>
      </c>
      <c r="J226" s="23">
        <f t="shared" si="38"/>
        <v>1.4254104001037691</v>
      </c>
      <c r="K226" s="23">
        <f t="shared" si="38"/>
        <v>0.72378804080204839</v>
      </c>
      <c r="L226">
        <f t="shared" si="39"/>
        <v>0.65992623227555014</v>
      </c>
      <c r="M226">
        <f t="shared" si="40"/>
        <v>82.872002389999992</v>
      </c>
      <c r="N226" s="24">
        <f t="shared" si="41"/>
        <v>0.65482594058067678</v>
      </c>
      <c r="O226" s="24">
        <f t="shared" si="42"/>
        <v>1.4743384523787852</v>
      </c>
      <c r="P226" s="23">
        <f t="shared" si="43"/>
        <v>1.1428868690601559E-2</v>
      </c>
      <c r="Q226" s="23">
        <f t="shared" si="43"/>
        <v>2.5732060282767429E-2</v>
      </c>
      <c r="R226">
        <f t="shared" si="44"/>
        <v>1.8719381993183259</v>
      </c>
      <c r="S226">
        <f t="shared" si="45"/>
        <v>59.285518972310889</v>
      </c>
      <c r="T226" s="24">
        <f t="shared" si="46"/>
        <v>1.6093487151968646</v>
      </c>
      <c r="U226" s="24">
        <f t="shared" si="47"/>
        <v>0.54618384403775644</v>
      </c>
      <c r="V226" s="24">
        <v>1.6093487151968646</v>
      </c>
      <c r="W226" s="24">
        <v>0.54618384403775644</v>
      </c>
      <c r="X226" s="24"/>
      <c r="Y226" s="24"/>
      <c r="Z226" s="24"/>
      <c r="AA226" s="24"/>
      <c r="AB226" s="4"/>
    </row>
    <row r="227" spans="1:28">
      <c r="A227" s="1" t="s">
        <v>0</v>
      </c>
      <c r="B227" s="5" t="s">
        <v>250</v>
      </c>
      <c r="C227" s="1" t="s">
        <v>2</v>
      </c>
      <c r="D227" s="1" t="s">
        <v>242</v>
      </c>
      <c r="E227" s="3" t="s">
        <v>251</v>
      </c>
      <c r="F227" s="1">
        <v>39.57</v>
      </c>
      <c r="G227" s="1">
        <v>83</v>
      </c>
      <c r="H227" s="1">
        <f t="shared" si="51"/>
        <v>83</v>
      </c>
      <c r="I227" s="1">
        <f t="shared" si="49"/>
        <v>39.950000000000003</v>
      </c>
      <c r="J227" s="23">
        <f t="shared" si="38"/>
        <v>1.4486232791552935</v>
      </c>
      <c r="K227" s="23">
        <f t="shared" si="38"/>
        <v>0.69725903617173468</v>
      </c>
      <c r="L227">
        <f t="shared" si="39"/>
        <v>0.65209732681288324</v>
      </c>
      <c r="M227">
        <f t="shared" si="40"/>
        <v>81.955690149999981</v>
      </c>
      <c r="N227" s="24">
        <f t="shared" si="41"/>
        <v>0.64568078218544067</v>
      </c>
      <c r="O227" s="24">
        <f t="shared" si="42"/>
        <v>1.464972526637438</v>
      </c>
      <c r="P227" s="23">
        <f t="shared" si="43"/>
        <v>1.1269255565988288E-2</v>
      </c>
      <c r="Q227" s="23">
        <f t="shared" si="43"/>
        <v>2.5568594041083626E-2</v>
      </c>
      <c r="R227">
        <f t="shared" si="44"/>
        <v>1.8720783755991337</v>
      </c>
      <c r="S227">
        <f t="shared" si="45"/>
        <v>59.279822460007772</v>
      </c>
      <c r="T227" s="24">
        <f t="shared" si="46"/>
        <v>1.609374153545069</v>
      </c>
      <c r="U227" s="24">
        <f t="shared" si="47"/>
        <v>0.54595223420462347</v>
      </c>
      <c r="V227" s="24">
        <v>1.609374153545069</v>
      </c>
      <c r="W227" s="24">
        <v>0.54595223420462347</v>
      </c>
      <c r="X227" s="24"/>
      <c r="Y227" s="24"/>
      <c r="Z227" s="24"/>
      <c r="AA227" s="24"/>
      <c r="AB227" s="4"/>
    </row>
    <row r="228" spans="1:28">
      <c r="A228" s="1" t="s">
        <v>0</v>
      </c>
      <c r="B228" s="5" t="s">
        <v>252</v>
      </c>
      <c r="C228" s="1" t="s">
        <v>2</v>
      </c>
      <c r="D228" s="1" t="s">
        <v>242</v>
      </c>
      <c r="E228" s="3" t="s">
        <v>253</v>
      </c>
      <c r="F228" s="1">
        <v>39.450000000000003</v>
      </c>
      <c r="G228" s="1">
        <v>84.11</v>
      </c>
      <c r="H228" s="1">
        <f t="shared" si="51"/>
        <v>84.18</v>
      </c>
      <c r="I228" s="1">
        <f t="shared" si="49"/>
        <v>39.75</v>
      </c>
      <c r="J228" s="23">
        <f t="shared" si="38"/>
        <v>1.4692181643288267</v>
      </c>
      <c r="K228" s="23">
        <f t="shared" si="38"/>
        <v>0.69376837766774602</v>
      </c>
      <c r="L228">
        <f t="shared" si="39"/>
        <v>0.64622203650443732</v>
      </c>
      <c r="M228">
        <f t="shared" si="40"/>
        <v>81.835122749999996</v>
      </c>
      <c r="N228" s="24">
        <f t="shared" si="41"/>
        <v>0.63967159232933257</v>
      </c>
      <c r="O228" s="24">
        <f t="shared" si="42"/>
        <v>1.4644484462944436</v>
      </c>
      <c r="P228" s="23">
        <f t="shared" si="43"/>
        <v>1.1164375417621757E-2</v>
      </c>
      <c r="Q228" s="23">
        <f t="shared" si="43"/>
        <v>2.5559447113553395E-2</v>
      </c>
      <c r="R228">
        <f t="shared" si="44"/>
        <v>1.872170478420069</v>
      </c>
      <c r="S228">
        <f t="shared" si="45"/>
        <v>59.279503705599062</v>
      </c>
      <c r="T228" s="24">
        <f t="shared" si="46"/>
        <v>1.6094480110763192</v>
      </c>
      <c r="U228" s="24">
        <f t="shared" si="47"/>
        <v>0.54589622999563547</v>
      </c>
      <c r="V228" s="24">
        <v>1.6094480110763192</v>
      </c>
      <c r="W228" s="24">
        <v>0.54589622999563547</v>
      </c>
      <c r="X228" s="24"/>
      <c r="Y228" s="24"/>
      <c r="Z228" s="24"/>
      <c r="AA228" s="24"/>
      <c r="AB228" s="4"/>
    </row>
    <row r="229" spans="1:28">
      <c r="A229" s="1" t="s">
        <v>0</v>
      </c>
      <c r="B229" s="5" t="s">
        <v>73</v>
      </c>
      <c r="C229" s="1" t="s">
        <v>2</v>
      </c>
      <c r="D229" s="1" t="s">
        <v>242</v>
      </c>
      <c r="E229" s="3" t="s">
        <v>254</v>
      </c>
      <c r="F229" s="1">
        <v>41.39</v>
      </c>
      <c r="G229" s="1">
        <v>83.34</v>
      </c>
      <c r="H229" s="1">
        <f t="shared" si="51"/>
        <v>83.57</v>
      </c>
      <c r="I229" s="1">
        <f t="shared" si="49"/>
        <v>41.65</v>
      </c>
      <c r="J229" s="23">
        <f t="shared" si="38"/>
        <v>1.458571655891661</v>
      </c>
      <c r="K229" s="23">
        <f t="shared" si="38"/>
        <v>0.72692963345563821</v>
      </c>
      <c r="L229">
        <f t="shared" si="39"/>
        <v>0.6491314330573017</v>
      </c>
      <c r="M229">
        <f t="shared" si="40"/>
        <v>82.980513049999999</v>
      </c>
      <c r="N229" s="24">
        <f t="shared" si="41"/>
        <v>0.6442659625752678</v>
      </c>
      <c r="O229" s="24">
        <f t="shared" si="42"/>
        <v>1.4768979516622855</v>
      </c>
      <c r="P229" s="23">
        <f t="shared" si="43"/>
        <v>1.1244562305468988E-2</v>
      </c>
      <c r="Q229" s="23">
        <f t="shared" si="43"/>
        <v>2.5776731972466944E-2</v>
      </c>
      <c r="R229">
        <f t="shared" si="44"/>
        <v>1.872100060929839</v>
      </c>
      <c r="S229">
        <f t="shared" si="45"/>
        <v>59.28707570247947</v>
      </c>
      <c r="T229" s="24">
        <f t="shared" si="46"/>
        <v>1.6095138506484532</v>
      </c>
      <c r="U229" s="24">
        <f t="shared" si="47"/>
        <v>0.54614490181136244</v>
      </c>
      <c r="V229" s="24">
        <v>1.6095138506484532</v>
      </c>
      <c r="W229" s="24">
        <v>0.54614490181136244</v>
      </c>
      <c r="X229" s="24"/>
      <c r="Y229" s="24"/>
      <c r="Z229" s="24"/>
      <c r="AA229" s="24"/>
      <c r="AB229" s="4"/>
    </row>
    <row r="230" spans="1:28">
      <c r="A230" s="1" t="s">
        <v>0</v>
      </c>
      <c r="B230" s="5" t="s">
        <v>255</v>
      </c>
      <c r="C230" s="1" t="s">
        <v>2</v>
      </c>
      <c r="D230" s="1" t="s">
        <v>242</v>
      </c>
      <c r="E230" s="3" t="s">
        <v>256</v>
      </c>
      <c r="F230" s="1">
        <v>41.06</v>
      </c>
      <c r="G230" s="1">
        <v>80.39</v>
      </c>
      <c r="H230" s="1">
        <f t="shared" si="51"/>
        <v>80.650000000000006</v>
      </c>
      <c r="I230" s="1">
        <f t="shared" si="49"/>
        <v>41.1</v>
      </c>
      <c r="J230" s="23">
        <f t="shared" si="38"/>
        <v>1.4076080417334269</v>
      </c>
      <c r="K230" s="23">
        <f t="shared" si="38"/>
        <v>0.71733032256966944</v>
      </c>
      <c r="L230">
        <f t="shared" si="39"/>
        <v>0.66676749799090784</v>
      </c>
      <c r="M230">
        <f t="shared" si="40"/>
        <v>82.648952699999995</v>
      </c>
      <c r="N230" s="24">
        <f t="shared" si="41"/>
        <v>0.66128723027560288</v>
      </c>
      <c r="O230" s="24">
        <f t="shared" si="42"/>
        <v>1.4709145455257364</v>
      </c>
      <c r="P230" s="23">
        <f t="shared" si="43"/>
        <v>1.1541639469703199E-2</v>
      </c>
      <c r="Q230" s="23">
        <f t="shared" si="43"/>
        <v>2.5672301834900126E-2</v>
      </c>
      <c r="R230">
        <f t="shared" si="44"/>
        <v>1.8718391549950506</v>
      </c>
      <c r="S230">
        <f t="shared" si="45"/>
        <v>59.283436495036163</v>
      </c>
      <c r="T230" s="24">
        <f t="shared" si="46"/>
        <v>1.6092288143567404</v>
      </c>
      <c r="U230" s="24">
        <f t="shared" si="47"/>
        <v>0.54617594213944509</v>
      </c>
      <c r="V230" s="24">
        <v>1.6092288143567404</v>
      </c>
      <c r="W230" s="24">
        <v>0.54617594213944509</v>
      </c>
      <c r="X230" s="24"/>
      <c r="Y230" s="24"/>
      <c r="Z230" s="24"/>
      <c r="AA230" s="24"/>
      <c r="AB230" s="4"/>
    </row>
    <row r="231" spans="1:28">
      <c r="A231" s="1" t="s">
        <v>0</v>
      </c>
      <c r="B231" s="5" t="s">
        <v>257</v>
      </c>
      <c r="C231" s="1" t="s">
        <v>2</v>
      </c>
      <c r="D231" s="1" t="s">
        <v>242</v>
      </c>
      <c r="E231" s="3" t="s">
        <v>258</v>
      </c>
      <c r="F231" s="1">
        <v>41.26</v>
      </c>
      <c r="G231" s="1">
        <v>82.1</v>
      </c>
      <c r="H231" s="1">
        <v>81.38</v>
      </c>
      <c r="I231" s="1">
        <f t="shared" si="49"/>
        <v>41.43</v>
      </c>
      <c r="J231" s="23">
        <f t="shared" si="38"/>
        <v>1.4203489452729854</v>
      </c>
      <c r="K231" s="23">
        <f t="shared" si="38"/>
        <v>0.72308990910125071</v>
      </c>
      <c r="L231">
        <f t="shared" si="39"/>
        <v>0.66179862170085213</v>
      </c>
      <c r="M231">
        <f t="shared" si="40"/>
        <v>82.847888909999995</v>
      </c>
      <c r="N231" s="24">
        <f t="shared" si="41"/>
        <v>0.65664923987135904</v>
      </c>
      <c r="O231" s="24">
        <f t="shared" si="42"/>
        <v>1.4738297499416757</v>
      </c>
      <c r="P231" s="23">
        <f t="shared" si="43"/>
        <v>1.1460691266473241E-2</v>
      </c>
      <c r="Q231" s="23">
        <f t="shared" si="43"/>
        <v>2.5723181750326948E-2</v>
      </c>
      <c r="R231">
        <f t="shared" si="44"/>
        <v>1.8719102507031993</v>
      </c>
      <c r="S231">
        <f t="shared" si="45"/>
        <v>59.285209571001111</v>
      </c>
      <c r="T231" s="24">
        <f t="shared" si="46"/>
        <v>1.6093195241065066</v>
      </c>
      <c r="U231" s="24">
        <f t="shared" si="47"/>
        <v>0.54618942862408237</v>
      </c>
      <c r="V231" s="24">
        <v>1.6093195241065066</v>
      </c>
      <c r="W231" s="24">
        <v>0.54618942862408237</v>
      </c>
      <c r="X231" s="24"/>
      <c r="Y231" s="24"/>
      <c r="Z231" s="24"/>
      <c r="AA231" s="24"/>
      <c r="AB231" s="4"/>
    </row>
    <row r="232" spans="1:28">
      <c r="A232" s="1" t="s">
        <v>0</v>
      </c>
      <c r="B232" s="5" t="s">
        <v>21</v>
      </c>
      <c r="C232" s="1" t="s">
        <v>2</v>
      </c>
      <c r="D232" s="1" t="s">
        <v>259</v>
      </c>
      <c r="E232" s="3" t="s">
        <v>260</v>
      </c>
      <c r="F232" s="1">
        <v>36.07</v>
      </c>
      <c r="G232" s="1">
        <v>95.56</v>
      </c>
      <c r="H232" s="1">
        <f t="shared" ref="H232:H240" si="52">ROUND((ROUNDDOWN(G232,0)+(G232-ROUNDDOWN(G232,0))*(5/3)),2)</f>
        <v>95.93</v>
      </c>
      <c r="I232" s="1">
        <f t="shared" si="49"/>
        <v>36.119999999999997</v>
      </c>
      <c r="J232" s="23">
        <f t="shared" si="38"/>
        <v>1.6742943514381605</v>
      </c>
      <c r="K232" s="23">
        <f t="shared" si="38"/>
        <v>0.6304129258203518</v>
      </c>
      <c r="L232">
        <f t="shared" si="39"/>
        <v>0.64672628296020562</v>
      </c>
      <c r="M232">
        <f t="shared" si="40"/>
        <v>79.646824440000003</v>
      </c>
      <c r="N232" s="24">
        <f t="shared" si="41"/>
        <v>0.63619671887935891</v>
      </c>
      <c r="O232" s="24">
        <f t="shared" si="42"/>
        <v>1.4399997111372884</v>
      </c>
      <c r="P232" s="23">
        <f t="shared" si="43"/>
        <v>1.1103727434829583E-2</v>
      </c>
      <c r="Q232" s="23">
        <f t="shared" si="43"/>
        <v>2.5132736187112942E-2</v>
      </c>
      <c r="R232">
        <f t="shared" si="44"/>
        <v>1.872223735768648</v>
      </c>
      <c r="S232">
        <f t="shared" si="45"/>
        <v>59.264633576957806</v>
      </c>
      <c r="T232" s="24">
        <f t="shared" si="46"/>
        <v>1.6092455166677773</v>
      </c>
      <c r="U232" s="24">
        <f t="shared" si="47"/>
        <v>0.54545133939122215</v>
      </c>
      <c r="V232" s="24">
        <v>1.6092455166677773</v>
      </c>
      <c r="W232" s="24">
        <v>0.54545133939122215</v>
      </c>
      <c r="X232" s="24"/>
      <c r="Y232" s="24"/>
      <c r="Z232" s="24"/>
      <c r="AA232" s="24"/>
      <c r="AB232" s="4"/>
    </row>
    <row r="233" spans="1:28">
      <c r="A233" s="1" t="s">
        <v>0</v>
      </c>
      <c r="B233" s="5" t="s">
        <v>261</v>
      </c>
      <c r="C233" s="1" t="s">
        <v>2</v>
      </c>
      <c r="D233" s="1" t="s">
        <v>259</v>
      </c>
      <c r="E233" s="3" t="s">
        <v>262</v>
      </c>
      <c r="F233" s="1">
        <v>35.28</v>
      </c>
      <c r="G233" s="1">
        <v>97.31</v>
      </c>
      <c r="H233" s="1">
        <f t="shared" si="52"/>
        <v>97.52</v>
      </c>
      <c r="I233" s="1">
        <f t="shared" si="49"/>
        <v>35.47</v>
      </c>
      <c r="J233" s="23">
        <f t="shared" si="38"/>
        <v>1.7020450865448702</v>
      </c>
      <c r="K233" s="23">
        <f t="shared" si="38"/>
        <v>0.6190682856823887</v>
      </c>
      <c r="L233">
        <f t="shared" si="39"/>
        <v>0.65500837788686872</v>
      </c>
      <c r="M233">
        <f t="shared" si="40"/>
        <v>79.25498039</v>
      </c>
      <c r="N233" s="24">
        <f t="shared" si="41"/>
        <v>0.6435238588850738</v>
      </c>
      <c r="O233" s="24">
        <f t="shared" si="42"/>
        <v>1.4341074310744708</v>
      </c>
      <c r="P233" s="23">
        <f t="shared" si="43"/>
        <v>1.1231610152683903E-2</v>
      </c>
      <c r="Q233" s="23">
        <f t="shared" si="43"/>
        <v>2.5029896499567158E-2</v>
      </c>
      <c r="R233">
        <f t="shared" si="44"/>
        <v>1.8721114352599229</v>
      </c>
      <c r="S233">
        <f t="shared" si="45"/>
        <v>59.261049793912946</v>
      </c>
      <c r="T233" s="24">
        <f t="shared" si="46"/>
        <v>1.6090891412090802</v>
      </c>
      <c r="U233" s="24">
        <f t="shared" si="47"/>
        <v>0.54540808472464775</v>
      </c>
      <c r="V233" s="24">
        <v>1.6090891412090802</v>
      </c>
      <c r="W233" s="24">
        <v>0.54540808472464775</v>
      </c>
      <c r="X233" s="24"/>
      <c r="Y233" s="24"/>
      <c r="Z233" s="24"/>
      <c r="AA233" s="24"/>
      <c r="AB233" s="4"/>
    </row>
    <row r="234" spans="1:28">
      <c r="A234" s="1" t="s">
        <v>0</v>
      </c>
      <c r="B234" s="5" t="s">
        <v>263</v>
      </c>
      <c r="C234" s="1" t="s">
        <v>2</v>
      </c>
      <c r="D234" s="1" t="s">
        <v>264</v>
      </c>
      <c r="E234" s="3" t="s">
        <v>265</v>
      </c>
      <c r="F234" s="1">
        <v>45.31</v>
      </c>
      <c r="G234" s="1">
        <v>122.4</v>
      </c>
      <c r="H234" s="1">
        <f t="shared" si="52"/>
        <v>122.67</v>
      </c>
      <c r="I234" s="1">
        <f t="shared" si="49"/>
        <v>45.52</v>
      </c>
      <c r="J234" s="23">
        <f t="shared" si="38"/>
        <v>2.1409953934214441</v>
      </c>
      <c r="K234" s="23">
        <f t="shared" si="38"/>
        <v>0.79447387550781889</v>
      </c>
      <c r="L234">
        <f t="shared" si="39"/>
        <v>0.96196403068345038</v>
      </c>
      <c r="M234">
        <f t="shared" si="40"/>
        <v>85.313492240000002</v>
      </c>
      <c r="N234" s="24">
        <f t="shared" si="41"/>
        <v>0.95874785246779382</v>
      </c>
      <c r="O234" s="24">
        <f t="shared" si="42"/>
        <v>1.4776301695790708</v>
      </c>
      <c r="P234" s="23">
        <f t="shared" si="43"/>
        <v>1.6733306721987844E-2</v>
      </c>
      <c r="Q234" s="23">
        <f t="shared" si="43"/>
        <v>2.578951158595694E-2</v>
      </c>
      <c r="R234">
        <f t="shared" si="44"/>
        <v>1.8672738895933727</v>
      </c>
      <c r="S234">
        <f t="shared" si="45"/>
        <v>59.287521049633263</v>
      </c>
      <c r="T234" s="24">
        <f t="shared" si="46"/>
        <v>1.6053720249025782</v>
      </c>
      <c r="U234" s="24">
        <f t="shared" si="47"/>
        <v>0.54862228358602572</v>
      </c>
      <c r="V234" s="24">
        <v>1.6053720249025782</v>
      </c>
      <c r="W234" s="24">
        <v>0.54862228358602572</v>
      </c>
      <c r="X234" s="24"/>
      <c r="Y234" s="24"/>
      <c r="Z234" s="24"/>
      <c r="AA234" s="24"/>
      <c r="AB234" s="4"/>
    </row>
    <row r="235" spans="1:28">
      <c r="A235" s="1" t="s">
        <v>219</v>
      </c>
      <c r="B235" s="5" t="s">
        <v>266</v>
      </c>
      <c r="C235" s="1" t="s">
        <v>2</v>
      </c>
      <c r="D235" s="1" t="s">
        <v>264</v>
      </c>
      <c r="E235" s="3" t="s">
        <v>267</v>
      </c>
      <c r="F235" s="1">
        <v>44.03</v>
      </c>
      <c r="G235" s="1">
        <v>123.05</v>
      </c>
      <c r="H235" s="1">
        <f t="shared" si="52"/>
        <v>123.08</v>
      </c>
      <c r="I235" s="1">
        <f t="shared" si="49"/>
        <v>44.05</v>
      </c>
      <c r="J235" s="23">
        <f t="shared" si="38"/>
        <v>2.1481512433546208</v>
      </c>
      <c r="K235" s="23">
        <f t="shared" si="38"/>
        <v>0.76881753550350207</v>
      </c>
      <c r="L235">
        <f t="shared" si="39"/>
        <v>0.96863891440890881</v>
      </c>
      <c r="M235">
        <f t="shared" si="40"/>
        <v>84.427321849999998</v>
      </c>
      <c r="N235" s="24">
        <f t="shared" si="41"/>
        <v>0.96406095239082867</v>
      </c>
      <c r="O235" s="24">
        <f t="shared" si="42"/>
        <v>1.4621634136815491</v>
      </c>
      <c r="P235" s="23">
        <f t="shared" si="43"/>
        <v>1.682603780913226E-2</v>
      </c>
      <c r="Q235" s="23">
        <f t="shared" si="43"/>
        <v>2.5519565770942935E-2</v>
      </c>
      <c r="R235">
        <f t="shared" si="44"/>
        <v>1.8671922487750743</v>
      </c>
      <c r="S235">
        <f t="shared" si="45"/>
        <v>59.278113910638929</v>
      </c>
      <c r="T235" s="24">
        <f t="shared" si="46"/>
        <v>1.6051452408027465</v>
      </c>
      <c r="U235" s="24">
        <f t="shared" si="47"/>
        <v>0.54840042550804369</v>
      </c>
      <c r="V235" s="24">
        <v>1.6051452408027465</v>
      </c>
      <c r="W235" s="24">
        <v>0.54840042550804369</v>
      </c>
      <c r="X235" s="24"/>
      <c r="Y235" s="24"/>
      <c r="Z235" s="24"/>
      <c r="AA235" s="24"/>
      <c r="AB235" s="4"/>
    </row>
    <row r="236" spans="1:28">
      <c r="A236" s="1" t="s">
        <v>0</v>
      </c>
      <c r="B236" s="2" t="s">
        <v>268</v>
      </c>
      <c r="C236" s="1" t="s">
        <v>2</v>
      </c>
      <c r="D236" s="1" t="s">
        <v>269</v>
      </c>
      <c r="E236" s="3" t="s">
        <v>270</v>
      </c>
      <c r="F236" s="1">
        <v>40.36</v>
      </c>
      <c r="G236" s="1">
        <v>75.28</v>
      </c>
      <c r="H236" s="1">
        <f t="shared" si="52"/>
        <v>75.47</v>
      </c>
      <c r="I236" s="1">
        <f t="shared" si="49"/>
        <v>40.6</v>
      </c>
      <c r="J236" s="23">
        <f t="shared" si="38"/>
        <v>1.3171999864801205</v>
      </c>
      <c r="K236" s="23">
        <f t="shared" si="38"/>
        <v>0.70860367630969778</v>
      </c>
      <c r="L236">
        <f t="shared" si="39"/>
        <v>0.71176677068985694</v>
      </c>
      <c r="M236">
        <f t="shared" si="40"/>
        <v>82.347534199999984</v>
      </c>
      <c r="N236" s="24">
        <f t="shared" si="41"/>
        <v>0.70542778821090213</v>
      </c>
      <c r="O236" s="24">
        <f t="shared" si="42"/>
        <v>1.4614445956571154</v>
      </c>
      <c r="P236" s="23">
        <f t="shared" si="43"/>
        <v>1.2312037539341481E-2</v>
      </c>
      <c r="Q236" s="23">
        <f t="shared" si="43"/>
        <v>2.5507020029693885E-2</v>
      </c>
      <c r="R236">
        <f t="shared" si="44"/>
        <v>1.8711623930269563</v>
      </c>
      <c r="S236">
        <f t="shared" si="45"/>
        <v>59.277676713523235</v>
      </c>
      <c r="T236" s="24">
        <f t="shared" si="46"/>
        <v>1.6085509096053163</v>
      </c>
      <c r="U236" s="24">
        <f t="shared" si="47"/>
        <v>0.5463599185084157</v>
      </c>
      <c r="V236" s="24">
        <v>1.6085509096053163</v>
      </c>
      <c r="W236" s="24">
        <v>0.5463599185084157</v>
      </c>
      <c r="X236" s="24"/>
      <c r="Y236" s="24"/>
      <c r="Z236" s="24"/>
      <c r="AA236" s="24"/>
      <c r="AB236" s="4"/>
    </row>
    <row r="237" spans="1:28">
      <c r="A237" s="1" t="s">
        <v>0</v>
      </c>
      <c r="B237" s="5" t="s">
        <v>271</v>
      </c>
      <c r="C237" s="1" t="s">
        <v>2</v>
      </c>
      <c r="D237" s="1" t="s">
        <v>269</v>
      </c>
      <c r="E237" s="3" t="s">
        <v>272</v>
      </c>
      <c r="F237" s="1">
        <v>42.07</v>
      </c>
      <c r="G237" s="1">
        <v>80.05</v>
      </c>
      <c r="H237" s="1">
        <f t="shared" si="52"/>
        <v>80.08</v>
      </c>
      <c r="I237" s="1">
        <f t="shared" si="49"/>
        <v>42.12</v>
      </c>
      <c r="J237" s="23">
        <f t="shared" si="38"/>
        <v>1.3976596649970592</v>
      </c>
      <c r="K237" s="23">
        <f t="shared" si="38"/>
        <v>0.73513268094001161</v>
      </c>
      <c r="L237">
        <f t="shared" si="39"/>
        <v>0.67089715095550051</v>
      </c>
      <c r="M237">
        <f t="shared" si="40"/>
        <v>83.263846439999995</v>
      </c>
      <c r="N237" s="24">
        <f t="shared" si="41"/>
        <v>0.66626583571137377</v>
      </c>
      <c r="O237" s="24">
        <f t="shared" si="42"/>
        <v>1.4775318063931893</v>
      </c>
      <c r="P237" s="23">
        <f t="shared" si="43"/>
        <v>1.1628532526715089E-2</v>
      </c>
      <c r="Q237" s="23">
        <f t="shared" si="43"/>
        <v>2.5787794824500554E-2</v>
      </c>
      <c r="R237">
        <f t="shared" si="44"/>
        <v>1.8717628350712439</v>
      </c>
      <c r="S237">
        <f t="shared" si="45"/>
        <v>59.287461223502454</v>
      </c>
      <c r="T237" s="24">
        <f t="shared" si="46"/>
        <v>1.6092303574412528</v>
      </c>
      <c r="U237" s="24">
        <f t="shared" si="47"/>
        <v>0.54632796335229106</v>
      </c>
      <c r="V237" s="24">
        <v>1.6092303574412528</v>
      </c>
      <c r="W237" s="24">
        <v>0.54632796335229106</v>
      </c>
      <c r="X237" s="24"/>
      <c r="Y237" s="24"/>
      <c r="Z237" s="24"/>
      <c r="AA237" s="24"/>
      <c r="AB237" s="4"/>
    </row>
    <row r="238" spans="1:28">
      <c r="A238" s="1" t="s">
        <v>0</v>
      </c>
      <c r="B238" s="5" t="s">
        <v>47</v>
      </c>
      <c r="C238" s="1" t="s">
        <v>2</v>
      </c>
      <c r="D238" s="1" t="s">
        <v>269</v>
      </c>
      <c r="E238" s="3" t="s">
        <v>273</v>
      </c>
      <c r="F238" s="1">
        <v>40.26</v>
      </c>
      <c r="G238" s="1">
        <v>79.58</v>
      </c>
      <c r="H238" s="1">
        <f t="shared" si="52"/>
        <v>79.97</v>
      </c>
      <c r="I238" s="1">
        <f t="shared" si="49"/>
        <v>40.43</v>
      </c>
      <c r="J238" s="23">
        <f t="shared" si="38"/>
        <v>1.3957398028198653</v>
      </c>
      <c r="K238" s="23">
        <f t="shared" si="38"/>
        <v>0.70563661658130739</v>
      </c>
      <c r="L238">
        <f t="shared" si="39"/>
        <v>0.67171890606365525</v>
      </c>
      <c r="M238">
        <f t="shared" si="40"/>
        <v>82.245051910000001</v>
      </c>
      <c r="N238" s="24">
        <f t="shared" si="41"/>
        <v>0.66557553147008297</v>
      </c>
      <c r="O238" s="24">
        <f t="shared" si="42"/>
        <v>1.4655869008864231</v>
      </c>
      <c r="P238" s="23">
        <f t="shared" si="43"/>
        <v>1.1616484444864083E-2</v>
      </c>
      <c r="Q238" s="23">
        <f t="shared" si="43"/>
        <v>2.5579316894567883E-2</v>
      </c>
      <c r="R238">
        <f t="shared" si="44"/>
        <v>1.8717734173256646</v>
      </c>
      <c r="S238">
        <f t="shared" si="45"/>
        <v>59.280196132676629</v>
      </c>
      <c r="T238" s="24">
        <f t="shared" si="46"/>
        <v>1.6091182253734579</v>
      </c>
      <c r="U238" s="24">
        <f t="shared" si="47"/>
        <v>0.54611851518250198</v>
      </c>
      <c r="V238" s="24">
        <v>1.6091182253734579</v>
      </c>
      <c r="W238" s="24">
        <v>0.54611851518250198</v>
      </c>
      <c r="X238" s="24"/>
      <c r="Y238" s="24"/>
      <c r="Z238" s="24"/>
      <c r="AA238" s="24"/>
      <c r="AB238" s="4"/>
    </row>
    <row r="239" spans="1:28">
      <c r="A239" s="1" t="s">
        <v>0</v>
      </c>
      <c r="B239" s="5" t="s">
        <v>274</v>
      </c>
      <c r="C239" s="1" t="s">
        <v>2</v>
      </c>
      <c r="D239" s="1" t="s">
        <v>269</v>
      </c>
      <c r="E239" s="3" t="s">
        <v>275</v>
      </c>
      <c r="F239" s="1">
        <v>41.24</v>
      </c>
      <c r="G239" s="1">
        <v>75.400000000000006</v>
      </c>
      <c r="H239" s="1">
        <f t="shared" si="52"/>
        <v>75.67</v>
      </c>
      <c r="I239" s="1">
        <f t="shared" si="49"/>
        <v>41.4</v>
      </c>
      <c r="J239" s="23">
        <f t="shared" si="38"/>
        <v>1.3206906449841092</v>
      </c>
      <c r="K239" s="23">
        <f t="shared" si="38"/>
        <v>0.72256631032565244</v>
      </c>
      <c r="L239">
        <f t="shared" si="39"/>
        <v>0.70973660185184961</v>
      </c>
      <c r="M239">
        <f t="shared" si="40"/>
        <v>82.829803799999993</v>
      </c>
      <c r="N239" s="24">
        <f t="shared" si="41"/>
        <v>0.70418629287282797</v>
      </c>
      <c r="O239" s="24">
        <f t="shared" si="42"/>
        <v>1.4676390044196816</v>
      </c>
      <c r="P239" s="23">
        <f t="shared" si="43"/>
        <v>1.2290369358043927E-2</v>
      </c>
      <c r="Q239" s="23">
        <f t="shared" si="43"/>
        <v>2.5615132857815054E-2</v>
      </c>
      <c r="R239">
        <f t="shared" si="44"/>
        <v>1.8711814308629842</v>
      </c>
      <c r="S239">
        <f t="shared" si="45"/>
        <v>59.281444256284189</v>
      </c>
      <c r="T239" s="24">
        <f t="shared" si="46"/>
        <v>1.6086301312248232</v>
      </c>
      <c r="U239" s="24">
        <f t="shared" si="47"/>
        <v>0.54645596755693049</v>
      </c>
      <c r="V239" s="24">
        <v>1.6086301312248232</v>
      </c>
      <c r="W239" s="24">
        <v>0.54645596755693049</v>
      </c>
      <c r="X239" s="24"/>
      <c r="Y239" s="24"/>
      <c r="Z239" s="24"/>
      <c r="AA239" s="24"/>
      <c r="AB239" s="4"/>
    </row>
    <row r="240" spans="1:28">
      <c r="A240" s="1" t="s">
        <v>0</v>
      </c>
      <c r="B240" s="5" t="s">
        <v>47</v>
      </c>
      <c r="C240" s="1" t="s">
        <v>2</v>
      </c>
      <c r="D240" s="1" t="s">
        <v>269</v>
      </c>
      <c r="E240" s="3" t="s">
        <v>276</v>
      </c>
      <c r="F240" s="1">
        <v>40.159999999999997</v>
      </c>
      <c r="G240" s="1">
        <v>76.52</v>
      </c>
      <c r="H240" s="1">
        <f t="shared" si="52"/>
        <v>76.87</v>
      </c>
      <c r="I240" s="1">
        <f t="shared" si="49"/>
        <v>40.270000000000003</v>
      </c>
      <c r="J240" s="23">
        <f t="shared" si="38"/>
        <v>1.3416345960080411</v>
      </c>
      <c r="K240" s="23">
        <f t="shared" si="38"/>
        <v>0.70284408977811652</v>
      </c>
      <c r="L240">
        <f t="shared" si="39"/>
        <v>0.69802176992439502</v>
      </c>
      <c r="M240">
        <f t="shared" si="40"/>
        <v>82.148597989999999</v>
      </c>
      <c r="N240" s="24">
        <f t="shared" si="41"/>
        <v>0.6914782951550702</v>
      </c>
      <c r="O240" s="24">
        <f t="shared" si="42"/>
        <v>1.4608734887261701</v>
      </c>
      <c r="P240" s="23">
        <f t="shared" si="43"/>
        <v>1.2068572956533128E-2</v>
      </c>
      <c r="Q240" s="23">
        <f t="shared" si="43"/>
        <v>2.549705233336793E-2</v>
      </c>
      <c r="R240">
        <f t="shared" si="44"/>
        <v>1.871376292093748</v>
      </c>
      <c r="S240">
        <f t="shared" si="45"/>
        <v>59.277329356759111</v>
      </c>
      <c r="T240" s="24">
        <f t="shared" si="46"/>
        <v>1.6087289925727131</v>
      </c>
      <c r="U240" s="24">
        <f t="shared" si="47"/>
        <v>0.54624088923642677</v>
      </c>
      <c r="V240" s="24">
        <v>1.6087289925727131</v>
      </c>
      <c r="W240" s="24">
        <v>0.54624088923642677</v>
      </c>
      <c r="X240" s="24"/>
      <c r="Y240" s="24"/>
      <c r="Z240" s="24"/>
      <c r="AA240" s="24"/>
      <c r="AB240" s="4"/>
    </row>
    <row r="241" spans="1:28">
      <c r="A241" s="1" t="s">
        <v>0</v>
      </c>
      <c r="B241" s="5" t="s">
        <v>277</v>
      </c>
      <c r="C241" s="1" t="s">
        <v>2</v>
      </c>
      <c r="D241" s="1" t="s">
        <v>269</v>
      </c>
      <c r="E241" s="3" t="s">
        <v>278</v>
      </c>
      <c r="F241" s="1">
        <v>40.47</v>
      </c>
      <c r="G241" s="1">
        <v>77.510000000000005</v>
      </c>
      <c r="H241" s="1">
        <v>82.38</v>
      </c>
      <c r="I241" s="1">
        <f t="shared" si="49"/>
        <v>40.78</v>
      </c>
      <c r="J241" s="23">
        <f t="shared" si="38"/>
        <v>1.4378022377929287</v>
      </c>
      <c r="K241" s="23">
        <f t="shared" si="38"/>
        <v>0.7117452689632876</v>
      </c>
      <c r="L241">
        <f t="shared" si="39"/>
        <v>0.65559040959497794</v>
      </c>
      <c r="M241">
        <f t="shared" si="40"/>
        <v>82.456044859999992</v>
      </c>
      <c r="N241" s="24">
        <f t="shared" si="41"/>
        <v>0.64991590413150901</v>
      </c>
      <c r="O241" s="24">
        <f t="shared" si="42"/>
        <v>1.470155964170319</v>
      </c>
      <c r="P241" s="23">
        <f t="shared" si="43"/>
        <v>1.134317238817065E-2</v>
      </c>
      <c r="Q241" s="23">
        <f t="shared" si="43"/>
        <v>2.5659062092603852E-2</v>
      </c>
      <c r="R241">
        <f t="shared" si="44"/>
        <v>1.8720134612507302</v>
      </c>
      <c r="S241">
        <f t="shared" si="45"/>
        <v>59.282975113199129</v>
      </c>
      <c r="T241" s="24">
        <f t="shared" si="46"/>
        <v>1.6093709662066702</v>
      </c>
      <c r="U241" s="24">
        <f t="shared" si="47"/>
        <v>0.54607394828758948</v>
      </c>
      <c r="V241" s="24">
        <v>1.6093709662066702</v>
      </c>
      <c r="W241" s="24">
        <v>0.54607394828758948</v>
      </c>
      <c r="X241" s="24"/>
      <c r="Y241" s="24"/>
      <c r="Z241" s="24"/>
      <c r="AA241" s="24"/>
      <c r="AB241" s="4"/>
    </row>
    <row r="242" spans="1:28">
      <c r="A242" s="1" t="s">
        <v>0</v>
      </c>
      <c r="B242" s="5" t="s">
        <v>279</v>
      </c>
      <c r="C242" s="1" t="s">
        <v>2</v>
      </c>
      <c r="D242" s="1" t="s">
        <v>280</v>
      </c>
      <c r="E242" s="3" t="s">
        <v>281</v>
      </c>
      <c r="F242" s="1">
        <v>41.49</v>
      </c>
      <c r="G242" s="1">
        <v>71.25</v>
      </c>
      <c r="H242" s="1">
        <f t="shared" ref="H242:H251" si="53">ROUND((ROUNDDOWN(G242,0)+(G242-ROUNDDOWN(G242,0))*(5/3)),2)</f>
        <v>71.42</v>
      </c>
      <c r="I242" s="1">
        <f t="shared" si="49"/>
        <v>41.82</v>
      </c>
      <c r="J242" s="23">
        <f t="shared" si="38"/>
        <v>1.2465141517743501</v>
      </c>
      <c r="K242" s="23">
        <f t="shared" si="38"/>
        <v>0.72989669318402861</v>
      </c>
      <c r="L242">
        <f t="shared" si="39"/>
        <v>0.75724398238882162</v>
      </c>
      <c r="M242">
        <f t="shared" si="40"/>
        <v>83.082995339999997</v>
      </c>
      <c r="N242" s="24">
        <f t="shared" si="41"/>
        <v>0.75173249043896262</v>
      </c>
      <c r="O242" s="24">
        <f t="shared" si="42"/>
        <v>1.4650302930560724</v>
      </c>
      <c r="P242" s="23">
        <f t="shared" si="43"/>
        <v>1.3120207052376692E-2</v>
      </c>
      <c r="Q242" s="23">
        <f t="shared" si="43"/>
        <v>2.5569602255285883E-2</v>
      </c>
      <c r="R242">
        <f t="shared" si="44"/>
        <v>1.8704521941946328</v>
      </c>
      <c r="S242">
        <f t="shared" si="45"/>
        <v>59.279857594507405</v>
      </c>
      <c r="T242" s="24">
        <f t="shared" si="46"/>
        <v>1.6079767561685903</v>
      </c>
      <c r="U242" s="24">
        <f t="shared" si="47"/>
        <v>0.54678394800712604</v>
      </c>
      <c r="V242" s="24">
        <v>1.6079767561685903</v>
      </c>
      <c r="W242" s="24">
        <v>0.54678394800712604</v>
      </c>
      <c r="X242" s="24"/>
      <c r="Y242" s="24"/>
      <c r="Z242" s="24"/>
      <c r="AA242" s="24"/>
      <c r="AB242" s="4"/>
    </row>
    <row r="243" spans="1:28">
      <c r="A243" s="1" t="s">
        <v>0</v>
      </c>
      <c r="B243" s="2" t="s">
        <v>282</v>
      </c>
      <c r="C243" s="1" t="s">
        <v>2</v>
      </c>
      <c r="D243" s="1" t="s">
        <v>283</v>
      </c>
      <c r="E243" s="3" t="s">
        <v>284</v>
      </c>
      <c r="F243" s="1">
        <v>32.47</v>
      </c>
      <c r="G243" s="1">
        <v>79.55</v>
      </c>
      <c r="H243" s="1">
        <f t="shared" si="53"/>
        <v>79.92</v>
      </c>
      <c r="I243" s="1">
        <f t="shared" si="49"/>
        <v>32.78</v>
      </c>
      <c r="J243" s="23">
        <f t="shared" si="38"/>
        <v>1.3948671381938682</v>
      </c>
      <c r="K243" s="23">
        <f t="shared" si="38"/>
        <v>0.57211892880374127</v>
      </c>
      <c r="L243">
        <f t="shared" si="39"/>
        <v>0.67209506054308987</v>
      </c>
      <c r="M243">
        <f t="shared" si="40"/>
        <v>77.633348859999998</v>
      </c>
      <c r="N243" s="24">
        <f t="shared" si="41"/>
        <v>0.65650050541071314</v>
      </c>
      <c r="O243" s="24">
        <f t="shared" si="42"/>
        <v>1.4122858373013627</v>
      </c>
      <c r="P243" s="23">
        <f t="shared" si="43"/>
        <v>1.1458095360423793E-2</v>
      </c>
      <c r="Q243" s="23">
        <f t="shared" si="43"/>
        <v>2.4649037840193729E-2</v>
      </c>
      <c r="R243">
        <f t="shared" si="44"/>
        <v>1.8719125306086561</v>
      </c>
      <c r="S243">
        <f t="shared" si="45"/>
        <v>59.247777536494418</v>
      </c>
      <c r="T243" s="24">
        <f t="shared" si="46"/>
        <v>1.6086965042779673</v>
      </c>
      <c r="U243" s="24">
        <f t="shared" si="47"/>
        <v>0.54513707880823925</v>
      </c>
      <c r="V243" s="24">
        <v>1.6086965042779673</v>
      </c>
      <c r="W243" s="24">
        <v>0.54513707880823925</v>
      </c>
      <c r="X243" s="24"/>
      <c r="Y243" s="24"/>
      <c r="Z243" s="24"/>
      <c r="AA243" s="24"/>
      <c r="AB243" s="4"/>
    </row>
    <row r="244" spans="1:28">
      <c r="A244" s="1" t="s">
        <v>0</v>
      </c>
      <c r="B244" s="5" t="s">
        <v>285</v>
      </c>
      <c r="C244" s="1" t="s">
        <v>2</v>
      </c>
      <c r="D244" s="1" t="s">
        <v>283</v>
      </c>
      <c r="E244" s="3" t="s">
        <v>286</v>
      </c>
      <c r="F244" s="1">
        <v>34.5</v>
      </c>
      <c r="G244" s="1">
        <v>82.23</v>
      </c>
      <c r="H244" s="1">
        <f t="shared" si="53"/>
        <v>82.38</v>
      </c>
      <c r="I244" s="1">
        <f t="shared" si="49"/>
        <v>34.83</v>
      </c>
      <c r="J244" s="23">
        <f t="shared" si="38"/>
        <v>1.4378022377929287</v>
      </c>
      <c r="K244" s="23">
        <f t="shared" si="38"/>
        <v>0.60789817846962491</v>
      </c>
      <c r="L244">
        <f t="shared" si="39"/>
        <v>0.65559040959497794</v>
      </c>
      <c r="M244">
        <f t="shared" si="40"/>
        <v>78.869164709999978</v>
      </c>
      <c r="N244" s="24">
        <f t="shared" si="41"/>
        <v>0.64325804000655074</v>
      </c>
      <c r="O244" s="24">
        <f t="shared" si="42"/>
        <v>1.4296645398990844</v>
      </c>
      <c r="P244" s="23">
        <f t="shared" si="43"/>
        <v>1.1226970738039717E-2</v>
      </c>
      <c r="Q244" s="23">
        <f t="shared" si="43"/>
        <v>2.4952353420248864E-2</v>
      </c>
      <c r="R244">
        <f t="shared" si="44"/>
        <v>1.8721155094877304</v>
      </c>
      <c r="S244">
        <f t="shared" si="45"/>
        <v>59.258347553371976</v>
      </c>
      <c r="T244" s="24">
        <f t="shared" si="46"/>
        <v>1.6090475114684859</v>
      </c>
      <c r="U244" s="24">
        <f t="shared" si="47"/>
        <v>0.54533011371203233</v>
      </c>
      <c r="V244" s="24">
        <v>1.6090475114684859</v>
      </c>
      <c r="W244" s="24">
        <v>0.54533011371203233</v>
      </c>
      <c r="X244" s="24"/>
      <c r="Y244" s="24"/>
      <c r="Z244" s="24"/>
      <c r="AA244" s="24"/>
      <c r="AB244" s="4"/>
    </row>
    <row r="245" spans="1:28">
      <c r="A245" s="1" t="s">
        <v>0</v>
      </c>
      <c r="B245" s="2" t="s">
        <v>248</v>
      </c>
      <c r="C245" s="1" t="s">
        <v>2</v>
      </c>
      <c r="D245" s="1" t="s">
        <v>283</v>
      </c>
      <c r="E245" s="3" t="s">
        <v>287</v>
      </c>
      <c r="F245" s="1">
        <v>34</v>
      </c>
      <c r="G245" s="1">
        <v>81.2</v>
      </c>
      <c r="H245" s="1">
        <f t="shared" si="53"/>
        <v>81.33</v>
      </c>
      <c r="I245" s="1">
        <f t="shared" si="49"/>
        <v>34</v>
      </c>
      <c r="J245" s="23">
        <f t="shared" si="38"/>
        <v>1.4194762806469883</v>
      </c>
      <c r="K245" s="23">
        <f t="shared" si="38"/>
        <v>0.59341194567807209</v>
      </c>
      <c r="L245">
        <f t="shared" si="39"/>
        <v>0.66212732723948653</v>
      </c>
      <c r="M245">
        <f t="shared" si="40"/>
        <v>78.368809999999996</v>
      </c>
      <c r="N245" s="24">
        <f t="shared" si="41"/>
        <v>0.64853096900975937</v>
      </c>
      <c r="O245" s="24">
        <f t="shared" si="42"/>
        <v>1.422734054110703</v>
      </c>
      <c r="P245" s="23">
        <f t="shared" si="43"/>
        <v>1.131900071036961E-2</v>
      </c>
      <c r="Q245" s="23">
        <f t="shared" si="43"/>
        <v>2.4831393624478931E-2</v>
      </c>
      <c r="R245">
        <f t="shared" si="44"/>
        <v>1.8720346892545183</v>
      </c>
      <c r="S245">
        <f t="shared" si="45"/>
        <v>59.254132316282735</v>
      </c>
      <c r="T245" s="24">
        <f t="shared" si="46"/>
        <v>1.6089076429941263</v>
      </c>
      <c r="U245" s="24">
        <f t="shared" si="47"/>
        <v>0.54525305686999903</v>
      </c>
      <c r="V245" s="24">
        <v>1.6089076429941263</v>
      </c>
      <c r="W245" s="24">
        <v>0.54525305686999903</v>
      </c>
      <c r="X245" s="24"/>
      <c r="Y245" s="24"/>
      <c r="Z245" s="24"/>
      <c r="AA245" s="24"/>
      <c r="AB245" s="4"/>
    </row>
    <row r="246" spans="1:28">
      <c r="A246" s="1" t="s">
        <v>0</v>
      </c>
      <c r="B246" s="2" t="s">
        <v>288</v>
      </c>
      <c r="C246" s="1" t="s">
        <v>2</v>
      </c>
      <c r="D246" s="1" t="s">
        <v>36</v>
      </c>
      <c r="E246" s="3" t="s">
        <v>289</v>
      </c>
      <c r="F246" s="1">
        <v>45.27</v>
      </c>
      <c r="G246" s="1">
        <v>98.29</v>
      </c>
      <c r="H246" s="1">
        <f t="shared" si="53"/>
        <v>98.48</v>
      </c>
      <c r="I246" s="1">
        <f t="shared" si="49"/>
        <v>45.45</v>
      </c>
      <c r="J246" s="23">
        <f t="shared" si="38"/>
        <v>1.7188002473640158</v>
      </c>
      <c r="K246" s="23">
        <f t="shared" si="38"/>
        <v>0.79325214503142283</v>
      </c>
      <c r="L246">
        <f t="shared" si="39"/>
        <v>0.66088743144245821</v>
      </c>
      <c r="M246">
        <f t="shared" si="40"/>
        <v>85.27129364999999</v>
      </c>
      <c r="N246" s="24">
        <f t="shared" si="41"/>
        <v>0.65863790866736749</v>
      </c>
      <c r="O246" s="24">
        <f t="shared" si="42"/>
        <v>1.501744171692762</v>
      </c>
      <c r="P246" s="23">
        <f t="shared" si="43"/>
        <v>1.1495400084695261E-2</v>
      </c>
      <c r="Q246" s="23">
        <f t="shared" si="43"/>
        <v>2.6210380318673721E-2</v>
      </c>
      <c r="R246">
        <f t="shared" si="44"/>
        <v>1.8718797667418554</v>
      </c>
      <c r="S246">
        <f t="shared" si="45"/>
        <v>59.302187588052583</v>
      </c>
      <c r="T246" s="24">
        <f t="shared" si="46"/>
        <v>1.6095765566729106</v>
      </c>
      <c r="U246" s="24">
        <f t="shared" si="47"/>
        <v>0.54668191022285251</v>
      </c>
      <c r="V246" s="24">
        <v>1.6095765566729106</v>
      </c>
      <c r="W246" s="24">
        <v>0.54668191022285251</v>
      </c>
      <c r="X246" s="24"/>
      <c r="Y246" s="24"/>
      <c r="Z246" s="24"/>
      <c r="AA246" s="24"/>
      <c r="AB246" s="4"/>
    </row>
    <row r="247" spans="1:28">
      <c r="A247" s="1" t="s">
        <v>0</v>
      </c>
      <c r="B247" s="5" t="s">
        <v>38</v>
      </c>
      <c r="C247" s="1" t="s">
        <v>2</v>
      </c>
      <c r="D247" s="1" t="s">
        <v>36</v>
      </c>
      <c r="E247" s="3" t="s">
        <v>290</v>
      </c>
      <c r="F247" s="1">
        <v>43.42</v>
      </c>
      <c r="G247" s="1">
        <v>96.43</v>
      </c>
      <c r="H247" s="1">
        <f t="shared" si="53"/>
        <v>96.72</v>
      </c>
      <c r="I247" s="1">
        <f t="shared" si="49"/>
        <v>43.7</v>
      </c>
      <c r="J247" s="23">
        <f t="shared" si="38"/>
        <v>1.6880824525289155</v>
      </c>
      <c r="K247" s="23">
        <f t="shared" si="38"/>
        <v>0.76270888312152207</v>
      </c>
      <c r="L247">
        <f t="shared" si="39"/>
        <v>0.6506107706477201</v>
      </c>
      <c r="M247">
        <f t="shared" si="40"/>
        <v>84.216328899999993</v>
      </c>
      <c r="N247" s="24">
        <f t="shared" si="41"/>
        <v>0.64729881620114349</v>
      </c>
      <c r="O247" s="24">
        <f t="shared" si="42"/>
        <v>1.490662457621609</v>
      </c>
      <c r="P247" s="23">
        <f t="shared" si="43"/>
        <v>1.1297495586971568E-2</v>
      </c>
      <c r="Q247" s="23">
        <f t="shared" si="43"/>
        <v>2.6016967921367519E-2</v>
      </c>
      <c r="R247">
        <f t="shared" si="44"/>
        <v>1.8720535752446303</v>
      </c>
      <c r="S247">
        <f t="shared" si="45"/>
        <v>59.295447504659947</v>
      </c>
      <c r="T247" s="24">
        <f t="shared" si="46"/>
        <v>1.6096135729524832</v>
      </c>
      <c r="U247" s="24">
        <f t="shared" si="47"/>
        <v>0.54640382307148716</v>
      </c>
      <c r="V247" s="24">
        <v>1.6096135729524832</v>
      </c>
      <c r="W247" s="24">
        <v>0.54640382307148716</v>
      </c>
      <c r="X247" s="24"/>
      <c r="Y247" s="24"/>
      <c r="Z247" s="24"/>
      <c r="AA247" s="24"/>
      <c r="AB247" s="4"/>
    </row>
    <row r="248" spans="1:28">
      <c r="A248" s="1" t="s">
        <v>0</v>
      </c>
      <c r="B248" s="5" t="s">
        <v>291</v>
      </c>
      <c r="C248" s="1" t="s">
        <v>2</v>
      </c>
      <c r="D248" s="1" t="s">
        <v>36</v>
      </c>
      <c r="E248" s="3" t="s">
        <v>292</v>
      </c>
      <c r="F248" s="1">
        <v>44.08</v>
      </c>
      <c r="G248" s="1">
        <v>103.23</v>
      </c>
      <c r="H248" s="1">
        <f t="shared" si="53"/>
        <v>103.38</v>
      </c>
      <c r="I248" s="1">
        <f t="shared" si="49"/>
        <v>44.13</v>
      </c>
      <c r="J248" s="23">
        <f t="shared" si="38"/>
        <v>1.8043213807117378</v>
      </c>
      <c r="K248" s="23">
        <f t="shared" si="38"/>
        <v>0.77021379890509767</v>
      </c>
      <c r="L248">
        <f t="shared" si="39"/>
        <v>0.70039525606369146</v>
      </c>
      <c r="M248">
        <f t="shared" si="40"/>
        <v>84.475548809999992</v>
      </c>
      <c r="N248" s="24">
        <f t="shared" si="41"/>
        <v>0.6971420638146929</v>
      </c>
      <c r="O248" s="24">
        <f t="shared" si="42"/>
        <v>1.4887988754850849</v>
      </c>
      <c r="P248" s="23">
        <f t="shared" si="43"/>
        <v>1.2167424367714811E-2</v>
      </c>
      <c r="Q248" s="23">
        <f t="shared" si="43"/>
        <v>2.5984442277203822E-2</v>
      </c>
      <c r="R248">
        <f t="shared" si="44"/>
        <v>1.8712894477355742</v>
      </c>
      <c r="S248">
        <f t="shared" si="45"/>
        <v>59.294314042911296</v>
      </c>
      <c r="T248" s="24">
        <f t="shared" si="46"/>
        <v>1.608937664522571</v>
      </c>
      <c r="U248" s="24">
        <f t="shared" si="47"/>
        <v>0.54676216594321791</v>
      </c>
      <c r="V248" s="24">
        <v>1.608937664522571</v>
      </c>
      <c r="W248" s="24">
        <v>0.54676216594321791</v>
      </c>
      <c r="X248" s="24"/>
      <c r="Y248" s="24"/>
      <c r="Z248" s="24"/>
      <c r="AA248" s="24"/>
      <c r="AB248" s="4"/>
    </row>
    <row r="249" spans="1:28">
      <c r="A249" s="1" t="s">
        <v>0</v>
      </c>
      <c r="B249" s="5" t="s">
        <v>293</v>
      </c>
      <c r="C249" s="1" t="s">
        <v>2</v>
      </c>
      <c r="D249" s="1" t="s">
        <v>36</v>
      </c>
      <c r="E249" s="3" t="s">
        <v>294</v>
      </c>
      <c r="F249" s="1">
        <v>45.56</v>
      </c>
      <c r="G249" s="1">
        <v>102.9</v>
      </c>
      <c r="H249" s="1">
        <f t="shared" si="53"/>
        <v>103.5</v>
      </c>
      <c r="I249" s="1">
        <f t="shared" si="49"/>
        <v>45.93</v>
      </c>
      <c r="J249" s="23">
        <f t="shared" si="38"/>
        <v>1.806415775814131</v>
      </c>
      <c r="K249" s="23">
        <f t="shared" si="38"/>
        <v>0.80162972544099553</v>
      </c>
      <c r="L249">
        <f t="shared" si="39"/>
        <v>0.70154723610930925</v>
      </c>
      <c r="M249">
        <f t="shared" si="40"/>
        <v>85.560655409999995</v>
      </c>
      <c r="N249" s="24">
        <f t="shared" si="41"/>
        <v>0.69944247847782592</v>
      </c>
      <c r="O249" s="24">
        <f t="shared" si="42"/>
        <v>1.5019239630944219</v>
      </c>
      <c r="P249" s="23">
        <f t="shared" si="43"/>
        <v>1.2207574177747638E-2</v>
      </c>
      <c r="Q249" s="23">
        <f t="shared" si="43"/>
        <v>2.6213518270599465E-2</v>
      </c>
      <c r="R249">
        <f t="shared" si="44"/>
        <v>1.8712541736279975</v>
      </c>
      <c r="S249">
        <f t="shared" si="45"/>
        <v>59.302296940182835</v>
      </c>
      <c r="T249" s="24">
        <f t="shared" si="46"/>
        <v>1.6090404500468611</v>
      </c>
      <c r="U249" s="24">
        <f t="shared" si="47"/>
        <v>0.54700435275836845</v>
      </c>
      <c r="V249" s="24">
        <v>1.6090404500468611</v>
      </c>
      <c r="W249" s="24">
        <v>0.54700435275836845</v>
      </c>
      <c r="X249" s="24"/>
      <c r="Y249" s="24"/>
      <c r="Z249" s="24"/>
      <c r="AA249" s="24"/>
      <c r="AB249" s="4"/>
    </row>
    <row r="250" spans="1:28">
      <c r="A250" s="1" t="s">
        <v>0</v>
      </c>
      <c r="B250" s="5" t="s">
        <v>295</v>
      </c>
      <c r="C250" s="1" t="s">
        <v>2</v>
      </c>
      <c r="D250" s="1" t="s">
        <v>36</v>
      </c>
      <c r="E250" s="3" t="s">
        <v>296</v>
      </c>
      <c r="F250" s="1">
        <v>44.52</v>
      </c>
      <c r="G250" s="1">
        <v>98.31</v>
      </c>
      <c r="H250" s="1">
        <f t="shared" si="53"/>
        <v>98.52</v>
      </c>
      <c r="I250" s="1">
        <f t="shared" si="49"/>
        <v>44.87</v>
      </c>
      <c r="J250" s="23">
        <f t="shared" si="38"/>
        <v>1.7194983790648135</v>
      </c>
      <c r="K250" s="23">
        <f t="shared" si="38"/>
        <v>0.78312923536985557</v>
      </c>
      <c r="L250">
        <f t="shared" si="39"/>
        <v>0.66114638803241432</v>
      </c>
      <c r="M250">
        <f t="shared" si="40"/>
        <v>84.921648189999999</v>
      </c>
      <c r="N250" s="24">
        <f t="shared" si="41"/>
        <v>0.65855111173065972</v>
      </c>
      <c r="O250" s="24">
        <f t="shared" si="42"/>
        <v>1.4977029743373216</v>
      </c>
      <c r="P250" s="23">
        <f t="shared" si="43"/>
        <v>1.1493885192369064E-2</v>
      </c>
      <c r="Q250" s="23">
        <f t="shared" si="43"/>
        <v>2.6139848119098402E-2</v>
      </c>
      <c r="R250">
        <f t="shared" si="44"/>
        <v>1.871881097247251</v>
      </c>
      <c r="S250">
        <f t="shared" si="45"/>
        <v>59.299729664395024</v>
      </c>
      <c r="T250" s="24">
        <f t="shared" si="46"/>
        <v>1.609536704496253</v>
      </c>
      <c r="U250" s="24">
        <f t="shared" si="47"/>
        <v>0.54661218281637347</v>
      </c>
      <c r="V250" s="24">
        <v>1.609536704496253</v>
      </c>
      <c r="W250" s="24">
        <v>0.54661218281637347</v>
      </c>
      <c r="X250" s="24"/>
      <c r="Y250" s="24"/>
      <c r="Z250" s="24"/>
      <c r="AA250" s="24"/>
      <c r="AB250" s="4"/>
    </row>
    <row r="251" spans="1:28">
      <c r="A251" s="1" t="s">
        <v>0</v>
      </c>
      <c r="B251" s="2" t="s">
        <v>297</v>
      </c>
      <c r="C251" s="1" t="s">
        <v>2</v>
      </c>
      <c r="D251" s="1" t="s">
        <v>298</v>
      </c>
      <c r="E251" s="3" t="s">
        <v>299</v>
      </c>
      <c r="F251" s="1">
        <v>35.200000000000003</v>
      </c>
      <c r="G251" s="1">
        <v>85.16</v>
      </c>
      <c r="H251" s="1">
        <f t="shared" si="53"/>
        <v>85.27</v>
      </c>
      <c r="I251" s="1">
        <f t="shared" si="49"/>
        <v>35.33</v>
      </c>
      <c r="J251" s="23">
        <f t="shared" si="38"/>
        <v>1.4882422531755648</v>
      </c>
      <c r="K251" s="23">
        <f t="shared" si="38"/>
        <v>0.61662482472959657</v>
      </c>
      <c r="L251">
        <f t="shared" si="39"/>
        <v>0.64171679259703618</v>
      </c>
      <c r="M251">
        <f t="shared" si="40"/>
        <v>79.17058320999999</v>
      </c>
      <c r="N251" s="24">
        <f t="shared" si="41"/>
        <v>0.63028840432241151</v>
      </c>
      <c r="O251" s="24">
        <f t="shared" si="42"/>
        <v>1.4356569453623649</v>
      </c>
      <c r="P251" s="23">
        <f t="shared" si="43"/>
        <v>1.100060789256734E-2</v>
      </c>
      <c r="Q251" s="23">
        <f t="shared" si="43"/>
        <v>2.5056940625697605E-2</v>
      </c>
      <c r="R251">
        <f t="shared" si="44"/>
        <v>1.872314285647289</v>
      </c>
      <c r="S251">
        <f t="shared" si="45"/>
        <v>59.261992234355958</v>
      </c>
      <c r="T251" s="24">
        <f t="shared" si="46"/>
        <v>1.6092792331610724</v>
      </c>
      <c r="U251" s="24">
        <f t="shared" si="47"/>
        <v>0.54533087275038183</v>
      </c>
      <c r="V251" s="24">
        <v>1.6092792331610724</v>
      </c>
      <c r="W251" s="24">
        <v>0.54533087275038183</v>
      </c>
      <c r="X251" s="24"/>
      <c r="Y251" s="24"/>
      <c r="Z251" s="24"/>
      <c r="AA251" s="24"/>
      <c r="AB251" s="4"/>
    </row>
    <row r="252" spans="1:28">
      <c r="A252" s="1" t="s">
        <v>0</v>
      </c>
      <c r="B252" s="5" t="s">
        <v>300</v>
      </c>
      <c r="C252" s="1" t="s">
        <v>2</v>
      </c>
      <c r="D252" s="1" t="s">
        <v>298</v>
      </c>
      <c r="E252" s="3" t="s">
        <v>301</v>
      </c>
      <c r="F252" s="1">
        <v>35.96</v>
      </c>
      <c r="G252" s="1">
        <v>83.92</v>
      </c>
      <c r="H252" s="1">
        <v>83.38</v>
      </c>
      <c r="I252" s="1">
        <f t="shared" si="49"/>
        <v>36.6</v>
      </c>
      <c r="J252" s="23">
        <f t="shared" si="38"/>
        <v>1.4552555303128718</v>
      </c>
      <c r="K252" s="23">
        <f t="shared" si="38"/>
        <v>0.63879050622992462</v>
      </c>
      <c r="L252">
        <f t="shared" si="39"/>
        <v>0.65009369914851867</v>
      </c>
      <c r="M252">
        <f t="shared" si="40"/>
        <v>79.936186199999995</v>
      </c>
      <c r="N252" s="24">
        <f t="shared" si="41"/>
        <v>0.64009118826718669</v>
      </c>
      <c r="O252" s="24">
        <f t="shared" si="42"/>
        <v>1.4426257349692502</v>
      </c>
      <c r="P252" s="23">
        <f t="shared" si="43"/>
        <v>1.1171698748265305E-2</v>
      </c>
      <c r="Q252" s="23">
        <f t="shared" si="43"/>
        <v>2.5178568949216513E-2</v>
      </c>
      <c r="R252">
        <f t="shared" si="44"/>
        <v>1.8721640474189962</v>
      </c>
      <c r="S252">
        <f t="shared" si="45"/>
        <v>59.266230768466706</v>
      </c>
      <c r="T252" s="24">
        <f t="shared" si="46"/>
        <v>1.6092208840742053</v>
      </c>
      <c r="U252" s="24">
        <f t="shared" si="47"/>
        <v>0.54552670320228236</v>
      </c>
      <c r="V252" s="24">
        <v>1.6092208840742053</v>
      </c>
      <c r="W252" s="24">
        <v>0.54552670320228236</v>
      </c>
      <c r="X252" s="24"/>
      <c r="Y252" s="24"/>
      <c r="Z252" s="24"/>
      <c r="AA252" s="24"/>
      <c r="AB252" s="4"/>
    </row>
    <row r="253" spans="1:28">
      <c r="A253" s="1" t="s">
        <v>0</v>
      </c>
      <c r="B253" s="5" t="s">
        <v>302</v>
      </c>
      <c r="C253" s="1" t="s">
        <v>2</v>
      </c>
      <c r="D253" s="1" t="s">
        <v>298</v>
      </c>
      <c r="E253" s="3" t="s">
        <v>303</v>
      </c>
      <c r="F253" s="1">
        <v>35.07</v>
      </c>
      <c r="G253" s="1">
        <v>89.58</v>
      </c>
      <c r="H253" s="1">
        <f t="shared" ref="H253:H259" si="54">ROUND((ROUNDDOWN(G253,0)+(G253-ROUNDDOWN(G253,0))*(5/3)),2)</f>
        <v>89.97</v>
      </c>
      <c r="I253" s="1">
        <f t="shared" si="49"/>
        <v>35.119999999999997</v>
      </c>
      <c r="J253" s="23">
        <f t="shared" si="38"/>
        <v>1.5702727280192983</v>
      </c>
      <c r="K253" s="23">
        <f t="shared" si="38"/>
        <v>0.61295963330040848</v>
      </c>
      <c r="L253">
        <f t="shared" si="39"/>
        <v>0.63285238821865675</v>
      </c>
      <c r="M253">
        <f t="shared" si="40"/>
        <v>79.043987439999995</v>
      </c>
      <c r="N253" s="24">
        <f t="shared" si="41"/>
        <v>0.62131763018932951</v>
      </c>
      <c r="O253" s="24">
        <f t="shared" si="42"/>
        <v>1.4359493375758807</v>
      </c>
      <c r="P253" s="23">
        <f t="shared" si="43"/>
        <v>1.084403834749232E-2</v>
      </c>
      <c r="Q253" s="23">
        <f t="shared" si="43"/>
        <v>2.5062043832530648E-2</v>
      </c>
      <c r="R253">
        <f t="shared" si="44"/>
        <v>1.8724517621131862</v>
      </c>
      <c r="S253">
        <f t="shared" si="45"/>
        <v>59.262170072178677</v>
      </c>
      <c r="T253" s="24">
        <f t="shared" si="46"/>
        <v>1.6094003665168821</v>
      </c>
      <c r="U253" s="24">
        <f t="shared" si="47"/>
        <v>0.54526560205592378</v>
      </c>
      <c r="V253" s="24">
        <v>1.6094003665168821</v>
      </c>
      <c r="W253" s="24">
        <v>0.54526560205592378</v>
      </c>
      <c r="X253" s="24"/>
      <c r="Y253" s="24"/>
      <c r="Z253" s="24"/>
      <c r="AA253" s="24"/>
      <c r="AB253" s="4"/>
    </row>
    <row r="254" spans="1:28">
      <c r="A254" s="1" t="s">
        <v>0</v>
      </c>
      <c r="B254" s="5" t="s">
        <v>304</v>
      </c>
      <c r="C254" s="1" t="s">
        <v>2</v>
      </c>
      <c r="D254" s="1" t="s">
        <v>298</v>
      </c>
      <c r="E254" s="3" t="s">
        <v>522</v>
      </c>
      <c r="F254" s="1">
        <v>36.090000000000003</v>
      </c>
      <c r="G254" s="1">
        <v>86.46</v>
      </c>
      <c r="H254" s="1">
        <f t="shared" si="54"/>
        <v>86.77</v>
      </c>
      <c r="I254" s="1">
        <f t="shared" si="49"/>
        <v>36.15</v>
      </c>
      <c r="J254" s="23">
        <f t="shared" si="38"/>
        <v>1.5144221919554797</v>
      </c>
      <c r="K254" s="23">
        <f t="shared" si="38"/>
        <v>0.63093652459595007</v>
      </c>
      <c r="L254">
        <f t="shared" si="39"/>
        <v>0.63700243803159362</v>
      </c>
      <c r="M254">
        <f t="shared" si="40"/>
        <v>79.664909550000004</v>
      </c>
      <c r="N254" s="24">
        <f t="shared" si="41"/>
        <v>0.62666729457488968</v>
      </c>
      <c r="O254" s="24">
        <f t="shared" si="42"/>
        <v>1.4419450330820021</v>
      </c>
      <c r="P254" s="23">
        <f t="shared" si="43"/>
        <v>1.0937407604897025E-2</v>
      </c>
      <c r="Q254" s="23">
        <f t="shared" si="43"/>
        <v>2.5166688460059494E-2</v>
      </c>
      <c r="R254">
        <f t="shared" si="44"/>
        <v>1.8723697800793224</v>
      </c>
      <c r="S254">
        <f t="shared" si="45"/>
        <v>59.265816754221611</v>
      </c>
      <c r="T254" s="24">
        <f t="shared" si="46"/>
        <v>1.6093908075046253</v>
      </c>
      <c r="U254" s="24">
        <f t="shared" si="47"/>
        <v>0.54540993426502937</v>
      </c>
      <c r="V254" s="24">
        <v>1.6093908075046253</v>
      </c>
      <c r="W254" s="24">
        <v>0.54540993426502937</v>
      </c>
      <c r="X254" s="24"/>
      <c r="Y254" s="24"/>
      <c r="Z254" s="24"/>
      <c r="AA254" s="24"/>
      <c r="AB254" s="4"/>
    </row>
    <row r="255" spans="1:28">
      <c r="A255" s="1" t="s">
        <v>0</v>
      </c>
      <c r="B255" s="5" t="s">
        <v>305</v>
      </c>
      <c r="C255" s="1" t="s">
        <v>2</v>
      </c>
      <c r="D255" s="1" t="s">
        <v>306</v>
      </c>
      <c r="E255" s="3" t="s">
        <v>307</v>
      </c>
      <c r="F255" s="1">
        <v>29.25</v>
      </c>
      <c r="G255" s="1">
        <v>98.29</v>
      </c>
      <c r="H255" s="1">
        <f t="shared" si="54"/>
        <v>98.48</v>
      </c>
      <c r="I255" s="1">
        <f t="shared" si="49"/>
        <v>29.42</v>
      </c>
      <c r="J255" s="23">
        <f t="shared" si="38"/>
        <v>1.7188002473640158</v>
      </c>
      <c r="K255" s="23">
        <f t="shared" si="38"/>
        <v>0.51347586593673178</v>
      </c>
      <c r="L255">
        <f t="shared" si="39"/>
        <v>0.66088743144245821</v>
      </c>
      <c r="M255">
        <f t="shared" si="40"/>
        <v>75.607816540000002</v>
      </c>
      <c r="N255" s="24">
        <f t="shared" si="41"/>
        <v>0.64014685370457414</v>
      </c>
      <c r="O255" s="24">
        <f t="shared" si="42"/>
        <v>1.3919576093412369</v>
      </c>
      <c r="P255" s="23">
        <f t="shared" si="43"/>
        <v>1.1172670293427278E-2</v>
      </c>
      <c r="Q255" s="23">
        <f t="shared" si="43"/>
        <v>2.4294243331193562E-2</v>
      </c>
      <c r="R255">
        <f t="shared" si="44"/>
        <v>1.8721631942525683</v>
      </c>
      <c r="S255">
        <f t="shared" si="45"/>
        <v>59.235413569079618</v>
      </c>
      <c r="T255" s="24">
        <f t="shared" si="46"/>
        <v>1.6087053090779766</v>
      </c>
      <c r="U255" s="24">
        <f t="shared" si="47"/>
        <v>0.5446617399307071</v>
      </c>
      <c r="V255" s="24">
        <v>1.6087053090779766</v>
      </c>
      <c r="W255" s="24">
        <v>0.5446617399307071</v>
      </c>
      <c r="X255" s="24"/>
      <c r="Y255" s="24"/>
      <c r="Z255" s="24"/>
      <c r="AA255" s="24"/>
      <c r="AB255" s="4"/>
    </row>
    <row r="256" spans="1:28">
      <c r="A256" s="1" t="s">
        <v>0</v>
      </c>
      <c r="B256" s="5" t="s">
        <v>308</v>
      </c>
      <c r="C256" s="1" t="s">
        <v>2</v>
      </c>
      <c r="D256" s="1" t="s">
        <v>306</v>
      </c>
      <c r="E256" s="3" t="s">
        <v>309</v>
      </c>
      <c r="F256" s="1">
        <v>31.45</v>
      </c>
      <c r="G256" s="1">
        <v>106.29</v>
      </c>
      <c r="H256" s="1">
        <f t="shared" si="54"/>
        <v>106.48</v>
      </c>
      <c r="I256" s="1">
        <f t="shared" si="49"/>
        <v>31.75</v>
      </c>
      <c r="J256" s="23">
        <f t="shared" ref="J256:K307" si="55">RADIANS(H256)</f>
        <v>1.8584265875235622</v>
      </c>
      <c r="K256" s="23">
        <f t="shared" si="55"/>
        <v>0.55414203750819968</v>
      </c>
      <c r="L256">
        <f t="shared" ref="L256:L319" si="56">((1.3512213-(2*0.602837*SIN(J256)))^0.5)/0.602837</f>
        <v>0.73266263097034678</v>
      </c>
      <c r="M256">
        <f t="shared" ref="M256:M319" si="57">0.602837*(I256-(-96))</f>
        <v>77.012426749999989</v>
      </c>
      <c r="N256" s="24">
        <f t="shared" ref="N256:N319" si="58">L256*SIN(RADIANS(M256))</f>
        <v>0.71392026437648948</v>
      </c>
      <c r="O256" s="24">
        <f t="shared" ref="O256:O319" si="59">1.5562263-L256*COS(RADIANS(M256))</f>
        <v>1.3915679053370071</v>
      </c>
      <c r="P256" s="23">
        <f t="shared" ref="P256:Q297" si="60">RADIANS(N256)</f>
        <v>1.2460259210078125E-2</v>
      </c>
      <c r="Q256" s="23">
        <f t="shared" si="60"/>
        <v>2.4287441713211545E-2</v>
      </c>
      <c r="R256">
        <f t="shared" ref="R256:R319" si="61">((1.31018469806216-(2*0.608216684653622*SIN(P256)))^0.5)/0.608216684653622</f>
        <v>1.8710321592328987</v>
      </c>
      <c r="S256">
        <f t="shared" ref="S256:S319" si="62">0.608216684653622*(O256-(-96))</f>
        <v>59.235176544602176</v>
      </c>
      <c r="T256" s="24">
        <f t="shared" ref="T256:T319" si="63">R256*SIN(RADIANS(S256))</f>
        <v>1.6077294783693097</v>
      </c>
      <c r="U256" s="24">
        <f t="shared" ref="U256:U319" si="64">1.50229541438995-R256*COS(RADIANS(S256))</f>
        <v>0.54523362679937315</v>
      </c>
      <c r="V256" s="24">
        <v>1.6077294783693097</v>
      </c>
      <c r="W256" s="24">
        <v>0.54523362679937315</v>
      </c>
      <c r="X256" s="24"/>
      <c r="Y256" s="24"/>
      <c r="Z256" s="24"/>
      <c r="AA256" s="24"/>
      <c r="AB256" s="4"/>
    </row>
    <row r="257" spans="1:28">
      <c r="A257" s="1" t="s">
        <v>0</v>
      </c>
      <c r="B257" s="2" t="s">
        <v>310</v>
      </c>
      <c r="C257" s="1" t="s">
        <v>2</v>
      </c>
      <c r="D257" s="1" t="s">
        <v>306</v>
      </c>
      <c r="E257" s="3" t="s">
        <v>311</v>
      </c>
      <c r="F257" s="1">
        <v>30.16</v>
      </c>
      <c r="G257" s="1">
        <v>97.44</v>
      </c>
      <c r="H257" s="1">
        <f t="shared" si="54"/>
        <v>97.73</v>
      </c>
      <c r="I257" s="1">
        <f t="shared" si="49"/>
        <v>30.27</v>
      </c>
      <c r="J257" s="23">
        <f t="shared" si="55"/>
        <v>1.7057102779740583</v>
      </c>
      <c r="K257" s="23">
        <f t="shared" si="55"/>
        <v>0.52831116457868355</v>
      </c>
      <c r="L257">
        <f t="shared" si="56"/>
        <v>0.65623886323316438</v>
      </c>
      <c r="M257">
        <f t="shared" si="57"/>
        <v>76.120227989999989</v>
      </c>
      <c r="N257" s="24">
        <f t="shared" si="58"/>
        <v>0.63707749717332052</v>
      </c>
      <c r="O257" s="24">
        <f t="shared" si="59"/>
        <v>1.3988042297146248</v>
      </c>
      <c r="P257" s="23">
        <f t="shared" si="60"/>
        <v>1.1119099916039311E-2</v>
      </c>
      <c r="Q257" s="23">
        <f t="shared" si="60"/>
        <v>2.4413739399343305E-2</v>
      </c>
      <c r="R257">
        <f t="shared" si="61"/>
        <v>1.8722102367359352</v>
      </c>
      <c r="S257">
        <f t="shared" si="62"/>
        <v>59.239577797824204</v>
      </c>
      <c r="T257" s="24">
        <f t="shared" si="63"/>
        <v>1.608815329403974</v>
      </c>
      <c r="U257" s="24">
        <f t="shared" si="64"/>
        <v>0.5447546025110992</v>
      </c>
      <c r="V257" s="24">
        <v>1.608815329403974</v>
      </c>
      <c r="W257" s="24">
        <v>0.5447546025110992</v>
      </c>
      <c r="X257" s="24"/>
      <c r="Y257" s="24"/>
      <c r="Z257" s="24"/>
      <c r="AA257" s="24"/>
      <c r="AB257" s="4"/>
    </row>
    <row r="258" spans="1:28">
      <c r="A258" s="1" t="s">
        <v>0</v>
      </c>
      <c r="B258" s="5" t="s">
        <v>312</v>
      </c>
      <c r="C258" s="1" t="s">
        <v>2</v>
      </c>
      <c r="D258" s="1" t="s">
        <v>306</v>
      </c>
      <c r="E258" s="3" t="s">
        <v>313</v>
      </c>
      <c r="F258" s="1">
        <v>27.44</v>
      </c>
      <c r="G258" s="1">
        <v>97.24</v>
      </c>
      <c r="H258" s="1">
        <f t="shared" si="54"/>
        <v>97.4</v>
      </c>
      <c r="I258" s="1">
        <f t="shared" si="49"/>
        <v>27.73</v>
      </c>
      <c r="J258" s="23">
        <f t="shared" si="55"/>
        <v>1.6999506914424771</v>
      </c>
      <c r="K258" s="23">
        <f t="shared" si="55"/>
        <v>0.48397980157802761</v>
      </c>
      <c r="L258">
        <f t="shared" si="56"/>
        <v>0.65431936284585168</v>
      </c>
      <c r="M258">
        <f t="shared" si="57"/>
        <v>74.589022009999994</v>
      </c>
      <c r="N258" s="24">
        <f t="shared" si="58"/>
        <v>0.63079298655178817</v>
      </c>
      <c r="O258" s="24">
        <f t="shared" si="59"/>
        <v>1.3823469259728405</v>
      </c>
      <c r="P258" s="23">
        <f t="shared" si="60"/>
        <v>1.1009414513817017E-2</v>
      </c>
      <c r="Q258" s="23">
        <f t="shared" si="60"/>
        <v>2.4126505263048385E-2</v>
      </c>
      <c r="R258">
        <f t="shared" si="61"/>
        <v>1.8723065526681983</v>
      </c>
      <c r="S258">
        <f t="shared" si="62"/>
        <v>59.229568191104036</v>
      </c>
      <c r="T258" s="24">
        <f t="shared" si="63"/>
        <v>1.6087307788686898</v>
      </c>
      <c r="U258" s="24">
        <f t="shared" si="64"/>
        <v>0.54442428094620132</v>
      </c>
      <c r="V258" s="24">
        <v>1.6087307788686898</v>
      </c>
      <c r="W258" s="24">
        <v>0.54442428094620132</v>
      </c>
      <c r="X258" s="24"/>
      <c r="Y258" s="24"/>
      <c r="Z258" s="24"/>
      <c r="AA258" s="24"/>
      <c r="AB258" s="4"/>
    </row>
    <row r="259" spans="1:28">
      <c r="A259" s="1" t="s">
        <v>0</v>
      </c>
      <c r="B259" s="5" t="s">
        <v>314</v>
      </c>
      <c r="C259" s="1" t="s">
        <v>2</v>
      </c>
      <c r="D259" s="1" t="s">
        <v>306</v>
      </c>
      <c r="E259" s="3" t="s">
        <v>315</v>
      </c>
      <c r="F259" s="1">
        <v>32.46</v>
      </c>
      <c r="G259" s="1">
        <v>96.48</v>
      </c>
      <c r="H259" s="1">
        <f t="shared" si="54"/>
        <v>96.8</v>
      </c>
      <c r="I259" s="1">
        <f t="shared" si="49"/>
        <v>32.770000000000003</v>
      </c>
      <c r="J259" s="23">
        <f t="shared" si="55"/>
        <v>1.6894787159305109</v>
      </c>
      <c r="K259" s="23">
        <f t="shared" si="55"/>
        <v>0.57194439587854184</v>
      </c>
      <c r="L259">
        <f t="shared" si="56"/>
        <v>0.65102968225062063</v>
      </c>
      <c r="M259">
        <f t="shared" si="57"/>
        <v>77.627320490000002</v>
      </c>
      <c r="N259" s="24">
        <f t="shared" si="58"/>
        <v>0.63590923148026612</v>
      </c>
      <c r="O259" s="24">
        <f t="shared" si="59"/>
        <v>1.416730434507429</v>
      </c>
      <c r="P259" s="23">
        <f t="shared" si="60"/>
        <v>1.1098709833157418E-2</v>
      </c>
      <c r="Q259" s="23">
        <f t="shared" si="60"/>
        <v>2.4726610695364526E-2</v>
      </c>
      <c r="R259">
        <f t="shared" si="61"/>
        <v>1.8722281418532591</v>
      </c>
      <c r="S259">
        <f t="shared" si="62"/>
        <v>59.250480814671704</v>
      </c>
      <c r="T259" s="24">
        <f t="shared" si="63"/>
        <v>1.6090129019564861</v>
      </c>
      <c r="U259" s="24">
        <f t="shared" si="64"/>
        <v>0.54505161238083033</v>
      </c>
      <c r="V259" s="24">
        <v>1.6090129019564861</v>
      </c>
      <c r="W259" s="24">
        <v>0.54505161238083033</v>
      </c>
      <c r="X259" s="24"/>
      <c r="Y259" s="24"/>
      <c r="Z259" s="24"/>
      <c r="AA259" s="24"/>
      <c r="AB259" s="4"/>
    </row>
    <row r="260" spans="1:28">
      <c r="A260" s="1" t="s">
        <v>0</v>
      </c>
      <c r="B260" s="5" t="s">
        <v>316</v>
      </c>
      <c r="C260" s="1" t="s">
        <v>2</v>
      </c>
      <c r="D260" s="1" t="s">
        <v>306</v>
      </c>
      <c r="E260" s="3" t="s">
        <v>317</v>
      </c>
      <c r="F260" s="1">
        <v>29.45</v>
      </c>
      <c r="G260" s="1">
        <v>95.22</v>
      </c>
      <c r="H260" s="1">
        <v>84.38</v>
      </c>
      <c r="I260" s="1">
        <f t="shared" si="49"/>
        <v>29.75</v>
      </c>
      <c r="J260" s="23">
        <f t="shared" si="55"/>
        <v>1.4727088228328151</v>
      </c>
      <c r="K260" s="23">
        <f t="shared" si="55"/>
        <v>0.51923545246831304</v>
      </c>
      <c r="L260">
        <f t="shared" si="56"/>
        <v>0.64532836557681772</v>
      </c>
      <c r="M260">
        <f t="shared" si="57"/>
        <v>75.806752750000001</v>
      </c>
      <c r="N260" s="24">
        <f t="shared" si="58"/>
        <v>0.62562923614562926</v>
      </c>
      <c r="O260" s="24">
        <f t="shared" si="59"/>
        <v>1.3979962197438003</v>
      </c>
      <c r="P260" s="23">
        <f t="shared" si="60"/>
        <v>1.0919290067478349E-2</v>
      </c>
      <c r="Q260" s="23">
        <f t="shared" si="60"/>
        <v>2.4399636964963473E-2</v>
      </c>
      <c r="R260">
        <f t="shared" si="61"/>
        <v>1.8723856882937138</v>
      </c>
      <c r="S260">
        <f t="shared" si="62"/>
        <v>59.239086352678584</v>
      </c>
      <c r="T260" s="24">
        <f t="shared" si="63"/>
        <v>1.608957883299216</v>
      </c>
      <c r="U260" s="24">
        <f t="shared" si="64"/>
        <v>0.54465106730882684</v>
      </c>
      <c r="V260" s="24">
        <v>1.608957883299216</v>
      </c>
      <c r="W260" s="24">
        <v>0.54465106730882684</v>
      </c>
      <c r="X260" s="24"/>
      <c r="Y260" s="24"/>
      <c r="Z260" s="24"/>
      <c r="AA260" s="24"/>
      <c r="AB260" s="4"/>
    </row>
    <row r="261" spans="1:28">
      <c r="A261" s="1" t="s">
        <v>0</v>
      </c>
      <c r="B261" s="5" t="s">
        <v>318</v>
      </c>
      <c r="C261" s="1" t="s">
        <v>2</v>
      </c>
      <c r="D261" s="1" t="s">
        <v>306</v>
      </c>
      <c r="E261" s="3" t="s">
        <v>319</v>
      </c>
      <c r="F261" s="1">
        <v>35.11</v>
      </c>
      <c r="G261" s="1">
        <v>101.5</v>
      </c>
      <c r="H261" s="1">
        <f>ROUND((ROUNDDOWN(G261,0)+(G261-ROUNDDOWN(G261,0))*(5/3)),2)</f>
        <v>101.83</v>
      </c>
      <c r="I261" s="1">
        <f>ROUND((ROUNDDOWN(F261,0)+(F261-ROUNDDOWN(F261,0))*(5/3)),2)</f>
        <v>35.18</v>
      </c>
      <c r="J261" s="23">
        <f t="shared" si="55"/>
        <v>1.7772687773058258</v>
      </c>
      <c r="K261" s="23">
        <f t="shared" si="55"/>
        <v>0.61400683085160512</v>
      </c>
      <c r="L261">
        <f t="shared" si="56"/>
        <v>0.68627101091698139</v>
      </c>
      <c r="M261">
        <f t="shared" si="57"/>
        <v>79.080157659999998</v>
      </c>
      <c r="N261" s="24">
        <f t="shared" si="58"/>
        <v>0.67384481659211204</v>
      </c>
      <c r="O261" s="24">
        <f t="shared" si="59"/>
        <v>1.4262222093837487</v>
      </c>
      <c r="P261" s="23">
        <f t="shared" si="60"/>
        <v>1.176081069702967E-2</v>
      </c>
      <c r="Q261" s="23">
        <f t="shared" si="60"/>
        <v>2.4892273418814382E-2</v>
      </c>
      <c r="R261">
        <f t="shared" si="61"/>
        <v>1.8716466466608859</v>
      </c>
      <c r="S261">
        <f t="shared" si="62"/>
        <v>59.256253870518464</v>
      </c>
      <c r="T261" s="24">
        <f t="shared" si="63"/>
        <v>1.6086095714108684</v>
      </c>
      <c r="U261" s="24">
        <f t="shared" si="64"/>
        <v>0.54551099942371495</v>
      </c>
      <c r="V261" s="24">
        <v>1.6086095714108684</v>
      </c>
      <c r="W261" s="24">
        <v>0.54551099942371495</v>
      </c>
      <c r="X261" s="24"/>
      <c r="Y261" s="24"/>
      <c r="Z261" s="24"/>
      <c r="AA261" s="24"/>
      <c r="AB261" s="4"/>
    </row>
    <row r="262" spans="1:28">
      <c r="A262" s="1" t="s">
        <v>0</v>
      </c>
      <c r="B262" s="5" t="s">
        <v>320</v>
      </c>
      <c r="C262" s="1" t="s">
        <v>2</v>
      </c>
      <c r="D262" s="1" t="s">
        <v>306</v>
      </c>
      <c r="E262" s="3" t="s">
        <v>321</v>
      </c>
      <c r="F262" s="1">
        <v>33.340000000000003</v>
      </c>
      <c r="G262" s="1">
        <v>101.53</v>
      </c>
      <c r="H262" s="1">
        <f>ROUND((ROUNDDOWN(G262,0)+(G262-ROUNDDOWN(G262,0))*(5/3)),2)</f>
        <v>101.88</v>
      </c>
      <c r="I262" s="1">
        <f>ROUND((ROUNDDOWN(F262,0)+(F262-ROUNDDOWN(F262,0))*(5/3)),2)</f>
        <v>33.57</v>
      </c>
      <c r="J262" s="23">
        <f t="shared" si="55"/>
        <v>1.7781414419318229</v>
      </c>
      <c r="K262" s="23">
        <f t="shared" si="55"/>
        <v>0.58590702989449639</v>
      </c>
      <c r="L262">
        <f t="shared" si="56"/>
        <v>0.68670421292819406</v>
      </c>
      <c r="M262">
        <f t="shared" si="57"/>
        <v>78.109590089999983</v>
      </c>
      <c r="N262" s="24">
        <f t="shared" si="58"/>
        <v>0.67196993407588135</v>
      </c>
      <c r="O262" s="24">
        <f t="shared" si="59"/>
        <v>1.4147374885999953</v>
      </c>
      <c r="P262" s="23">
        <f t="shared" si="60"/>
        <v>1.1728087824033369E-2</v>
      </c>
      <c r="Q262" s="23">
        <f t="shared" si="60"/>
        <v>2.469182722746566E-2</v>
      </c>
      <c r="R262">
        <f t="shared" si="61"/>
        <v>1.871675389916009</v>
      </c>
      <c r="S262">
        <f t="shared" si="62"/>
        <v>59.249268671719193</v>
      </c>
      <c r="T262" s="24">
        <f t="shared" si="63"/>
        <v>1.6085176153046772</v>
      </c>
      <c r="U262" s="24">
        <f t="shared" si="64"/>
        <v>0.54530019680952813</v>
      </c>
      <c r="V262" s="24">
        <v>1.6085176153046772</v>
      </c>
      <c r="W262" s="24">
        <v>0.54530019680952813</v>
      </c>
      <c r="X262" s="24"/>
      <c r="Y262" s="24"/>
      <c r="Z262" s="24"/>
      <c r="AA262" s="24"/>
      <c r="AB262" s="4"/>
    </row>
    <row r="263" spans="1:28">
      <c r="A263" s="1" t="s">
        <v>0</v>
      </c>
      <c r="B263" s="5" t="s">
        <v>322</v>
      </c>
      <c r="C263" s="1" t="s">
        <v>2</v>
      </c>
      <c r="D263" s="1" t="s">
        <v>306</v>
      </c>
      <c r="E263" s="3" t="s">
        <v>323</v>
      </c>
      <c r="F263" s="1">
        <v>31.51</v>
      </c>
      <c r="G263" s="1">
        <v>102.21</v>
      </c>
      <c r="H263" s="1">
        <f>ROUND((ROUNDDOWN(G263,0)+(G263-ROUNDDOWN(G263,0))*(5/3)),2)</f>
        <v>102.35</v>
      </c>
      <c r="I263" s="1">
        <f>ROUND((ROUNDDOWN(F263,0)+(F263-ROUNDDOWN(F263,0))*(5/3)),2)</f>
        <v>31.85</v>
      </c>
      <c r="J263" s="23">
        <f t="shared" si="55"/>
        <v>1.7863444894161962</v>
      </c>
      <c r="K263" s="23">
        <f t="shared" si="55"/>
        <v>0.55588736676019401</v>
      </c>
      <c r="L263">
        <f t="shared" si="56"/>
        <v>0.69085045844096615</v>
      </c>
      <c r="M263">
        <f t="shared" si="57"/>
        <v>77.072710449999988</v>
      </c>
      <c r="N263" s="24">
        <f t="shared" si="58"/>
        <v>0.67334068174007489</v>
      </c>
      <c r="O263" s="24">
        <f t="shared" si="59"/>
        <v>1.4016731303725081</v>
      </c>
      <c r="P263" s="23">
        <f t="shared" si="60"/>
        <v>1.1752011883987569E-2</v>
      </c>
      <c r="Q263" s="23">
        <f t="shared" si="60"/>
        <v>2.4463811161735998E-2</v>
      </c>
      <c r="R263">
        <f t="shared" si="61"/>
        <v>1.8716543754416786</v>
      </c>
      <c r="S263">
        <f t="shared" si="62"/>
        <v>59.241322711070936</v>
      </c>
      <c r="T263" s="24">
        <f t="shared" si="63"/>
        <v>1.6083668223544847</v>
      </c>
      <c r="U263" s="24">
        <f t="shared" si="64"/>
        <v>0.54508787897282995</v>
      </c>
      <c r="V263" s="24">
        <v>1.6083668223544847</v>
      </c>
      <c r="W263" s="24">
        <v>0.54508787897282995</v>
      </c>
      <c r="X263" s="24"/>
      <c r="Y263" s="24"/>
      <c r="Z263" s="24"/>
      <c r="AA263" s="24"/>
      <c r="AB263" s="4"/>
    </row>
    <row r="264" spans="1:28">
      <c r="A264" s="1" t="s">
        <v>0</v>
      </c>
      <c r="B264" s="5" t="s">
        <v>172</v>
      </c>
      <c r="C264" s="1" t="s">
        <v>2</v>
      </c>
      <c r="D264" s="1" t="s">
        <v>324</v>
      </c>
      <c r="E264" s="3" t="s">
        <v>325</v>
      </c>
      <c r="F264" s="1">
        <v>40.450000000000003</v>
      </c>
      <c r="G264" s="1">
        <v>111.53</v>
      </c>
      <c r="H264" s="1">
        <f t="shared" ref="H264:H271" si="65">ROUND((ROUNDDOWN(G264,0)+(G264-ROUNDDOWN(G264,0))*(5/3)),2)</f>
        <v>111.88</v>
      </c>
      <c r="I264" s="1">
        <f t="shared" si="49"/>
        <v>40.75</v>
      </c>
      <c r="J264" s="23">
        <f t="shared" si="55"/>
        <v>1.9526743671312559</v>
      </c>
      <c r="K264" s="23">
        <f t="shared" si="55"/>
        <v>0.71122167018768934</v>
      </c>
      <c r="L264">
        <f t="shared" si="56"/>
        <v>0.79967726088222646</v>
      </c>
      <c r="M264">
        <f t="shared" si="57"/>
        <v>82.43795974999999</v>
      </c>
      <c r="N264" s="24">
        <f t="shared" si="58"/>
        <v>0.79272242420608019</v>
      </c>
      <c r="O264" s="24">
        <f t="shared" si="59"/>
        <v>1.4509890455083712</v>
      </c>
      <c r="P264" s="23">
        <f t="shared" si="60"/>
        <v>1.3835616356787296E-2</v>
      </c>
      <c r="Q264" s="23">
        <f t="shared" si="60"/>
        <v>2.5324536254490916E-2</v>
      </c>
      <c r="R264">
        <f t="shared" si="61"/>
        <v>1.8698232918653743</v>
      </c>
      <c r="S264">
        <f t="shared" si="62"/>
        <v>59.271317473475534</v>
      </c>
      <c r="T264" s="24">
        <f t="shared" si="63"/>
        <v>1.6072937139423917</v>
      </c>
      <c r="U264" s="24">
        <f t="shared" si="64"/>
        <v>0.54686563679060296</v>
      </c>
      <c r="V264" s="24">
        <v>1.6072937139423917</v>
      </c>
      <c r="W264" s="24">
        <v>0.54686563679060296</v>
      </c>
      <c r="X264" s="24"/>
      <c r="Y264" s="24"/>
      <c r="Z264" s="24"/>
      <c r="AA264" s="24"/>
      <c r="AB264" s="4"/>
    </row>
    <row r="265" spans="1:28">
      <c r="A265" s="1" t="s">
        <v>0</v>
      </c>
      <c r="B265" s="5" t="s">
        <v>326</v>
      </c>
      <c r="C265" s="1" t="s">
        <v>2</v>
      </c>
      <c r="D265" s="1" t="s">
        <v>324</v>
      </c>
      <c r="E265" s="3" t="s">
        <v>327</v>
      </c>
      <c r="F265" s="1">
        <v>41.13</v>
      </c>
      <c r="G265" s="1">
        <v>111.57</v>
      </c>
      <c r="H265" s="1">
        <f t="shared" si="65"/>
        <v>111.95</v>
      </c>
      <c r="I265" s="1">
        <f t="shared" si="49"/>
        <v>41.22</v>
      </c>
      <c r="J265" s="23">
        <f t="shared" si="55"/>
        <v>1.953896097607652</v>
      </c>
      <c r="K265" s="23">
        <f t="shared" si="55"/>
        <v>0.71942471767206262</v>
      </c>
      <c r="L265">
        <f t="shared" si="56"/>
        <v>0.80062258653833418</v>
      </c>
      <c r="M265">
        <f t="shared" si="57"/>
        <v>82.72129314</v>
      </c>
      <c r="N265" s="24">
        <f t="shared" si="58"/>
        <v>0.79417084612358257</v>
      </c>
      <c r="O265" s="24">
        <f t="shared" si="59"/>
        <v>1.4547906393934587</v>
      </c>
      <c r="P265" s="23">
        <f t="shared" si="60"/>
        <v>1.3860896088205761E-2</v>
      </c>
      <c r="Q265" s="23">
        <f t="shared" si="60"/>
        <v>2.5390886584609376E-2</v>
      </c>
      <c r="R265">
        <f t="shared" si="61"/>
        <v>1.8698010651904773</v>
      </c>
      <c r="S265">
        <f t="shared" si="62"/>
        <v>59.273629666304728</v>
      </c>
      <c r="T265" s="24">
        <f t="shared" si="63"/>
        <v>1.6073131629311235</v>
      </c>
      <c r="U265" s="24">
        <f t="shared" si="64"/>
        <v>0.54694185698002873</v>
      </c>
      <c r="V265" s="24">
        <v>1.6073131629311235</v>
      </c>
      <c r="W265" s="24">
        <v>0.54694185698002873</v>
      </c>
      <c r="X265" s="24"/>
      <c r="Y265" s="24"/>
      <c r="Z265" s="24"/>
      <c r="AA265" s="24"/>
      <c r="AB265" s="4" t="s">
        <v>574</v>
      </c>
    </row>
    <row r="266" spans="1:28">
      <c r="A266" s="1" t="s">
        <v>0</v>
      </c>
      <c r="B266" s="5" t="s">
        <v>328</v>
      </c>
      <c r="C266" s="1" t="s">
        <v>2</v>
      </c>
      <c r="D266" s="1" t="s">
        <v>324</v>
      </c>
      <c r="E266" s="3" t="s">
        <v>329</v>
      </c>
      <c r="F266" s="1">
        <v>40.14</v>
      </c>
      <c r="G266" s="1">
        <v>111.39</v>
      </c>
      <c r="H266" s="1">
        <f t="shared" si="65"/>
        <v>111.65</v>
      </c>
      <c r="I266" s="1">
        <f t="shared" si="49"/>
        <v>40.229999999999997</v>
      </c>
      <c r="J266" s="23">
        <f t="shared" si="55"/>
        <v>1.9486601098516689</v>
      </c>
      <c r="K266" s="23">
        <f t="shared" si="55"/>
        <v>0.70214595807731872</v>
      </c>
      <c r="L266">
        <f t="shared" si="56"/>
        <v>0.79658360821402097</v>
      </c>
      <c r="M266">
        <f t="shared" si="57"/>
        <v>82.124484509999988</v>
      </c>
      <c r="N266" s="24">
        <f t="shared" si="58"/>
        <v>0.78907031741639178</v>
      </c>
      <c r="O266" s="24">
        <f t="shared" si="59"/>
        <v>1.4470774152248287</v>
      </c>
      <c r="P266" s="23">
        <f t="shared" si="60"/>
        <v>1.3771875068672793E-2</v>
      </c>
      <c r="Q266" s="23">
        <f t="shared" si="60"/>
        <v>2.5256265426922379E-2</v>
      </c>
      <c r="R266">
        <f t="shared" si="61"/>
        <v>1.8698793339207744</v>
      </c>
      <c r="S266">
        <f t="shared" si="62"/>
        <v>59.268938354672891</v>
      </c>
      <c r="T266" s="24">
        <f t="shared" si="63"/>
        <v>1.6073022121803042</v>
      </c>
      <c r="U266" s="24">
        <f t="shared" si="64"/>
        <v>0.54677025922955391</v>
      </c>
      <c r="V266" s="24">
        <v>1.6073022121803042</v>
      </c>
      <c r="W266" s="24">
        <v>0.54677025922955391</v>
      </c>
      <c r="X266" s="24"/>
      <c r="Y266" s="24"/>
      <c r="Z266" s="24"/>
      <c r="AA266" s="24"/>
      <c r="AB266" s="4" t="s">
        <v>574</v>
      </c>
    </row>
    <row r="267" spans="1:28">
      <c r="A267" s="1" t="s">
        <v>0</v>
      </c>
      <c r="B267" s="5" t="s">
        <v>330</v>
      </c>
      <c r="C267" s="1" t="s">
        <v>2</v>
      </c>
      <c r="D267" s="1" t="s">
        <v>331</v>
      </c>
      <c r="E267" s="3" t="s">
        <v>207</v>
      </c>
      <c r="F267" s="1">
        <v>36.5</v>
      </c>
      <c r="G267" s="1">
        <v>76.17</v>
      </c>
      <c r="H267" s="1">
        <f t="shared" si="65"/>
        <v>76.28</v>
      </c>
      <c r="I267" s="1">
        <f t="shared" si="49"/>
        <v>36.83</v>
      </c>
      <c r="J267" s="23">
        <f t="shared" si="55"/>
        <v>1.3313371534212746</v>
      </c>
      <c r="K267" s="23">
        <f t="shared" si="55"/>
        <v>0.64280476350951155</v>
      </c>
      <c r="L267">
        <f t="shared" si="56"/>
        <v>0.70368041266716386</v>
      </c>
      <c r="M267">
        <f t="shared" si="57"/>
        <v>80.07483870999998</v>
      </c>
      <c r="N267" s="24">
        <f t="shared" si="58"/>
        <v>0.69314894088443846</v>
      </c>
      <c r="O267" s="24">
        <f t="shared" si="59"/>
        <v>1.4349387535568008</v>
      </c>
      <c r="P267" s="23">
        <f t="shared" si="60"/>
        <v>1.2097731225144986E-2</v>
      </c>
      <c r="Q267" s="23">
        <f t="shared" si="60"/>
        <v>2.5044405814029665E-2</v>
      </c>
      <c r="R267">
        <f t="shared" si="61"/>
        <v>1.87135067596206</v>
      </c>
      <c r="S267">
        <f t="shared" si="62"/>
        <v>59.261555418117034</v>
      </c>
      <c r="T267" s="24">
        <f t="shared" si="63"/>
        <v>1.6084437056399659</v>
      </c>
      <c r="U267" s="24">
        <f t="shared" si="64"/>
        <v>0.5458111237657739</v>
      </c>
      <c r="V267" s="24">
        <v>1.6084437056399659</v>
      </c>
      <c r="W267" s="24">
        <v>0.5458111237657739</v>
      </c>
      <c r="X267" s="24"/>
      <c r="Y267" s="24"/>
      <c r="Z267" s="24"/>
      <c r="AA267" s="24"/>
      <c r="AB267" s="4"/>
    </row>
    <row r="268" spans="1:28">
      <c r="A268" s="1" t="s">
        <v>0</v>
      </c>
      <c r="B268" s="5" t="s">
        <v>236</v>
      </c>
      <c r="C268" s="1" t="s">
        <v>2</v>
      </c>
      <c r="D268" s="1" t="s">
        <v>331</v>
      </c>
      <c r="E268" s="3" t="s">
        <v>332</v>
      </c>
      <c r="F268" s="1">
        <v>37.322000000000003</v>
      </c>
      <c r="G268" s="1">
        <v>77.260000000000005</v>
      </c>
      <c r="H268" s="1">
        <f t="shared" si="65"/>
        <v>77.430000000000007</v>
      </c>
      <c r="I268" s="1">
        <f t="shared" si="49"/>
        <v>37.54</v>
      </c>
      <c r="J268" s="23">
        <f t="shared" si="55"/>
        <v>1.3514084398192094</v>
      </c>
      <c r="K268" s="23">
        <f t="shared" si="55"/>
        <v>0.65519660119867129</v>
      </c>
      <c r="L268">
        <f t="shared" si="56"/>
        <v>0.69283682224189458</v>
      </c>
      <c r="M268">
        <f t="shared" si="57"/>
        <v>80.502852979999986</v>
      </c>
      <c r="N268" s="24">
        <f t="shared" si="58"/>
        <v>0.68334067512940244</v>
      </c>
      <c r="O268" s="24">
        <f t="shared" si="59"/>
        <v>1.4419092672886011</v>
      </c>
      <c r="P268" s="23">
        <f t="shared" si="60"/>
        <v>1.1926544693809001E-2</v>
      </c>
      <c r="Q268" s="23">
        <f t="shared" si="60"/>
        <v>2.516606422920506E-2</v>
      </c>
      <c r="R268">
        <f t="shared" si="61"/>
        <v>1.8715010619247565</v>
      </c>
      <c r="S268">
        <f t="shared" si="62"/>
        <v>59.265795000869325</v>
      </c>
      <c r="T268" s="24">
        <f t="shared" si="63"/>
        <v>1.6086437398362758</v>
      </c>
      <c r="U268" s="24">
        <f t="shared" si="64"/>
        <v>0.54585328698701552</v>
      </c>
      <c r="V268" s="24">
        <v>1.6086437398362758</v>
      </c>
      <c r="W268" s="24">
        <v>0.54585328698701552</v>
      </c>
      <c r="X268" s="24"/>
      <c r="Y268" s="24"/>
      <c r="Z268" s="24"/>
      <c r="AA268" s="24"/>
      <c r="AB268" s="4"/>
    </row>
    <row r="269" spans="1:28">
      <c r="A269" s="1" t="s">
        <v>0</v>
      </c>
      <c r="B269" s="5" t="s">
        <v>229</v>
      </c>
      <c r="C269" s="1" t="s">
        <v>2</v>
      </c>
      <c r="D269" s="1" t="s">
        <v>331</v>
      </c>
      <c r="E269" s="3" t="s">
        <v>333</v>
      </c>
      <c r="F269" s="1">
        <v>37.159999999999997</v>
      </c>
      <c r="G269" s="1">
        <v>79.56</v>
      </c>
      <c r="H269" s="1">
        <f t="shared" si="65"/>
        <v>79.930000000000007</v>
      </c>
      <c r="I269" s="1">
        <f t="shared" si="49"/>
        <v>37.270000000000003</v>
      </c>
      <c r="J269" s="23">
        <f t="shared" si="55"/>
        <v>1.3950416711190676</v>
      </c>
      <c r="K269" s="23">
        <f t="shared" si="55"/>
        <v>0.65048421221828667</v>
      </c>
      <c r="L269">
        <f t="shared" si="56"/>
        <v>0.672019698418724</v>
      </c>
      <c r="M269">
        <f t="shared" si="57"/>
        <v>80.340086990000003</v>
      </c>
      <c r="N269" s="24">
        <f t="shared" si="58"/>
        <v>0.66249120598556011</v>
      </c>
      <c r="O269" s="24">
        <f t="shared" si="59"/>
        <v>1.4434616022679934</v>
      </c>
      <c r="P269" s="23">
        <f t="shared" si="60"/>
        <v>1.1562652809955989E-2</v>
      </c>
      <c r="Q269" s="23">
        <f t="shared" si="60"/>
        <v>2.5193157585689331E-2</v>
      </c>
      <c r="R269">
        <f t="shared" si="61"/>
        <v>1.8718206988328934</v>
      </c>
      <c r="S269">
        <f t="shared" si="62"/>
        <v>59.266739156903952</v>
      </c>
      <c r="T269" s="24">
        <f t="shared" si="63"/>
        <v>1.6089342462177616</v>
      </c>
      <c r="U269" s="24">
        <f t="shared" si="64"/>
        <v>0.54571644748395287</v>
      </c>
      <c r="V269" s="24">
        <v>1.6089342462177616</v>
      </c>
      <c r="W269" s="24">
        <v>0.54571644748395287</v>
      </c>
      <c r="X269" s="24"/>
      <c r="Y269" s="24"/>
      <c r="Z269" s="24"/>
      <c r="AA269" s="24"/>
      <c r="AB269" s="4"/>
    </row>
    <row r="270" spans="1:28">
      <c r="A270" s="1" t="s">
        <v>0</v>
      </c>
      <c r="B270" s="2" t="s">
        <v>176</v>
      </c>
      <c r="C270" s="1" t="s">
        <v>2</v>
      </c>
      <c r="D270" s="1" t="s">
        <v>334</v>
      </c>
      <c r="E270" s="3" t="s">
        <v>335</v>
      </c>
      <c r="F270" s="1">
        <v>44.28</v>
      </c>
      <c r="G270" s="1">
        <v>73.12</v>
      </c>
      <c r="H270" s="1">
        <f t="shared" si="65"/>
        <v>73.2</v>
      </c>
      <c r="I270" s="1">
        <f t="shared" si="49"/>
        <v>44.47</v>
      </c>
      <c r="J270" s="23">
        <f t="shared" si="55"/>
        <v>1.2775810124598492</v>
      </c>
      <c r="K270" s="23">
        <f t="shared" si="55"/>
        <v>0.77614791836187835</v>
      </c>
      <c r="L270">
        <f t="shared" si="56"/>
        <v>0.73627474875915333</v>
      </c>
      <c r="M270">
        <f t="shared" si="57"/>
        <v>84.680513389999987</v>
      </c>
      <c r="N270" s="24">
        <f t="shared" si="58"/>
        <v>0.73310377896860246</v>
      </c>
      <c r="O270" s="24">
        <f t="shared" si="59"/>
        <v>1.4879668323613728</v>
      </c>
      <c r="P270" s="23">
        <f t="shared" si="60"/>
        <v>1.2795074701814872E-2</v>
      </c>
      <c r="Q270" s="23">
        <f t="shared" si="60"/>
        <v>2.5969920385176468E-2</v>
      </c>
      <c r="R270">
        <f t="shared" si="61"/>
        <v>1.8707379437787508</v>
      </c>
      <c r="S270">
        <f t="shared" si="62"/>
        <v>59.293807980401091</v>
      </c>
      <c r="T270" s="24">
        <f t="shared" si="63"/>
        <v>1.6084550432553639</v>
      </c>
      <c r="U270" s="24">
        <f t="shared" si="64"/>
        <v>0.54702957279404452</v>
      </c>
      <c r="V270" s="24">
        <v>1.6084550432553639</v>
      </c>
      <c r="W270" s="24">
        <v>0.54702957279404452</v>
      </c>
      <c r="X270" s="24"/>
      <c r="Y270" s="24"/>
      <c r="Z270" s="24"/>
      <c r="AA270" s="24"/>
      <c r="AB270" s="4"/>
    </row>
    <row r="271" spans="1:28">
      <c r="A271" s="1" t="s">
        <v>0</v>
      </c>
      <c r="B271" s="5" t="s">
        <v>336</v>
      </c>
      <c r="C271" s="1" t="s">
        <v>2</v>
      </c>
      <c r="D271" s="1" t="s">
        <v>334</v>
      </c>
      <c r="E271" s="3" t="s">
        <v>337</v>
      </c>
      <c r="F271" s="1">
        <v>43.36</v>
      </c>
      <c r="G271" s="1">
        <v>72.58</v>
      </c>
      <c r="H271" s="1">
        <f t="shared" si="65"/>
        <v>72.97</v>
      </c>
      <c r="I271" s="1">
        <f t="shared" si="49"/>
        <v>43.6</v>
      </c>
      <c r="J271" s="23">
        <f t="shared" si="55"/>
        <v>1.2735667551802623</v>
      </c>
      <c r="K271" s="23">
        <f t="shared" si="55"/>
        <v>0.76096355386952774</v>
      </c>
      <c r="L271">
        <f t="shared" si="56"/>
        <v>0.73890146683879876</v>
      </c>
      <c r="M271">
        <f t="shared" si="57"/>
        <v>84.156045199999994</v>
      </c>
      <c r="N271" s="24">
        <f t="shared" si="58"/>
        <v>0.73506131473679837</v>
      </c>
      <c r="O271" s="24">
        <f t="shared" si="59"/>
        <v>1.4809917250099207</v>
      </c>
      <c r="P271" s="23">
        <f t="shared" si="60"/>
        <v>1.2829240146195447E-2</v>
      </c>
      <c r="Q271" s="23">
        <f t="shared" si="60"/>
        <v>2.5848181796213569E-2</v>
      </c>
      <c r="R271">
        <f t="shared" si="61"/>
        <v>1.8707079187364166</v>
      </c>
      <c r="S271">
        <f t="shared" si="62"/>
        <v>59.28956560373269</v>
      </c>
      <c r="T271" s="24">
        <f t="shared" si="63"/>
        <v>1.6083584933675703</v>
      </c>
      <c r="U271" s="24">
        <f t="shared" si="64"/>
        <v>0.54692581364082904</v>
      </c>
      <c r="V271" s="24">
        <v>1.6083584933675703</v>
      </c>
      <c r="W271" s="24">
        <v>0.54692581364082904</v>
      </c>
      <c r="X271" s="24"/>
      <c r="Y271" s="24"/>
      <c r="Z271" s="24"/>
      <c r="AA271" s="24"/>
      <c r="AB271" s="4"/>
    </row>
    <row r="272" spans="1:28">
      <c r="A272" s="1" t="s">
        <v>0</v>
      </c>
      <c r="B272" s="5" t="s">
        <v>338</v>
      </c>
      <c r="C272" s="1" t="s">
        <v>2</v>
      </c>
      <c r="D272" s="1" t="s">
        <v>339</v>
      </c>
      <c r="E272" s="3" t="s">
        <v>340</v>
      </c>
      <c r="F272" s="1">
        <v>47.36</v>
      </c>
      <c r="G272" s="1">
        <v>122.19</v>
      </c>
      <c r="H272" s="1">
        <v>85.38</v>
      </c>
      <c r="I272" s="1">
        <f t="shared" si="49"/>
        <v>47.6</v>
      </c>
      <c r="J272" s="23">
        <f t="shared" si="55"/>
        <v>1.4901621153527584</v>
      </c>
      <c r="K272" s="23">
        <f t="shared" si="55"/>
        <v>0.83077672394930091</v>
      </c>
      <c r="L272">
        <f t="shared" si="56"/>
        <v>0.6413121788808156</v>
      </c>
      <c r="M272">
        <f t="shared" si="57"/>
        <v>86.567393199999984</v>
      </c>
      <c r="N272" s="24">
        <f t="shared" si="58"/>
        <v>0.64016161048352438</v>
      </c>
      <c r="O272" s="24">
        <f t="shared" si="59"/>
        <v>1.5178280807183766</v>
      </c>
      <c r="P272" s="23">
        <f t="shared" si="60"/>
        <v>1.1172927847806949E-2</v>
      </c>
      <c r="Q272" s="23">
        <f t="shared" si="60"/>
        <v>2.649109748776193E-2</v>
      </c>
      <c r="R272">
        <f t="shared" si="61"/>
        <v>1.8721629680800544</v>
      </c>
      <c r="S272">
        <f t="shared" si="62"/>
        <v>59.311970089876411</v>
      </c>
      <c r="T272" s="24">
        <f t="shared" si="63"/>
        <v>1.609983233181683</v>
      </c>
      <c r="U272" s="24">
        <f t="shared" si="64"/>
        <v>0.54681220264618891</v>
      </c>
      <c r="V272" s="24">
        <v>1.609983233181683</v>
      </c>
      <c r="W272" s="24">
        <v>0.54681220264618891</v>
      </c>
      <c r="X272" s="24"/>
      <c r="Y272" s="24"/>
      <c r="Z272" s="24"/>
      <c r="AA272" s="24"/>
      <c r="AB272" s="4" t="s">
        <v>574</v>
      </c>
    </row>
    <row r="273" spans="1:28">
      <c r="A273" s="1" t="s">
        <v>0</v>
      </c>
      <c r="B273" s="5" t="s">
        <v>341</v>
      </c>
      <c r="C273" s="1" t="s">
        <v>2</v>
      </c>
      <c r="D273" s="1" t="s">
        <v>339</v>
      </c>
      <c r="E273" s="3" t="s">
        <v>342</v>
      </c>
      <c r="F273" s="1">
        <v>47.39</v>
      </c>
      <c r="G273" s="1">
        <v>117.25</v>
      </c>
      <c r="H273" s="1">
        <f t="shared" ref="H273:H336" si="66">ROUND((ROUNDDOWN(G273,0)+(G273-ROUNDDOWN(G273,0))*(5/3)),2)</f>
        <v>117.42</v>
      </c>
      <c r="I273" s="1">
        <f t="shared" si="49"/>
        <v>47.65</v>
      </c>
      <c r="J273" s="23">
        <f t="shared" si="55"/>
        <v>2.0493656076917417</v>
      </c>
      <c r="K273" s="23">
        <f t="shared" si="55"/>
        <v>0.83164938857529802</v>
      </c>
      <c r="L273">
        <f t="shared" si="56"/>
        <v>0.87933139365007429</v>
      </c>
      <c r="M273">
        <f t="shared" si="57"/>
        <v>86.597535049999991</v>
      </c>
      <c r="N273" s="24">
        <f t="shared" si="58"/>
        <v>0.87778137470389994</v>
      </c>
      <c r="O273" s="24">
        <f t="shared" si="59"/>
        <v>1.5040385803572176</v>
      </c>
      <c r="P273" s="23">
        <f t="shared" si="60"/>
        <v>1.532017510126512E-2</v>
      </c>
      <c r="Q273" s="23">
        <f t="shared" si="60"/>
        <v>2.6250425304254758E-2</v>
      </c>
      <c r="R273">
        <f t="shared" si="61"/>
        <v>1.8685175901796536</v>
      </c>
      <c r="S273">
        <f t="shared" si="62"/>
        <v>59.303583085683719</v>
      </c>
      <c r="T273" s="24">
        <f t="shared" si="63"/>
        <v>1.6067087486498819</v>
      </c>
      <c r="U273" s="24">
        <f t="shared" si="64"/>
        <v>0.54843746803592885</v>
      </c>
      <c r="V273" s="24">
        <v>1.6067087486498819</v>
      </c>
      <c r="W273" s="24">
        <v>0.54843746803592885</v>
      </c>
      <c r="X273" s="24"/>
      <c r="Y273" s="24"/>
      <c r="Z273" s="24"/>
      <c r="AA273" s="24"/>
      <c r="AB273" s="4" t="s">
        <v>574</v>
      </c>
    </row>
    <row r="274" spans="1:28">
      <c r="A274" s="1" t="s">
        <v>0</v>
      </c>
      <c r="B274" s="5" t="s">
        <v>343</v>
      </c>
      <c r="C274" s="1" t="s">
        <v>2</v>
      </c>
      <c r="D274" s="1" t="s">
        <v>339</v>
      </c>
      <c r="E274" s="3" t="s">
        <v>344</v>
      </c>
      <c r="F274" s="1">
        <v>46.3</v>
      </c>
      <c r="G274" s="1">
        <v>118.19</v>
      </c>
      <c r="H274" s="1">
        <f t="shared" si="66"/>
        <v>118.32</v>
      </c>
      <c r="I274" s="1">
        <f t="shared" si="49"/>
        <v>46.5</v>
      </c>
      <c r="J274" s="23">
        <f t="shared" si="55"/>
        <v>2.0650735709596906</v>
      </c>
      <c r="K274" s="23">
        <f t="shared" si="55"/>
        <v>0.81157810217736326</v>
      </c>
      <c r="L274">
        <f t="shared" si="56"/>
        <v>0.89307601939436354</v>
      </c>
      <c r="M274">
        <f t="shared" si="57"/>
        <v>85.90427249999999</v>
      </c>
      <c r="N274" s="24">
        <f t="shared" si="58"/>
        <v>0.89079520296567016</v>
      </c>
      <c r="O274" s="24">
        <f t="shared" si="59"/>
        <v>1.4924400727198714</v>
      </c>
      <c r="P274" s="23">
        <f t="shared" si="60"/>
        <v>1.5547309252722101E-2</v>
      </c>
      <c r="Q274" s="23">
        <f t="shared" si="60"/>
        <v>2.6047993157665362E-2</v>
      </c>
      <c r="R274">
        <f t="shared" si="61"/>
        <v>1.8683177428191493</v>
      </c>
      <c r="S274">
        <f t="shared" si="62"/>
        <v>59.296528679821606</v>
      </c>
      <c r="T274" s="24">
        <f t="shared" si="63"/>
        <v>1.606419461967993</v>
      </c>
      <c r="U274" s="24">
        <f t="shared" si="64"/>
        <v>0.54834169415856249</v>
      </c>
      <c r="V274" s="24">
        <v>1.606419461967993</v>
      </c>
      <c r="W274" s="24">
        <v>0.54834169415856249</v>
      </c>
      <c r="X274" s="24"/>
      <c r="Y274" s="24"/>
      <c r="Z274" s="24"/>
      <c r="AA274" s="24"/>
      <c r="AB274" s="4"/>
    </row>
    <row r="275" spans="1:28">
      <c r="A275" s="1" t="s">
        <v>0</v>
      </c>
      <c r="B275" s="5" t="s">
        <v>345</v>
      </c>
      <c r="C275" s="1" t="s">
        <v>2</v>
      </c>
      <c r="D275" s="1" t="s">
        <v>346</v>
      </c>
      <c r="E275" s="3" t="s">
        <v>347</v>
      </c>
      <c r="F275" s="1">
        <v>43.02</v>
      </c>
      <c r="G275" s="1">
        <v>89.24</v>
      </c>
      <c r="H275" s="1">
        <f t="shared" si="66"/>
        <v>89.4</v>
      </c>
      <c r="I275" s="1">
        <f t="shared" ref="I275:I338" si="67">ROUND((ROUNDDOWN(F275,0)+(F275-ROUNDDOWN(F275,0))*(5/3)),2)</f>
        <v>43.03</v>
      </c>
      <c r="J275" s="23">
        <f t="shared" si="55"/>
        <v>1.5603243512829308</v>
      </c>
      <c r="K275" s="23">
        <f t="shared" si="55"/>
        <v>0.75101517713316002</v>
      </c>
      <c r="L275">
        <f t="shared" si="56"/>
        <v>0.63299573391542729</v>
      </c>
      <c r="M275">
        <f t="shared" si="57"/>
        <v>83.812428109999999</v>
      </c>
      <c r="N275" s="24">
        <f t="shared" si="58"/>
        <v>0.62930813300319666</v>
      </c>
      <c r="O275" s="24">
        <f t="shared" si="59"/>
        <v>1.4879996710992445</v>
      </c>
      <c r="P275" s="23">
        <f t="shared" si="60"/>
        <v>1.0983498930484172E-2</v>
      </c>
      <c r="Q275" s="23">
        <f t="shared" si="60"/>
        <v>2.5970493529274528E-2</v>
      </c>
      <c r="R275">
        <f t="shared" si="61"/>
        <v>1.8723293087142692</v>
      </c>
      <c r="S275">
        <f t="shared" si="62"/>
        <v>59.293827953469375</v>
      </c>
      <c r="T275" s="24">
        <f t="shared" si="63"/>
        <v>1.6098236274834756</v>
      </c>
      <c r="U275" s="24">
        <f t="shared" si="64"/>
        <v>0.54621752600093554</v>
      </c>
      <c r="V275" s="24">
        <v>1.6098236274834756</v>
      </c>
      <c r="W275" s="24">
        <v>0.54621752600093554</v>
      </c>
      <c r="X275" s="24"/>
      <c r="Y275" s="24"/>
      <c r="Z275" s="24"/>
      <c r="AA275" s="24"/>
      <c r="AB275" s="4"/>
    </row>
    <row r="276" spans="1:28">
      <c r="A276" s="1" t="s">
        <v>0</v>
      </c>
      <c r="B276" s="5" t="s">
        <v>348</v>
      </c>
      <c r="C276" s="1" t="s">
        <v>2</v>
      </c>
      <c r="D276" s="1" t="s">
        <v>346</v>
      </c>
      <c r="E276" s="6" t="s">
        <v>349</v>
      </c>
      <c r="F276" s="1">
        <v>43.05</v>
      </c>
      <c r="G276" s="1">
        <v>87.95</v>
      </c>
      <c r="H276" s="1">
        <f t="shared" si="66"/>
        <v>88.58</v>
      </c>
      <c r="I276" s="1">
        <f t="shared" si="67"/>
        <v>43.08</v>
      </c>
      <c r="J276" s="23">
        <f t="shared" si="55"/>
        <v>1.5460126514165771</v>
      </c>
      <c r="K276" s="23">
        <f t="shared" si="55"/>
        <v>0.75188784175915713</v>
      </c>
      <c r="L276">
        <f t="shared" si="56"/>
        <v>0.63365648284887166</v>
      </c>
      <c r="M276">
        <f t="shared" si="57"/>
        <v>83.842569959999977</v>
      </c>
      <c r="N276" s="24">
        <f t="shared" si="58"/>
        <v>0.63000087523867754</v>
      </c>
      <c r="O276" s="24">
        <f t="shared" si="59"/>
        <v>1.4882598711185102</v>
      </c>
      <c r="P276" s="23">
        <f t="shared" si="60"/>
        <v>1.099558956336094E-2</v>
      </c>
      <c r="Q276" s="23">
        <f t="shared" si="60"/>
        <v>2.5975034876324469E-2</v>
      </c>
      <c r="R276">
        <f t="shared" si="61"/>
        <v>1.8723186921626676</v>
      </c>
      <c r="S276">
        <f t="shared" si="62"/>
        <v>59.293986211462439</v>
      </c>
      <c r="T276" s="24">
        <f t="shared" si="63"/>
        <v>1.6098171401850505</v>
      </c>
      <c r="U276" s="24">
        <f t="shared" si="64"/>
        <v>0.54622739369887663</v>
      </c>
      <c r="V276" s="24">
        <v>1.6098171401850505</v>
      </c>
      <c r="W276" s="24">
        <v>0.54622739369887663</v>
      </c>
      <c r="X276" s="24"/>
      <c r="Y276" s="24"/>
      <c r="Z276" s="24"/>
      <c r="AA276" s="24"/>
      <c r="AB276" s="4"/>
    </row>
    <row r="277" spans="1:28">
      <c r="A277" s="1" t="s">
        <v>0</v>
      </c>
      <c r="B277" s="2" t="s">
        <v>350</v>
      </c>
      <c r="C277" s="1" t="s">
        <v>2</v>
      </c>
      <c r="D277" s="1" t="s">
        <v>351</v>
      </c>
      <c r="E277" s="3" t="s">
        <v>352</v>
      </c>
      <c r="F277" s="1">
        <v>38.200000000000003</v>
      </c>
      <c r="G277" s="1">
        <v>81.38</v>
      </c>
      <c r="H277" s="1">
        <f t="shared" si="66"/>
        <v>81.63</v>
      </c>
      <c r="I277" s="1">
        <f t="shared" si="67"/>
        <v>38.33</v>
      </c>
      <c r="J277" s="23">
        <f t="shared" si="55"/>
        <v>1.4247122684029712</v>
      </c>
      <c r="K277" s="23">
        <f t="shared" si="55"/>
        <v>0.66898470228942652</v>
      </c>
      <c r="L277">
        <f t="shared" si="56"/>
        <v>0.6601810230352072</v>
      </c>
      <c r="M277">
        <f t="shared" si="57"/>
        <v>80.979094209999985</v>
      </c>
      <c r="N277" s="24">
        <f t="shared" si="58"/>
        <v>0.65201537325397518</v>
      </c>
      <c r="O277" s="24">
        <f t="shared" si="59"/>
        <v>1.4527133239231222</v>
      </c>
      <c r="P277" s="23">
        <f t="shared" si="60"/>
        <v>1.1379815036901641E-2</v>
      </c>
      <c r="Q277" s="23">
        <f t="shared" si="60"/>
        <v>2.5354630590049391E-2</v>
      </c>
      <c r="R277">
        <f t="shared" si="61"/>
        <v>1.8719812805671954</v>
      </c>
      <c r="S277">
        <f t="shared" si="62"/>
        <v>59.272366208376376</v>
      </c>
      <c r="T277" s="24">
        <f t="shared" si="63"/>
        <v>1.609166221641086</v>
      </c>
      <c r="U277" s="24">
        <f t="shared" si="64"/>
        <v>0.54579241600293604</v>
      </c>
      <c r="V277" s="24">
        <v>1.609166221641086</v>
      </c>
      <c r="W277" s="24">
        <v>0.54579241600293604</v>
      </c>
      <c r="X277" s="24"/>
      <c r="Y277" s="24"/>
      <c r="Z277" s="24"/>
      <c r="AA277" s="24"/>
      <c r="AB277" s="4"/>
    </row>
    <row r="278" spans="1:28">
      <c r="A278" s="1" t="s">
        <v>0</v>
      </c>
      <c r="B278" s="5" t="s">
        <v>353</v>
      </c>
      <c r="C278" s="1" t="s">
        <v>2</v>
      </c>
      <c r="D278" s="1" t="s">
        <v>351</v>
      </c>
      <c r="E278" s="3" t="s">
        <v>354</v>
      </c>
      <c r="F278" s="1">
        <v>38.25</v>
      </c>
      <c r="G278" s="1">
        <v>82.224999999999994</v>
      </c>
      <c r="H278" s="1">
        <f t="shared" si="66"/>
        <v>82.38</v>
      </c>
      <c r="I278" s="1">
        <f t="shared" si="67"/>
        <v>38.42</v>
      </c>
      <c r="J278" s="23">
        <f t="shared" si="55"/>
        <v>1.4378022377929287</v>
      </c>
      <c r="K278" s="23">
        <f t="shared" si="55"/>
        <v>0.67055549861622143</v>
      </c>
      <c r="L278">
        <f t="shared" si="56"/>
        <v>0.65559040959497794</v>
      </c>
      <c r="M278">
        <f t="shared" si="57"/>
        <v>81.033349540000003</v>
      </c>
      <c r="N278" s="24">
        <f>L278*SIN(RADIANS(M278))</f>
        <v>0.64757858828757542</v>
      </c>
      <c r="O278" s="24">
        <f t="shared" si="59"/>
        <v>1.4540462767841984</v>
      </c>
      <c r="P278" s="23">
        <f t="shared" si="60"/>
        <v>1.1302378531034978E-2</v>
      </c>
      <c r="Q278" s="23">
        <f t="shared" si="60"/>
        <v>2.5377895006249047E-2</v>
      </c>
      <c r="R278">
        <f t="shared" si="61"/>
        <v>1.8720492870161598</v>
      </c>
      <c r="S278">
        <f t="shared" si="62"/>
        <v>59.273176932546342</v>
      </c>
      <c r="T278" s="24">
        <f t="shared" si="63"/>
        <v>1.6092382150508693</v>
      </c>
      <c r="U278" s="24">
        <f t="shared" si="64"/>
        <v>0.54578043790625475</v>
      </c>
      <c r="V278" s="24">
        <v>1.6092382150508693</v>
      </c>
      <c r="W278" s="24">
        <v>0.54578043790625475</v>
      </c>
      <c r="X278" s="24"/>
      <c r="Y278" s="24"/>
      <c r="Z278" s="24"/>
      <c r="AA278" s="24"/>
      <c r="AB278" s="4"/>
    </row>
    <row r="279" spans="1:28">
      <c r="B279" s="7"/>
      <c r="E279" s="3" t="s">
        <v>846</v>
      </c>
      <c r="F279" s="1">
        <v>43.04</v>
      </c>
      <c r="G279" s="1">
        <v>218.79</v>
      </c>
      <c r="H279" s="1">
        <f t="shared" si="66"/>
        <v>219.32</v>
      </c>
      <c r="I279" s="1">
        <f t="shared" si="67"/>
        <v>43.07</v>
      </c>
      <c r="J279" s="23">
        <f t="shared" si="55"/>
        <v>3.8278561154739634</v>
      </c>
      <c r="K279" s="23">
        <f t="shared" si="55"/>
        <v>0.75171330883395771</v>
      </c>
      <c r="L279">
        <f t="shared" si="56"/>
        <v>2.4125459359917039</v>
      </c>
      <c r="M279">
        <f t="shared" si="57"/>
        <v>83.836541589999996</v>
      </c>
      <c r="N279" s="24">
        <f t="shared" si="58"/>
        <v>2.3986005535206205</v>
      </c>
      <c r="O279" s="24">
        <f t="shared" si="59"/>
        <v>1.2972025985349431</v>
      </c>
      <c r="P279" s="23">
        <f t="shared" si="60"/>
        <v>4.1863477099093292E-2</v>
      </c>
      <c r="Q279" s="23">
        <f t="shared" si="60"/>
        <v>2.264045640986093E-2</v>
      </c>
      <c r="R279">
        <f t="shared" si="61"/>
        <v>1.8450240738323862</v>
      </c>
      <c r="S279">
        <f t="shared" si="62"/>
        <v>59.177781990552695</v>
      </c>
      <c r="T279" s="24">
        <f t="shared" si="63"/>
        <v>1.5844352236405381</v>
      </c>
      <c r="U279" s="24">
        <f t="shared" si="64"/>
        <v>0.55694952260842212</v>
      </c>
      <c r="V279" s="24">
        <v>1.5844352236405381</v>
      </c>
      <c r="W279" s="24">
        <v>0.55694952260842212</v>
      </c>
      <c r="X279" s="24"/>
      <c r="Y279" s="24"/>
      <c r="Z279" s="24"/>
      <c r="AA279" s="24"/>
      <c r="AB279" s="4"/>
    </row>
    <row r="280" spans="1:28">
      <c r="E280" s="3" t="s">
        <v>847</v>
      </c>
      <c r="F280" s="1">
        <v>34.31</v>
      </c>
      <c r="G280" s="1">
        <v>224.7</v>
      </c>
      <c r="H280" s="1">
        <f t="shared" si="66"/>
        <v>225.17</v>
      </c>
      <c r="I280" s="1">
        <f t="shared" si="67"/>
        <v>34.520000000000003</v>
      </c>
      <c r="J280" s="23">
        <f t="shared" si="55"/>
        <v>3.9299578767156316</v>
      </c>
      <c r="K280" s="23">
        <f t="shared" si="55"/>
        <v>0.6024876577884426</v>
      </c>
      <c r="L280">
        <f t="shared" si="56"/>
        <v>2.4639457235007929</v>
      </c>
      <c r="M280">
        <f t="shared" si="57"/>
        <v>78.682285239999999</v>
      </c>
      <c r="N280" s="24">
        <f t="shared" si="58"/>
        <v>2.416031906107539</v>
      </c>
      <c r="O280" s="24">
        <f t="shared" si="59"/>
        <v>1.0726786218665858</v>
      </c>
      <c r="P280" s="23">
        <f t="shared" si="60"/>
        <v>4.2167711594811051E-2</v>
      </c>
      <c r="Q280" s="23">
        <f t="shared" si="60"/>
        <v>1.8721773767327164E-2</v>
      </c>
      <c r="R280">
        <f t="shared" si="61"/>
        <v>1.8447531816169429</v>
      </c>
      <c r="S280">
        <f t="shared" si="62"/>
        <v>59.04122276183822</v>
      </c>
      <c r="T280" s="24">
        <f t="shared" si="63"/>
        <v>1.5819452800902236</v>
      </c>
      <c r="U280" s="24">
        <f t="shared" si="64"/>
        <v>0.55331520812319235</v>
      </c>
      <c r="V280" s="24">
        <v>1.5819452800902236</v>
      </c>
      <c r="W280" s="24">
        <v>0.55331520812319235</v>
      </c>
      <c r="X280" s="24"/>
      <c r="Y280" s="24"/>
      <c r="Z280" s="24"/>
      <c r="AA280" s="24"/>
      <c r="AB280" s="4"/>
    </row>
    <row r="281" spans="1:28">
      <c r="B281" s="7"/>
      <c r="E281" s="3" t="s">
        <v>848</v>
      </c>
      <c r="F281" s="1">
        <v>37.33</v>
      </c>
      <c r="G281" s="1">
        <v>233.41</v>
      </c>
      <c r="H281" s="1">
        <f t="shared" si="66"/>
        <v>233.68</v>
      </c>
      <c r="I281" s="1">
        <f t="shared" si="67"/>
        <v>37.549999999999997</v>
      </c>
      <c r="J281" s="23">
        <f t="shared" si="55"/>
        <v>4.0784853960603495</v>
      </c>
      <c r="K281" s="23">
        <f t="shared" si="55"/>
        <v>0.65537113412387071</v>
      </c>
      <c r="L281">
        <f t="shared" si="56"/>
        <v>2.5280916491487919</v>
      </c>
      <c r="M281">
        <f t="shared" si="57"/>
        <v>80.508881349999996</v>
      </c>
      <c r="N281" s="24">
        <f t="shared" si="58"/>
        <v>2.4934850412362275</v>
      </c>
      <c r="O281" s="24">
        <f t="shared" si="59"/>
        <v>1.1393573330247329</v>
      </c>
      <c r="P281" s="23">
        <f t="shared" si="60"/>
        <v>4.3519523818798748E-2</v>
      </c>
      <c r="Q281" s="23">
        <f t="shared" si="60"/>
        <v>1.9885536818023113E-2</v>
      </c>
      <c r="R281">
        <f t="shared" si="61"/>
        <v>1.8435490809827164</v>
      </c>
      <c r="S281">
        <f t="shared" si="62"/>
        <v>59.081777866475811</v>
      </c>
      <c r="T281" s="24">
        <f t="shared" si="63"/>
        <v>1.5815835912326528</v>
      </c>
      <c r="U281" s="24">
        <f t="shared" si="64"/>
        <v>0.55505386233691467</v>
      </c>
      <c r="V281" s="24">
        <v>1.5815835912326528</v>
      </c>
      <c r="W281" s="24">
        <v>0.55505386233691467</v>
      </c>
      <c r="X281" s="24"/>
      <c r="Y281" s="24"/>
      <c r="Z281" s="24"/>
      <c r="AA281" s="24"/>
      <c r="AB281" s="4"/>
    </row>
    <row r="282" spans="1:28">
      <c r="A282" s="7"/>
      <c r="B282" s="7"/>
      <c r="E282" s="3" t="s">
        <v>849</v>
      </c>
      <c r="F282" s="1">
        <v>31.13</v>
      </c>
      <c r="G282" s="1">
        <v>238.72</v>
      </c>
      <c r="H282" s="1">
        <f t="shared" si="66"/>
        <v>239.2</v>
      </c>
      <c r="I282" s="1">
        <f t="shared" si="67"/>
        <v>31.22</v>
      </c>
      <c r="J282" s="23">
        <f t="shared" si="55"/>
        <v>4.1748275707704359</v>
      </c>
      <c r="K282" s="23">
        <f t="shared" si="55"/>
        <v>0.54489179247262964</v>
      </c>
      <c r="L282">
        <f t="shared" si="56"/>
        <v>2.5627862360225948</v>
      </c>
      <c r="M282">
        <f t="shared" si="57"/>
        <v>76.692923139999991</v>
      </c>
      <c r="N282" s="24">
        <f t="shared" si="58"/>
        <v>2.4939765810785492</v>
      </c>
      <c r="O282" s="24">
        <f t="shared" si="59"/>
        <v>0.96634995314533201</v>
      </c>
      <c r="P282" s="23">
        <f t="shared" si="60"/>
        <v>4.3528102807452E-2</v>
      </c>
      <c r="Q282" s="23">
        <f t="shared" si="60"/>
        <v>1.6865988408878978E-2</v>
      </c>
      <c r="R282">
        <f t="shared" si="61"/>
        <v>1.8435414371269607</v>
      </c>
      <c r="S282">
        <f t="shared" si="62"/>
        <v>58.976551891464943</v>
      </c>
      <c r="T282" s="24">
        <f t="shared" si="63"/>
        <v>1.5798347277782596</v>
      </c>
      <c r="U282" s="24">
        <f t="shared" si="64"/>
        <v>0.55215475990245155</v>
      </c>
      <c r="V282" s="24">
        <v>1.5798347277782596</v>
      </c>
      <c r="W282" s="24">
        <v>0.55215475990245155</v>
      </c>
      <c r="X282" s="24"/>
      <c r="Y282" s="24"/>
      <c r="Z282" s="24"/>
      <c r="AA282" s="24"/>
      <c r="AB282" s="4"/>
    </row>
    <row r="283" spans="1:28">
      <c r="A283" s="7"/>
      <c r="B283" s="7"/>
      <c r="E283" s="3" t="s">
        <v>850</v>
      </c>
      <c r="F283" s="1">
        <v>14.35</v>
      </c>
      <c r="G283" s="1">
        <v>239.42000000000002</v>
      </c>
      <c r="H283" s="1">
        <f t="shared" si="66"/>
        <v>239.7</v>
      </c>
      <c r="I283" s="1">
        <f t="shared" si="67"/>
        <v>14.58</v>
      </c>
      <c r="J283" s="23">
        <f t="shared" si="55"/>
        <v>4.1835542170304079</v>
      </c>
      <c r="K283" s="23">
        <f t="shared" si="55"/>
        <v>0.25446900494077324</v>
      </c>
      <c r="L283">
        <f t="shared" si="56"/>
        <v>2.5656557099455433</v>
      </c>
      <c r="M283">
        <f t="shared" si="57"/>
        <v>66.661715459999996</v>
      </c>
      <c r="N283" s="24">
        <f t="shared" si="58"/>
        <v>2.3557385736336318</v>
      </c>
      <c r="O283" s="24">
        <f t="shared" si="59"/>
        <v>0.5398184120579832</v>
      </c>
      <c r="P283" s="23">
        <f t="shared" si="60"/>
        <v>4.1115394426141753E-2</v>
      </c>
      <c r="Q283" s="23">
        <f t="shared" si="60"/>
        <v>9.4216086532992651E-3</v>
      </c>
      <c r="R283">
        <f t="shared" si="61"/>
        <v>1.8456900166665378</v>
      </c>
      <c r="S283">
        <f t="shared" si="62"/>
        <v>58.717128291644599</v>
      </c>
      <c r="T283" s="24">
        <f t="shared" si="63"/>
        <v>1.5773527117979604</v>
      </c>
      <c r="U283" s="24">
        <f t="shared" si="64"/>
        <v>0.54389567513385839</v>
      </c>
      <c r="V283" s="24">
        <v>1.5773527117979604</v>
      </c>
      <c r="W283" s="24">
        <v>0.54389567513385839</v>
      </c>
      <c r="X283" s="24"/>
      <c r="Y283" s="24"/>
      <c r="Z283" s="24"/>
      <c r="AA283" s="24"/>
      <c r="AB283" s="4"/>
    </row>
    <row r="284" spans="1:28">
      <c r="B284" s="7"/>
      <c r="E284" s="3" t="s">
        <v>851</v>
      </c>
      <c r="F284" s="1">
        <v>47.55</v>
      </c>
      <c r="G284" s="1">
        <v>253.45</v>
      </c>
      <c r="H284" s="1">
        <f t="shared" si="66"/>
        <v>253.75</v>
      </c>
      <c r="I284" s="1">
        <f t="shared" si="67"/>
        <v>47.92</v>
      </c>
      <c r="J284" s="23">
        <f t="shared" si="55"/>
        <v>4.428772976935611</v>
      </c>
      <c r="K284" s="23">
        <f t="shared" si="55"/>
        <v>0.83636177755568275</v>
      </c>
      <c r="L284">
        <f t="shared" si="56"/>
        <v>2.6274044272815646</v>
      </c>
      <c r="M284">
        <f t="shared" si="57"/>
        <v>86.760301040000002</v>
      </c>
      <c r="N284" s="24">
        <f t="shared" si="58"/>
        <v>2.6232054331490464</v>
      </c>
      <c r="O284" s="24">
        <f t="shared" si="59"/>
        <v>1.4077430349628577</v>
      </c>
      <c r="P284" s="23">
        <f t="shared" si="60"/>
        <v>4.5783571764654862E-2</v>
      </c>
      <c r="Q284" s="23">
        <f t="shared" si="60"/>
        <v>2.4569750982119515E-2</v>
      </c>
      <c r="R284">
        <f t="shared" si="61"/>
        <v>1.841530820575668</v>
      </c>
      <c r="S284">
        <f t="shared" si="62"/>
        <v>59.24501452831705</v>
      </c>
      <c r="T284" s="24">
        <f t="shared" si="63"/>
        <v>1.5825414601551693</v>
      </c>
      <c r="U284" s="24">
        <f t="shared" si="64"/>
        <v>0.56059573295215892</v>
      </c>
      <c r="V284" s="24">
        <v>1.5825414601551693</v>
      </c>
      <c r="W284" s="24">
        <v>0.56059573295215892</v>
      </c>
      <c r="X284" s="24"/>
      <c r="Y284" s="24"/>
      <c r="Z284" s="24"/>
      <c r="AA284" s="24"/>
      <c r="AB284" s="4"/>
    </row>
    <row r="285" spans="1:28">
      <c r="A285" s="4"/>
      <c r="B285" s="7"/>
      <c r="E285" s="3" t="s">
        <v>852</v>
      </c>
      <c r="F285" s="1">
        <v>19.04</v>
      </c>
      <c r="G285" s="1">
        <v>287.48</v>
      </c>
      <c r="H285" s="1">
        <f t="shared" si="66"/>
        <v>287.8</v>
      </c>
      <c r="I285" s="1">
        <f t="shared" si="67"/>
        <v>19.07</v>
      </c>
      <c r="J285" s="23">
        <f t="shared" si="55"/>
        <v>5.0230575872396805</v>
      </c>
      <c r="K285" s="23">
        <f t="shared" si="55"/>
        <v>0.33283428835531864</v>
      </c>
      <c r="L285">
        <f t="shared" si="56"/>
        <v>2.6223990416176521</v>
      </c>
      <c r="M285">
        <f t="shared" si="57"/>
        <v>69.368453589999987</v>
      </c>
      <c r="N285" s="24">
        <f t="shared" si="58"/>
        <v>2.4542132461164869</v>
      </c>
      <c r="O285" s="24">
        <f t="shared" si="59"/>
        <v>0.63220569629921952</v>
      </c>
      <c r="P285" s="23">
        <f t="shared" si="60"/>
        <v>4.2834101690790632E-2</v>
      </c>
      <c r="Q285" s="23">
        <f t="shared" si="60"/>
        <v>1.103407095028471E-2</v>
      </c>
      <c r="R285">
        <f t="shared" si="61"/>
        <v>1.8441596970414116</v>
      </c>
      <c r="S285">
        <f t="shared" si="62"/>
        <v>58.773319779369963</v>
      </c>
      <c r="T285" s="24">
        <f t="shared" si="63"/>
        <v>1.5769832696512478</v>
      </c>
      <c r="U285" s="24">
        <f t="shared" si="64"/>
        <v>0.5462364437025079</v>
      </c>
      <c r="V285" s="24">
        <v>1.5769832696512478</v>
      </c>
      <c r="W285" s="24">
        <v>0.5462364437025079</v>
      </c>
      <c r="X285" s="24"/>
      <c r="Y285" s="24"/>
      <c r="Z285" s="24"/>
      <c r="AA285" s="24"/>
      <c r="AB285" s="4"/>
    </row>
    <row r="286" spans="1:28">
      <c r="B286" s="7"/>
      <c r="E286" s="3" t="s">
        <v>853</v>
      </c>
      <c r="F286" s="1">
        <v>24.38</v>
      </c>
      <c r="G286" s="1">
        <v>313.57</v>
      </c>
      <c r="H286" s="1">
        <f t="shared" si="66"/>
        <v>313.95</v>
      </c>
      <c r="I286" s="1">
        <f t="shared" si="67"/>
        <v>24.63</v>
      </c>
      <c r="J286" s="23">
        <f t="shared" si="55"/>
        <v>5.4794611866361977</v>
      </c>
      <c r="K286" s="23">
        <f t="shared" si="55"/>
        <v>0.42987459476620338</v>
      </c>
      <c r="L286">
        <f t="shared" si="56"/>
        <v>2.4711684366335418</v>
      </c>
      <c r="M286">
        <f t="shared" si="57"/>
        <v>72.720227309999999</v>
      </c>
      <c r="N286" s="24">
        <f t="shared" si="58"/>
        <v>2.3596340363816282</v>
      </c>
      <c r="O286" s="24">
        <f t="shared" si="59"/>
        <v>0.82219588062815452</v>
      </c>
      <c r="P286" s="23">
        <f t="shared" si="60"/>
        <v>4.1183383076983077E-2</v>
      </c>
      <c r="Q286" s="23">
        <f t="shared" si="60"/>
        <v>1.4350025213295561E-2</v>
      </c>
      <c r="R286">
        <f t="shared" si="61"/>
        <v>1.84562950227696</v>
      </c>
      <c r="S286">
        <f t="shared" si="62"/>
        <v>58.888874979399233</v>
      </c>
      <c r="T286" s="24">
        <f t="shared" si="63"/>
        <v>1.5801666571353326</v>
      </c>
      <c r="U286" s="24">
        <f t="shared" si="64"/>
        <v>0.54865942757273323</v>
      </c>
      <c r="V286" s="24">
        <v>1.5801666571353326</v>
      </c>
      <c r="W286" s="24">
        <v>0.54865942757273323</v>
      </c>
      <c r="X286" s="24"/>
      <c r="Y286" s="24"/>
      <c r="Z286" s="24"/>
      <c r="AA286" s="24"/>
      <c r="AB286" s="4"/>
    </row>
    <row r="287" spans="1:28">
      <c r="A287" s="4"/>
      <c r="B287" s="7"/>
      <c r="E287" s="3" t="s">
        <v>854</v>
      </c>
      <c r="F287" s="1">
        <v>41</v>
      </c>
      <c r="G287" s="1">
        <v>331.43</v>
      </c>
      <c r="H287" s="1">
        <f t="shared" si="66"/>
        <v>331.72</v>
      </c>
      <c r="I287" s="1">
        <f t="shared" si="67"/>
        <v>41</v>
      </c>
      <c r="J287" s="23">
        <f t="shared" si="55"/>
        <v>5.7896061947155903</v>
      </c>
      <c r="K287" s="23">
        <f t="shared" si="55"/>
        <v>0.71558499331767511</v>
      </c>
      <c r="L287">
        <f t="shared" si="56"/>
        <v>2.2999968189457918</v>
      </c>
      <c r="M287">
        <f t="shared" si="57"/>
        <v>82.588668999999996</v>
      </c>
      <c r="N287" s="24">
        <f t="shared" si="58"/>
        <v>2.2807818910161113</v>
      </c>
      <c r="O287" s="24">
        <f t="shared" si="59"/>
        <v>1.2595457769221734</v>
      </c>
      <c r="P287" s="23">
        <f t="shared" si="60"/>
        <v>3.9807153518093621E-2</v>
      </c>
      <c r="Q287" s="23">
        <f t="shared" si="60"/>
        <v>2.1983220886881937E-2</v>
      </c>
      <c r="R287">
        <f t="shared" si="61"/>
        <v>1.8468540839340888</v>
      </c>
      <c r="S287">
        <f t="shared" si="62"/>
        <v>59.154878483356782</v>
      </c>
      <c r="T287" s="24">
        <f t="shared" si="63"/>
        <v>1.5856283698312299</v>
      </c>
      <c r="U287" s="24">
        <f t="shared" si="64"/>
        <v>0.55537795223689679</v>
      </c>
      <c r="V287" s="24">
        <v>1.5856283698312299</v>
      </c>
      <c r="W287" s="24">
        <v>0.55537795223689679</v>
      </c>
      <c r="X287" s="24"/>
      <c r="Y287" s="24"/>
      <c r="Z287" s="24"/>
      <c r="AA287" s="24"/>
      <c r="AB287" s="4"/>
    </row>
    <row r="288" spans="1:28">
      <c r="B288" s="7"/>
      <c r="F288" s="1">
        <v>0</v>
      </c>
      <c r="G288" s="1">
        <v>0</v>
      </c>
      <c r="H288" s="1">
        <f t="shared" si="66"/>
        <v>0</v>
      </c>
      <c r="I288" s="1">
        <f t="shared" si="67"/>
        <v>0</v>
      </c>
      <c r="J288" s="23">
        <f t="shared" si="55"/>
        <v>0</v>
      </c>
      <c r="K288" s="23">
        <f t="shared" si="55"/>
        <v>0</v>
      </c>
      <c r="L288">
        <f t="shared" si="56"/>
        <v>1.928250006039808</v>
      </c>
      <c r="M288">
        <f t="shared" si="57"/>
        <v>57.872351999999992</v>
      </c>
      <c r="N288" s="24">
        <f t="shared" si="58"/>
        <v>1.6329682070868572</v>
      </c>
      <c r="O288" s="24">
        <f t="shared" si="59"/>
        <v>0.5307688799010204</v>
      </c>
      <c r="P288" s="23">
        <f t="shared" si="60"/>
        <v>2.8500671794054258E-2</v>
      </c>
      <c r="Q288" s="23">
        <f t="shared" si="60"/>
        <v>9.263664521395161E-3</v>
      </c>
      <c r="R288">
        <f t="shared" si="61"/>
        <v>1.8568864399449927</v>
      </c>
      <c r="S288">
        <f t="shared" si="62"/>
        <v>58.711624215198427</v>
      </c>
      <c r="T288" s="24">
        <f t="shared" si="63"/>
        <v>1.5868286992093017</v>
      </c>
      <c r="U288" s="24">
        <f t="shared" si="64"/>
        <v>0.5379293375201214</v>
      </c>
      <c r="V288" s="24">
        <v>1.5868286992093017</v>
      </c>
      <c r="W288" s="24">
        <v>0.5379293375201214</v>
      </c>
      <c r="X288" s="24"/>
      <c r="Y288" s="24"/>
      <c r="Z288" s="24"/>
      <c r="AA288" s="24"/>
      <c r="AB288" s="4"/>
    </row>
    <row r="289" spans="1:28">
      <c r="B289" s="7"/>
      <c r="F289" s="1">
        <v>10</v>
      </c>
      <c r="G289" s="1">
        <v>0</v>
      </c>
      <c r="H289" s="1">
        <f t="shared" si="66"/>
        <v>0</v>
      </c>
      <c r="I289" s="1">
        <f t="shared" si="67"/>
        <v>10</v>
      </c>
      <c r="J289" s="23">
        <f t="shared" si="55"/>
        <v>0</v>
      </c>
      <c r="K289" s="23">
        <f t="shared" si="55"/>
        <v>0.17453292519943295</v>
      </c>
      <c r="L289">
        <f t="shared" si="56"/>
        <v>1.928250006039808</v>
      </c>
      <c r="M289">
        <f t="shared" si="57"/>
        <v>63.900721999999995</v>
      </c>
      <c r="N289" s="24">
        <f t="shared" si="58"/>
        <v>1.7316323680704089</v>
      </c>
      <c r="O289" s="24">
        <f t="shared" si="59"/>
        <v>0.70793541378030944</v>
      </c>
      <c r="P289" s="23">
        <f t="shared" si="60"/>
        <v>3.0222686256934961E-2</v>
      </c>
      <c r="Q289" s="23">
        <f t="shared" si="60"/>
        <v>1.2355803861934836E-2</v>
      </c>
      <c r="R289">
        <f t="shared" si="61"/>
        <v>1.8553617407439651</v>
      </c>
      <c r="S289">
        <f t="shared" si="62"/>
        <v>58.81937985706606</v>
      </c>
      <c r="T289" s="24">
        <f t="shared" si="63"/>
        <v>1.5873351259000823</v>
      </c>
      <c r="U289" s="24">
        <f t="shared" si="64"/>
        <v>0.54170476947389323</v>
      </c>
      <c r="V289" s="24">
        <v>1.5873351259000823</v>
      </c>
      <c r="W289" s="24">
        <v>0.54170476947389323</v>
      </c>
      <c r="X289" s="24"/>
      <c r="Y289" s="24"/>
      <c r="Z289" s="24"/>
      <c r="AA289" s="24"/>
      <c r="AB289" s="4"/>
    </row>
    <row r="290" spans="1:28">
      <c r="B290" s="7"/>
      <c r="F290" s="1">
        <v>20</v>
      </c>
      <c r="G290" s="1">
        <v>0</v>
      </c>
      <c r="H290" s="1">
        <f t="shared" si="66"/>
        <v>0</v>
      </c>
      <c r="I290" s="1">
        <f t="shared" si="67"/>
        <v>20</v>
      </c>
      <c r="J290" s="23">
        <f t="shared" si="55"/>
        <v>0</v>
      </c>
      <c r="K290" s="23">
        <f t="shared" si="55"/>
        <v>0.3490658503988659</v>
      </c>
      <c r="L290">
        <f t="shared" si="56"/>
        <v>1.928250006039808</v>
      </c>
      <c r="M290">
        <f t="shared" si="57"/>
        <v>69.929091999999997</v>
      </c>
      <c r="N290" s="24">
        <f t="shared" si="58"/>
        <v>1.8111447311547069</v>
      </c>
      <c r="O290" s="24">
        <f t="shared" si="59"/>
        <v>0.89448401738307026</v>
      </c>
      <c r="P290" s="23">
        <f t="shared" si="60"/>
        <v>3.1610438788797157E-2</v>
      </c>
      <c r="Q290" s="23">
        <f t="shared" si="60"/>
        <v>1.5611691209800769E-2</v>
      </c>
      <c r="R290">
        <f t="shared" si="61"/>
        <v>1.8541321476651145</v>
      </c>
      <c r="S290">
        <f t="shared" si="62"/>
        <v>58.932841830276089</v>
      </c>
      <c r="T290" s="24">
        <f t="shared" si="63"/>
        <v>1.5881810315601654</v>
      </c>
      <c r="U290" s="24">
        <f t="shared" si="64"/>
        <v>0.54548454906820909</v>
      </c>
      <c r="V290" s="24">
        <v>1.5881810315601654</v>
      </c>
      <c r="W290" s="24">
        <v>0.54548454906820909</v>
      </c>
      <c r="X290" s="24"/>
      <c r="Y290" s="24"/>
      <c r="Z290" s="24"/>
      <c r="AA290" s="24"/>
      <c r="AB290" s="4"/>
    </row>
    <row r="291" spans="1:28">
      <c r="A291" s="4"/>
      <c r="B291" s="7"/>
      <c r="F291" s="1">
        <v>30</v>
      </c>
      <c r="G291" s="1">
        <v>0</v>
      </c>
      <c r="H291" s="1">
        <f t="shared" si="66"/>
        <v>0</v>
      </c>
      <c r="I291" s="1">
        <f t="shared" si="67"/>
        <v>30</v>
      </c>
      <c r="J291" s="23">
        <f t="shared" si="55"/>
        <v>0</v>
      </c>
      <c r="K291" s="23">
        <f t="shared" si="55"/>
        <v>0.52359877559829882</v>
      </c>
      <c r="L291">
        <f t="shared" si="56"/>
        <v>1.928250006039808</v>
      </c>
      <c r="M291">
        <f t="shared" si="57"/>
        <v>75.957461999999992</v>
      </c>
      <c r="N291" s="24">
        <f t="shared" si="58"/>
        <v>1.8706258921796297</v>
      </c>
      <c r="O291" s="24">
        <f t="shared" si="59"/>
        <v>1.0883514691962006</v>
      </c>
      <c r="P291" s="23">
        <f t="shared" si="60"/>
        <v>3.2648580891590985E-2</v>
      </c>
      <c r="Q291" s="23">
        <f t="shared" si="60"/>
        <v>1.8995316556391344E-2</v>
      </c>
      <c r="R291">
        <f t="shared" si="61"/>
        <v>1.8532118223498018</v>
      </c>
      <c r="S291">
        <f t="shared" si="62"/>
        <v>59.050755249080119</v>
      </c>
      <c r="T291" s="24">
        <f t="shared" si="63"/>
        <v>1.5893574697605564</v>
      </c>
      <c r="U291" s="24">
        <f t="shared" si="64"/>
        <v>0.54922831716468379</v>
      </c>
      <c r="V291" s="24">
        <v>1.5893574697605564</v>
      </c>
      <c r="W291" s="24">
        <v>0.54922831716468379</v>
      </c>
      <c r="X291" s="24"/>
      <c r="Y291" s="24"/>
      <c r="Z291" s="24"/>
      <c r="AA291" s="24"/>
      <c r="AB291" s="4"/>
    </row>
    <row r="292" spans="1:28">
      <c r="A292" s="4"/>
      <c r="B292" s="7"/>
      <c r="F292" s="1">
        <v>40</v>
      </c>
      <c r="G292" s="1">
        <v>0</v>
      </c>
      <c r="H292" s="1">
        <f t="shared" si="66"/>
        <v>0</v>
      </c>
      <c r="I292" s="1">
        <f t="shared" si="67"/>
        <v>40</v>
      </c>
      <c r="J292" s="23">
        <f t="shared" si="55"/>
        <v>0</v>
      </c>
      <c r="K292" s="23">
        <f t="shared" si="55"/>
        <v>0.69813170079773179</v>
      </c>
      <c r="L292">
        <f t="shared" si="56"/>
        <v>1.928250006039808</v>
      </c>
      <c r="M292">
        <f t="shared" si="57"/>
        <v>81.985831999999988</v>
      </c>
      <c r="N292" s="24">
        <f t="shared" si="58"/>
        <v>1.9094179914309752</v>
      </c>
      <c r="O292" s="24">
        <f t="shared" si="59"/>
        <v>1.287393601482465</v>
      </c>
      <c r="P292" s="23">
        <f t="shared" si="60"/>
        <v>3.3325630747287394E-2</v>
      </c>
      <c r="Q292" s="23">
        <f t="shared" si="60"/>
        <v>2.2469257114976767E-2</v>
      </c>
      <c r="R292">
        <f t="shared" si="61"/>
        <v>1.8526113800495065</v>
      </c>
      <c r="S292">
        <f t="shared" si="62"/>
        <v>59.171815994885662</v>
      </c>
      <c r="T292" s="24">
        <f t="shared" si="63"/>
        <v>1.5908520596312388</v>
      </c>
      <c r="U292" s="24">
        <f t="shared" si="64"/>
        <v>0.55289631503500414</v>
      </c>
      <c r="V292" s="24">
        <v>1.5908520596312388</v>
      </c>
      <c r="W292" s="24">
        <v>0.55289631503500414</v>
      </c>
      <c r="X292" s="24"/>
      <c r="Y292" s="24"/>
      <c r="Z292" s="24"/>
      <c r="AA292" s="24"/>
      <c r="AB292" s="4"/>
    </row>
    <row r="293" spans="1:28">
      <c r="A293" s="7"/>
      <c r="B293" s="7"/>
      <c r="F293" s="1">
        <v>50</v>
      </c>
      <c r="G293" s="1">
        <v>0</v>
      </c>
      <c r="H293" s="1">
        <f t="shared" si="66"/>
        <v>0</v>
      </c>
      <c r="I293" s="1">
        <f t="shared" si="67"/>
        <v>50</v>
      </c>
      <c r="J293" s="23">
        <f t="shared" si="55"/>
        <v>0</v>
      </c>
      <c r="K293" s="23">
        <f t="shared" si="55"/>
        <v>0.87266462599716477</v>
      </c>
      <c r="L293">
        <f t="shared" si="56"/>
        <v>1.928250006039808</v>
      </c>
      <c r="M293">
        <f t="shared" si="57"/>
        <v>88.014201999999997</v>
      </c>
      <c r="N293" s="24">
        <f t="shared" si="58"/>
        <v>1.92709198954759</v>
      </c>
      <c r="O293" s="24">
        <f t="shared" si="59"/>
        <v>1.4894090147062171</v>
      </c>
      <c r="P293" s="23">
        <f t="shared" si="60"/>
        <v>3.3634100206413595E-2</v>
      </c>
      <c r="Q293" s="23">
        <f t="shared" si="60"/>
        <v>2.5995091215508134E-2</v>
      </c>
      <c r="R293">
        <f t="shared" si="61"/>
        <v>1.8523377535589194</v>
      </c>
      <c r="S293">
        <f t="shared" si="62"/>
        <v>59.294685139765541</v>
      </c>
      <c r="T293" s="24">
        <f t="shared" si="63"/>
        <v>1.5926490936585775</v>
      </c>
      <c r="U293" s="24">
        <f t="shared" si="64"/>
        <v>0.55644975164775878</v>
      </c>
      <c r="V293" s="24">
        <v>1.5926490936585775</v>
      </c>
      <c r="W293" s="24">
        <v>0.55644975164775878</v>
      </c>
      <c r="X293" s="24"/>
      <c r="Y293" s="24"/>
      <c r="Z293" s="24"/>
      <c r="AA293" s="24"/>
      <c r="AB293" s="4"/>
    </row>
    <row r="294" spans="1:28">
      <c r="A294" s="7"/>
      <c r="B294" s="7"/>
      <c r="F294" s="1">
        <v>60</v>
      </c>
      <c r="G294" s="1">
        <v>0</v>
      </c>
      <c r="H294" s="1">
        <f t="shared" si="66"/>
        <v>0</v>
      </c>
      <c r="I294" s="1">
        <f t="shared" si="67"/>
        <v>60</v>
      </c>
      <c r="J294" s="23">
        <f t="shared" si="55"/>
        <v>0</v>
      </c>
      <c r="K294" s="23">
        <f t="shared" si="55"/>
        <v>1.0471975511965976</v>
      </c>
      <c r="L294">
        <f t="shared" si="56"/>
        <v>1.928250006039808</v>
      </c>
      <c r="M294">
        <f t="shared" si="57"/>
        <v>94.042571999999993</v>
      </c>
      <c r="N294" s="24">
        <f t="shared" si="58"/>
        <v>1.9234524126828061</v>
      </c>
      <c r="O294" s="24">
        <f t="shared" si="59"/>
        <v>1.6921634249409505</v>
      </c>
      <c r="P294" s="23">
        <f t="shared" si="60"/>
        <v>3.3570577606743701E-2</v>
      </c>
      <c r="Q294" s="23">
        <f t="shared" si="60"/>
        <v>2.9533823247043518E-2</v>
      </c>
      <c r="R294">
        <f t="shared" si="61"/>
        <v>1.8523941040776903</v>
      </c>
      <c r="S294">
        <f t="shared" si="62"/>
        <v>59.418003754957411</v>
      </c>
      <c r="T294" s="24">
        <f t="shared" si="63"/>
        <v>1.5947296740395014</v>
      </c>
      <c r="U294" s="24">
        <f t="shared" si="64"/>
        <v>0.5598511542028265</v>
      </c>
      <c r="V294" s="24">
        <v>1.5947296740395014</v>
      </c>
      <c r="W294" s="24">
        <v>0.5598511542028265</v>
      </c>
      <c r="X294" s="24"/>
      <c r="Y294" s="24"/>
      <c r="Z294" s="24"/>
      <c r="AA294" s="24"/>
      <c r="AB294" s="4"/>
    </row>
    <row r="295" spans="1:28">
      <c r="B295" s="7"/>
      <c r="F295" s="1">
        <v>70</v>
      </c>
      <c r="G295" s="1">
        <v>0</v>
      </c>
      <c r="H295" s="1">
        <f t="shared" si="66"/>
        <v>0</v>
      </c>
      <c r="I295" s="1">
        <f t="shared" si="67"/>
        <v>70</v>
      </c>
      <c r="J295" s="23">
        <f t="shared" si="55"/>
        <v>0</v>
      </c>
      <c r="K295" s="23">
        <f t="shared" si="55"/>
        <v>1.2217304763960306</v>
      </c>
      <c r="L295">
        <f t="shared" si="56"/>
        <v>1.928250006039808</v>
      </c>
      <c r="M295">
        <f t="shared" si="57"/>
        <v>100.07094199999999</v>
      </c>
      <c r="N295" s="24">
        <f t="shared" si="58"/>
        <v>1.8985395144388537</v>
      </c>
      <c r="O295" s="24">
        <f t="shared" si="59"/>
        <v>1.893414374977157</v>
      </c>
      <c r="P295" s="23">
        <f t="shared" si="60"/>
        <v>3.3135765506172421E-2</v>
      </c>
      <c r="Q295" s="23">
        <f t="shared" si="60"/>
        <v>3.3046314947941927E-2</v>
      </c>
      <c r="R295">
        <f t="shared" si="61"/>
        <v>1.8527797804942319</v>
      </c>
      <c r="S295">
        <f t="shared" si="62"/>
        <v>59.540407940571825</v>
      </c>
      <c r="T295" s="24">
        <f t="shared" si="63"/>
        <v>1.5970718778405575</v>
      </c>
      <c r="U295" s="24">
        <f t="shared" si="64"/>
        <v>0.56306470150887666</v>
      </c>
      <c r="V295" s="24">
        <v>1.5970718778405575</v>
      </c>
      <c r="W295" s="24">
        <v>0.56306470150887666</v>
      </c>
      <c r="X295" s="24"/>
      <c r="Y295" s="24"/>
      <c r="Z295" s="24"/>
      <c r="AA295" s="24"/>
      <c r="AB295" s="4"/>
    </row>
    <row r="296" spans="1:28">
      <c r="A296" s="7"/>
      <c r="B296" s="7"/>
      <c r="F296" s="1">
        <v>80</v>
      </c>
      <c r="G296" s="1">
        <v>0</v>
      </c>
      <c r="H296" s="1">
        <f t="shared" si="66"/>
        <v>0</v>
      </c>
      <c r="I296" s="1">
        <f t="shared" si="67"/>
        <v>80</v>
      </c>
      <c r="J296" s="23">
        <f t="shared" si="55"/>
        <v>0</v>
      </c>
      <c r="K296" s="23">
        <f t="shared" si="55"/>
        <v>1.3962634015954636</v>
      </c>
      <c r="L296">
        <f t="shared" si="56"/>
        <v>1.928250006039808</v>
      </c>
      <c r="M296">
        <f t="shared" si="57"/>
        <v>106.099312</v>
      </c>
      <c r="N296" s="24">
        <f t="shared" si="58"/>
        <v>1.8526288306633241</v>
      </c>
      <c r="O296" s="24">
        <f t="shared" si="59"/>
        <v>2.0909360358264237</v>
      </c>
      <c r="P296" s="23">
        <f t="shared" si="60"/>
        <v>3.2334472912447489E-2</v>
      </c>
      <c r="Q296" s="23">
        <f t="shared" si="60"/>
        <v>3.649371827376921E-2</v>
      </c>
      <c r="R296">
        <f t="shared" si="61"/>
        <v>1.8534903277756549</v>
      </c>
      <c r="S296">
        <f t="shared" si="62"/>
        <v>59.660543910280843</v>
      </c>
      <c r="T296" s="24">
        <f t="shared" si="63"/>
        <v>1.5996509511425705</v>
      </c>
      <c r="U296" s="24">
        <f t="shared" si="64"/>
        <v>0.56605654013478734</v>
      </c>
      <c r="V296" s="24">
        <v>1.5996509511425705</v>
      </c>
      <c r="W296" s="24">
        <v>0.56605654013478734</v>
      </c>
      <c r="X296" s="24"/>
      <c r="Y296" s="24"/>
      <c r="Z296" s="24"/>
      <c r="AA296" s="24"/>
      <c r="AB296" s="4"/>
    </row>
    <row r="297" spans="1:28">
      <c r="B297" s="7"/>
      <c r="F297" s="1">
        <v>90</v>
      </c>
      <c r="G297" s="1">
        <v>0</v>
      </c>
      <c r="H297" s="1">
        <f t="shared" si="66"/>
        <v>0</v>
      </c>
      <c r="I297" s="1">
        <f t="shared" si="67"/>
        <v>90</v>
      </c>
      <c r="J297" s="23">
        <f t="shared" si="55"/>
        <v>0</v>
      </c>
      <c r="K297" s="23">
        <f t="shared" si="55"/>
        <v>1.5707963267948966</v>
      </c>
      <c r="L297">
        <f t="shared" si="56"/>
        <v>1.928250006039808</v>
      </c>
      <c r="M297">
        <f t="shared" si="57"/>
        <v>112.12768199999999</v>
      </c>
      <c r="N297" s="24">
        <f t="shared" si="58"/>
        <v>1.7862281320316209</v>
      </c>
      <c r="O297" s="24">
        <f t="shared" si="59"/>
        <v>2.2825438243179428</v>
      </c>
      <c r="P297" s="23">
        <f t="shared" si="60"/>
        <v>3.1175562095699775E-2</v>
      </c>
      <c r="Q297" s="23">
        <f t="shared" si="60"/>
        <v>3.9837905055411113E-2</v>
      </c>
      <c r="R297">
        <f t="shared" si="61"/>
        <v>1.8545175443227837</v>
      </c>
      <c r="S297">
        <f t="shared" si="62"/>
        <v>59.777082964150971</v>
      </c>
      <c r="T297" s="24">
        <f t="shared" si="63"/>
        <v>1.60243953218642</v>
      </c>
      <c r="U297" s="24">
        <f t="shared" si="64"/>
        <v>0.56879508343812057</v>
      </c>
      <c r="V297" s="24">
        <v>1.60243953218642</v>
      </c>
      <c r="W297" s="24">
        <v>0.56879508343812057</v>
      </c>
      <c r="X297" s="24"/>
      <c r="Y297" s="24"/>
      <c r="Z297" s="24"/>
      <c r="AA297" s="24"/>
      <c r="AB297" s="4"/>
    </row>
    <row r="298" spans="1:28">
      <c r="A298" s="7"/>
      <c r="B298" s="7"/>
      <c r="F298" s="1">
        <v>0</v>
      </c>
      <c r="G298" s="1">
        <v>10</v>
      </c>
      <c r="H298" s="1">
        <f t="shared" si="66"/>
        <v>10</v>
      </c>
      <c r="I298" s="1">
        <f t="shared" si="67"/>
        <v>0</v>
      </c>
      <c r="J298" s="23">
        <f t="shared" si="55"/>
        <v>0.17453292519943295</v>
      </c>
      <c r="K298" s="23">
        <f t="shared" si="55"/>
        <v>0</v>
      </c>
      <c r="L298">
        <f t="shared" si="56"/>
        <v>1.7725814043666412</v>
      </c>
      <c r="M298">
        <f t="shared" si="57"/>
        <v>57.872351999999992</v>
      </c>
      <c r="N298" s="24">
        <f t="shared" si="58"/>
        <v>1.5011378549137888</v>
      </c>
      <c r="O298" s="24">
        <f t="shared" si="59"/>
        <v>0.61355457789773848</v>
      </c>
      <c r="P298" s="23">
        <f t="shared" ref="P298:Q317" si="68">RADIANS(N298)</f>
        <v>2.6199798094570553E-2</v>
      </c>
      <c r="Q298" s="23">
        <f t="shared" si="68"/>
        <v>1.0708547524999565E-2</v>
      </c>
      <c r="R298">
        <f t="shared" si="61"/>
        <v>1.8589218344541043</v>
      </c>
      <c r="S298">
        <f t="shared" si="62"/>
        <v>58.761975857970732</v>
      </c>
      <c r="T298" s="24">
        <f t="shared" si="63"/>
        <v>1.5894158767343585</v>
      </c>
      <c r="U298" s="24">
        <f t="shared" si="64"/>
        <v>0.53826867337341422</v>
      </c>
      <c r="V298" s="24">
        <v>1.5894158767343585</v>
      </c>
      <c r="W298" s="24">
        <v>0.53826867337341422</v>
      </c>
      <c r="X298" s="24"/>
      <c r="Y298" s="24"/>
      <c r="Z298" s="24"/>
      <c r="AA298" s="24"/>
      <c r="AB298" s="4"/>
    </row>
    <row r="299" spans="1:28">
      <c r="B299" s="7"/>
      <c r="F299" s="1">
        <v>10</v>
      </c>
      <c r="G299" s="1">
        <v>10</v>
      </c>
      <c r="H299" s="1">
        <f t="shared" si="66"/>
        <v>10</v>
      </c>
      <c r="I299" s="1">
        <f t="shared" si="67"/>
        <v>10</v>
      </c>
      <c r="J299" s="23">
        <f t="shared" si="55"/>
        <v>0.17453292519943295</v>
      </c>
      <c r="K299" s="23">
        <f t="shared" si="55"/>
        <v>0.17453292519943295</v>
      </c>
      <c r="L299">
        <f t="shared" si="56"/>
        <v>1.7725814043666412</v>
      </c>
      <c r="M299">
        <f t="shared" si="57"/>
        <v>63.900721999999995</v>
      </c>
      <c r="N299" s="24">
        <f t="shared" si="58"/>
        <v>1.5918368081040266</v>
      </c>
      <c r="O299" s="24">
        <f t="shared" si="59"/>
        <v>0.77641836757586846</v>
      </c>
      <c r="P299" s="23">
        <f t="shared" si="68"/>
        <v>2.7782793455852418E-2</v>
      </c>
      <c r="Q299" s="23">
        <f t="shared" si="68"/>
        <v>1.355105688715849E-2</v>
      </c>
      <c r="R299">
        <f t="shared" si="61"/>
        <v>1.8575217136617068</v>
      </c>
      <c r="S299">
        <f t="shared" si="62"/>
        <v>58.861032332178887</v>
      </c>
      <c r="T299" s="24">
        <f t="shared" si="63"/>
        <v>1.589881784178907</v>
      </c>
      <c r="U299" s="24">
        <f t="shared" si="64"/>
        <v>0.54174201709190306</v>
      </c>
      <c r="V299" s="24">
        <v>1.589881784178907</v>
      </c>
      <c r="W299" s="24">
        <v>0.54174201709190306</v>
      </c>
      <c r="X299" s="24"/>
      <c r="Y299" s="24"/>
      <c r="Z299" s="24"/>
      <c r="AA299" s="24"/>
      <c r="AB299" s="4"/>
    </row>
    <row r="300" spans="1:28">
      <c r="A300" s="4"/>
      <c r="B300" s="7"/>
      <c r="F300" s="1">
        <v>20</v>
      </c>
      <c r="G300" s="1">
        <v>10</v>
      </c>
      <c r="H300" s="1">
        <f t="shared" si="66"/>
        <v>10</v>
      </c>
      <c r="I300" s="1">
        <f t="shared" si="67"/>
        <v>20</v>
      </c>
      <c r="J300" s="23">
        <f t="shared" si="55"/>
        <v>0.17453292519943295</v>
      </c>
      <c r="K300" s="23">
        <f t="shared" si="55"/>
        <v>0.3490658503988659</v>
      </c>
      <c r="L300">
        <f t="shared" si="56"/>
        <v>1.7725814043666412</v>
      </c>
      <c r="M300">
        <f t="shared" si="57"/>
        <v>69.929091999999997</v>
      </c>
      <c r="N300" s="24">
        <f t="shared" si="58"/>
        <v>1.6649300977599353</v>
      </c>
      <c r="O300" s="24">
        <f t="shared" si="59"/>
        <v>0.94790680772681379</v>
      </c>
      <c r="P300" s="23">
        <f t="shared" si="68"/>
        <v>2.9058512021461938E-2</v>
      </c>
      <c r="Q300" s="23">
        <f t="shared" si="68"/>
        <v>1.6544094796901727E-2</v>
      </c>
      <c r="R300">
        <f t="shared" si="61"/>
        <v>1.8563926479813027</v>
      </c>
      <c r="S300">
        <f t="shared" si="62"/>
        <v>58.965334462703908</v>
      </c>
      <c r="T300" s="24">
        <f t="shared" si="63"/>
        <v>1.5906603090590563</v>
      </c>
      <c r="U300" s="24">
        <f t="shared" si="64"/>
        <v>0.54521994993420508</v>
      </c>
      <c r="V300" s="24">
        <v>1.5906603090590563</v>
      </c>
      <c r="W300" s="24">
        <v>0.54521994993420508</v>
      </c>
      <c r="X300" s="24"/>
      <c r="Y300" s="24"/>
      <c r="Z300" s="24"/>
      <c r="AA300" s="24"/>
      <c r="AB300" s="4"/>
    </row>
    <row r="301" spans="1:28">
      <c r="A301" s="4"/>
      <c r="B301" s="7"/>
      <c r="F301" s="1">
        <v>30</v>
      </c>
      <c r="G301" s="1">
        <v>10</v>
      </c>
      <c r="H301" s="1">
        <f t="shared" si="66"/>
        <v>10</v>
      </c>
      <c r="I301" s="1">
        <f t="shared" si="67"/>
        <v>30</v>
      </c>
      <c r="J301" s="23">
        <f t="shared" si="55"/>
        <v>0.17453292519943295</v>
      </c>
      <c r="K301" s="23">
        <f t="shared" si="55"/>
        <v>0.52359877559829882</v>
      </c>
      <c r="L301">
        <f t="shared" si="56"/>
        <v>1.7725814043666412</v>
      </c>
      <c r="M301">
        <f t="shared" si="57"/>
        <v>75.957461999999992</v>
      </c>
      <c r="N301" s="24">
        <f t="shared" si="58"/>
        <v>1.7196093144655824</v>
      </c>
      <c r="O301" s="24">
        <f t="shared" si="59"/>
        <v>1.1261232417574156</v>
      </c>
      <c r="P301" s="23">
        <f t="shared" si="68"/>
        <v>3.0012844385386969E-2</v>
      </c>
      <c r="Q301" s="23">
        <f t="shared" si="68"/>
        <v>1.9654558351898999E-2</v>
      </c>
      <c r="R301">
        <f t="shared" si="61"/>
        <v>1.8555476009747423</v>
      </c>
      <c r="S301">
        <f t="shared" si="62"/>
        <v>59.073728671360797</v>
      </c>
      <c r="T301" s="24">
        <f t="shared" si="63"/>
        <v>1.5917431849949899</v>
      </c>
      <c r="U301" s="24">
        <f t="shared" si="64"/>
        <v>0.54866522794180361</v>
      </c>
      <c r="V301" s="24">
        <v>1.5917431849949899</v>
      </c>
      <c r="W301" s="24">
        <v>0.54866522794180361</v>
      </c>
      <c r="X301" s="24"/>
      <c r="Y301" s="24"/>
      <c r="Z301" s="24"/>
      <c r="AA301" s="24"/>
      <c r="AB301" s="4"/>
    </row>
    <row r="302" spans="1:28">
      <c r="A302" s="4"/>
      <c r="B302" s="7"/>
      <c r="F302" s="1">
        <v>40</v>
      </c>
      <c r="G302" s="1">
        <v>10</v>
      </c>
      <c r="H302" s="1">
        <f t="shared" si="66"/>
        <v>10</v>
      </c>
      <c r="I302" s="1">
        <f t="shared" si="67"/>
        <v>40</v>
      </c>
      <c r="J302" s="23">
        <f t="shared" si="55"/>
        <v>0.17453292519943295</v>
      </c>
      <c r="K302" s="23">
        <f t="shared" si="55"/>
        <v>0.69813170079773179</v>
      </c>
      <c r="L302">
        <f t="shared" si="56"/>
        <v>1.7725814043666412</v>
      </c>
      <c r="M302">
        <f t="shared" si="57"/>
        <v>81.985831999999988</v>
      </c>
      <c r="N302" s="24">
        <f t="shared" si="58"/>
        <v>1.7552697078553907</v>
      </c>
      <c r="O302" s="24">
        <f t="shared" si="59"/>
        <v>1.30909660168014</v>
      </c>
      <c r="P302" s="23">
        <f t="shared" si="68"/>
        <v>3.0635235662595545E-2</v>
      </c>
      <c r="Q302" s="23">
        <f t="shared" si="68"/>
        <v>2.2848045925987173E-2</v>
      </c>
      <c r="R302">
        <f t="shared" si="61"/>
        <v>1.8549962884285982</v>
      </c>
      <c r="S302">
        <f t="shared" si="62"/>
        <v>59.185016121712927</v>
      </c>
      <c r="T302" s="24">
        <f t="shared" si="63"/>
        <v>1.5931189665883125</v>
      </c>
      <c r="U302" s="24">
        <f t="shared" si="64"/>
        <v>0.5520411387455505</v>
      </c>
      <c r="V302" s="24">
        <v>1.5931189665883125</v>
      </c>
      <c r="W302" s="24">
        <v>0.5520411387455505</v>
      </c>
      <c r="X302" s="24"/>
      <c r="Y302" s="24"/>
      <c r="Z302" s="24"/>
      <c r="AA302" s="24"/>
      <c r="AB302" s="4"/>
    </row>
    <row r="303" spans="1:28">
      <c r="A303" s="7"/>
      <c r="B303" s="7"/>
      <c r="F303" s="1">
        <v>50</v>
      </c>
      <c r="G303" s="1">
        <v>10</v>
      </c>
      <c r="H303" s="1">
        <f t="shared" si="66"/>
        <v>10</v>
      </c>
      <c r="I303" s="1">
        <f t="shared" si="67"/>
        <v>50</v>
      </c>
      <c r="J303" s="23">
        <f t="shared" si="55"/>
        <v>0.17453292519943295</v>
      </c>
      <c r="K303" s="23">
        <f t="shared" si="55"/>
        <v>0.87266462599716477</v>
      </c>
      <c r="L303">
        <f t="shared" si="56"/>
        <v>1.7725814043666412</v>
      </c>
      <c r="M303">
        <f t="shared" si="57"/>
        <v>88.014201999999997</v>
      </c>
      <c r="N303" s="24">
        <f t="shared" si="58"/>
        <v>1.7715168751335926</v>
      </c>
      <c r="O303" s="24">
        <f t="shared" si="59"/>
        <v>1.4948032080611764</v>
      </c>
      <c r="P303" s="23">
        <f t="shared" si="68"/>
        <v>3.0918802225722453E-2</v>
      </c>
      <c r="Q303" s="23">
        <f t="shared" si="68"/>
        <v>2.6089237650041373E-2</v>
      </c>
      <c r="R303">
        <f t="shared" si="61"/>
        <v>1.8547450550526066</v>
      </c>
      <c r="S303">
        <f t="shared" si="62"/>
        <v>59.297965978164278</v>
      </c>
      <c r="T303" s="24">
        <f t="shared" si="63"/>
        <v>1.5947731315502758</v>
      </c>
      <c r="U303" s="24">
        <f t="shared" si="64"/>
        <v>0.55531184635541253</v>
      </c>
      <c r="V303" s="24">
        <v>1.5947731315502758</v>
      </c>
      <c r="W303" s="24">
        <v>0.55531184635541253</v>
      </c>
      <c r="X303" s="24"/>
      <c r="Y303" s="24"/>
      <c r="Z303" s="24"/>
      <c r="AA303" s="24"/>
      <c r="AB303" s="4"/>
    </row>
    <row r="304" spans="1:28">
      <c r="A304" s="7"/>
      <c r="B304" s="4"/>
      <c r="F304" s="1">
        <v>60</v>
      </c>
      <c r="G304" s="1">
        <v>10</v>
      </c>
      <c r="H304" s="1">
        <f t="shared" si="66"/>
        <v>10</v>
      </c>
      <c r="I304" s="1">
        <f t="shared" si="67"/>
        <v>60</v>
      </c>
      <c r="J304" s="23">
        <f t="shared" si="55"/>
        <v>0.17453292519943295</v>
      </c>
      <c r="K304" s="23">
        <f t="shared" si="55"/>
        <v>1.0471975511965976</v>
      </c>
      <c r="L304">
        <f t="shared" si="56"/>
        <v>1.7725814043666412</v>
      </c>
      <c r="M304">
        <f t="shared" si="57"/>
        <v>94.042571999999993</v>
      </c>
      <c r="N304" s="24">
        <f t="shared" si="58"/>
        <v>1.7681711231563744</v>
      </c>
      <c r="O304" s="24">
        <f t="shared" si="59"/>
        <v>1.6811891518494189</v>
      </c>
      <c r="P304" s="23">
        <f t="shared" si="68"/>
        <v>3.0860407837764885E-2</v>
      </c>
      <c r="Q304" s="23">
        <f t="shared" si="68"/>
        <v>2.9342286048583275E-2</v>
      </c>
      <c r="R304">
        <f t="shared" si="61"/>
        <v>1.8547967937242356</v>
      </c>
      <c r="S304">
        <f t="shared" si="62"/>
        <v>59.411329018961204</v>
      </c>
      <c r="T304" s="24">
        <f t="shared" si="63"/>
        <v>1.5966882098708925</v>
      </c>
      <c r="U304" s="24">
        <f t="shared" si="64"/>
        <v>0.55844272118566118</v>
      </c>
      <c r="V304" s="24">
        <v>1.5966882098708925</v>
      </c>
      <c r="W304" s="24">
        <v>0.55844272118566118</v>
      </c>
      <c r="X304" s="24"/>
      <c r="Y304" s="24"/>
      <c r="Z304" s="24"/>
      <c r="AA304" s="24"/>
      <c r="AB304" s="4"/>
    </row>
    <row r="305" spans="1:28">
      <c r="B305" s="4"/>
      <c r="F305" s="1">
        <v>70</v>
      </c>
      <c r="G305" s="1">
        <v>10</v>
      </c>
      <c r="H305" s="1">
        <f t="shared" si="66"/>
        <v>10</v>
      </c>
      <c r="I305" s="1">
        <f t="shared" si="67"/>
        <v>70</v>
      </c>
      <c r="J305" s="23">
        <f t="shared" si="55"/>
        <v>0.17453292519943295</v>
      </c>
      <c r="K305" s="23">
        <f t="shared" si="55"/>
        <v>1.2217304763960306</v>
      </c>
      <c r="L305">
        <f t="shared" si="56"/>
        <v>1.7725814043666412</v>
      </c>
      <c r="M305">
        <f t="shared" si="57"/>
        <v>100.07094199999999</v>
      </c>
      <c r="N305" s="24">
        <f t="shared" si="58"/>
        <v>1.7452694558322273</v>
      </c>
      <c r="O305" s="24">
        <f t="shared" si="59"/>
        <v>1.8661930105440447</v>
      </c>
      <c r="P305" s="23">
        <f t="shared" si="68"/>
        <v>3.0460698338762117E-2</v>
      </c>
      <c r="Q305" s="23">
        <f t="shared" si="68"/>
        <v>3.2571212511698838E-2</v>
      </c>
      <c r="R305">
        <f t="shared" si="61"/>
        <v>1.8551509086067661</v>
      </c>
      <c r="S305">
        <f t="shared" si="62"/>
        <v>59.523851452544569</v>
      </c>
      <c r="T305" s="24">
        <f t="shared" si="63"/>
        <v>1.5988439400710783</v>
      </c>
      <c r="U305" s="24">
        <f t="shared" si="64"/>
        <v>0.56140065459877109</v>
      </c>
      <c r="V305" s="24">
        <v>1.5988439400710783</v>
      </c>
      <c r="W305" s="24">
        <v>0.56140065459877109</v>
      </c>
      <c r="X305" s="24"/>
      <c r="Y305" s="24"/>
      <c r="Z305" s="24"/>
      <c r="AA305" s="24"/>
      <c r="AB305" s="4"/>
    </row>
    <row r="306" spans="1:28">
      <c r="A306" s="4"/>
      <c r="B306" s="4"/>
      <c r="F306" s="1">
        <v>80</v>
      </c>
      <c r="G306" s="1">
        <v>10</v>
      </c>
      <c r="H306" s="1">
        <f t="shared" si="66"/>
        <v>10</v>
      </c>
      <c r="I306" s="1">
        <f t="shared" si="67"/>
        <v>80</v>
      </c>
      <c r="J306" s="23">
        <f t="shared" si="55"/>
        <v>0.17453292519943295</v>
      </c>
      <c r="K306" s="23">
        <f t="shared" si="55"/>
        <v>1.3962634015954636</v>
      </c>
      <c r="L306">
        <f t="shared" si="56"/>
        <v>1.7725814043666412</v>
      </c>
      <c r="M306">
        <f t="shared" si="57"/>
        <v>106.099312</v>
      </c>
      <c r="N306" s="24">
        <f t="shared" si="58"/>
        <v>1.703065164859918</v>
      </c>
      <c r="O306" s="24">
        <f t="shared" si="59"/>
        <v>2.0477686474605972</v>
      </c>
      <c r="P306" s="23">
        <f t="shared" si="68"/>
        <v>2.9724094502825604E-2</v>
      </c>
      <c r="Q306" s="23">
        <f t="shared" si="68"/>
        <v>3.5740305217298443E-2</v>
      </c>
      <c r="R306">
        <f t="shared" si="61"/>
        <v>1.8558033227488797</v>
      </c>
      <c r="S306">
        <f t="shared" si="62"/>
        <v>59.634288784443832</v>
      </c>
      <c r="T306" s="24">
        <f t="shared" si="63"/>
        <v>1.6012174524970195</v>
      </c>
      <c r="U306" s="24">
        <f t="shared" si="64"/>
        <v>0.56415435754149401</v>
      </c>
      <c r="V306" s="24">
        <v>1.6012174524970195</v>
      </c>
      <c r="W306" s="24">
        <v>0.56415435754149401</v>
      </c>
      <c r="X306" s="24"/>
      <c r="Y306" s="24"/>
      <c r="Z306" s="24"/>
      <c r="AA306" s="24"/>
      <c r="AB306" s="4"/>
    </row>
    <row r="307" spans="1:28">
      <c r="A307" s="4"/>
      <c r="B307" s="4"/>
      <c r="F307" s="1">
        <v>90</v>
      </c>
      <c r="G307" s="1">
        <v>10</v>
      </c>
      <c r="H307" s="1">
        <f t="shared" si="66"/>
        <v>10</v>
      </c>
      <c r="I307" s="1">
        <f t="shared" si="67"/>
        <v>90</v>
      </c>
      <c r="J307" s="23">
        <f t="shared" si="55"/>
        <v>0.17453292519943295</v>
      </c>
      <c r="K307" s="23">
        <f t="shared" si="55"/>
        <v>1.5707963267948966</v>
      </c>
      <c r="L307">
        <f t="shared" si="56"/>
        <v>1.7725814043666412</v>
      </c>
      <c r="M307">
        <f t="shared" si="57"/>
        <v>112.12768199999999</v>
      </c>
      <c r="N307" s="24">
        <f t="shared" si="58"/>
        <v>1.6420250283305053</v>
      </c>
      <c r="O307" s="24">
        <f t="shared" si="59"/>
        <v>2.2239078419364362</v>
      </c>
      <c r="P307" s="23">
        <f t="shared" si="68"/>
        <v>2.8658743144520486E-2</v>
      </c>
      <c r="Q307" s="23">
        <f t="shared" si="68"/>
        <v>3.8814514102712437E-2</v>
      </c>
      <c r="R307">
        <f t="shared" si="61"/>
        <v>1.8567465300403767</v>
      </c>
      <c r="S307">
        <f t="shared" si="62"/>
        <v>59.741419581345482</v>
      </c>
      <c r="T307" s="24">
        <f t="shared" si="63"/>
        <v>1.6037834794533889</v>
      </c>
      <c r="U307" s="24">
        <f t="shared" si="64"/>
        <v>0.56667464300372195</v>
      </c>
      <c r="V307" s="24">
        <v>1.6037834794533889</v>
      </c>
      <c r="W307" s="24">
        <v>0.56667464300372195</v>
      </c>
      <c r="X307" s="24"/>
      <c r="Y307" s="24"/>
      <c r="Z307" s="24"/>
      <c r="AA307" s="24"/>
      <c r="AB307" s="4"/>
    </row>
    <row r="308" spans="1:28">
      <c r="A308" s="7"/>
      <c r="B308" s="4"/>
      <c r="F308" s="1">
        <f>F298</f>
        <v>0</v>
      </c>
      <c r="G308" s="1">
        <f>G298+10</f>
        <v>20</v>
      </c>
      <c r="H308" s="1">
        <f t="shared" si="66"/>
        <v>20</v>
      </c>
      <c r="I308" s="1">
        <f t="shared" si="67"/>
        <v>0</v>
      </c>
      <c r="J308" s="23">
        <f t="shared" ref="J308:K342" si="69">RADIANS(H308)</f>
        <v>0.3490658503988659</v>
      </c>
      <c r="K308" s="23">
        <f t="shared" si="69"/>
        <v>0</v>
      </c>
      <c r="L308">
        <f t="shared" si="56"/>
        <v>1.6073102345751715</v>
      </c>
      <c r="M308">
        <f t="shared" si="57"/>
        <v>57.872351999999992</v>
      </c>
      <c r="N308" s="24">
        <f t="shared" si="58"/>
        <v>1.3611754200779647</v>
      </c>
      <c r="O308" s="24">
        <f t="shared" si="59"/>
        <v>0.70144699167201452</v>
      </c>
      <c r="P308" s="23">
        <f t="shared" si="68"/>
        <v>2.3756992777577413E-2</v>
      </c>
      <c r="Q308" s="23">
        <f t="shared" si="68"/>
        <v>1.2242559532885899E-2</v>
      </c>
      <c r="R308">
        <f t="shared" si="61"/>
        <v>1.8610804818472044</v>
      </c>
      <c r="S308">
        <f t="shared" si="62"/>
        <v>58.815433490482718</v>
      </c>
      <c r="T308" s="24">
        <f t="shared" si="63"/>
        <v>1.59216136400596</v>
      </c>
      <c r="U308" s="24">
        <f t="shared" si="64"/>
        <v>0.53863429611272928</v>
      </c>
      <c r="V308" s="24">
        <v>1.59216136400596</v>
      </c>
      <c r="W308" s="24">
        <v>0.53863429611272928</v>
      </c>
      <c r="X308" s="24"/>
      <c r="Y308" s="24"/>
      <c r="Z308" s="24"/>
      <c r="AA308" s="24"/>
      <c r="AB308" s="4"/>
    </row>
    <row r="309" spans="1:28">
      <c r="A309" s="7"/>
      <c r="B309" s="4"/>
      <c r="F309" s="1">
        <f t="shared" ref="F309:F372" si="70">F299</f>
        <v>10</v>
      </c>
      <c r="G309" s="1">
        <f t="shared" ref="G309:G372" si="71">G299+10</f>
        <v>20</v>
      </c>
      <c r="H309" s="1">
        <f t="shared" si="66"/>
        <v>20</v>
      </c>
      <c r="I309" s="1">
        <f t="shared" si="67"/>
        <v>10</v>
      </c>
      <c r="J309" s="23">
        <f t="shared" si="69"/>
        <v>0.3490658503988659</v>
      </c>
      <c r="K309" s="23">
        <f t="shared" si="69"/>
        <v>0.17453292519943295</v>
      </c>
      <c r="L309">
        <f t="shared" si="56"/>
        <v>1.6073102345751715</v>
      </c>
      <c r="M309">
        <f t="shared" si="57"/>
        <v>63.900721999999995</v>
      </c>
      <c r="N309" s="24">
        <f t="shared" si="58"/>
        <v>1.4434178239352999</v>
      </c>
      <c r="O309" s="24">
        <f t="shared" si="59"/>
        <v>0.8491257585520553</v>
      </c>
      <c r="P309" s="23">
        <f t="shared" si="68"/>
        <v>2.5192393509642801E-2</v>
      </c>
      <c r="Q309" s="23">
        <f t="shared" si="68"/>
        <v>1.4820040250227763E-2</v>
      </c>
      <c r="R309">
        <f t="shared" si="61"/>
        <v>1.8598123408438563</v>
      </c>
      <c r="S309">
        <f t="shared" si="62"/>
        <v>58.905254180468233</v>
      </c>
      <c r="T309" s="24">
        <f t="shared" si="63"/>
        <v>1.5925841790114668</v>
      </c>
      <c r="U309" s="24">
        <f t="shared" si="64"/>
        <v>0.54178639521445238</v>
      </c>
      <c r="V309" s="24">
        <v>1.5925841790114668</v>
      </c>
      <c r="W309" s="24">
        <v>0.54178639521445238</v>
      </c>
      <c r="X309" s="24"/>
      <c r="Y309" s="24"/>
      <c r="Z309" s="24"/>
      <c r="AA309" s="24"/>
      <c r="AB309" s="4"/>
    </row>
    <row r="310" spans="1:28">
      <c r="B310" s="4"/>
      <c r="F310" s="1">
        <f t="shared" si="70"/>
        <v>20</v>
      </c>
      <c r="G310" s="1">
        <f t="shared" si="71"/>
        <v>20</v>
      </c>
      <c r="H310" s="1">
        <f t="shared" si="66"/>
        <v>20</v>
      </c>
      <c r="I310" s="1">
        <f t="shared" si="67"/>
        <v>20</v>
      </c>
      <c r="J310" s="23">
        <f t="shared" si="69"/>
        <v>0.3490658503988659</v>
      </c>
      <c r="K310" s="23">
        <f t="shared" si="69"/>
        <v>0.3490658503988659</v>
      </c>
      <c r="L310">
        <f t="shared" si="56"/>
        <v>1.6073102345751715</v>
      </c>
      <c r="M310">
        <f t="shared" si="57"/>
        <v>69.929091999999997</v>
      </c>
      <c r="N310" s="24">
        <f t="shared" si="58"/>
        <v>1.5096960734155755</v>
      </c>
      <c r="O310" s="24">
        <f t="shared" si="59"/>
        <v>1.0046250345158767</v>
      </c>
      <c r="P310" s="23">
        <f t="shared" si="68"/>
        <v>2.6349167185531829E-2</v>
      </c>
      <c r="Q310" s="23">
        <f t="shared" si="68"/>
        <v>1.7534014600263725E-2</v>
      </c>
      <c r="R310">
        <f t="shared" si="61"/>
        <v>1.8587897636619202</v>
      </c>
      <c r="S310">
        <f t="shared" si="62"/>
        <v>58.999831434560996</v>
      </c>
      <c r="T310" s="24">
        <f t="shared" si="63"/>
        <v>1.5932909877465793</v>
      </c>
      <c r="U310" s="24">
        <f t="shared" si="64"/>
        <v>0.54494322534985262</v>
      </c>
      <c r="V310" s="24">
        <v>1.5932909877465793</v>
      </c>
      <c r="W310" s="24">
        <v>0.54494322534985262</v>
      </c>
      <c r="X310" s="24"/>
      <c r="Y310" s="24"/>
      <c r="Z310" s="24"/>
      <c r="AA310" s="24"/>
      <c r="AB310" s="4"/>
    </row>
    <row r="311" spans="1:28">
      <c r="B311" s="4"/>
      <c r="F311" s="1">
        <f t="shared" si="70"/>
        <v>30</v>
      </c>
      <c r="G311" s="1">
        <f t="shared" si="71"/>
        <v>20</v>
      </c>
      <c r="H311" s="1">
        <f t="shared" si="66"/>
        <v>20</v>
      </c>
      <c r="I311" s="1">
        <f t="shared" si="67"/>
        <v>30</v>
      </c>
      <c r="J311" s="23">
        <f t="shared" si="69"/>
        <v>0.3490658503988659</v>
      </c>
      <c r="K311" s="23">
        <f t="shared" si="69"/>
        <v>0.52359877559829882</v>
      </c>
      <c r="L311">
        <f t="shared" si="56"/>
        <v>1.6073102345751715</v>
      </c>
      <c r="M311">
        <f t="shared" si="57"/>
        <v>75.957461999999992</v>
      </c>
      <c r="N311" s="24">
        <f t="shared" si="58"/>
        <v>1.5592771332264466</v>
      </c>
      <c r="O311" s="24">
        <f t="shared" si="59"/>
        <v>1.1662250026083025</v>
      </c>
      <c r="P311" s="23">
        <f t="shared" si="68"/>
        <v>2.7214519925859767E-2</v>
      </c>
      <c r="Q311" s="23">
        <f t="shared" si="68"/>
        <v>2.0354466114594336E-2</v>
      </c>
      <c r="R311">
        <f t="shared" si="61"/>
        <v>1.8580244522292741</v>
      </c>
      <c r="S311">
        <f t="shared" si="62"/>
        <v>59.098119231394293</v>
      </c>
      <c r="T311" s="24">
        <f t="shared" si="63"/>
        <v>1.5942742542958857</v>
      </c>
      <c r="U311" s="24">
        <f t="shared" si="64"/>
        <v>0.54807087730698845</v>
      </c>
      <c r="V311" s="24">
        <v>1.5942742542958857</v>
      </c>
      <c r="W311" s="24">
        <v>0.54807087730698845</v>
      </c>
      <c r="X311" s="24"/>
      <c r="Y311" s="24"/>
      <c r="Z311" s="24"/>
      <c r="AA311" s="24"/>
      <c r="AB311" s="4"/>
    </row>
    <row r="312" spans="1:28">
      <c r="B312" s="4"/>
      <c r="F312" s="1">
        <f t="shared" si="70"/>
        <v>40</v>
      </c>
      <c r="G312" s="1">
        <f t="shared" si="71"/>
        <v>20</v>
      </c>
      <c r="H312" s="1">
        <f t="shared" si="66"/>
        <v>20</v>
      </c>
      <c r="I312" s="1">
        <f t="shared" si="67"/>
        <v>40</v>
      </c>
      <c r="J312" s="23">
        <f t="shared" si="69"/>
        <v>0.3490658503988659</v>
      </c>
      <c r="K312" s="23">
        <f t="shared" si="69"/>
        <v>0.69813170079773179</v>
      </c>
      <c r="L312">
        <f t="shared" si="56"/>
        <v>1.6073102345751715</v>
      </c>
      <c r="M312">
        <f t="shared" si="57"/>
        <v>81.985831999999988</v>
      </c>
      <c r="N312" s="24">
        <f t="shared" si="58"/>
        <v>1.5916126384524512</v>
      </c>
      <c r="O312" s="24">
        <f t="shared" si="59"/>
        <v>1.3321383724168301</v>
      </c>
      <c r="P312" s="23">
        <f t="shared" si="68"/>
        <v>2.7778880957349379E-2</v>
      </c>
      <c r="Q312" s="23">
        <f t="shared" si="68"/>
        <v>2.3250200690832095E-2</v>
      </c>
      <c r="R312">
        <f t="shared" si="61"/>
        <v>1.8575251753976756</v>
      </c>
      <c r="S312">
        <f t="shared" si="62"/>
        <v>59.199030511118949</v>
      </c>
      <c r="T312" s="24">
        <f t="shared" si="63"/>
        <v>1.5955235390799221</v>
      </c>
      <c r="U312" s="24">
        <f t="shared" si="64"/>
        <v>0.55113590438227211</v>
      </c>
      <c r="V312" s="24">
        <v>1.5955235390799221</v>
      </c>
      <c r="W312" s="24">
        <v>0.55113590438227211</v>
      </c>
      <c r="X312" s="24"/>
      <c r="Y312" s="24"/>
      <c r="Z312" s="24"/>
      <c r="AA312" s="24"/>
      <c r="AB312" s="4"/>
    </row>
    <row r="313" spans="1:28">
      <c r="A313" s="7"/>
      <c r="B313" s="4"/>
      <c r="F313" s="1">
        <f t="shared" si="70"/>
        <v>50</v>
      </c>
      <c r="G313" s="1">
        <f t="shared" si="71"/>
        <v>20</v>
      </c>
      <c r="H313" s="1">
        <f t="shared" si="66"/>
        <v>20</v>
      </c>
      <c r="I313" s="1">
        <f t="shared" si="67"/>
        <v>50</v>
      </c>
      <c r="J313" s="23">
        <f t="shared" si="69"/>
        <v>0.3490658503988659</v>
      </c>
      <c r="K313" s="23">
        <f t="shared" si="69"/>
        <v>0.87266462599716477</v>
      </c>
      <c r="L313">
        <f t="shared" si="56"/>
        <v>1.6073102345751715</v>
      </c>
      <c r="M313">
        <f t="shared" si="57"/>
        <v>88.014201999999997</v>
      </c>
      <c r="N313" s="24">
        <f t="shared" si="58"/>
        <v>1.6063449594532118</v>
      </c>
      <c r="O313" s="24">
        <f t="shared" si="59"/>
        <v>1.5005301474456982</v>
      </c>
      <c r="P313" s="23">
        <f t="shared" si="68"/>
        <v>2.8036008465273356E-2</v>
      </c>
      <c r="Q313" s="23">
        <f t="shared" si="68"/>
        <v>2.6189191598363415E-2</v>
      </c>
      <c r="R313">
        <f t="shared" si="61"/>
        <v>1.8572976588666297</v>
      </c>
      <c r="S313">
        <f t="shared" si="62"/>
        <v>59.301449198249948</v>
      </c>
      <c r="T313" s="24">
        <f t="shared" si="63"/>
        <v>1.597025594349206</v>
      </c>
      <c r="U313" s="24">
        <f t="shared" si="64"/>
        <v>0.55410564191556333</v>
      </c>
      <c r="V313" s="24">
        <v>1.597025594349206</v>
      </c>
      <c r="W313" s="24">
        <v>0.55410564191556333</v>
      </c>
      <c r="X313" s="24"/>
      <c r="Y313" s="24"/>
      <c r="Z313" s="24"/>
      <c r="AA313" s="24"/>
      <c r="AB313" s="4"/>
    </row>
    <row r="314" spans="1:28">
      <c r="B314" s="4"/>
      <c r="F314" s="1">
        <f t="shared" si="70"/>
        <v>60</v>
      </c>
      <c r="G314" s="1">
        <f t="shared" si="71"/>
        <v>20</v>
      </c>
      <c r="H314" s="1">
        <f t="shared" si="66"/>
        <v>20</v>
      </c>
      <c r="I314" s="1">
        <f t="shared" si="67"/>
        <v>60</v>
      </c>
      <c r="J314" s="23">
        <f t="shared" si="69"/>
        <v>0.3490658503988659</v>
      </c>
      <c r="K314" s="23">
        <f t="shared" si="69"/>
        <v>1.0471975511965976</v>
      </c>
      <c r="L314">
        <f t="shared" si="56"/>
        <v>1.6073102345751715</v>
      </c>
      <c r="M314">
        <f t="shared" si="57"/>
        <v>94.042571999999993</v>
      </c>
      <c r="N314" s="24">
        <f t="shared" si="58"/>
        <v>1.6033111572356744</v>
      </c>
      <c r="O314" s="24">
        <f t="shared" si="59"/>
        <v>1.6695379201176888</v>
      </c>
      <c r="P314" s="23">
        <f t="shared" si="68"/>
        <v>2.7983058627723024E-2</v>
      </c>
      <c r="Q314" s="23">
        <f t="shared" si="68"/>
        <v>2.9138933692951743E-2</v>
      </c>
      <c r="R314">
        <f t="shared" si="61"/>
        <v>1.8573445131102635</v>
      </c>
      <c r="S314">
        <f t="shared" si="62"/>
        <v>59.404242545425198</v>
      </c>
      <c r="T314" s="24">
        <f t="shared" si="63"/>
        <v>1.5987644849638278</v>
      </c>
      <c r="U314" s="24">
        <f t="shared" si="64"/>
        <v>0.55694851404111612</v>
      </c>
      <c r="V314" s="24">
        <v>1.5987644849638278</v>
      </c>
      <c r="W314" s="24">
        <v>0.55694851404111612</v>
      </c>
      <c r="X314" s="24"/>
      <c r="Y314" s="24"/>
      <c r="Z314" s="24"/>
      <c r="AA314" s="24"/>
      <c r="AB314" s="4"/>
    </row>
    <row r="315" spans="1:28">
      <c r="A315" s="7"/>
      <c r="B315" s="4"/>
      <c r="F315" s="1">
        <f t="shared" si="70"/>
        <v>70</v>
      </c>
      <c r="G315" s="1">
        <f t="shared" si="71"/>
        <v>20</v>
      </c>
      <c r="H315" s="1">
        <f t="shared" si="66"/>
        <v>20</v>
      </c>
      <c r="I315" s="1">
        <f t="shared" si="67"/>
        <v>70</v>
      </c>
      <c r="J315" s="23">
        <f t="shared" si="69"/>
        <v>0.3490658503988659</v>
      </c>
      <c r="K315" s="23">
        <f t="shared" si="69"/>
        <v>1.2217304763960306</v>
      </c>
      <c r="L315">
        <f t="shared" si="56"/>
        <v>1.6073102345751715</v>
      </c>
      <c r="M315">
        <f t="shared" si="57"/>
        <v>100.07094199999999</v>
      </c>
      <c r="N315" s="24">
        <f t="shared" si="58"/>
        <v>1.5825447855540928</v>
      </c>
      <c r="O315" s="24">
        <f t="shared" si="59"/>
        <v>1.8372924699416047</v>
      </c>
      <c r="P315" s="23">
        <f t="shared" si="68"/>
        <v>2.7620617068186516E-2</v>
      </c>
      <c r="Q315" s="23">
        <f t="shared" si="68"/>
        <v>3.2066802922579948E-2</v>
      </c>
      <c r="R315">
        <f t="shared" si="61"/>
        <v>1.8576652004659984</v>
      </c>
      <c r="S315">
        <f t="shared" si="62"/>
        <v>59.506273661554658</v>
      </c>
      <c r="T315" s="24">
        <f t="shared" si="63"/>
        <v>1.6007217343204472</v>
      </c>
      <c r="U315" s="24">
        <f t="shared" si="64"/>
        <v>0.55963432667256807</v>
      </c>
      <c r="V315" s="24">
        <v>1.6007217343204472</v>
      </c>
      <c r="W315" s="24">
        <v>0.55963432667256807</v>
      </c>
      <c r="X315" s="24"/>
      <c r="Y315" s="24"/>
      <c r="Z315" s="24"/>
      <c r="AA315" s="24"/>
    </row>
    <row r="316" spans="1:28">
      <c r="B316" s="4"/>
      <c r="F316" s="1">
        <f t="shared" si="70"/>
        <v>80</v>
      </c>
      <c r="G316" s="1">
        <f t="shared" si="71"/>
        <v>20</v>
      </c>
      <c r="H316" s="1">
        <f t="shared" si="66"/>
        <v>20</v>
      </c>
      <c r="I316" s="1">
        <f t="shared" si="67"/>
        <v>80</v>
      </c>
      <c r="J316" s="23">
        <f t="shared" si="69"/>
        <v>0.3490658503988659</v>
      </c>
      <c r="K316" s="23">
        <f t="shared" si="69"/>
        <v>1.3962634015954636</v>
      </c>
      <c r="L316">
        <f t="shared" si="56"/>
        <v>1.6073102345751715</v>
      </c>
      <c r="M316">
        <f t="shared" si="57"/>
        <v>106.099312</v>
      </c>
      <c r="N316" s="24">
        <f t="shared" si="58"/>
        <v>1.5442755198065945</v>
      </c>
      <c r="O316" s="24">
        <f t="shared" si="59"/>
        <v>2.0019384370303546</v>
      </c>
      <c r="P316" s="23">
        <f t="shared" si="68"/>
        <v>2.695269237857198E-2</v>
      </c>
      <c r="Q316" s="23">
        <f t="shared" si="68"/>
        <v>3.4940417148408856E-2</v>
      </c>
      <c r="R316">
        <f t="shared" si="61"/>
        <v>1.8582560419157159</v>
      </c>
      <c r="S316">
        <f t="shared" si="62"/>
        <v>59.606414085798974</v>
      </c>
      <c r="T316" s="24">
        <f t="shared" si="63"/>
        <v>1.6028764951922505</v>
      </c>
      <c r="U316" s="24">
        <f t="shared" si="64"/>
        <v>0.56213454598685042</v>
      </c>
      <c r="V316" s="24">
        <v>1.6028764951922505</v>
      </c>
      <c r="W316" s="24">
        <v>0.56213454598685042</v>
      </c>
      <c r="X316" s="24"/>
      <c r="Y316" s="24"/>
      <c r="Z316" s="24"/>
      <c r="AA316" s="24"/>
    </row>
    <row r="317" spans="1:28">
      <c r="A317" s="4"/>
      <c r="B317" s="4"/>
      <c r="F317" s="1">
        <f t="shared" si="70"/>
        <v>90</v>
      </c>
      <c r="G317" s="1">
        <f t="shared" si="71"/>
        <v>20</v>
      </c>
      <c r="H317" s="1">
        <f t="shared" si="66"/>
        <v>20</v>
      </c>
      <c r="I317" s="1">
        <f t="shared" si="67"/>
        <v>90</v>
      </c>
      <c r="J317" s="23">
        <f t="shared" si="69"/>
        <v>0.3490658503988659</v>
      </c>
      <c r="K317" s="23">
        <f t="shared" si="69"/>
        <v>1.5707963267948966</v>
      </c>
      <c r="L317">
        <f t="shared" si="56"/>
        <v>1.6073102345751715</v>
      </c>
      <c r="M317">
        <f t="shared" si="57"/>
        <v>112.12768199999999</v>
      </c>
      <c r="N317" s="24">
        <f t="shared" si="58"/>
        <v>1.4889266168327158</v>
      </c>
      <c r="O317" s="24">
        <f t="shared" si="59"/>
        <v>2.1616548423212025</v>
      </c>
      <c r="P317" s="23">
        <f t="shared" si="68"/>
        <v>2.5986671784310914E-2</v>
      </c>
      <c r="Q317" s="23">
        <f t="shared" si="68"/>
        <v>3.772799429018385E-2</v>
      </c>
      <c r="R317">
        <f t="shared" si="61"/>
        <v>1.8591102634500025</v>
      </c>
      <c r="S317">
        <f t="shared" si="62"/>
        <v>59.703556268309761</v>
      </c>
      <c r="T317" s="24">
        <f t="shared" si="63"/>
        <v>1.6052057450886941</v>
      </c>
      <c r="U317" s="24">
        <f t="shared" si="64"/>
        <v>0.56442256181376627</v>
      </c>
      <c r="V317" s="24">
        <v>1.6052057450886941</v>
      </c>
      <c r="W317" s="24">
        <v>0.56442256181376627</v>
      </c>
      <c r="X317" s="24"/>
      <c r="Y317" s="24"/>
      <c r="Z317" s="24"/>
      <c r="AA317" s="24"/>
    </row>
    <row r="318" spans="1:28">
      <c r="B318" s="4"/>
      <c r="F318" s="1">
        <f t="shared" si="70"/>
        <v>0</v>
      </c>
      <c r="G318" s="1">
        <f t="shared" si="71"/>
        <v>30</v>
      </c>
      <c r="H318" s="1">
        <f t="shared" si="66"/>
        <v>30</v>
      </c>
      <c r="I318" s="1">
        <f t="shared" si="67"/>
        <v>0</v>
      </c>
      <c r="J318" s="23">
        <f t="shared" si="69"/>
        <v>0.52359877559829882</v>
      </c>
      <c r="K318" s="23">
        <f t="shared" si="69"/>
        <v>0</v>
      </c>
      <c r="L318">
        <f t="shared" si="56"/>
        <v>1.4350348038097875</v>
      </c>
      <c r="M318">
        <f t="shared" si="57"/>
        <v>57.872351999999992</v>
      </c>
      <c r="N318" s="24">
        <f t="shared" si="58"/>
        <v>1.2152813189910243</v>
      </c>
      <c r="O318" s="24">
        <f t="shared" si="59"/>
        <v>0.79306432252940329</v>
      </c>
      <c r="P318" s="23">
        <f t="shared" ref="P318:Q352" si="72">RADIANS(N318)</f>
        <v>2.1210660354372867E-2</v>
      </c>
      <c r="Q318" s="23">
        <f t="shared" si="72"/>
        <v>1.3841583608236332E-2</v>
      </c>
      <c r="R318">
        <f t="shared" si="61"/>
        <v>1.8633280845718507</v>
      </c>
      <c r="S318">
        <f t="shared" si="62"/>
        <v>58.871156679713614</v>
      </c>
      <c r="T318" s="24">
        <f t="shared" si="63"/>
        <v>1.5950217860544134</v>
      </c>
      <c r="U318" s="24">
        <f t="shared" si="64"/>
        <v>0.53902128270884242</v>
      </c>
      <c r="V318" s="24">
        <v>1.5950217860544134</v>
      </c>
      <c r="W318" s="24">
        <v>0.53902128270884242</v>
      </c>
      <c r="X318" s="24"/>
      <c r="Y318" s="24"/>
      <c r="Z318" s="24"/>
      <c r="AA318" s="24"/>
    </row>
    <row r="319" spans="1:28">
      <c r="A319" s="4"/>
      <c r="B319" s="4"/>
      <c r="F319" s="1">
        <f t="shared" si="70"/>
        <v>10</v>
      </c>
      <c r="G319" s="1">
        <f t="shared" si="71"/>
        <v>30</v>
      </c>
      <c r="H319" s="1">
        <f t="shared" si="66"/>
        <v>30</v>
      </c>
      <c r="I319" s="1">
        <f t="shared" si="67"/>
        <v>10</v>
      </c>
      <c r="J319" s="23">
        <f t="shared" si="69"/>
        <v>0.52359877559829882</v>
      </c>
      <c r="K319" s="23">
        <f t="shared" si="69"/>
        <v>0.17453292519943295</v>
      </c>
      <c r="L319">
        <f t="shared" si="56"/>
        <v>1.4350348038097875</v>
      </c>
      <c r="M319">
        <f t="shared" si="57"/>
        <v>63.900721999999995</v>
      </c>
      <c r="N319" s="24">
        <f t="shared" si="58"/>
        <v>1.2887087814344838</v>
      </c>
      <c r="O319" s="24">
        <f t="shared" si="59"/>
        <v>0.9249145190240361</v>
      </c>
      <c r="P319" s="23">
        <f t="shared" si="72"/>
        <v>2.2492211335395716E-2</v>
      </c>
      <c r="Q319" s="23">
        <f t="shared" si="72"/>
        <v>1.6142803656469161E-2</v>
      </c>
      <c r="R319">
        <f t="shared" si="61"/>
        <v>1.862197205114507</v>
      </c>
      <c r="S319">
        <f t="shared" si="62"/>
        <v>58.951350169096514</v>
      </c>
      <c r="T319" s="24">
        <f t="shared" si="63"/>
        <v>1.5953996027265092</v>
      </c>
      <c r="U319" s="24">
        <f t="shared" si="64"/>
        <v>0.5418379513254068</v>
      </c>
      <c r="V319" s="24">
        <v>1.5953996027265092</v>
      </c>
      <c r="W319" s="24">
        <v>0.5418379513254068</v>
      </c>
      <c r="X319" s="24"/>
      <c r="Y319" s="24"/>
      <c r="Z319" s="24"/>
      <c r="AA319" s="24"/>
    </row>
    <row r="320" spans="1:28">
      <c r="B320" s="4"/>
      <c r="F320" s="1">
        <f t="shared" si="70"/>
        <v>20</v>
      </c>
      <c r="G320" s="1">
        <f t="shared" si="71"/>
        <v>30</v>
      </c>
      <c r="H320" s="1">
        <f t="shared" si="66"/>
        <v>30</v>
      </c>
      <c r="I320" s="1">
        <f t="shared" si="67"/>
        <v>20</v>
      </c>
      <c r="J320" s="23">
        <f t="shared" si="69"/>
        <v>0.52359877559829882</v>
      </c>
      <c r="K320" s="23">
        <f t="shared" si="69"/>
        <v>0.3490658503988659</v>
      </c>
      <c r="L320">
        <f t="shared" ref="L320:L383" si="73">((1.3512213-(2*0.602837*SIN(J320)))^0.5)/0.602837</f>
        <v>1.4350348038097875</v>
      </c>
      <c r="M320">
        <f t="shared" ref="M320:M383" si="74">0.602837*(I320-(-96))</f>
        <v>69.929091999999997</v>
      </c>
      <c r="N320" s="24">
        <f t="shared" ref="N320:N383" si="75">L320*SIN(RADIANS(M320))</f>
        <v>1.3478831664995563</v>
      </c>
      <c r="O320" s="24">
        <f t="shared" ref="O320:O383" si="76">1.5562263-L320*COS(RADIANS(M320))</f>
        <v>1.0637470033666037</v>
      </c>
      <c r="P320" s="23">
        <f t="shared" si="72"/>
        <v>2.3524999187624188E-2</v>
      </c>
      <c r="Q320" s="23">
        <f t="shared" si="72"/>
        <v>1.856588761697044E-2</v>
      </c>
      <c r="R320">
        <f t="shared" ref="R320:R383" si="77">((1.31018469806216-(2*0.608216684653622*SIN(P320)))^0.5)/0.608216684653622</f>
        <v>1.8612853654589629</v>
      </c>
      <c r="S320">
        <f t="shared" ref="S320:S383" si="78">0.608216684653622*(O320-(-96))</f>
        <v>59.035790402445571</v>
      </c>
      <c r="T320" s="24">
        <f t="shared" ref="T320:T383" si="79">R320*SIN(RADIANS(S320))</f>
        <v>1.5960314611712232</v>
      </c>
      <c r="U320" s="24">
        <f t="shared" ref="U320:U383" si="80">1.50229541438995-R320*COS(RADIANS(S320))</f>
        <v>0.54465937359816985</v>
      </c>
      <c r="V320" s="24">
        <v>1.5960314611712232</v>
      </c>
      <c r="W320" s="24">
        <v>0.54465937359816985</v>
      </c>
      <c r="X320" s="24"/>
      <c r="Y320" s="24"/>
      <c r="Z320" s="24"/>
      <c r="AA320" s="24"/>
    </row>
    <row r="321" spans="1:27">
      <c r="A321" s="4"/>
      <c r="B321" s="4"/>
      <c r="F321" s="1">
        <f t="shared" si="70"/>
        <v>30</v>
      </c>
      <c r="G321" s="1">
        <f t="shared" si="71"/>
        <v>30</v>
      </c>
      <c r="H321" s="1">
        <f t="shared" si="66"/>
        <v>30</v>
      </c>
      <c r="I321" s="1">
        <f t="shared" si="67"/>
        <v>30</v>
      </c>
      <c r="J321" s="23">
        <f t="shared" si="69"/>
        <v>0.52359877559829882</v>
      </c>
      <c r="K321" s="23">
        <f t="shared" si="69"/>
        <v>0.52359877559829882</v>
      </c>
      <c r="L321">
        <f t="shared" si="73"/>
        <v>1.4350348038097875</v>
      </c>
      <c r="M321">
        <f t="shared" si="74"/>
        <v>75.957461999999992</v>
      </c>
      <c r="N321" s="24">
        <f t="shared" si="75"/>
        <v>1.3921500074042188</v>
      </c>
      <c r="O321" s="24">
        <f t="shared" si="76"/>
        <v>1.2080262927773853</v>
      </c>
      <c r="P321" s="23">
        <f t="shared" si="72"/>
        <v>2.4297601310867056E-2</v>
      </c>
      <c r="Q321" s="23">
        <f t="shared" si="72"/>
        <v>2.1084036259626369E-2</v>
      </c>
      <c r="R321">
        <f t="shared" si="77"/>
        <v>1.8606029638403683</v>
      </c>
      <c r="S321">
        <f t="shared" si="78"/>
        <v>59.123543473515184</v>
      </c>
      <c r="T321" s="24">
        <f t="shared" si="79"/>
        <v>1.5969105960569718</v>
      </c>
      <c r="U321" s="24">
        <f t="shared" si="80"/>
        <v>0.54745514646419369</v>
      </c>
      <c r="V321" s="24">
        <v>1.5969105960569718</v>
      </c>
      <c r="W321" s="24">
        <v>0.54745514646419369</v>
      </c>
      <c r="X321" s="24"/>
      <c r="Y321" s="24"/>
      <c r="Z321" s="24"/>
      <c r="AA321" s="24"/>
    </row>
    <row r="322" spans="1:27">
      <c r="B322" s="4"/>
      <c r="F322" s="1">
        <f t="shared" si="70"/>
        <v>40</v>
      </c>
      <c r="G322" s="1">
        <f t="shared" si="71"/>
        <v>30</v>
      </c>
      <c r="H322" s="1">
        <f t="shared" si="66"/>
        <v>30</v>
      </c>
      <c r="I322" s="1">
        <f t="shared" si="67"/>
        <v>40</v>
      </c>
      <c r="J322" s="23">
        <f t="shared" si="69"/>
        <v>0.52359877559829882</v>
      </c>
      <c r="K322" s="23">
        <f t="shared" si="69"/>
        <v>0.69813170079773179</v>
      </c>
      <c r="L322">
        <f t="shared" si="73"/>
        <v>1.4350348038097875</v>
      </c>
      <c r="M322">
        <f t="shared" si="74"/>
        <v>81.985831999999988</v>
      </c>
      <c r="N322" s="24">
        <f t="shared" si="75"/>
        <v>1.4210197143219716</v>
      </c>
      <c r="O322" s="24">
        <f t="shared" si="76"/>
        <v>1.3561566629890396</v>
      </c>
      <c r="P322" s="23">
        <f t="shared" si="72"/>
        <v>2.4801472750667627E-2</v>
      </c>
      <c r="Q322" s="23">
        <f t="shared" si="72"/>
        <v>2.3669398942017864E-2</v>
      </c>
      <c r="R322">
        <f t="shared" si="77"/>
        <v>1.860157790882716</v>
      </c>
      <c r="S322">
        <f t="shared" si="78"/>
        <v>59.213638836181822</v>
      </c>
      <c r="T322" s="24">
        <f t="shared" si="79"/>
        <v>1.5980276299982283</v>
      </c>
      <c r="U322" s="24">
        <f t="shared" si="80"/>
        <v>0.55019526170436639</v>
      </c>
      <c r="V322" s="24">
        <v>1.5980276299982283</v>
      </c>
      <c r="W322" s="24">
        <v>0.55019526170436639</v>
      </c>
      <c r="X322" s="24"/>
      <c r="Y322" s="24"/>
      <c r="Z322" s="24"/>
      <c r="AA322" s="24"/>
    </row>
    <row r="323" spans="1:27">
      <c r="A323" s="4"/>
      <c r="B323" s="4"/>
      <c r="F323" s="1">
        <f t="shared" si="70"/>
        <v>50</v>
      </c>
      <c r="G323" s="1">
        <f t="shared" si="71"/>
        <v>30</v>
      </c>
      <c r="H323" s="1">
        <f t="shared" si="66"/>
        <v>30</v>
      </c>
      <c r="I323" s="1">
        <f t="shared" si="67"/>
        <v>50</v>
      </c>
      <c r="J323" s="23">
        <f t="shared" si="69"/>
        <v>0.52359877559829882</v>
      </c>
      <c r="K323" s="23">
        <f t="shared" si="69"/>
        <v>0.87266462599716477</v>
      </c>
      <c r="L323">
        <f t="shared" si="73"/>
        <v>1.4350348038097875</v>
      </c>
      <c r="M323">
        <f t="shared" si="74"/>
        <v>88.014201999999997</v>
      </c>
      <c r="N323" s="24">
        <f t="shared" si="75"/>
        <v>1.4341729892294617</v>
      </c>
      <c r="O323" s="24">
        <f t="shared" si="76"/>
        <v>1.5064997969053142</v>
      </c>
      <c r="P323" s="23">
        <f t="shared" si="72"/>
        <v>2.503104070522328E-2</v>
      </c>
      <c r="Q323" s="23">
        <f t="shared" si="72"/>
        <v>2.6293381636623616E-2</v>
      </c>
      <c r="R323">
        <f t="shared" si="77"/>
        <v>1.8599549329446421</v>
      </c>
      <c r="S323">
        <f t="shared" si="78"/>
        <v>59.305080038652818</v>
      </c>
      <c r="T323" s="24">
        <f t="shared" si="79"/>
        <v>1.5993706614705221</v>
      </c>
      <c r="U323" s="24">
        <f t="shared" si="80"/>
        <v>0.55285039764993216</v>
      </c>
      <c r="V323" s="24">
        <v>1.5993706614705221</v>
      </c>
      <c r="W323" s="24">
        <v>0.55285039764993216</v>
      </c>
      <c r="X323" s="24"/>
      <c r="Y323" s="24"/>
      <c r="Z323" s="24"/>
      <c r="AA323" s="24"/>
    </row>
    <row r="324" spans="1:27">
      <c r="B324" s="4"/>
      <c r="F324" s="1">
        <f t="shared" si="70"/>
        <v>60</v>
      </c>
      <c r="G324" s="1">
        <f t="shared" si="71"/>
        <v>30</v>
      </c>
      <c r="H324" s="1">
        <f t="shared" si="66"/>
        <v>30</v>
      </c>
      <c r="I324" s="1">
        <f t="shared" si="67"/>
        <v>60</v>
      </c>
      <c r="J324" s="23">
        <f t="shared" si="69"/>
        <v>0.52359877559829882</v>
      </c>
      <c r="K324" s="23">
        <f t="shared" si="69"/>
        <v>1.0471975511965976</v>
      </c>
      <c r="L324">
        <f t="shared" si="73"/>
        <v>1.4350348038097875</v>
      </c>
      <c r="M324">
        <f t="shared" si="74"/>
        <v>94.042571999999993</v>
      </c>
      <c r="N324" s="24">
        <f t="shared" si="75"/>
        <v>1.4314643573322769</v>
      </c>
      <c r="O324" s="24">
        <f t="shared" si="76"/>
        <v>1.6573929043350586</v>
      </c>
      <c r="P324" s="23">
        <f t="shared" si="72"/>
        <v>2.4983766160392867E-2</v>
      </c>
      <c r="Q324" s="23">
        <f t="shared" si="72"/>
        <v>2.8926963179838172E-2</v>
      </c>
      <c r="R324">
        <f t="shared" si="77"/>
        <v>1.8599967088543963</v>
      </c>
      <c r="S324">
        <f t="shared" si="78"/>
        <v>59.396855744190816</v>
      </c>
      <c r="T324" s="24">
        <f t="shared" si="79"/>
        <v>1.6009253760192976</v>
      </c>
      <c r="U324" s="24">
        <f t="shared" si="80"/>
        <v>0.55539220002923395</v>
      </c>
      <c r="V324" s="24">
        <v>1.6009253760192976</v>
      </c>
      <c r="W324" s="24">
        <v>0.55539220002923395</v>
      </c>
      <c r="X324" s="24"/>
      <c r="Y324" s="24"/>
      <c r="Z324" s="24"/>
      <c r="AA324" s="24"/>
    </row>
    <row r="325" spans="1:27">
      <c r="A325" s="4"/>
      <c r="B325" s="4"/>
      <c r="F325" s="1">
        <f t="shared" si="70"/>
        <v>70</v>
      </c>
      <c r="G325" s="1">
        <f t="shared" si="71"/>
        <v>30</v>
      </c>
      <c r="H325" s="1">
        <f t="shared" si="66"/>
        <v>30</v>
      </c>
      <c r="I325" s="1">
        <f t="shared" si="67"/>
        <v>70</v>
      </c>
      <c r="J325" s="23">
        <f t="shared" si="69"/>
        <v>0.52359877559829882</v>
      </c>
      <c r="K325" s="23">
        <f t="shared" si="69"/>
        <v>1.2217304763960306</v>
      </c>
      <c r="L325">
        <f t="shared" si="73"/>
        <v>1.4350348038097875</v>
      </c>
      <c r="M325">
        <f t="shared" si="74"/>
        <v>100.07094199999999</v>
      </c>
      <c r="N325" s="24">
        <f t="shared" si="75"/>
        <v>1.4129237760114619</v>
      </c>
      <c r="O325" s="24">
        <f t="shared" si="76"/>
        <v>1.807167112397879</v>
      </c>
      <c r="P325" s="23">
        <f t="shared" si="72"/>
        <v>2.4660171971110884E-2</v>
      </c>
      <c r="Q325" s="23">
        <f t="shared" si="72"/>
        <v>3.1541016245101423E-2</v>
      </c>
      <c r="R325">
        <f t="shared" si="77"/>
        <v>1.8602826410258029</v>
      </c>
      <c r="S325">
        <f t="shared" si="78"/>
        <v>59.487950916465408</v>
      </c>
      <c r="T325" s="24">
        <f t="shared" si="79"/>
        <v>1.6026751804777364</v>
      </c>
      <c r="U325" s="24">
        <f t="shared" si="80"/>
        <v>0.55779355076945336</v>
      </c>
      <c r="V325" s="24">
        <v>1.6026751804777364</v>
      </c>
      <c r="W325" s="24">
        <v>0.55779355076945336</v>
      </c>
      <c r="X325" s="24"/>
      <c r="Y325" s="24"/>
      <c r="Z325" s="24"/>
      <c r="AA325" s="24"/>
    </row>
    <row r="326" spans="1:27">
      <c r="B326" s="4"/>
      <c r="F326" s="1">
        <f t="shared" si="70"/>
        <v>80</v>
      </c>
      <c r="G326" s="1">
        <f t="shared" si="71"/>
        <v>30</v>
      </c>
      <c r="H326" s="1">
        <f t="shared" si="66"/>
        <v>30</v>
      </c>
      <c r="I326" s="1">
        <f t="shared" si="67"/>
        <v>80</v>
      </c>
      <c r="J326" s="23">
        <f t="shared" si="69"/>
        <v>0.52359877559829882</v>
      </c>
      <c r="K326" s="23">
        <f t="shared" si="69"/>
        <v>1.3962634015954636</v>
      </c>
      <c r="L326">
        <f t="shared" si="73"/>
        <v>1.4350348038097875</v>
      </c>
      <c r="M326">
        <f t="shared" si="74"/>
        <v>106.099312</v>
      </c>
      <c r="N326" s="24">
        <f t="shared" si="75"/>
        <v>1.3787563034958517</v>
      </c>
      <c r="O326" s="24">
        <f t="shared" si="76"/>
        <v>1.9541659232041366</v>
      </c>
      <c r="P326" s="23">
        <f t="shared" si="72"/>
        <v>2.4063837078628816E-2</v>
      </c>
      <c r="Q326" s="23">
        <f t="shared" si="72"/>
        <v>3.4106629490186842E-2</v>
      </c>
      <c r="R326">
        <f t="shared" si="77"/>
        <v>1.8608094614093691</v>
      </c>
      <c r="S326">
        <f t="shared" si="78"/>
        <v>59.57735804582201</v>
      </c>
      <c r="T326" s="24">
        <f t="shared" si="79"/>
        <v>1.6046013598022102</v>
      </c>
      <c r="U326" s="24">
        <f t="shared" si="80"/>
        <v>0.5600288237737252</v>
      </c>
      <c r="V326" s="24">
        <v>1.6046013598022102</v>
      </c>
      <c r="W326" s="24">
        <v>0.5600288237737252</v>
      </c>
      <c r="X326" s="24"/>
      <c r="Y326" s="24"/>
      <c r="Z326" s="24"/>
      <c r="AA326" s="24"/>
    </row>
    <row r="327" spans="1:27">
      <c r="A327" s="4"/>
      <c r="B327" s="4"/>
      <c r="F327" s="1">
        <f t="shared" si="70"/>
        <v>90</v>
      </c>
      <c r="G327" s="1">
        <f t="shared" si="71"/>
        <v>30</v>
      </c>
      <c r="H327" s="1">
        <f t="shared" si="66"/>
        <v>30</v>
      </c>
      <c r="I327" s="1">
        <f t="shared" si="67"/>
        <v>90</v>
      </c>
      <c r="J327" s="23">
        <f t="shared" si="69"/>
        <v>0.52359877559829882</v>
      </c>
      <c r="K327" s="23">
        <f t="shared" si="69"/>
        <v>1.5707963267948966</v>
      </c>
      <c r="L327">
        <f t="shared" si="73"/>
        <v>1.4350348038097875</v>
      </c>
      <c r="M327">
        <f t="shared" si="74"/>
        <v>112.12768199999999</v>
      </c>
      <c r="N327" s="24">
        <f t="shared" si="75"/>
        <v>1.3293398309247053</v>
      </c>
      <c r="O327" s="24">
        <f t="shared" si="76"/>
        <v>2.096763534667947</v>
      </c>
      <c r="P327" s="23">
        <f t="shared" si="72"/>
        <v>2.3201356927540846E-2</v>
      </c>
      <c r="Q327" s="23">
        <f t="shared" si="72"/>
        <v>3.6595427315709944E-2</v>
      </c>
      <c r="R327">
        <f t="shared" si="77"/>
        <v>1.8615711521849005</v>
      </c>
      <c r="S327">
        <f t="shared" si="78"/>
        <v>59.664088292306054</v>
      </c>
      <c r="T327" s="24">
        <f t="shared" si="79"/>
        <v>1.6066832559807704</v>
      </c>
      <c r="U327" s="24">
        <f t="shared" si="80"/>
        <v>0.56207412682087532</v>
      </c>
      <c r="V327" s="24">
        <v>1.6066832559807704</v>
      </c>
      <c r="W327" s="24">
        <v>0.56207412682087532</v>
      </c>
      <c r="X327" s="24"/>
      <c r="Y327" s="24"/>
      <c r="Z327" s="24"/>
      <c r="AA327" s="24"/>
    </row>
    <row r="328" spans="1:27">
      <c r="B328" s="4"/>
      <c r="F328" s="1">
        <f t="shared" si="70"/>
        <v>0</v>
      </c>
      <c r="G328" s="1">
        <f t="shared" si="71"/>
        <v>40</v>
      </c>
      <c r="H328" s="1">
        <f t="shared" si="66"/>
        <v>40</v>
      </c>
      <c r="I328" s="1">
        <f t="shared" si="67"/>
        <v>0</v>
      </c>
      <c r="J328" s="23">
        <f t="shared" si="69"/>
        <v>0.69813170079773179</v>
      </c>
      <c r="K328" s="23">
        <f t="shared" si="69"/>
        <v>0</v>
      </c>
      <c r="L328">
        <f t="shared" si="73"/>
        <v>1.2592085171154799</v>
      </c>
      <c r="M328">
        <f t="shared" si="74"/>
        <v>57.872351999999992</v>
      </c>
      <c r="N328" s="24">
        <f t="shared" si="75"/>
        <v>1.0663801208877657</v>
      </c>
      <c r="O328" s="24">
        <f t="shared" si="76"/>
        <v>0.88657002447384603</v>
      </c>
      <c r="P328" s="23">
        <f t="shared" si="72"/>
        <v>1.8611844187306669E-2</v>
      </c>
      <c r="Q328" s="23">
        <f t="shared" si="72"/>
        <v>1.5473565976555321E-2</v>
      </c>
      <c r="R328">
        <f t="shared" si="77"/>
        <v>1.8656193465444986</v>
      </c>
      <c r="S328">
        <f t="shared" si="78"/>
        <v>58.928028407746474</v>
      </c>
      <c r="T328" s="24">
        <f t="shared" si="79"/>
        <v>1.5979396559316195</v>
      </c>
      <c r="U328" s="24">
        <f t="shared" si="80"/>
        <v>0.53942242058325929</v>
      </c>
      <c r="V328" s="24">
        <v>1.5979396559316195</v>
      </c>
      <c r="W328" s="24">
        <v>0.53942242058325929</v>
      </c>
      <c r="X328" s="24"/>
      <c r="Y328" s="24"/>
      <c r="Z328" s="24"/>
      <c r="AA328" s="24"/>
    </row>
    <row r="329" spans="1:27">
      <c r="A329" s="4"/>
      <c r="B329" s="4"/>
      <c r="F329" s="1">
        <f t="shared" si="70"/>
        <v>10</v>
      </c>
      <c r="G329" s="1">
        <f t="shared" si="71"/>
        <v>40</v>
      </c>
      <c r="H329" s="1">
        <f t="shared" si="66"/>
        <v>40</v>
      </c>
      <c r="I329" s="1">
        <f t="shared" si="67"/>
        <v>10</v>
      </c>
      <c r="J329" s="23">
        <f t="shared" si="69"/>
        <v>0.69813170079773179</v>
      </c>
      <c r="K329" s="23">
        <f t="shared" si="69"/>
        <v>0.17453292519943295</v>
      </c>
      <c r="L329">
        <f t="shared" si="73"/>
        <v>1.2592085171154799</v>
      </c>
      <c r="M329">
        <f t="shared" si="74"/>
        <v>63.900721999999995</v>
      </c>
      <c r="N329" s="24">
        <f t="shared" si="75"/>
        <v>1.1308109527069754</v>
      </c>
      <c r="O329" s="24">
        <f t="shared" si="76"/>
        <v>1.0022653999230102</v>
      </c>
      <c r="P329" s="23">
        <f t="shared" si="72"/>
        <v>1.9736374342350607E-2</v>
      </c>
      <c r="Q329" s="23">
        <f t="shared" si="72"/>
        <v>1.749283120747425E-2</v>
      </c>
      <c r="R329">
        <f t="shared" si="77"/>
        <v>1.8646282287945943</v>
      </c>
      <c r="S329">
        <f t="shared" si="78"/>
        <v>58.998396265431921</v>
      </c>
      <c r="T329" s="24">
        <f t="shared" si="79"/>
        <v>1.5982714643085731</v>
      </c>
      <c r="U329" s="24">
        <f t="shared" si="80"/>
        <v>0.54189614429724775</v>
      </c>
      <c r="V329" s="24">
        <v>1.5982714643085731</v>
      </c>
      <c r="W329" s="24">
        <v>0.54189614429724775</v>
      </c>
      <c r="X329" s="24"/>
      <c r="Y329" s="24"/>
      <c r="Z329" s="24"/>
      <c r="AA329" s="24"/>
    </row>
    <row r="330" spans="1:27">
      <c r="B330" s="4"/>
      <c r="F330" s="1">
        <f t="shared" si="70"/>
        <v>20</v>
      </c>
      <c r="G330" s="1">
        <f t="shared" si="71"/>
        <v>40</v>
      </c>
      <c r="H330" s="1">
        <f t="shared" si="66"/>
        <v>40</v>
      </c>
      <c r="I330" s="1">
        <f t="shared" si="67"/>
        <v>20</v>
      </c>
      <c r="J330" s="23">
        <f t="shared" si="69"/>
        <v>0.69813170079773179</v>
      </c>
      <c r="K330" s="23">
        <f t="shared" si="69"/>
        <v>0.3490658503988659</v>
      </c>
      <c r="L330">
        <f t="shared" si="73"/>
        <v>1.2592085171154799</v>
      </c>
      <c r="M330">
        <f t="shared" si="74"/>
        <v>69.929091999999997</v>
      </c>
      <c r="N330" s="24">
        <f t="shared" si="75"/>
        <v>1.1827350520188462</v>
      </c>
      <c r="O330" s="24">
        <f t="shared" si="76"/>
        <v>1.124087564982942</v>
      </c>
      <c r="P330" s="23">
        <f t="shared" si="72"/>
        <v>2.0642620836475271E-2</v>
      </c>
      <c r="Q330" s="23">
        <f t="shared" si="72"/>
        <v>1.9619029089678056E-2</v>
      </c>
      <c r="R330">
        <f t="shared" si="77"/>
        <v>1.8638291303387575</v>
      </c>
      <c r="S330">
        <f t="shared" si="78"/>
        <v>59.072490538781999</v>
      </c>
      <c r="T330" s="24">
        <f t="shared" si="79"/>
        <v>1.598826624104202</v>
      </c>
      <c r="U330" s="24">
        <f t="shared" si="80"/>
        <v>0.54437451308604312</v>
      </c>
      <c r="V330" s="24">
        <v>1.598826624104202</v>
      </c>
      <c r="W330" s="24">
        <v>0.54437451308604312</v>
      </c>
      <c r="X330" s="24"/>
      <c r="Y330" s="24"/>
      <c r="Z330" s="24"/>
      <c r="AA330" s="24"/>
    </row>
    <row r="331" spans="1:27">
      <c r="A331" s="4"/>
      <c r="B331" s="4"/>
      <c r="F331" s="1">
        <f t="shared" si="70"/>
        <v>30</v>
      </c>
      <c r="G331" s="1">
        <f t="shared" si="71"/>
        <v>40</v>
      </c>
      <c r="H331" s="1">
        <f t="shared" si="66"/>
        <v>40</v>
      </c>
      <c r="I331" s="1">
        <f t="shared" si="67"/>
        <v>30</v>
      </c>
      <c r="J331" s="23">
        <f t="shared" si="69"/>
        <v>0.69813170079773179</v>
      </c>
      <c r="K331" s="23">
        <f t="shared" si="69"/>
        <v>0.52359877559829882</v>
      </c>
      <c r="L331">
        <f t="shared" si="73"/>
        <v>1.2592085171154799</v>
      </c>
      <c r="M331">
        <f t="shared" si="74"/>
        <v>75.957461999999992</v>
      </c>
      <c r="N331" s="24">
        <f t="shared" si="75"/>
        <v>1.2215781399669314</v>
      </c>
      <c r="O331" s="24">
        <f t="shared" si="76"/>
        <v>1.2506891704541825</v>
      </c>
      <c r="P331" s="23">
        <f t="shared" si="72"/>
        <v>2.1320560612811089E-2</v>
      </c>
      <c r="Q331" s="23">
        <f t="shared" si="72"/>
        <v>2.1828643943462067E-2</v>
      </c>
      <c r="R331">
        <f t="shared" si="77"/>
        <v>1.8632311309257941</v>
      </c>
      <c r="S331">
        <f t="shared" si="78"/>
        <v>59.149491747533538</v>
      </c>
      <c r="T331" s="24">
        <f t="shared" si="79"/>
        <v>1.5995991659665025</v>
      </c>
      <c r="U331" s="24">
        <f t="shared" si="80"/>
        <v>0.54683073399078252</v>
      </c>
      <c r="V331" s="24">
        <v>1.5995991659665025</v>
      </c>
      <c r="W331" s="24">
        <v>0.54683073399078252</v>
      </c>
      <c r="X331" s="24"/>
      <c r="Y331" s="24"/>
      <c r="Z331" s="24"/>
      <c r="AA331" s="24"/>
    </row>
    <row r="332" spans="1:27">
      <c r="B332" s="4"/>
      <c r="F332" s="1">
        <f t="shared" si="70"/>
        <v>40</v>
      </c>
      <c r="G332" s="1">
        <f t="shared" si="71"/>
        <v>40</v>
      </c>
      <c r="H332" s="1">
        <f t="shared" si="66"/>
        <v>40</v>
      </c>
      <c r="I332" s="1">
        <f t="shared" si="67"/>
        <v>40</v>
      </c>
      <c r="J332" s="23">
        <f t="shared" si="69"/>
        <v>0.69813170079773179</v>
      </c>
      <c r="K332" s="23">
        <f t="shared" si="69"/>
        <v>0.69813170079773179</v>
      </c>
      <c r="L332">
        <f t="shared" si="73"/>
        <v>1.2592085171154799</v>
      </c>
      <c r="M332">
        <f t="shared" si="74"/>
        <v>81.985831999999988</v>
      </c>
      <c r="N332" s="24">
        <f t="shared" si="75"/>
        <v>1.2469106132567436</v>
      </c>
      <c r="O332" s="24">
        <f t="shared" si="76"/>
        <v>1.3806700066811401</v>
      </c>
      <c r="P332" s="23">
        <f t="shared" si="72"/>
        <v>2.176269567939183E-2</v>
      </c>
      <c r="Q332" s="23">
        <f t="shared" si="72"/>
        <v>2.4097237500118003E-2</v>
      </c>
      <c r="R332">
        <f t="shared" si="77"/>
        <v>1.8628410321488238</v>
      </c>
      <c r="S332">
        <f t="shared" si="78"/>
        <v>59.228548260812012</v>
      </c>
      <c r="T332" s="24">
        <f t="shared" si="79"/>
        <v>1.6005808109452981</v>
      </c>
      <c r="U332" s="24">
        <f t="shared" si="80"/>
        <v>0.54923834438260399</v>
      </c>
      <c r="V332" s="24">
        <v>1.6005808109452981</v>
      </c>
      <c r="W332" s="24">
        <v>0.54923834438260399</v>
      </c>
      <c r="X332" s="24"/>
      <c r="Y332" s="24"/>
      <c r="Z332" s="24"/>
      <c r="AA332" s="24"/>
    </row>
    <row r="333" spans="1:27">
      <c r="A333" s="4"/>
      <c r="B333" s="4"/>
      <c r="F333" s="1">
        <f t="shared" si="70"/>
        <v>50</v>
      </c>
      <c r="G333" s="1">
        <f t="shared" si="71"/>
        <v>40</v>
      </c>
      <c r="H333" s="1">
        <f t="shared" si="66"/>
        <v>40</v>
      </c>
      <c r="I333" s="1">
        <f t="shared" si="67"/>
        <v>50</v>
      </c>
      <c r="J333" s="23">
        <f t="shared" si="69"/>
        <v>0.69813170079773179</v>
      </c>
      <c r="K333" s="23">
        <f t="shared" si="69"/>
        <v>0.87266462599716477</v>
      </c>
      <c r="L333">
        <f t="shared" si="73"/>
        <v>1.2592085171154799</v>
      </c>
      <c r="M333">
        <f t="shared" si="74"/>
        <v>88.014201999999997</v>
      </c>
      <c r="N333" s="24">
        <f t="shared" si="75"/>
        <v>1.2584522955542747</v>
      </c>
      <c r="O333" s="24">
        <f t="shared" si="76"/>
        <v>1.5125924898255276</v>
      </c>
      <c r="P333" s="23">
        <f t="shared" si="72"/>
        <v>2.1964136036702893E-2</v>
      </c>
      <c r="Q333" s="23">
        <f t="shared" si="72"/>
        <v>2.6399719188394288E-2</v>
      </c>
      <c r="R333">
        <f t="shared" si="77"/>
        <v>1.8626632741009883</v>
      </c>
      <c r="S333">
        <f t="shared" si="78"/>
        <v>59.308785716141358</v>
      </c>
      <c r="T333" s="24">
        <f t="shared" si="79"/>
        <v>1.601761049985335</v>
      </c>
      <c r="U333" s="24">
        <f t="shared" si="80"/>
        <v>0.55157147368240134</v>
      </c>
      <c r="V333" s="24">
        <v>1.601761049985335</v>
      </c>
      <c r="W333" s="24">
        <v>0.55157147368240134</v>
      </c>
      <c r="X333" s="24"/>
      <c r="Y333" s="24"/>
      <c r="Z333" s="24"/>
      <c r="AA333" s="24"/>
    </row>
    <row r="334" spans="1:27">
      <c r="B334" s="4"/>
      <c r="F334" s="1">
        <f t="shared" si="70"/>
        <v>60</v>
      </c>
      <c r="G334" s="1">
        <f t="shared" si="71"/>
        <v>40</v>
      </c>
      <c r="H334" s="1">
        <f t="shared" si="66"/>
        <v>40</v>
      </c>
      <c r="I334" s="1">
        <f t="shared" si="67"/>
        <v>60</v>
      </c>
      <c r="J334" s="23">
        <f t="shared" si="69"/>
        <v>0.69813170079773179</v>
      </c>
      <c r="K334" s="23">
        <f t="shared" si="69"/>
        <v>1.0471975511965976</v>
      </c>
      <c r="L334">
        <f t="shared" si="73"/>
        <v>1.2592085171154799</v>
      </c>
      <c r="M334">
        <f t="shared" si="74"/>
        <v>94.042571999999993</v>
      </c>
      <c r="N334" s="24">
        <f t="shared" si="75"/>
        <v>1.2560755362271765</v>
      </c>
      <c r="O334" s="24">
        <f t="shared" si="76"/>
        <v>1.6449975614970438</v>
      </c>
      <c r="P334" s="23">
        <f t="shared" si="72"/>
        <v>2.1922653760917545E-2</v>
      </c>
      <c r="Q334" s="23">
        <f t="shared" si="72"/>
        <v>2.8710623635401316E-2</v>
      </c>
      <c r="R334">
        <f t="shared" si="77"/>
        <v>1.8626998808412756</v>
      </c>
      <c r="S334">
        <f t="shared" si="78"/>
        <v>59.389316689864742</v>
      </c>
      <c r="T334" s="24">
        <f t="shared" si="79"/>
        <v>1.6031272445078661</v>
      </c>
      <c r="U334" s="24">
        <f t="shared" si="80"/>
        <v>0.55380509604045924</v>
      </c>
      <c r="V334" s="24">
        <v>1.6031272445078661</v>
      </c>
      <c r="W334" s="24">
        <v>0.55380509604045924</v>
      </c>
      <c r="X334" s="24"/>
      <c r="Y334" s="24"/>
      <c r="Z334" s="24"/>
      <c r="AA334" s="24"/>
    </row>
    <row r="335" spans="1:27">
      <c r="A335" s="4"/>
      <c r="B335" s="4"/>
      <c r="F335" s="1">
        <f t="shared" si="70"/>
        <v>70</v>
      </c>
      <c r="G335" s="1">
        <f t="shared" si="71"/>
        <v>40</v>
      </c>
      <c r="H335" s="1">
        <f t="shared" si="66"/>
        <v>40</v>
      </c>
      <c r="I335" s="1">
        <f t="shared" si="67"/>
        <v>70</v>
      </c>
      <c r="J335" s="23">
        <f t="shared" si="69"/>
        <v>0.69813170079773179</v>
      </c>
      <c r="K335" s="23">
        <f t="shared" si="69"/>
        <v>1.2217304763960306</v>
      </c>
      <c r="L335">
        <f t="shared" si="73"/>
        <v>1.2592085171154799</v>
      </c>
      <c r="M335">
        <f t="shared" si="74"/>
        <v>100.07094199999999</v>
      </c>
      <c r="N335" s="24">
        <f t="shared" si="75"/>
        <v>1.2398066221566177</v>
      </c>
      <c r="O335" s="24">
        <f t="shared" si="76"/>
        <v>1.7764208258919105</v>
      </c>
      <c r="P335" s="23">
        <f t="shared" si="72"/>
        <v>2.1638707644662261E-2</v>
      </c>
      <c r="Q335" s="23">
        <f t="shared" si="72"/>
        <v>3.1004392312810772E-2</v>
      </c>
      <c r="R335">
        <f t="shared" si="77"/>
        <v>1.8629504355014963</v>
      </c>
      <c r="S335">
        <f t="shared" si="78"/>
        <v>59.469250512021333</v>
      </c>
      <c r="T335" s="24">
        <f t="shared" si="79"/>
        <v>1.6046647476884004</v>
      </c>
      <c r="U335" s="24">
        <f t="shared" si="80"/>
        <v>0.55591527265971641</v>
      </c>
      <c r="V335" s="24">
        <v>1.6046647476884004</v>
      </c>
      <c r="W335" s="24">
        <v>0.55591527265971641</v>
      </c>
      <c r="X335" s="24"/>
      <c r="Y335" s="24"/>
      <c r="Z335" s="24"/>
      <c r="AA335" s="24"/>
    </row>
    <row r="336" spans="1:27">
      <c r="B336" s="4"/>
      <c r="F336" s="1">
        <f t="shared" si="70"/>
        <v>80</v>
      </c>
      <c r="G336" s="1">
        <f t="shared" si="71"/>
        <v>40</v>
      </c>
      <c r="H336" s="1">
        <f t="shared" si="66"/>
        <v>40</v>
      </c>
      <c r="I336" s="1">
        <f t="shared" si="67"/>
        <v>80</v>
      </c>
      <c r="J336" s="23">
        <f t="shared" si="69"/>
        <v>0.69813170079773179</v>
      </c>
      <c r="K336" s="23">
        <f t="shared" si="69"/>
        <v>1.3962634015954636</v>
      </c>
      <c r="L336">
        <f t="shared" si="73"/>
        <v>1.2592085171154799</v>
      </c>
      <c r="M336">
        <f t="shared" si="74"/>
        <v>106.099312</v>
      </c>
      <c r="N336" s="24">
        <f t="shared" si="75"/>
        <v>1.2098254870052307</v>
      </c>
      <c r="O336" s="24">
        <f t="shared" si="76"/>
        <v>1.9054087459630267</v>
      </c>
      <c r="P336" s="23">
        <f t="shared" si="72"/>
        <v>2.1115438122785147E-2</v>
      </c>
      <c r="Q336" s="23">
        <f t="shared" si="72"/>
        <v>3.3255656213351026E-2</v>
      </c>
      <c r="R336">
        <f t="shared" si="77"/>
        <v>1.8634120854148546</v>
      </c>
      <c r="S336">
        <f t="shared" si="78"/>
        <v>59.547703117127362</v>
      </c>
      <c r="T336" s="24">
        <f t="shared" si="79"/>
        <v>1.6063570459258536</v>
      </c>
      <c r="U336" s="24">
        <f t="shared" si="80"/>
        <v>0.55787938261449233</v>
      </c>
      <c r="V336" s="24">
        <v>1.6063570459258536</v>
      </c>
      <c r="W336" s="24">
        <v>0.55787938261449233</v>
      </c>
      <c r="X336" s="24"/>
      <c r="Y336" s="24"/>
      <c r="Z336" s="24"/>
      <c r="AA336" s="24"/>
    </row>
    <row r="337" spans="1:27">
      <c r="A337" s="4"/>
      <c r="B337" s="4"/>
      <c r="F337" s="1">
        <f t="shared" si="70"/>
        <v>90</v>
      </c>
      <c r="G337" s="1">
        <f t="shared" si="71"/>
        <v>40</v>
      </c>
      <c r="H337" s="1">
        <f t="shared" ref="H337:H400" si="81">ROUND((ROUNDDOWN(G337,0)+(G337-ROUNDDOWN(G337,0))*(5/3)),2)</f>
        <v>40</v>
      </c>
      <c r="I337" s="1">
        <f t="shared" si="67"/>
        <v>90</v>
      </c>
      <c r="J337" s="23">
        <f t="shared" si="69"/>
        <v>0.69813170079773179</v>
      </c>
      <c r="K337" s="23">
        <f t="shared" si="69"/>
        <v>1.5707963267948966</v>
      </c>
      <c r="L337">
        <f t="shared" si="73"/>
        <v>1.2592085171154799</v>
      </c>
      <c r="M337">
        <f t="shared" si="74"/>
        <v>112.12768199999999</v>
      </c>
      <c r="N337" s="24">
        <f t="shared" si="75"/>
        <v>1.1664637211566311</v>
      </c>
      <c r="O337" s="24">
        <f t="shared" si="76"/>
        <v>2.0305347194926235</v>
      </c>
      <c r="P337" s="23">
        <f t="shared" si="72"/>
        <v>2.0358632539248252E-2</v>
      </c>
      <c r="Q337" s="23">
        <f t="shared" si="72"/>
        <v>3.5439516431205763E-2</v>
      </c>
      <c r="R337">
        <f t="shared" si="77"/>
        <v>1.8640795771876828</v>
      </c>
      <c r="S337">
        <f t="shared" si="78"/>
        <v>59.623806821911586</v>
      </c>
      <c r="T337" s="24">
        <f t="shared" si="79"/>
        <v>1.6081859198525388</v>
      </c>
      <c r="U337" s="24">
        <f t="shared" si="80"/>
        <v>0.55967634112851095</v>
      </c>
      <c r="V337" s="24">
        <v>1.6081859198525388</v>
      </c>
      <c r="W337" s="24">
        <v>0.55967634112851095</v>
      </c>
      <c r="X337" s="24"/>
      <c r="Y337" s="24"/>
      <c r="Z337" s="24"/>
      <c r="AA337" s="24"/>
    </row>
    <row r="338" spans="1:27">
      <c r="B338" s="4"/>
      <c r="F338" s="1">
        <f t="shared" si="70"/>
        <v>0</v>
      </c>
      <c r="G338" s="1">
        <f t="shared" si="71"/>
        <v>50</v>
      </c>
      <c r="H338" s="1">
        <f t="shared" si="81"/>
        <v>50</v>
      </c>
      <c r="I338" s="1">
        <f t="shared" si="67"/>
        <v>0</v>
      </c>
      <c r="J338" s="23">
        <f t="shared" si="69"/>
        <v>0.87266462599716477</v>
      </c>
      <c r="K338" s="23">
        <f t="shared" si="69"/>
        <v>0</v>
      </c>
      <c r="L338">
        <f t="shared" si="73"/>
        <v>1.084750432331627</v>
      </c>
      <c r="M338">
        <f t="shared" si="74"/>
        <v>57.872351999999992</v>
      </c>
      <c r="N338" s="24">
        <f t="shared" si="75"/>
        <v>0.91863760563872709</v>
      </c>
      <c r="O338" s="24">
        <f t="shared" si="76"/>
        <v>0.97934810666106087</v>
      </c>
      <c r="P338" s="23">
        <f t="shared" si="72"/>
        <v>1.6033250851033014E-2</v>
      </c>
      <c r="Q338" s="23">
        <f t="shared" si="72"/>
        <v>1.7092848984408122E-2</v>
      </c>
      <c r="R338">
        <f t="shared" si="77"/>
        <v>1.8678901104547094</v>
      </c>
      <c r="S338">
        <f t="shared" si="78"/>
        <v>58.984457585302906</v>
      </c>
      <c r="T338" s="24">
        <f t="shared" si="79"/>
        <v>1.6008332975249424</v>
      </c>
      <c r="U338" s="24">
        <f t="shared" si="80"/>
        <v>0.53982660020949802</v>
      </c>
      <c r="V338" s="24">
        <v>1.6008332975249424</v>
      </c>
      <c r="W338" s="24">
        <v>0.53982660020949802</v>
      </c>
      <c r="X338" s="24"/>
      <c r="Y338" s="24"/>
      <c r="Z338" s="24"/>
      <c r="AA338" s="24"/>
    </row>
    <row r="339" spans="1:27">
      <c r="A339" s="4"/>
      <c r="B339" s="4"/>
      <c r="F339" s="1">
        <f t="shared" si="70"/>
        <v>10</v>
      </c>
      <c r="G339" s="1">
        <f t="shared" si="71"/>
        <v>50</v>
      </c>
      <c r="H339" s="1">
        <f t="shared" si="81"/>
        <v>50</v>
      </c>
      <c r="I339" s="1">
        <f t="shared" ref="I339:I402" si="82">ROUND((ROUNDDOWN(F339,0)+(F339-ROUNDDOWN(F339,0))*(5/3)),2)</f>
        <v>10</v>
      </c>
      <c r="J339" s="23">
        <f t="shared" si="69"/>
        <v>0.87266462599716477</v>
      </c>
      <c r="K339" s="23">
        <f t="shared" si="69"/>
        <v>0.17453292519943295</v>
      </c>
      <c r="L339">
        <f t="shared" si="73"/>
        <v>1.084750432331627</v>
      </c>
      <c r="M339">
        <f t="shared" si="74"/>
        <v>63.900721999999995</v>
      </c>
      <c r="N339" s="24">
        <f t="shared" si="75"/>
        <v>0.9741418146091978</v>
      </c>
      <c r="O339" s="24">
        <f t="shared" si="76"/>
        <v>1.0790143706923274</v>
      </c>
      <c r="P339" s="23">
        <f t="shared" si="72"/>
        <v>1.7001982046282699E-2</v>
      </c>
      <c r="Q339" s="23">
        <f t="shared" si="72"/>
        <v>1.8832353444915722E-2</v>
      </c>
      <c r="R339">
        <f t="shared" si="77"/>
        <v>1.8670373373064149</v>
      </c>
      <c r="S339">
        <f t="shared" si="78"/>
        <v>59.045076269983817</v>
      </c>
      <c r="T339" s="24">
        <f t="shared" si="79"/>
        <v>1.6011193746186911</v>
      </c>
      <c r="U339" s="24">
        <f t="shared" si="80"/>
        <v>0.54195944863792278</v>
      </c>
      <c r="V339" s="24">
        <v>1.6011193746186911</v>
      </c>
      <c r="W339" s="24">
        <v>0.54195944863792278</v>
      </c>
      <c r="X339" s="24"/>
      <c r="Y339" s="24"/>
      <c r="Z339" s="24"/>
      <c r="AA339" s="24"/>
    </row>
    <row r="340" spans="1:27">
      <c r="B340" s="4"/>
      <c r="F340" s="1">
        <f t="shared" si="70"/>
        <v>20</v>
      </c>
      <c r="G340" s="1">
        <f t="shared" si="71"/>
        <v>50</v>
      </c>
      <c r="H340" s="1">
        <f t="shared" si="81"/>
        <v>50</v>
      </c>
      <c r="I340" s="1">
        <f t="shared" si="82"/>
        <v>20</v>
      </c>
      <c r="J340" s="23">
        <f t="shared" si="69"/>
        <v>0.87266462599716477</v>
      </c>
      <c r="K340" s="23">
        <f t="shared" si="69"/>
        <v>0.3490658503988659</v>
      </c>
      <c r="L340">
        <f t="shared" si="73"/>
        <v>1.084750432331627</v>
      </c>
      <c r="M340">
        <f t="shared" si="74"/>
        <v>69.929091999999997</v>
      </c>
      <c r="N340" s="24">
        <f t="shared" si="75"/>
        <v>1.0188720466648127</v>
      </c>
      <c r="O340" s="24">
        <f t="shared" si="76"/>
        <v>1.1839585832037305</v>
      </c>
      <c r="P340" s="23">
        <f t="shared" si="72"/>
        <v>1.778267187083429E-2</v>
      </c>
      <c r="Q340" s="23">
        <f t="shared" si="72"/>
        <v>2.066397548415233E-2</v>
      </c>
      <c r="R340">
        <f t="shared" si="77"/>
        <v>1.8663498234500862</v>
      </c>
      <c r="S340">
        <f t="shared" si="78"/>
        <v>59.108905090991087</v>
      </c>
      <c r="T340" s="24">
        <f t="shared" si="79"/>
        <v>1.6015982309195054</v>
      </c>
      <c r="U340" s="24">
        <f t="shared" si="80"/>
        <v>0.54409670315742154</v>
      </c>
      <c r="V340" s="24">
        <v>1.6015982309195054</v>
      </c>
      <c r="W340" s="24">
        <v>0.54409670315742154</v>
      </c>
      <c r="X340" s="24"/>
      <c r="Y340" s="24"/>
      <c r="Z340" s="24"/>
      <c r="AA340" s="24"/>
    </row>
    <row r="341" spans="1:27">
      <c r="A341" s="4"/>
      <c r="B341" s="4"/>
      <c r="F341" s="1">
        <f t="shared" si="70"/>
        <v>30</v>
      </c>
      <c r="G341" s="1">
        <f t="shared" si="71"/>
        <v>50</v>
      </c>
      <c r="H341" s="1">
        <f t="shared" si="81"/>
        <v>50</v>
      </c>
      <c r="I341" s="1">
        <f t="shared" si="82"/>
        <v>30</v>
      </c>
      <c r="J341" s="23">
        <f t="shared" si="69"/>
        <v>0.87266462599716477</v>
      </c>
      <c r="K341" s="23">
        <f t="shared" si="69"/>
        <v>0.52359877559829882</v>
      </c>
      <c r="L341">
        <f t="shared" si="73"/>
        <v>1.084750432331627</v>
      </c>
      <c r="M341">
        <f t="shared" si="74"/>
        <v>75.957461999999992</v>
      </c>
      <c r="N341" s="24">
        <f t="shared" si="75"/>
        <v>1.0523335868879533</v>
      </c>
      <c r="O341" s="24">
        <f t="shared" si="76"/>
        <v>1.2930200646042822</v>
      </c>
      <c r="P341" s="23">
        <f t="shared" si="72"/>
        <v>1.8366685920516615E-2</v>
      </c>
      <c r="Q341" s="23">
        <f t="shared" si="72"/>
        <v>2.2567457421694515E-2</v>
      </c>
      <c r="R341">
        <f t="shared" si="77"/>
        <v>1.8658353525357627</v>
      </c>
      <c r="S341">
        <f t="shared" si="78"/>
        <v>59.175238103631941</v>
      </c>
      <c r="T341" s="24">
        <f t="shared" si="79"/>
        <v>1.6022646962265337</v>
      </c>
      <c r="U341" s="24">
        <f t="shared" si="80"/>
        <v>0.54621518449376194</v>
      </c>
      <c r="V341" s="24">
        <v>1.6022646962265337</v>
      </c>
      <c r="W341" s="24">
        <v>0.54621518449376194</v>
      </c>
      <c r="X341" s="24"/>
      <c r="Y341" s="24"/>
      <c r="Z341" s="24"/>
      <c r="AA341" s="24"/>
    </row>
    <row r="342" spans="1:27">
      <c r="A342" s="4"/>
      <c r="B342" s="4"/>
      <c r="F342" s="1">
        <f t="shared" si="70"/>
        <v>40</v>
      </c>
      <c r="G342" s="1">
        <f t="shared" si="71"/>
        <v>50</v>
      </c>
      <c r="H342" s="1">
        <f t="shared" si="81"/>
        <v>50</v>
      </c>
      <c r="I342" s="1">
        <f t="shared" si="82"/>
        <v>40</v>
      </c>
      <c r="J342" s="23">
        <f t="shared" si="69"/>
        <v>0.87266462599716477</v>
      </c>
      <c r="K342" s="23">
        <f t="shared" si="69"/>
        <v>0.69813170079773179</v>
      </c>
      <c r="L342">
        <f t="shared" si="73"/>
        <v>1.084750432331627</v>
      </c>
      <c r="M342">
        <f t="shared" si="74"/>
        <v>81.985831999999988</v>
      </c>
      <c r="N342" s="24">
        <f t="shared" si="75"/>
        <v>1.0741563517276489</v>
      </c>
      <c r="O342" s="24">
        <f t="shared" si="76"/>
        <v>1.4049925984424472</v>
      </c>
      <c r="P342" s="23">
        <f t="shared" si="72"/>
        <v>1.8747565018857753E-2</v>
      </c>
      <c r="Q342" s="23">
        <f t="shared" si="72"/>
        <v>2.4521746808971259E-2</v>
      </c>
      <c r="R342">
        <f t="shared" si="77"/>
        <v>1.8654997542243774</v>
      </c>
      <c r="S342">
        <f t="shared" si="78"/>
        <v>59.243341666935258</v>
      </c>
      <c r="T342" s="24">
        <f t="shared" si="79"/>
        <v>1.6031115956789539</v>
      </c>
      <c r="U342" s="24">
        <f t="shared" si="80"/>
        <v>0.54829198420172975</v>
      </c>
      <c r="V342" s="24">
        <v>1.6031115956789539</v>
      </c>
      <c r="W342" s="24">
        <v>0.54829198420172975</v>
      </c>
      <c r="X342" s="24"/>
      <c r="Y342" s="24"/>
      <c r="Z342" s="24"/>
      <c r="AA342" s="24"/>
    </row>
    <row r="343" spans="1:27">
      <c r="A343" s="4"/>
      <c r="B343" s="4"/>
      <c r="F343" s="1">
        <f t="shared" si="70"/>
        <v>50</v>
      </c>
      <c r="G343" s="1">
        <f t="shared" si="71"/>
        <v>50</v>
      </c>
      <c r="H343" s="1">
        <f t="shared" si="81"/>
        <v>50</v>
      </c>
      <c r="I343" s="1">
        <f t="shared" si="82"/>
        <v>50</v>
      </c>
      <c r="J343" s="23">
        <f t="shared" ref="J343:K387" si="83">RADIANS(H343)</f>
        <v>0.87266462599716477</v>
      </c>
      <c r="K343" s="23">
        <f t="shared" si="83"/>
        <v>0.87266462599716477</v>
      </c>
      <c r="L343">
        <f t="shared" si="73"/>
        <v>1.084750432331627</v>
      </c>
      <c r="M343">
        <f t="shared" si="74"/>
        <v>88.014201999999997</v>
      </c>
      <c r="N343" s="24">
        <f t="shared" si="75"/>
        <v>1.0840989821116629</v>
      </c>
      <c r="O343" s="24">
        <f t="shared" si="76"/>
        <v>1.5186377721210274</v>
      </c>
      <c r="P343" s="23">
        <f t="shared" si="72"/>
        <v>1.8921096655367627E-2</v>
      </c>
      <c r="Q343" s="23">
        <f t="shared" si="72"/>
        <v>2.6505229268663277E-2</v>
      </c>
      <c r="R343">
        <f t="shared" si="77"/>
        <v>1.8653468336561476</v>
      </c>
      <c r="S343">
        <f t="shared" si="78"/>
        <v>59.312462557696925</v>
      </c>
      <c r="T343" s="24">
        <f t="shared" si="79"/>
        <v>1.6041298202191918</v>
      </c>
      <c r="U343" s="24">
        <f t="shared" si="80"/>
        <v>0.55030469504728807</v>
      </c>
      <c r="V343" s="24">
        <v>1.6041298202191918</v>
      </c>
      <c r="W343" s="24">
        <v>0.55030469504728807</v>
      </c>
      <c r="X343" s="24"/>
      <c r="Y343" s="24"/>
      <c r="Z343" s="24"/>
      <c r="AA343" s="24"/>
    </row>
    <row r="344" spans="1:27">
      <c r="A344" s="4"/>
      <c r="B344" s="4"/>
      <c r="F344" s="1">
        <f t="shared" si="70"/>
        <v>60</v>
      </c>
      <c r="G344" s="1">
        <f t="shared" si="71"/>
        <v>50</v>
      </c>
      <c r="H344" s="1">
        <f t="shared" si="81"/>
        <v>50</v>
      </c>
      <c r="I344" s="1">
        <f t="shared" si="82"/>
        <v>60</v>
      </c>
      <c r="J344" s="23">
        <f t="shared" si="83"/>
        <v>0.87266462599716477</v>
      </c>
      <c r="K344" s="23">
        <f t="shared" si="83"/>
        <v>1.0471975511965976</v>
      </c>
      <c r="L344">
        <f t="shared" si="73"/>
        <v>1.084750432331627</v>
      </c>
      <c r="M344">
        <f t="shared" si="74"/>
        <v>94.042571999999993</v>
      </c>
      <c r="N344" s="24">
        <f t="shared" si="75"/>
        <v>1.0820515128700126</v>
      </c>
      <c r="O344" s="24">
        <f t="shared" si="76"/>
        <v>1.6326986737003688</v>
      </c>
      <c r="P344" s="23">
        <f t="shared" si="72"/>
        <v>1.8885361575767517E-2</v>
      </c>
      <c r="Q344" s="23">
        <f t="shared" si="72"/>
        <v>2.8495967549015986E-2</v>
      </c>
      <c r="R344">
        <f t="shared" si="77"/>
        <v>1.865378325317</v>
      </c>
      <c r="S344">
        <f t="shared" si="78"/>
        <v>59.381836301104123</v>
      </c>
      <c r="T344" s="24">
        <f t="shared" si="79"/>
        <v>1.6053084157818673</v>
      </c>
      <c r="U344" s="24">
        <f t="shared" si="80"/>
        <v>0.55223163401393405</v>
      </c>
      <c r="V344" s="24">
        <v>1.6053084157818673</v>
      </c>
      <c r="W344" s="24">
        <v>0.55223163401393405</v>
      </c>
      <c r="X344" s="24"/>
      <c r="Y344" s="24"/>
      <c r="Z344" s="24"/>
      <c r="AA344" s="24"/>
    </row>
    <row r="345" spans="1:27">
      <c r="A345" s="4"/>
      <c r="B345" s="4"/>
      <c r="F345" s="1">
        <f t="shared" si="70"/>
        <v>70</v>
      </c>
      <c r="G345" s="1">
        <f t="shared" si="71"/>
        <v>50</v>
      </c>
      <c r="H345" s="1">
        <f t="shared" si="81"/>
        <v>50</v>
      </c>
      <c r="I345" s="1">
        <f t="shared" si="82"/>
        <v>70</v>
      </c>
      <c r="J345" s="23">
        <f t="shared" si="83"/>
        <v>0.87266462599716477</v>
      </c>
      <c r="K345" s="23">
        <f t="shared" si="83"/>
        <v>1.2217304763960306</v>
      </c>
      <c r="L345">
        <f t="shared" si="73"/>
        <v>1.084750432331627</v>
      </c>
      <c r="M345">
        <f t="shared" si="74"/>
        <v>100.07094199999999</v>
      </c>
      <c r="N345" s="24">
        <f t="shared" si="75"/>
        <v>1.0680365889461885</v>
      </c>
      <c r="O345" s="24">
        <f t="shared" si="76"/>
        <v>1.7459137933037026</v>
      </c>
      <c r="P345" s="23">
        <f t="shared" si="72"/>
        <v>1.8640755008880263E-2</v>
      </c>
      <c r="Q345" s="23">
        <f t="shared" si="72"/>
        <v>3.0471944149133335E-2</v>
      </c>
      <c r="R345">
        <f t="shared" si="77"/>
        <v>1.8655938719845333</v>
      </c>
      <c r="S345">
        <f t="shared" si="78"/>
        <v>59.45069562580192</v>
      </c>
      <c r="T345" s="24">
        <f t="shared" si="79"/>
        <v>1.6066346907508784</v>
      </c>
      <c r="U345" s="24">
        <f t="shared" si="80"/>
        <v>0.55405205656345191</v>
      </c>
      <c r="V345" s="24">
        <v>1.6066346907508784</v>
      </c>
      <c r="W345" s="24">
        <v>0.55405205656345191</v>
      </c>
      <c r="X345" s="24"/>
      <c r="Y345" s="24"/>
      <c r="Z345" s="24"/>
      <c r="AA345" s="24"/>
    </row>
    <row r="346" spans="1:27">
      <c r="A346" s="4"/>
      <c r="B346" s="4"/>
      <c r="F346" s="1">
        <f t="shared" si="70"/>
        <v>80</v>
      </c>
      <c r="G346" s="1">
        <f t="shared" si="71"/>
        <v>50</v>
      </c>
      <c r="H346" s="1">
        <f t="shared" si="81"/>
        <v>50</v>
      </c>
      <c r="I346" s="1">
        <f t="shared" si="82"/>
        <v>80</v>
      </c>
      <c r="J346" s="23">
        <f t="shared" si="83"/>
        <v>0.87266462599716477</v>
      </c>
      <c r="K346" s="23">
        <f t="shared" si="83"/>
        <v>1.3962634015954636</v>
      </c>
      <c r="L346">
        <f t="shared" si="73"/>
        <v>1.084750432331627</v>
      </c>
      <c r="M346">
        <f t="shared" si="74"/>
        <v>106.099312</v>
      </c>
      <c r="N346" s="24">
        <f t="shared" si="75"/>
        <v>1.0422092149448121</v>
      </c>
      <c r="O346" s="24">
        <f t="shared" si="76"/>
        <v>1.857030975375517</v>
      </c>
      <c r="P346" s="23">
        <f t="shared" si="72"/>
        <v>1.8189982295412264E-2</v>
      </c>
      <c r="Q346" s="23">
        <f t="shared" si="72"/>
        <v>3.2411304831824514E-2</v>
      </c>
      <c r="R346">
        <f t="shared" si="77"/>
        <v>1.8659910290654433</v>
      </c>
      <c r="S346">
        <f t="shared" si="78"/>
        <v>59.518278949889691</v>
      </c>
      <c r="T346" s="24">
        <f t="shared" si="79"/>
        <v>1.6080943411132196</v>
      </c>
      <c r="U346" s="24">
        <f t="shared" si="80"/>
        <v>0.55574636091604124</v>
      </c>
      <c r="V346" s="24">
        <v>1.6080943411132196</v>
      </c>
      <c r="W346" s="24">
        <v>0.55574636091604124</v>
      </c>
      <c r="X346" s="24"/>
      <c r="Y346" s="24"/>
      <c r="Z346" s="24"/>
      <c r="AA346" s="24"/>
    </row>
    <row r="347" spans="1:27">
      <c r="B347" s="4"/>
      <c r="F347" s="1">
        <f t="shared" si="70"/>
        <v>90</v>
      </c>
      <c r="G347" s="1">
        <f t="shared" si="71"/>
        <v>50</v>
      </c>
      <c r="H347" s="1">
        <f t="shared" si="81"/>
        <v>50</v>
      </c>
      <c r="I347" s="1">
        <f t="shared" si="82"/>
        <v>90</v>
      </c>
      <c r="J347" s="23">
        <f t="shared" si="83"/>
        <v>0.87266462599716477</v>
      </c>
      <c r="K347" s="23">
        <f t="shared" si="83"/>
        <v>1.5707963267948966</v>
      </c>
      <c r="L347">
        <f t="shared" si="73"/>
        <v>1.084750432331627</v>
      </c>
      <c r="M347">
        <f t="shared" si="74"/>
        <v>112.12768199999999</v>
      </c>
      <c r="N347" s="24">
        <f t="shared" si="75"/>
        <v>1.00485504078573</v>
      </c>
      <c r="O347" s="24">
        <f t="shared" si="76"/>
        <v>1.964821267481442</v>
      </c>
      <c r="P347" s="23">
        <f t="shared" si="72"/>
        <v>1.7538028966972895E-2</v>
      </c>
      <c r="Q347" s="23">
        <f t="shared" si="72"/>
        <v>3.4292600330759357E-2</v>
      </c>
      <c r="R347">
        <f t="shared" si="77"/>
        <v>1.8665652942600952</v>
      </c>
      <c r="S347">
        <f t="shared" si="78"/>
        <v>59.583838803992201</v>
      </c>
      <c r="T347" s="24">
        <f t="shared" si="79"/>
        <v>1.6096715926020764</v>
      </c>
      <c r="U347" s="24">
        <f t="shared" si="80"/>
        <v>0.55729628121247921</v>
      </c>
      <c r="V347" s="24">
        <v>1.6096715926020764</v>
      </c>
      <c r="W347" s="24">
        <v>0.55729628121247921</v>
      </c>
      <c r="X347" s="24"/>
      <c r="Y347" s="24"/>
      <c r="Z347" s="24"/>
      <c r="AA347" s="24"/>
    </row>
    <row r="348" spans="1:27">
      <c r="A348" s="4"/>
      <c r="B348" s="4"/>
      <c r="F348" s="1">
        <f t="shared" si="70"/>
        <v>0</v>
      </c>
      <c r="G348" s="1">
        <f t="shared" si="71"/>
        <v>60</v>
      </c>
      <c r="H348" s="1">
        <f t="shared" si="81"/>
        <v>60</v>
      </c>
      <c r="I348" s="1">
        <f t="shared" si="82"/>
        <v>0</v>
      </c>
      <c r="J348" s="23">
        <f t="shared" si="83"/>
        <v>1.0471975511965976</v>
      </c>
      <c r="K348" s="23">
        <f t="shared" si="83"/>
        <v>0</v>
      </c>
      <c r="L348">
        <f t="shared" si="73"/>
        <v>0.91922903930077737</v>
      </c>
      <c r="M348">
        <f t="shared" si="74"/>
        <v>57.872351999999992</v>
      </c>
      <c r="N348" s="24">
        <f t="shared" si="75"/>
        <v>0.77846326539992017</v>
      </c>
      <c r="O348" s="24">
        <f t="shared" si="76"/>
        <v>1.0673735909794571</v>
      </c>
      <c r="P348" s="23">
        <f t="shared" si="72"/>
        <v>1.3586747087055059E-2</v>
      </c>
      <c r="Q348" s="23">
        <f t="shared" si="72"/>
        <v>1.8629183511426773E-2</v>
      </c>
      <c r="R348">
        <f t="shared" si="77"/>
        <v>1.8700420912741731</v>
      </c>
      <c r="S348">
        <f t="shared" si="78"/>
        <v>59.037996153540071</v>
      </c>
      <c r="T348" s="24">
        <f t="shared" si="79"/>
        <v>1.6035772949491303</v>
      </c>
      <c r="U348" s="24">
        <f t="shared" si="80"/>
        <v>0.54021574915389892</v>
      </c>
      <c r="V348" s="24">
        <v>1.6035772949491303</v>
      </c>
      <c r="W348" s="24">
        <v>0.54021574915389892</v>
      </c>
      <c r="X348" s="24"/>
      <c r="Y348" s="24"/>
      <c r="Z348" s="24"/>
      <c r="AA348" s="24"/>
    </row>
    <row r="349" spans="1:27">
      <c r="A349" s="4"/>
      <c r="B349" s="4"/>
      <c r="F349" s="1">
        <f t="shared" si="70"/>
        <v>10</v>
      </c>
      <c r="G349" s="1">
        <f t="shared" si="71"/>
        <v>60</v>
      </c>
      <c r="H349" s="1">
        <f t="shared" si="81"/>
        <v>60</v>
      </c>
      <c r="I349" s="1">
        <f t="shared" si="82"/>
        <v>10</v>
      </c>
      <c r="J349" s="23">
        <f t="shared" si="83"/>
        <v>1.0471975511965976</v>
      </c>
      <c r="K349" s="23">
        <f t="shared" si="83"/>
        <v>0.17453292519943295</v>
      </c>
      <c r="L349">
        <f t="shared" si="73"/>
        <v>0.91922903930077737</v>
      </c>
      <c r="M349">
        <f t="shared" si="74"/>
        <v>63.900721999999995</v>
      </c>
      <c r="N349" s="24">
        <f t="shared" si="75"/>
        <v>0.82549812168424319</v>
      </c>
      <c r="O349" s="24">
        <f t="shared" si="76"/>
        <v>1.1518318418411169</v>
      </c>
      <c r="P349" s="23">
        <f t="shared" si="72"/>
        <v>1.4407660192418842E-2</v>
      </c>
      <c r="Q349" s="23">
        <f t="shared" si="72"/>
        <v>2.0103258069438076E-2</v>
      </c>
      <c r="R349">
        <f t="shared" si="77"/>
        <v>1.8693202715502273</v>
      </c>
      <c r="S349">
        <f t="shared" si="78"/>
        <v>59.089365070870791</v>
      </c>
      <c r="T349" s="24">
        <f t="shared" si="79"/>
        <v>1.6038199099952195</v>
      </c>
      <c r="U349" s="24">
        <f t="shared" si="80"/>
        <v>0.54202463282282287</v>
      </c>
      <c r="V349" s="24">
        <v>1.6038199099952195</v>
      </c>
      <c r="W349" s="24">
        <v>0.54202463282282287</v>
      </c>
      <c r="X349" s="24"/>
      <c r="Y349" s="24"/>
      <c r="Z349" s="24"/>
      <c r="AA349" s="24"/>
    </row>
    <row r="350" spans="1:27">
      <c r="A350" s="4"/>
      <c r="B350" s="4"/>
      <c r="F350" s="1">
        <f>F340</f>
        <v>20</v>
      </c>
      <c r="G350" s="1">
        <f>G340+10</f>
        <v>60</v>
      </c>
      <c r="H350" s="1">
        <f t="shared" si="81"/>
        <v>60</v>
      </c>
      <c r="I350" s="1">
        <f t="shared" si="82"/>
        <v>20</v>
      </c>
      <c r="J350" s="23">
        <f t="shared" si="83"/>
        <v>1.0471975511965976</v>
      </c>
      <c r="K350" s="23">
        <f t="shared" si="83"/>
        <v>0.3490658503988659</v>
      </c>
      <c r="L350">
        <f t="shared" si="73"/>
        <v>0.91922903930077737</v>
      </c>
      <c r="M350">
        <f t="shared" si="74"/>
        <v>69.929091999999997</v>
      </c>
      <c r="N350" s="24">
        <f t="shared" si="75"/>
        <v>0.86340299548254507</v>
      </c>
      <c r="O350" s="24">
        <f t="shared" si="76"/>
        <v>1.2407626823107356</v>
      </c>
      <c r="P350" s="23">
        <f t="shared" si="72"/>
        <v>1.5069225042752139E-2</v>
      </c>
      <c r="Q350" s="23">
        <f t="shared" si="72"/>
        <v>2.1655394042198742E-2</v>
      </c>
      <c r="R350">
        <f t="shared" si="77"/>
        <v>1.8687383682771563</v>
      </c>
      <c r="S350">
        <f t="shared" si="78"/>
        <v>59.143454291824682</v>
      </c>
      <c r="T350" s="24">
        <f t="shared" si="79"/>
        <v>1.6042261871464238</v>
      </c>
      <c r="U350" s="24">
        <f t="shared" si="80"/>
        <v>0.5438375751790564</v>
      </c>
      <c r="V350" s="24">
        <v>1.6042261871464238</v>
      </c>
      <c r="W350" s="24">
        <v>0.5438375751790564</v>
      </c>
      <c r="X350" s="24"/>
      <c r="Y350" s="24"/>
      <c r="Z350" s="24"/>
      <c r="AA350" s="24"/>
    </row>
    <row r="351" spans="1:27">
      <c r="A351" s="4"/>
      <c r="B351" s="4"/>
      <c r="F351" s="1">
        <f t="shared" si="70"/>
        <v>30</v>
      </c>
      <c r="G351" s="1">
        <f t="shared" si="71"/>
        <v>60</v>
      </c>
      <c r="H351" s="1">
        <f t="shared" si="81"/>
        <v>60</v>
      </c>
      <c r="I351" s="1">
        <f t="shared" si="82"/>
        <v>30</v>
      </c>
      <c r="J351" s="23">
        <f t="shared" si="83"/>
        <v>1.0471975511965976</v>
      </c>
      <c r="K351" s="23">
        <f t="shared" si="83"/>
        <v>0.52359877559829882</v>
      </c>
      <c r="L351">
        <f t="shared" si="73"/>
        <v>0.91922903930077737</v>
      </c>
      <c r="M351">
        <f t="shared" si="74"/>
        <v>75.957461999999992</v>
      </c>
      <c r="N351" s="24">
        <f t="shared" si="75"/>
        <v>0.89175866011844396</v>
      </c>
      <c r="O351" s="24">
        <f t="shared" si="76"/>
        <v>1.3331825401733961</v>
      </c>
      <c r="P351" s="23">
        <f t="shared" si="72"/>
        <v>1.5564124752239894E-2</v>
      </c>
      <c r="Q351" s="23">
        <f t="shared" si="72"/>
        <v>2.3268424856127335E-2</v>
      </c>
      <c r="R351">
        <f t="shared" si="77"/>
        <v>1.8683029466299037</v>
      </c>
      <c r="S351">
        <f t="shared" si="78"/>
        <v>59.199665591370071</v>
      </c>
      <c r="T351" s="24">
        <f t="shared" si="79"/>
        <v>1.6047917229201878</v>
      </c>
      <c r="U351" s="24">
        <f t="shared" si="80"/>
        <v>0.54563485471748385</v>
      </c>
      <c r="V351" s="24">
        <v>1.6047917229201878</v>
      </c>
      <c r="W351" s="24">
        <v>0.54563485471748385</v>
      </c>
      <c r="X351" s="24"/>
      <c r="Y351" s="24"/>
      <c r="Z351" s="24"/>
      <c r="AA351" s="24"/>
    </row>
    <row r="352" spans="1:27">
      <c r="A352" s="4"/>
      <c r="B352" s="4"/>
      <c r="F352" s="1">
        <f t="shared" si="70"/>
        <v>40</v>
      </c>
      <c r="G352" s="1">
        <f t="shared" si="71"/>
        <v>60</v>
      </c>
      <c r="H352" s="1">
        <f t="shared" si="81"/>
        <v>60</v>
      </c>
      <c r="I352" s="1">
        <f t="shared" si="82"/>
        <v>40</v>
      </c>
      <c r="J352" s="23">
        <f t="shared" si="83"/>
        <v>1.0471975511965976</v>
      </c>
      <c r="K352" s="23">
        <f t="shared" si="83"/>
        <v>0.69813170079773179</v>
      </c>
      <c r="L352">
        <f t="shared" si="73"/>
        <v>0.91922903930077737</v>
      </c>
      <c r="M352">
        <f t="shared" si="74"/>
        <v>81.985831999999988</v>
      </c>
      <c r="N352" s="24">
        <f t="shared" si="75"/>
        <v>0.91025150285957268</v>
      </c>
      <c r="O352" s="24">
        <f t="shared" si="76"/>
        <v>1.4280692547948322</v>
      </c>
      <c r="P352" s="23">
        <f t="shared" si="72"/>
        <v>1.5886885746126123E-2</v>
      </c>
      <c r="Q352" s="23">
        <f t="shared" si="72"/>
        <v>2.4924510442671639E-2</v>
      </c>
      <c r="R352">
        <f t="shared" si="77"/>
        <v>1.8680189228352062</v>
      </c>
      <c r="S352">
        <f t="shared" si="78"/>
        <v>59.257377274354795</v>
      </c>
      <c r="T352" s="24">
        <f t="shared" si="79"/>
        <v>1.6055104029525096</v>
      </c>
      <c r="U352" s="24">
        <f t="shared" si="80"/>
        <v>0.54739696843788221</v>
      </c>
      <c r="V352" s="24">
        <v>1.6055104029525096</v>
      </c>
      <c r="W352" s="24">
        <v>0.54739696843788221</v>
      </c>
      <c r="X352" s="24"/>
      <c r="Y352" s="24"/>
      <c r="Z352" s="24"/>
      <c r="AA352" s="24"/>
    </row>
    <row r="353" spans="1:27">
      <c r="A353" s="4"/>
      <c r="B353" s="4"/>
      <c r="F353" s="1">
        <f t="shared" si="70"/>
        <v>50</v>
      </c>
      <c r="G353" s="1">
        <f t="shared" si="71"/>
        <v>60</v>
      </c>
      <c r="H353" s="1">
        <f t="shared" si="81"/>
        <v>60</v>
      </c>
      <c r="I353" s="1">
        <f t="shared" si="82"/>
        <v>50</v>
      </c>
      <c r="J353" s="23">
        <f t="shared" si="83"/>
        <v>1.0471975511965976</v>
      </c>
      <c r="K353" s="23">
        <f t="shared" si="83"/>
        <v>0.87266462599716477</v>
      </c>
      <c r="L353">
        <f t="shared" si="73"/>
        <v>0.91922903930077737</v>
      </c>
      <c r="M353">
        <f t="shared" si="74"/>
        <v>88.014201999999997</v>
      </c>
      <c r="N353" s="24">
        <f t="shared" si="75"/>
        <v>0.9186769934642407</v>
      </c>
      <c r="O353" s="24">
        <f t="shared" si="76"/>
        <v>1.5243733821849323</v>
      </c>
      <c r="P353" s="23">
        <f t="shared" ref="P353:Q387" si="84">RADIANS(N353)</f>
        <v>1.6033938298273428E-2</v>
      </c>
      <c r="Q353" s="23">
        <f t="shared" si="84"/>
        <v>2.6605334548888943E-2</v>
      </c>
      <c r="R353">
        <f t="shared" si="77"/>
        <v>1.8678895054288109</v>
      </c>
      <c r="S353">
        <f t="shared" si="78"/>
        <v>59.31595105143446</v>
      </c>
      <c r="T353" s="24">
        <f t="shared" si="79"/>
        <v>1.6063744632845913</v>
      </c>
      <c r="U353" s="24">
        <f t="shared" si="80"/>
        <v>0.54910483103411889</v>
      </c>
      <c r="V353" s="24">
        <v>1.6063744632845913</v>
      </c>
      <c r="W353" s="24">
        <v>0.54910483103411889</v>
      </c>
      <c r="X353" s="24"/>
      <c r="Y353" s="24"/>
      <c r="Z353" s="24"/>
      <c r="AA353" s="24"/>
    </row>
    <row r="354" spans="1:27">
      <c r="B354" s="4"/>
      <c r="F354" s="1">
        <f t="shared" si="70"/>
        <v>60</v>
      </c>
      <c r="G354" s="1">
        <f t="shared" si="71"/>
        <v>60</v>
      </c>
      <c r="H354" s="1">
        <f t="shared" si="81"/>
        <v>60</v>
      </c>
      <c r="I354" s="1">
        <f t="shared" si="82"/>
        <v>60</v>
      </c>
      <c r="J354" s="23">
        <f t="shared" si="83"/>
        <v>1.0471975511965976</v>
      </c>
      <c r="K354" s="23">
        <f t="shared" si="83"/>
        <v>1.0471975511965976</v>
      </c>
      <c r="L354">
        <f t="shared" si="73"/>
        <v>0.91922903930077737</v>
      </c>
      <c r="M354">
        <f t="shared" si="74"/>
        <v>94.042571999999993</v>
      </c>
      <c r="N354" s="24">
        <f t="shared" si="75"/>
        <v>0.91694194627928172</v>
      </c>
      <c r="O354" s="24">
        <f t="shared" si="76"/>
        <v>1.6210298018142768</v>
      </c>
      <c r="P354" s="23">
        <f t="shared" si="84"/>
        <v>1.6003656012218436E-2</v>
      </c>
      <c r="Q354" s="23">
        <f t="shared" si="84"/>
        <v>2.8292307314610281E-2</v>
      </c>
      <c r="R354">
        <f t="shared" si="77"/>
        <v>1.8679161568470621</v>
      </c>
      <c r="S354">
        <f t="shared" si="78"/>
        <v>59.374739098531904</v>
      </c>
      <c r="T354" s="24">
        <f t="shared" si="79"/>
        <v>1.6073745679707607</v>
      </c>
      <c r="U354" s="24">
        <f t="shared" si="80"/>
        <v>0.550739968159354</v>
      </c>
      <c r="V354" s="24">
        <v>1.6073745679707607</v>
      </c>
      <c r="W354" s="24">
        <v>0.550739968159354</v>
      </c>
      <c r="X354" s="24"/>
      <c r="Y354" s="24"/>
      <c r="Z354" s="24"/>
      <c r="AA354" s="24"/>
    </row>
    <row r="355" spans="1:27">
      <c r="A355" s="4"/>
      <c r="B355" s="4"/>
      <c r="F355" s="1">
        <f t="shared" si="70"/>
        <v>70</v>
      </c>
      <c r="G355" s="1">
        <f t="shared" si="71"/>
        <v>60</v>
      </c>
      <c r="H355" s="1">
        <f t="shared" si="81"/>
        <v>60</v>
      </c>
      <c r="I355" s="1">
        <f t="shared" si="82"/>
        <v>70</v>
      </c>
      <c r="J355" s="23">
        <f t="shared" si="83"/>
        <v>1.0471975511965976</v>
      </c>
      <c r="K355" s="23">
        <f t="shared" si="83"/>
        <v>1.2217304763960306</v>
      </c>
      <c r="L355">
        <f t="shared" si="73"/>
        <v>0.91922903930077737</v>
      </c>
      <c r="M355">
        <f t="shared" si="74"/>
        <v>100.07094199999999</v>
      </c>
      <c r="N355" s="24">
        <f t="shared" si="75"/>
        <v>0.905065550870359</v>
      </c>
      <c r="O355" s="24">
        <f t="shared" si="76"/>
        <v>1.7169694968126916</v>
      </c>
      <c r="P355" s="23">
        <f t="shared" si="84"/>
        <v>1.5796373809063995E-2</v>
      </c>
      <c r="Q355" s="23">
        <f t="shared" si="84"/>
        <v>2.9966770875691755E-2</v>
      </c>
      <c r="R355">
        <f t="shared" si="77"/>
        <v>1.8680985759021276</v>
      </c>
      <c r="S355">
        <f t="shared" si="78"/>
        <v>59.43309122175053</v>
      </c>
      <c r="T355" s="24">
        <f t="shared" si="79"/>
        <v>1.6084999025253277</v>
      </c>
      <c r="U355" s="24">
        <f t="shared" si="80"/>
        <v>0.55228470241688588</v>
      </c>
      <c r="V355" s="24">
        <v>1.6084999025253277</v>
      </c>
      <c r="W355" s="24">
        <v>0.55228470241688588</v>
      </c>
      <c r="X355" s="24"/>
      <c r="Y355" s="24"/>
      <c r="Z355" s="24"/>
      <c r="AA355" s="24"/>
    </row>
    <row r="356" spans="1:27">
      <c r="B356" s="4"/>
      <c r="F356" s="1">
        <f t="shared" si="70"/>
        <v>80</v>
      </c>
      <c r="G356" s="1">
        <f t="shared" si="71"/>
        <v>60</v>
      </c>
      <c r="H356" s="1">
        <f t="shared" si="81"/>
        <v>60</v>
      </c>
      <c r="I356" s="1">
        <f t="shared" si="82"/>
        <v>80</v>
      </c>
      <c r="J356" s="23">
        <f t="shared" si="83"/>
        <v>1.0471975511965976</v>
      </c>
      <c r="K356" s="23">
        <f t="shared" si="83"/>
        <v>1.3962634015954636</v>
      </c>
      <c r="L356">
        <f t="shared" si="73"/>
        <v>0.91922903930077737</v>
      </c>
      <c r="M356">
        <f t="shared" si="74"/>
        <v>106.099312</v>
      </c>
      <c r="N356" s="24">
        <f t="shared" si="75"/>
        <v>0.88317915978599115</v>
      </c>
      <c r="O356" s="24">
        <f t="shared" si="76"/>
        <v>1.811131377261205</v>
      </c>
      <c r="P356" s="23">
        <f t="shared" si="84"/>
        <v>1.5414384223262644E-2</v>
      </c>
      <c r="Q356" s="23">
        <f t="shared" si="84"/>
        <v>3.1610205719387587E-2</v>
      </c>
      <c r="R356">
        <f t="shared" si="77"/>
        <v>1.8684347013921563</v>
      </c>
      <c r="S356">
        <f t="shared" si="78"/>
        <v>59.490362048497673</v>
      </c>
      <c r="T356" s="24">
        <f t="shared" si="79"/>
        <v>1.6097382826154061</v>
      </c>
      <c r="U356" s="24">
        <f t="shared" si="80"/>
        <v>0.55372233083296896</v>
      </c>
      <c r="V356" s="24">
        <v>1.6097382826154061</v>
      </c>
      <c r="W356" s="24">
        <v>0.55372233083296896</v>
      </c>
      <c r="X356" s="24"/>
      <c r="Y356" s="24"/>
      <c r="Z356" s="24"/>
      <c r="AA356" s="24"/>
    </row>
    <row r="357" spans="1:27">
      <c r="A357" s="4"/>
      <c r="B357" s="4"/>
      <c r="F357" s="1">
        <f t="shared" si="70"/>
        <v>90</v>
      </c>
      <c r="G357" s="1">
        <f t="shared" si="71"/>
        <v>60</v>
      </c>
      <c r="H357" s="1">
        <f t="shared" si="81"/>
        <v>60</v>
      </c>
      <c r="I357" s="1">
        <f t="shared" si="82"/>
        <v>90</v>
      </c>
      <c r="J357" s="23">
        <f t="shared" si="83"/>
        <v>1.0471975511965976</v>
      </c>
      <c r="K357" s="23">
        <f t="shared" si="83"/>
        <v>1.5707963267948966</v>
      </c>
      <c r="L357">
        <f t="shared" si="73"/>
        <v>0.91922903930077737</v>
      </c>
      <c r="M357">
        <f t="shared" si="74"/>
        <v>112.12768199999999</v>
      </c>
      <c r="N357" s="24">
        <f t="shared" si="75"/>
        <v>0.85152483580262028</v>
      </c>
      <c r="O357" s="24">
        <f t="shared" si="76"/>
        <v>1.902474015812178</v>
      </c>
      <c r="P357" s="23">
        <f t="shared" si="84"/>
        <v>1.4861912047259816E-2</v>
      </c>
      <c r="Q357" s="23">
        <f t="shared" si="84"/>
        <v>3.3204435509561168E-2</v>
      </c>
      <c r="R357">
        <f t="shared" si="77"/>
        <v>1.8689207367945606</v>
      </c>
      <c r="S357">
        <f t="shared" si="78"/>
        <v>59.545918165284654</v>
      </c>
      <c r="T357" s="24">
        <f t="shared" si="79"/>
        <v>1.6110762772824589</v>
      </c>
      <c r="U357" s="24">
        <f t="shared" si="80"/>
        <v>0.5550372926520486</v>
      </c>
      <c r="V357" s="24">
        <v>1.6110762772824589</v>
      </c>
      <c r="W357" s="24">
        <v>0.5550372926520486</v>
      </c>
      <c r="X357" s="24"/>
      <c r="Y357" s="24"/>
      <c r="Z357" s="24"/>
      <c r="AA357" s="24"/>
    </row>
    <row r="358" spans="1:27">
      <c r="B358" s="4"/>
      <c r="F358" s="1">
        <f t="shared" si="70"/>
        <v>0</v>
      </c>
      <c r="G358" s="1">
        <f t="shared" si="71"/>
        <v>70</v>
      </c>
      <c r="H358" s="1">
        <f t="shared" si="81"/>
        <v>70</v>
      </c>
      <c r="I358" s="1">
        <f t="shared" si="82"/>
        <v>0</v>
      </c>
      <c r="J358" s="23">
        <f t="shared" si="83"/>
        <v>1.2217304763960306</v>
      </c>
      <c r="K358" s="23">
        <f t="shared" si="83"/>
        <v>0</v>
      </c>
      <c r="L358">
        <f t="shared" si="73"/>
        <v>0.77497112833804638</v>
      </c>
      <c r="M358">
        <f t="shared" si="74"/>
        <v>57.872351999999992</v>
      </c>
      <c r="N358" s="24">
        <f t="shared" si="75"/>
        <v>0.65629623234661227</v>
      </c>
      <c r="O358" s="24">
        <f t="shared" si="76"/>
        <v>1.1440910004135822</v>
      </c>
      <c r="P358" s="23">
        <f t="shared" si="84"/>
        <v>1.1454530122882094E-2</v>
      </c>
      <c r="Q358" s="23">
        <f t="shared" si="84"/>
        <v>1.9968154899652816E-2</v>
      </c>
      <c r="R358">
        <f t="shared" si="77"/>
        <v>1.8719156618441128</v>
      </c>
      <c r="S358">
        <f t="shared" si="78"/>
        <v>59.084656961961308</v>
      </c>
      <c r="T358" s="24">
        <f t="shared" si="79"/>
        <v>1.6059676535394247</v>
      </c>
      <c r="U358" s="24">
        <f t="shared" si="80"/>
        <v>0.54055941067460767</v>
      </c>
      <c r="V358" s="24">
        <v>1.6059676535394247</v>
      </c>
      <c r="W358" s="24">
        <v>0.54055941067460767</v>
      </c>
      <c r="X358" s="24"/>
      <c r="Y358" s="24"/>
      <c r="Z358" s="24"/>
      <c r="AA358" s="24"/>
    </row>
    <row r="359" spans="1:27">
      <c r="A359" s="4"/>
      <c r="B359" s="4"/>
      <c r="F359" s="1">
        <f t="shared" si="70"/>
        <v>10</v>
      </c>
      <c r="G359" s="1">
        <f t="shared" si="71"/>
        <v>70</v>
      </c>
      <c r="H359" s="1">
        <f t="shared" si="81"/>
        <v>70</v>
      </c>
      <c r="I359" s="1">
        <f t="shared" si="82"/>
        <v>10</v>
      </c>
      <c r="J359" s="23">
        <f t="shared" si="83"/>
        <v>1.2217304763960306</v>
      </c>
      <c r="K359" s="23">
        <f t="shared" si="83"/>
        <v>0.17453292519943295</v>
      </c>
      <c r="L359">
        <f t="shared" si="73"/>
        <v>0.77497112833804638</v>
      </c>
      <c r="M359">
        <f t="shared" si="74"/>
        <v>63.900721999999995</v>
      </c>
      <c r="N359" s="24">
        <f t="shared" si="75"/>
        <v>0.69594973989202913</v>
      </c>
      <c r="O359" s="24">
        <f t="shared" si="76"/>
        <v>1.2152949149651784</v>
      </c>
      <c r="P359" s="23">
        <f t="shared" si="84"/>
        <v>1.2146614389514034E-2</v>
      </c>
      <c r="Q359" s="23">
        <f t="shared" si="84"/>
        <v>2.1210897648886871E-2</v>
      </c>
      <c r="R359">
        <f t="shared" si="77"/>
        <v>1.8713077303420715</v>
      </c>
      <c r="S359">
        <f t="shared" si="78"/>
        <v>59.127964370804243</v>
      </c>
      <c r="T359" s="24">
        <f t="shared" si="79"/>
        <v>1.6061723324805968</v>
      </c>
      <c r="U359" s="24">
        <f t="shared" si="80"/>
        <v>0.54208551024823881</v>
      </c>
      <c r="V359" s="24">
        <v>1.6061723324805968</v>
      </c>
      <c r="W359" s="24">
        <v>0.54208551024823881</v>
      </c>
      <c r="X359" s="24"/>
      <c r="Y359" s="24"/>
      <c r="Z359" s="24"/>
      <c r="AA359" s="24"/>
    </row>
    <row r="360" spans="1:27">
      <c r="A360" s="4"/>
      <c r="B360" s="4"/>
      <c r="F360" s="1">
        <f t="shared" si="70"/>
        <v>20</v>
      </c>
      <c r="G360" s="1">
        <f t="shared" si="71"/>
        <v>70</v>
      </c>
      <c r="H360" s="1">
        <f t="shared" si="81"/>
        <v>70</v>
      </c>
      <c r="I360" s="1">
        <f t="shared" si="82"/>
        <v>20</v>
      </c>
      <c r="J360" s="23">
        <f t="shared" si="83"/>
        <v>1.2217304763960306</v>
      </c>
      <c r="K360" s="23">
        <f t="shared" si="83"/>
        <v>0.3490658503988659</v>
      </c>
      <c r="L360">
        <f t="shared" si="73"/>
        <v>0.77497112833804638</v>
      </c>
      <c r="M360">
        <f t="shared" si="74"/>
        <v>69.929091999999997</v>
      </c>
      <c r="N360" s="24">
        <f t="shared" si="75"/>
        <v>0.72790606585767303</v>
      </c>
      <c r="O360" s="24">
        <f t="shared" si="76"/>
        <v>1.290269519591698</v>
      </c>
      <c r="P360" s="23">
        <f t="shared" si="84"/>
        <v>1.2704357494455077E-2</v>
      </c>
      <c r="Q360" s="23">
        <f t="shared" si="84"/>
        <v>2.2519451355000612E-2</v>
      </c>
      <c r="R360">
        <f t="shared" si="77"/>
        <v>1.8708176649801107</v>
      </c>
      <c r="S360">
        <f t="shared" si="78"/>
        <v>59.173565176263402</v>
      </c>
      <c r="T360" s="24">
        <f t="shared" si="79"/>
        <v>1.6065152089149037</v>
      </c>
      <c r="U360" s="24">
        <f t="shared" si="80"/>
        <v>0.54361527006300236</v>
      </c>
      <c r="V360" s="24">
        <v>1.6065152089149037</v>
      </c>
      <c r="W360" s="24">
        <v>0.54361527006300236</v>
      </c>
      <c r="X360" s="24"/>
      <c r="Y360" s="24"/>
      <c r="Z360" s="24"/>
      <c r="AA360" s="24"/>
    </row>
    <row r="361" spans="1:27">
      <c r="B361" s="4"/>
      <c r="F361" s="1">
        <f t="shared" si="70"/>
        <v>30</v>
      </c>
      <c r="G361" s="1">
        <f t="shared" si="71"/>
        <v>70</v>
      </c>
      <c r="H361" s="1">
        <f t="shared" si="81"/>
        <v>70</v>
      </c>
      <c r="I361" s="1">
        <f t="shared" si="82"/>
        <v>30</v>
      </c>
      <c r="J361" s="23">
        <f t="shared" si="83"/>
        <v>1.2217304763960306</v>
      </c>
      <c r="K361" s="23">
        <f t="shared" si="83"/>
        <v>0.52359877559829882</v>
      </c>
      <c r="L361">
        <f t="shared" si="73"/>
        <v>0.77497112833804638</v>
      </c>
      <c r="M361">
        <f t="shared" si="74"/>
        <v>75.957461999999992</v>
      </c>
      <c r="N361" s="24">
        <f t="shared" si="75"/>
        <v>0.75181177431350377</v>
      </c>
      <c r="O361" s="24">
        <f t="shared" si="76"/>
        <v>1.3681855975945738</v>
      </c>
      <c r="P361" s="23">
        <f t="shared" si="84"/>
        <v>1.3121590817031173E-2</v>
      </c>
      <c r="Q361" s="23">
        <f t="shared" si="84"/>
        <v>2.3879343456391523E-2</v>
      </c>
      <c r="R361">
        <f t="shared" si="77"/>
        <v>1.8704509779524912</v>
      </c>
      <c r="S361">
        <f t="shared" si="78"/>
        <v>59.220955034907519</v>
      </c>
      <c r="T361" s="24">
        <f t="shared" si="79"/>
        <v>1.6069925542461563</v>
      </c>
      <c r="U361" s="24">
        <f t="shared" si="80"/>
        <v>0.5451320053939499</v>
      </c>
      <c r="V361" s="24">
        <v>1.6069925542461563</v>
      </c>
      <c r="W361" s="24">
        <v>0.5451320053939499</v>
      </c>
      <c r="X361" s="24"/>
      <c r="Y361" s="24"/>
      <c r="Z361" s="24"/>
      <c r="AA361" s="24"/>
    </row>
    <row r="362" spans="1:27">
      <c r="B362" s="4"/>
      <c r="F362" s="1">
        <f t="shared" si="70"/>
        <v>40</v>
      </c>
      <c r="G362" s="1">
        <f t="shared" si="71"/>
        <v>70</v>
      </c>
      <c r="H362" s="1">
        <f t="shared" si="81"/>
        <v>70</v>
      </c>
      <c r="I362" s="1">
        <f t="shared" si="82"/>
        <v>40</v>
      </c>
      <c r="J362" s="23">
        <f t="shared" si="83"/>
        <v>1.2217304763960306</v>
      </c>
      <c r="K362" s="23">
        <f t="shared" si="83"/>
        <v>0.69813170079773179</v>
      </c>
      <c r="L362">
        <f t="shared" si="73"/>
        <v>0.77497112833804638</v>
      </c>
      <c r="M362">
        <f t="shared" si="74"/>
        <v>81.985831999999988</v>
      </c>
      <c r="N362" s="24">
        <f t="shared" si="75"/>
        <v>0.76740246889836139</v>
      </c>
      <c r="O362" s="24">
        <f t="shared" si="76"/>
        <v>1.4481813996749771</v>
      </c>
      <c r="P362" s="23">
        <f t="shared" si="84"/>
        <v>1.3393699770209789E-2</v>
      </c>
      <c r="Q362" s="23">
        <f t="shared" si="84"/>
        <v>2.5275533590468288E-2</v>
      </c>
      <c r="R362">
        <f t="shared" si="77"/>
        <v>1.8702117963504108</v>
      </c>
      <c r="S362">
        <f t="shared" si="78"/>
        <v>59.269609816435072</v>
      </c>
      <c r="T362" s="24">
        <f t="shared" si="79"/>
        <v>1.607599188583549</v>
      </c>
      <c r="U362" s="24">
        <f t="shared" si="80"/>
        <v>0.54661920767883521</v>
      </c>
      <c r="V362" s="24">
        <v>1.607599188583549</v>
      </c>
      <c r="W362" s="24">
        <v>0.54661920767883521</v>
      </c>
      <c r="X362" s="24"/>
      <c r="Y362" s="24"/>
      <c r="Z362" s="24"/>
      <c r="AA362" s="24"/>
    </row>
    <row r="363" spans="1:27">
      <c r="B363" s="4"/>
      <c r="F363" s="1">
        <f t="shared" si="70"/>
        <v>50</v>
      </c>
      <c r="G363" s="1">
        <f t="shared" si="71"/>
        <v>70</v>
      </c>
      <c r="H363" s="1">
        <f t="shared" si="81"/>
        <v>70</v>
      </c>
      <c r="I363" s="1">
        <f t="shared" si="82"/>
        <v>50</v>
      </c>
      <c r="J363" s="23">
        <f t="shared" si="83"/>
        <v>1.2217304763960306</v>
      </c>
      <c r="K363" s="23">
        <f t="shared" si="83"/>
        <v>0.87266462599716477</v>
      </c>
      <c r="L363">
        <f t="shared" si="73"/>
        <v>0.77497112833804638</v>
      </c>
      <c r="M363">
        <f t="shared" si="74"/>
        <v>88.014201999999997</v>
      </c>
      <c r="N363" s="24">
        <f t="shared" si="75"/>
        <v>0.77450571703515658</v>
      </c>
      <c r="O363" s="24">
        <f t="shared" si="76"/>
        <v>1.5293721748531497</v>
      </c>
      <c r="P363" s="23">
        <f t="shared" si="84"/>
        <v>1.3517674837783017E-2</v>
      </c>
      <c r="Q363" s="23">
        <f t="shared" si="84"/>
        <v>2.6692579939573888E-2</v>
      </c>
      <c r="R363">
        <f t="shared" si="77"/>
        <v>1.8701028133980118</v>
      </c>
      <c r="S363">
        <f t="shared" si="78"/>
        <v>59.318991400538394</v>
      </c>
      <c r="T363" s="24">
        <f t="shared" si="79"/>
        <v>1.6083285335549113</v>
      </c>
      <c r="U363" s="24">
        <f t="shared" si="80"/>
        <v>0.54806071536026824</v>
      </c>
      <c r="V363" s="24">
        <v>1.6083285335549113</v>
      </c>
      <c r="W363" s="24">
        <v>0.54806071536026824</v>
      </c>
      <c r="X363" s="24"/>
      <c r="Y363" s="24"/>
      <c r="Z363" s="24"/>
      <c r="AA363" s="24"/>
    </row>
    <row r="364" spans="1:27">
      <c r="A364" s="4"/>
      <c r="B364" s="4"/>
      <c r="F364" s="1">
        <f t="shared" si="70"/>
        <v>60</v>
      </c>
      <c r="G364" s="1">
        <f t="shared" si="71"/>
        <v>70</v>
      </c>
      <c r="H364" s="1">
        <f t="shared" si="81"/>
        <v>70</v>
      </c>
      <c r="I364" s="1">
        <f t="shared" si="82"/>
        <v>60</v>
      </c>
      <c r="J364" s="23">
        <f t="shared" si="83"/>
        <v>1.2217304763960306</v>
      </c>
      <c r="K364" s="23">
        <f t="shared" si="83"/>
        <v>1.0471975511965976</v>
      </c>
      <c r="L364">
        <f t="shared" si="73"/>
        <v>0.77497112833804638</v>
      </c>
      <c r="M364">
        <f t="shared" si="74"/>
        <v>94.042571999999993</v>
      </c>
      <c r="N364" s="24">
        <f t="shared" si="75"/>
        <v>0.77304295702958681</v>
      </c>
      <c r="O364" s="24">
        <f t="shared" si="76"/>
        <v>1.6108599557855785</v>
      </c>
      <c r="P364" s="23">
        <f t="shared" si="84"/>
        <v>1.3492144859519333E-2</v>
      </c>
      <c r="Q364" s="23">
        <f t="shared" si="84"/>
        <v>2.8114810016988626E-2</v>
      </c>
      <c r="R364">
        <f t="shared" si="77"/>
        <v>1.8701252565794684</v>
      </c>
      <c r="S364">
        <f t="shared" si="78"/>
        <v>59.368553628496898</v>
      </c>
      <c r="T364" s="24">
        <f t="shared" si="79"/>
        <v>1.6091726792149876</v>
      </c>
      <c r="U364" s="24">
        <f t="shared" si="80"/>
        <v>0.54944087997009372</v>
      </c>
      <c r="V364" s="24">
        <v>1.6091726792149876</v>
      </c>
      <c r="W364" s="24">
        <v>0.54944087997009372</v>
      </c>
      <c r="X364" s="24"/>
      <c r="Y364" s="24"/>
      <c r="Z364" s="24"/>
      <c r="AA364" s="24"/>
    </row>
    <row r="365" spans="1:27">
      <c r="B365" s="4"/>
      <c r="F365" s="1">
        <f t="shared" si="70"/>
        <v>70</v>
      </c>
      <c r="G365" s="1">
        <f t="shared" si="71"/>
        <v>70</v>
      </c>
      <c r="H365" s="1">
        <f t="shared" si="81"/>
        <v>70</v>
      </c>
      <c r="I365" s="1">
        <f t="shared" si="82"/>
        <v>70</v>
      </c>
      <c r="J365" s="23">
        <f t="shared" si="83"/>
        <v>1.2217304763960306</v>
      </c>
      <c r="K365" s="23">
        <f t="shared" si="83"/>
        <v>1.2217304763960306</v>
      </c>
      <c r="L365">
        <f t="shared" si="73"/>
        <v>0.77497112833804638</v>
      </c>
      <c r="M365">
        <f t="shared" si="74"/>
        <v>100.07094199999999</v>
      </c>
      <c r="N365" s="24">
        <f t="shared" si="75"/>
        <v>0.76303036695993176</v>
      </c>
      <c r="O365" s="24">
        <f t="shared" si="76"/>
        <v>1.6917434902547301</v>
      </c>
      <c r="P365" s="23">
        <f t="shared" si="84"/>
        <v>1.3317392196151365E-2</v>
      </c>
      <c r="Q365" s="23">
        <f t="shared" si="84"/>
        <v>2.9526494004125645E-2</v>
      </c>
      <c r="R365">
        <f t="shared" si="77"/>
        <v>1.8702788730990554</v>
      </c>
      <c r="S365">
        <f t="shared" si="78"/>
        <v>59.417748343674795</v>
      </c>
      <c r="T365" s="24">
        <f t="shared" si="79"/>
        <v>1.6101224645736572</v>
      </c>
      <c r="U365" s="24">
        <f t="shared" si="80"/>
        <v>0.55074472617837356</v>
      </c>
      <c r="V365" s="24">
        <v>1.6101224645736572</v>
      </c>
      <c r="W365" s="24">
        <v>0.55074472617837356</v>
      </c>
      <c r="X365" s="24"/>
      <c r="Y365" s="24"/>
      <c r="Z365" s="24"/>
      <c r="AA365" s="24"/>
    </row>
    <row r="366" spans="1:27">
      <c r="A366" s="4"/>
      <c r="B366" s="4"/>
      <c r="F366" s="1">
        <f t="shared" si="70"/>
        <v>80</v>
      </c>
      <c r="G366" s="1">
        <f t="shared" si="71"/>
        <v>70</v>
      </c>
      <c r="H366" s="1">
        <f t="shared" si="81"/>
        <v>70</v>
      </c>
      <c r="I366" s="1">
        <f t="shared" si="82"/>
        <v>80</v>
      </c>
      <c r="J366" s="23">
        <f t="shared" si="83"/>
        <v>1.2217304763960306</v>
      </c>
      <c r="K366" s="23">
        <f t="shared" si="83"/>
        <v>1.3962634015954636</v>
      </c>
      <c r="L366">
        <f t="shared" si="73"/>
        <v>0.77497112833804638</v>
      </c>
      <c r="M366">
        <f t="shared" si="74"/>
        <v>106.099312</v>
      </c>
      <c r="N366" s="24">
        <f t="shared" si="75"/>
        <v>0.74457868574803032</v>
      </c>
      <c r="O366" s="24">
        <f t="shared" si="76"/>
        <v>1.7711282089893821</v>
      </c>
      <c r="P366" s="23">
        <f t="shared" si="84"/>
        <v>1.2995349606475307E-2</v>
      </c>
      <c r="Q366" s="23">
        <f t="shared" si="84"/>
        <v>3.0912018721814948E-2</v>
      </c>
      <c r="R366">
        <f t="shared" si="77"/>
        <v>1.8705619328762715</v>
      </c>
      <c r="S366">
        <f t="shared" si="78"/>
        <v>59.466031454115743</v>
      </c>
      <c r="T366" s="24">
        <f t="shared" si="79"/>
        <v>1.6111675711650009</v>
      </c>
      <c r="U366" s="24">
        <f t="shared" si="80"/>
        <v>0.55195810461405537</v>
      </c>
      <c r="V366" s="24">
        <v>1.6111675711650009</v>
      </c>
      <c r="W366" s="24">
        <v>0.55195810461405537</v>
      </c>
      <c r="X366" s="24"/>
      <c r="Y366" s="24"/>
      <c r="Z366" s="24"/>
      <c r="AA366" s="24"/>
    </row>
    <row r="367" spans="1:27">
      <c r="A367" s="4"/>
      <c r="B367" s="4"/>
      <c r="F367" s="1">
        <f t="shared" si="70"/>
        <v>90</v>
      </c>
      <c r="G367" s="1">
        <f t="shared" si="71"/>
        <v>70</v>
      </c>
      <c r="H367" s="1">
        <f t="shared" si="81"/>
        <v>70</v>
      </c>
      <c r="I367" s="1">
        <f t="shared" si="82"/>
        <v>90</v>
      </c>
      <c r="J367" s="23">
        <f t="shared" si="83"/>
        <v>1.2217304763960306</v>
      </c>
      <c r="K367" s="23">
        <f t="shared" si="83"/>
        <v>1.5707963267948966</v>
      </c>
      <c r="L367">
        <f t="shared" si="73"/>
        <v>0.77497112833804638</v>
      </c>
      <c r="M367">
        <f t="shared" si="74"/>
        <v>112.12768199999999</v>
      </c>
      <c r="N367" s="24">
        <f t="shared" si="75"/>
        <v>0.71789198839039359</v>
      </c>
      <c r="O367" s="24">
        <f t="shared" si="76"/>
        <v>1.8481361195717845</v>
      </c>
      <c r="P367" s="23">
        <f t="shared" si="84"/>
        <v>1.2529578871101276E-2</v>
      </c>
      <c r="Q367" s="23">
        <f t="shared" si="84"/>
        <v>3.2256060311559254E-2</v>
      </c>
      <c r="R367">
        <f t="shared" si="77"/>
        <v>1.8709712490343688</v>
      </c>
      <c r="S367">
        <f t="shared" si="78"/>
        <v>59.512868950182273</v>
      </c>
      <c r="T367" s="24">
        <f t="shared" si="79"/>
        <v>1.6122966289663148</v>
      </c>
      <c r="U367" s="24">
        <f t="shared" si="80"/>
        <v>0.55306783633657097</v>
      </c>
      <c r="V367" s="24">
        <v>1.6122966289663148</v>
      </c>
      <c r="W367" s="24">
        <v>0.55306783633657097</v>
      </c>
      <c r="X367" s="24"/>
      <c r="Y367" s="24"/>
      <c r="Z367" s="24"/>
      <c r="AA367" s="24"/>
    </row>
    <row r="368" spans="1:27">
      <c r="A368" s="4"/>
      <c r="B368" s="4"/>
      <c r="F368" s="1">
        <f t="shared" si="70"/>
        <v>0</v>
      </c>
      <c r="G368" s="1">
        <f t="shared" si="71"/>
        <v>80</v>
      </c>
      <c r="H368" s="1">
        <f t="shared" si="81"/>
        <v>80</v>
      </c>
      <c r="I368" s="1">
        <f t="shared" si="82"/>
        <v>0</v>
      </c>
      <c r="J368" s="23">
        <f t="shared" si="83"/>
        <v>1.3962634015954636</v>
      </c>
      <c r="K368" s="23">
        <f t="shared" si="83"/>
        <v>0</v>
      </c>
      <c r="L368">
        <f t="shared" si="73"/>
        <v>0.67149400142796367</v>
      </c>
      <c r="M368">
        <f t="shared" si="74"/>
        <v>57.872351999999992</v>
      </c>
      <c r="N368" s="24">
        <f t="shared" si="75"/>
        <v>0.56866503417439318</v>
      </c>
      <c r="O368" s="24">
        <f t="shared" si="76"/>
        <v>1.1991208913862768</v>
      </c>
      <c r="P368" s="23">
        <f t="shared" si="84"/>
        <v>9.925077187309235E-3</v>
      </c>
      <c r="Q368" s="23">
        <f t="shared" si="84"/>
        <v>2.092860768413984E-2</v>
      </c>
      <c r="R368">
        <f t="shared" si="77"/>
        <v>1.873258460546567</v>
      </c>
      <c r="S368">
        <f t="shared" si="78"/>
        <v>59.118127059805566</v>
      </c>
      <c r="T368" s="24">
        <f t="shared" si="79"/>
        <v>1.6076816170259338</v>
      </c>
      <c r="U368" s="24">
        <f t="shared" si="80"/>
        <v>0.54080850429383598</v>
      </c>
      <c r="V368" s="24">
        <v>1.6076816170259338</v>
      </c>
      <c r="W368" s="24">
        <v>0.54080850429383598</v>
      </c>
      <c r="X368" s="24"/>
      <c r="Y368" s="24"/>
      <c r="Z368" s="24"/>
      <c r="AA368" s="24"/>
    </row>
    <row r="369" spans="1:27">
      <c r="A369" s="7"/>
      <c r="B369" s="4"/>
      <c r="F369" s="1">
        <f t="shared" si="70"/>
        <v>10</v>
      </c>
      <c r="G369" s="1">
        <f t="shared" si="71"/>
        <v>80</v>
      </c>
      <c r="H369" s="1">
        <f t="shared" si="81"/>
        <v>80</v>
      </c>
      <c r="I369" s="1">
        <f t="shared" si="82"/>
        <v>10</v>
      </c>
      <c r="J369" s="23">
        <f t="shared" si="83"/>
        <v>1.3962634015954636</v>
      </c>
      <c r="K369" s="23">
        <f t="shared" si="83"/>
        <v>0.17453292519943295</v>
      </c>
      <c r="L369">
        <f t="shared" si="73"/>
        <v>0.67149400142796367</v>
      </c>
      <c r="M369">
        <f t="shared" si="74"/>
        <v>63.900721999999995</v>
      </c>
      <c r="N369" s="24">
        <f t="shared" si="75"/>
        <v>0.60302385281764859</v>
      </c>
      <c r="O369" s="24">
        <f t="shared" si="76"/>
        <v>1.2608173852958278</v>
      </c>
      <c r="P369" s="23">
        <f t="shared" si="84"/>
        <v>1.0524751699729653E-2</v>
      </c>
      <c r="Q369" s="23">
        <f t="shared" si="84"/>
        <v>2.2005414639798136E-2</v>
      </c>
      <c r="R369">
        <f t="shared" si="77"/>
        <v>1.8727320823755149</v>
      </c>
      <c r="S369">
        <f t="shared" si="78"/>
        <v>59.155651896785983</v>
      </c>
      <c r="T369" s="24">
        <f t="shared" si="79"/>
        <v>1.6078590517042166</v>
      </c>
      <c r="U369" s="24">
        <f t="shared" si="80"/>
        <v>0.54213151056344711</v>
      </c>
      <c r="V369" s="24">
        <v>1.6078590517042166</v>
      </c>
      <c r="W369" s="24">
        <v>0.54213151056344711</v>
      </c>
      <c r="X369" s="24"/>
      <c r="Y369" s="24"/>
      <c r="Z369" s="24"/>
      <c r="AA369" s="24"/>
    </row>
    <row r="370" spans="1:27">
      <c r="A370" s="7"/>
      <c r="B370" s="4"/>
      <c r="F370" s="1">
        <f t="shared" si="70"/>
        <v>20</v>
      </c>
      <c r="G370" s="1">
        <f t="shared" si="71"/>
        <v>80</v>
      </c>
      <c r="H370" s="1">
        <f t="shared" si="81"/>
        <v>80</v>
      </c>
      <c r="I370" s="1">
        <f t="shared" si="82"/>
        <v>20</v>
      </c>
      <c r="J370" s="23">
        <f t="shared" si="83"/>
        <v>1.3962634015954636</v>
      </c>
      <c r="K370" s="23">
        <f t="shared" si="83"/>
        <v>0.3490658503988659</v>
      </c>
      <c r="L370">
        <f t="shared" si="73"/>
        <v>0.67149400142796367</v>
      </c>
      <c r="M370">
        <f t="shared" si="74"/>
        <v>69.929091999999997</v>
      </c>
      <c r="N370" s="24">
        <f t="shared" si="75"/>
        <v>0.63071324718208777</v>
      </c>
      <c r="O370" s="24">
        <f t="shared" si="76"/>
        <v>1.325781092233024</v>
      </c>
      <c r="P370" s="23">
        <f t="shared" si="84"/>
        <v>1.100802279927228E-2</v>
      </c>
      <c r="Q370" s="23">
        <f t="shared" si="84"/>
        <v>2.3139245220152888E-2</v>
      </c>
      <c r="R370">
        <f t="shared" si="77"/>
        <v>1.8723077747166368</v>
      </c>
      <c r="S370">
        <f t="shared" si="78"/>
        <v>59.19516390724214</v>
      </c>
      <c r="T370" s="24">
        <f t="shared" si="79"/>
        <v>1.6081563675249002</v>
      </c>
      <c r="U370" s="24">
        <f t="shared" si="80"/>
        <v>0.54345783645848289</v>
      </c>
      <c r="V370" s="24">
        <v>1.6081563675249002</v>
      </c>
      <c r="W370" s="24">
        <v>0.54345783645848289</v>
      </c>
      <c r="X370" s="24"/>
      <c r="Y370" s="24"/>
      <c r="Z370" s="24"/>
      <c r="AA370" s="24"/>
    </row>
    <row r="371" spans="1:27">
      <c r="B371" s="4"/>
      <c r="F371" s="1">
        <f t="shared" si="70"/>
        <v>30</v>
      </c>
      <c r="G371" s="1">
        <f t="shared" si="71"/>
        <v>80</v>
      </c>
      <c r="H371" s="1">
        <f t="shared" si="81"/>
        <v>80</v>
      </c>
      <c r="I371" s="1">
        <f t="shared" si="82"/>
        <v>30</v>
      </c>
      <c r="J371" s="23">
        <f t="shared" si="83"/>
        <v>1.3962634015954636</v>
      </c>
      <c r="K371" s="23">
        <f t="shared" si="83"/>
        <v>0.52359877559829882</v>
      </c>
      <c r="L371">
        <f t="shared" si="73"/>
        <v>0.67149400142796367</v>
      </c>
      <c r="M371">
        <f t="shared" si="74"/>
        <v>75.957461999999992</v>
      </c>
      <c r="N371" s="24">
        <f t="shared" si="75"/>
        <v>0.65142697346296397</v>
      </c>
      <c r="O371" s="24">
        <f t="shared" si="76"/>
        <v>1.3932935157034658</v>
      </c>
      <c r="P371" s="23">
        <f t="shared" si="84"/>
        <v>1.1369545523230449E-2</v>
      </c>
      <c r="Q371" s="23">
        <f t="shared" si="84"/>
        <v>2.4317559295712797E-2</v>
      </c>
      <c r="R371">
        <f t="shared" si="77"/>
        <v>1.8719902996194719</v>
      </c>
      <c r="S371">
        <f t="shared" si="78"/>
        <v>59.236226089618263</v>
      </c>
      <c r="T371" s="24">
        <f t="shared" si="79"/>
        <v>1.6085703237706956</v>
      </c>
      <c r="U371" s="24">
        <f t="shared" si="80"/>
        <v>0.54477298888042713</v>
      </c>
      <c r="V371" s="24">
        <v>1.6085703237706956</v>
      </c>
      <c r="W371" s="24">
        <v>0.54477298888042713</v>
      </c>
      <c r="X371" s="24"/>
      <c r="Y371" s="24"/>
      <c r="Z371" s="24"/>
      <c r="AA371" s="24"/>
    </row>
    <row r="372" spans="1:27">
      <c r="A372" s="4"/>
      <c r="B372" s="4"/>
      <c r="F372" s="1">
        <f t="shared" si="70"/>
        <v>40</v>
      </c>
      <c r="G372" s="1">
        <f t="shared" si="71"/>
        <v>80</v>
      </c>
      <c r="H372" s="1">
        <f t="shared" si="81"/>
        <v>80</v>
      </c>
      <c r="I372" s="1">
        <f t="shared" si="82"/>
        <v>40</v>
      </c>
      <c r="J372" s="23">
        <f t="shared" si="83"/>
        <v>1.3962634015954636</v>
      </c>
      <c r="K372" s="23">
        <f t="shared" si="83"/>
        <v>0.69813170079773179</v>
      </c>
      <c r="L372">
        <f t="shared" si="73"/>
        <v>0.67149400142796367</v>
      </c>
      <c r="M372">
        <f t="shared" si="74"/>
        <v>81.985831999999988</v>
      </c>
      <c r="N372" s="24">
        <f t="shared" si="75"/>
        <v>0.66493593851857657</v>
      </c>
      <c r="O372" s="24">
        <f t="shared" si="76"/>
        <v>1.4626079704904551</v>
      </c>
      <c r="P372" s="23">
        <f t="shared" si="84"/>
        <v>1.1605321441987747E-2</v>
      </c>
      <c r="Q372" s="23">
        <f t="shared" si="84"/>
        <v>2.5527324750970505E-2</v>
      </c>
      <c r="R372">
        <f t="shared" si="77"/>
        <v>1.8717832221319903</v>
      </c>
      <c r="S372">
        <f t="shared" si="78"/>
        <v>59.27838429750738</v>
      </c>
      <c r="T372" s="24">
        <f t="shared" si="79"/>
        <v>1.6090964166711306</v>
      </c>
      <c r="U372" s="24">
        <f t="shared" si="80"/>
        <v>0.54606262238219705</v>
      </c>
      <c r="V372" s="24">
        <v>1.6090964166711306</v>
      </c>
      <c r="W372" s="24">
        <v>0.54606262238219705</v>
      </c>
      <c r="X372" s="24"/>
      <c r="Y372" s="24"/>
      <c r="Z372" s="24"/>
      <c r="AA372" s="24"/>
    </row>
    <row r="373" spans="1:27">
      <c r="B373" s="4"/>
      <c r="F373" s="1">
        <f t="shared" ref="F373:F375" si="85">F363</f>
        <v>50</v>
      </c>
      <c r="G373" s="1">
        <f t="shared" ref="G373:G375" si="86">G363+10</f>
        <v>80</v>
      </c>
      <c r="H373" s="1">
        <f t="shared" si="81"/>
        <v>80</v>
      </c>
      <c r="I373" s="1">
        <f t="shared" si="82"/>
        <v>50</v>
      </c>
      <c r="J373" s="23">
        <f t="shared" si="83"/>
        <v>1.3962634015954636</v>
      </c>
      <c r="K373" s="23">
        <f t="shared" si="83"/>
        <v>0.87266462599716477</v>
      </c>
      <c r="L373">
        <f t="shared" si="73"/>
        <v>0.67149400142796367</v>
      </c>
      <c r="M373">
        <f t="shared" si="74"/>
        <v>88.014201999999997</v>
      </c>
      <c r="N373" s="24">
        <f t="shared" si="75"/>
        <v>0.67109073363299754</v>
      </c>
      <c r="O373" s="24">
        <f t="shared" si="76"/>
        <v>1.5329578409693043</v>
      </c>
      <c r="P373" s="23">
        <f t="shared" si="84"/>
        <v>1.1712742881520055E-2</v>
      </c>
      <c r="Q373" s="23">
        <f t="shared" si="84"/>
        <v>2.6755161619177983E-2</v>
      </c>
      <c r="R373">
        <f t="shared" si="77"/>
        <v>1.8716888685230721</v>
      </c>
      <c r="S373">
        <f t="shared" si="78"/>
        <v>59.321172262495836</v>
      </c>
      <c r="T373" s="24">
        <f t="shared" si="79"/>
        <v>1.6097289258688943</v>
      </c>
      <c r="U373" s="24">
        <f t="shared" si="80"/>
        <v>0.54731268900998065</v>
      </c>
      <c r="V373" s="24">
        <v>1.6097289258688943</v>
      </c>
      <c r="W373" s="24">
        <v>0.54731268900998065</v>
      </c>
      <c r="X373" s="24"/>
      <c r="Y373" s="24"/>
      <c r="Z373" s="24"/>
      <c r="AA373" s="24"/>
    </row>
    <row r="374" spans="1:27">
      <c r="A374" s="4"/>
      <c r="B374" s="4"/>
      <c r="F374" s="1">
        <f t="shared" si="85"/>
        <v>60</v>
      </c>
      <c r="G374" s="1">
        <f t="shared" si="86"/>
        <v>80</v>
      </c>
      <c r="H374" s="1">
        <f t="shared" si="81"/>
        <v>80</v>
      </c>
      <c r="I374" s="1">
        <f t="shared" si="82"/>
        <v>60</v>
      </c>
      <c r="J374" s="23">
        <f t="shared" si="83"/>
        <v>1.3962634015954636</v>
      </c>
      <c r="K374" s="23">
        <f t="shared" si="83"/>
        <v>1.0471975511965976</v>
      </c>
      <c r="L374">
        <f t="shared" si="73"/>
        <v>0.67149400142796367</v>
      </c>
      <c r="M374">
        <f t="shared" si="74"/>
        <v>94.042571999999993</v>
      </c>
      <c r="N374" s="24">
        <f t="shared" si="75"/>
        <v>0.66982328697162941</v>
      </c>
      <c r="O374" s="24">
        <f t="shared" si="76"/>
        <v>1.6035650598513134</v>
      </c>
      <c r="P374" s="23">
        <f t="shared" si="84"/>
        <v>1.169062176418577E-2</v>
      </c>
      <c r="Q374" s="23">
        <f t="shared" si="84"/>
        <v>2.7987490064345352E-2</v>
      </c>
      <c r="R374">
        <f t="shared" si="77"/>
        <v>1.8717082989831264</v>
      </c>
      <c r="S374">
        <f t="shared" si="78"/>
        <v>59.364116751076871</v>
      </c>
      <c r="T374" s="24">
        <f t="shared" si="79"/>
        <v>1.6104609733086201</v>
      </c>
      <c r="U374" s="24">
        <f t="shared" si="80"/>
        <v>0.54850958416800766</v>
      </c>
      <c r="V374" s="24">
        <v>1.6104609733086201</v>
      </c>
      <c r="W374" s="24">
        <v>0.54850958416800766</v>
      </c>
      <c r="X374" s="24"/>
      <c r="Y374" s="24"/>
      <c r="Z374" s="24"/>
      <c r="AA374" s="24"/>
    </row>
    <row r="375" spans="1:27">
      <c r="B375" s="4"/>
      <c r="F375" s="1">
        <f t="shared" si="85"/>
        <v>70</v>
      </c>
      <c r="G375" s="1">
        <f t="shared" si="86"/>
        <v>80</v>
      </c>
      <c r="H375" s="1">
        <f t="shared" si="81"/>
        <v>80</v>
      </c>
      <c r="I375" s="1">
        <f t="shared" si="82"/>
        <v>70</v>
      </c>
      <c r="J375" s="23">
        <f t="shared" si="83"/>
        <v>1.3962634015954636</v>
      </c>
      <c r="K375" s="23">
        <f t="shared" si="83"/>
        <v>1.2217304763960306</v>
      </c>
      <c r="L375">
        <f t="shared" si="73"/>
        <v>0.67149400142796367</v>
      </c>
      <c r="M375">
        <f t="shared" si="74"/>
        <v>100.07094199999999</v>
      </c>
      <c r="N375" s="24">
        <f t="shared" si="75"/>
        <v>0.66114761645349129</v>
      </c>
      <c r="O375" s="24">
        <f t="shared" si="76"/>
        <v>1.6736487135827796</v>
      </c>
      <c r="P375" s="23">
        <f t="shared" si="84"/>
        <v>1.1539202748826059E-2</v>
      </c>
      <c r="Q375" s="23">
        <f t="shared" si="84"/>
        <v>2.9210680573787045E-2</v>
      </c>
      <c r="R375">
        <f t="shared" si="77"/>
        <v>1.8718412951723746</v>
      </c>
      <c r="S375">
        <f t="shared" si="78"/>
        <v>59.406742798597826</v>
      </c>
      <c r="T375" s="24">
        <f t="shared" si="79"/>
        <v>1.6112845940944531</v>
      </c>
      <c r="U375" s="24">
        <f t="shared" si="80"/>
        <v>0.54964028731275505</v>
      </c>
      <c r="V375" s="24">
        <v>1.6112845940944531</v>
      </c>
      <c r="W375" s="24">
        <v>0.54964028731275505</v>
      </c>
      <c r="X375" s="24"/>
      <c r="Y375" s="24"/>
      <c r="Z375" s="24"/>
      <c r="AA375" s="24"/>
    </row>
    <row r="376" spans="1:27">
      <c r="A376" s="4"/>
      <c r="B376" s="4"/>
      <c r="F376" s="1">
        <f>F366</f>
        <v>80</v>
      </c>
      <c r="G376" s="1">
        <f>G366+10</f>
        <v>80</v>
      </c>
      <c r="H376" s="1">
        <f t="shared" si="81"/>
        <v>80</v>
      </c>
      <c r="I376" s="1">
        <f t="shared" si="82"/>
        <v>80</v>
      </c>
      <c r="J376" s="23">
        <f t="shared" si="83"/>
        <v>1.3962634015954636</v>
      </c>
      <c r="K376" s="23">
        <f t="shared" si="83"/>
        <v>1.3962634015954636</v>
      </c>
      <c r="L376">
        <f t="shared" si="73"/>
        <v>0.67149400142796367</v>
      </c>
      <c r="M376">
        <f t="shared" si="74"/>
        <v>106.099312</v>
      </c>
      <c r="N376" s="24">
        <f t="shared" si="75"/>
        <v>0.64515967471348856</v>
      </c>
      <c r="O376" s="24">
        <f t="shared" si="76"/>
        <v>1.7424336792236059</v>
      </c>
      <c r="P376" s="23">
        <f t="shared" si="84"/>
        <v>1.1260160524845979E-2</v>
      </c>
      <c r="Q376" s="23">
        <f t="shared" si="84"/>
        <v>3.0411204700090635E-2</v>
      </c>
      <c r="R376">
        <f t="shared" si="77"/>
        <v>1.87208636278572</v>
      </c>
      <c r="S376">
        <f t="shared" si="78"/>
        <v>59.448578962353906</v>
      </c>
      <c r="T376" s="24">
        <f t="shared" si="79"/>
        <v>1.6121908187657539</v>
      </c>
      <c r="U376" s="24">
        <f t="shared" si="80"/>
        <v>0.55069249635340145</v>
      </c>
      <c r="V376" s="24">
        <v>1.6121908187657539</v>
      </c>
      <c r="W376" s="24">
        <v>0.55069249635340145</v>
      </c>
      <c r="X376" s="24"/>
      <c r="Y376" s="24"/>
      <c r="Z376" s="24"/>
      <c r="AA376" s="24"/>
    </row>
    <row r="377" spans="1:27">
      <c r="B377" s="4"/>
      <c r="F377" s="1">
        <f t="shared" ref="F377:F387" si="87">F367</f>
        <v>90</v>
      </c>
      <c r="G377" s="1">
        <f t="shared" ref="G377:G387" si="88">G367+10</f>
        <v>80</v>
      </c>
      <c r="H377" s="1">
        <f t="shared" si="81"/>
        <v>80</v>
      </c>
      <c r="I377" s="1">
        <f t="shared" si="82"/>
        <v>90</v>
      </c>
      <c r="J377" s="23">
        <f t="shared" si="83"/>
        <v>1.3962634015954636</v>
      </c>
      <c r="K377" s="23">
        <f t="shared" si="83"/>
        <v>1.5707963267948966</v>
      </c>
      <c r="L377">
        <f t="shared" si="73"/>
        <v>0.67149400142796367</v>
      </c>
      <c r="M377">
        <f t="shared" si="74"/>
        <v>112.12768199999999</v>
      </c>
      <c r="N377" s="24">
        <f t="shared" si="75"/>
        <v>0.62203628786937915</v>
      </c>
      <c r="O377" s="24">
        <f t="shared" si="76"/>
        <v>1.8091591972819094</v>
      </c>
      <c r="P377" s="23">
        <f t="shared" si="84"/>
        <v>1.0856581290203929E-2</v>
      </c>
      <c r="Q377" s="23">
        <f t="shared" si="84"/>
        <v>3.1575784685306967E-2</v>
      </c>
      <c r="R377">
        <f t="shared" si="77"/>
        <v>1.8724407490993984</v>
      </c>
      <c r="S377">
        <f t="shared" si="78"/>
        <v>59.489162535729129</v>
      </c>
      <c r="T377" s="24">
        <f t="shared" si="79"/>
        <v>1.6131697663388784</v>
      </c>
      <c r="U377" s="24">
        <f t="shared" si="80"/>
        <v>0.55165475469876857</v>
      </c>
      <c r="V377" s="24">
        <v>1.6131697663388784</v>
      </c>
      <c r="W377" s="24">
        <v>0.55165475469876857</v>
      </c>
      <c r="X377" s="24"/>
      <c r="Y377" s="24"/>
      <c r="Z377" s="24"/>
      <c r="AA377" s="24"/>
    </row>
    <row r="378" spans="1:27">
      <c r="A378" s="4"/>
      <c r="B378" s="4"/>
      <c r="F378" s="1">
        <f t="shared" si="87"/>
        <v>0</v>
      </c>
      <c r="G378" s="1">
        <f t="shared" si="88"/>
        <v>90</v>
      </c>
      <c r="H378" s="1">
        <f t="shared" si="81"/>
        <v>90</v>
      </c>
      <c r="I378" s="1">
        <f t="shared" si="82"/>
        <v>0</v>
      </c>
      <c r="J378" s="23">
        <f t="shared" si="83"/>
        <v>1.5707963267948966</v>
      </c>
      <c r="K378" s="23">
        <f t="shared" si="83"/>
        <v>0</v>
      </c>
      <c r="L378">
        <f t="shared" si="73"/>
        <v>0.63285202891218562</v>
      </c>
      <c r="M378">
        <f t="shared" si="74"/>
        <v>57.872351999999992</v>
      </c>
      <c r="N378" s="24">
        <f t="shared" si="75"/>
        <v>0.53594048477481349</v>
      </c>
      <c r="O378" s="24">
        <f t="shared" si="76"/>
        <v>1.2196709742694334</v>
      </c>
      <c r="P378" s="23">
        <f t="shared" si="84"/>
        <v>9.353926054055035E-3</v>
      </c>
      <c r="Q378" s="23">
        <f t="shared" si="84"/>
        <v>2.1287274292008652E-2</v>
      </c>
      <c r="R378">
        <f t="shared" si="77"/>
        <v>1.873759667088843</v>
      </c>
      <c r="S378">
        <f t="shared" si="78"/>
        <v>59.130625963086118</v>
      </c>
      <c r="T378" s="24">
        <f t="shared" si="79"/>
        <v>1.6083215295347566</v>
      </c>
      <c r="U378" s="24">
        <f t="shared" si="80"/>
        <v>0.54090207779775534</v>
      </c>
      <c r="V378" s="24">
        <v>1.6083215295347566</v>
      </c>
      <c r="W378" s="24">
        <v>0.54090207779775534</v>
      </c>
      <c r="X378" s="24"/>
      <c r="Y378" s="24"/>
      <c r="Z378" s="24"/>
      <c r="AA378" s="24"/>
    </row>
    <row r="379" spans="1:27">
      <c r="A379" s="4"/>
      <c r="B379" s="4"/>
      <c r="F379" s="1">
        <f t="shared" si="87"/>
        <v>10</v>
      </c>
      <c r="G379" s="1">
        <f t="shared" si="88"/>
        <v>90</v>
      </c>
      <c r="H379" s="1">
        <f t="shared" si="81"/>
        <v>90</v>
      </c>
      <c r="I379" s="1">
        <f t="shared" si="82"/>
        <v>10</v>
      </c>
      <c r="J379" s="23">
        <f t="shared" si="83"/>
        <v>1.5707963267948966</v>
      </c>
      <c r="K379" s="23">
        <f t="shared" si="83"/>
        <v>0.17453292519943295</v>
      </c>
      <c r="L379">
        <f t="shared" si="73"/>
        <v>0.63285202891218562</v>
      </c>
      <c r="M379">
        <f t="shared" si="74"/>
        <v>63.900721999999995</v>
      </c>
      <c r="N379" s="24">
        <f t="shared" si="75"/>
        <v>0.56832208169626064</v>
      </c>
      <c r="O379" s="24">
        <f t="shared" si="76"/>
        <v>1.2778170653207268</v>
      </c>
      <c r="P379" s="23">
        <f t="shared" si="84"/>
        <v>9.919091537387948E-3</v>
      </c>
      <c r="Q379" s="23">
        <f t="shared" si="84"/>
        <v>2.2302115028018134E-2</v>
      </c>
      <c r="R379">
        <f t="shared" si="77"/>
        <v>1.873263713859763</v>
      </c>
      <c r="S379">
        <f t="shared" si="78"/>
        <v>59.165991385810905</v>
      </c>
      <c r="T379" s="24">
        <f t="shared" si="79"/>
        <v>1.6084887833684578</v>
      </c>
      <c r="U379" s="24">
        <f t="shared" si="80"/>
        <v>0.5421491883173114</v>
      </c>
      <c r="V379" s="24">
        <v>1.6084887833684578</v>
      </c>
      <c r="W379" s="24">
        <v>0.5421491883173114</v>
      </c>
      <c r="X379" s="24"/>
      <c r="Y379" s="24"/>
      <c r="Z379" s="24"/>
      <c r="AA379" s="24"/>
    </row>
    <row r="380" spans="1:27">
      <c r="A380" s="4"/>
      <c r="B380" s="4"/>
      <c r="F380" s="1">
        <f t="shared" si="87"/>
        <v>20</v>
      </c>
      <c r="G380" s="1">
        <f t="shared" si="88"/>
        <v>90</v>
      </c>
      <c r="H380" s="1">
        <f t="shared" si="81"/>
        <v>90</v>
      </c>
      <c r="I380" s="1">
        <f t="shared" si="82"/>
        <v>20</v>
      </c>
      <c r="J380" s="23">
        <f t="shared" si="83"/>
        <v>1.5707963267948966</v>
      </c>
      <c r="K380" s="23">
        <f t="shared" si="83"/>
        <v>0.3490658503988659</v>
      </c>
      <c r="L380">
        <f t="shared" si="73"/>
        <v>0.63285202891218562</v>
      </c>
      <c r="M380">
        <f t="shared" si="74"/>
        <v>69.929091999999997</v>
      </c>
      <c r="N380" s="24">
        <f t="shared" si="75"/>
        <v>0.59441805480342291</v>
      </c>
      <c r="O380" s="24">
        <f t="shared" si="76"/>
        <v>1.339042353489249</v>
      </c>
      <c r="P380" s="23">
        <f t="shared" si="84"/>
        <v>1.0374552189619825E-2</v>
      </c>
      <c r="Q380" s="23">
        <f t="shared" si="84"/>
        <v>2.3370697892041176E-2</v>
      </c>
      <c r="R380">
        <f t="shared" si="77"/>
        <v>1.8728639370512896</v>
      </c>
      <c r="S380">
        <f t="shared" si="78"/>
        <v>59.203229627597729</v>
      </c>
      <c r="T380" s="24">
        <f t="shared" si="79"/>
        <v>1.6087690675867294</v>
      </c>
      <c r="U380" s="24">
        <f t="shared" si="80"/>
        <v>0.5433994795339393</v>
      </c>
      <c r="V380" s="24">
        <v>1.6087690675867294</v>
      </c>
      <c r="W380" s="24">
        <v>0.5433994795339393</v>
      </c>
      <c r="X380" s="24"/>
      <c r="Y380" s="24"/>
      <c r="Z380" s="24"/>
      <c r="AA380" s="24"/>
    </row>
    <row r="381" spans="1:27">
      <c r="A381" s="4"/>
      <c r="B381" s="4"/>
      <c r="F381" s="1">
        <f t="shared" si="87"/>
        <v>30</v>
      </c>
      <c r="G381" s="1">
        <f t="shared" si="88"/>
        <v>90</v>
      </c>
      <c r="H381" s="1">
        <f t="shared" si="81"/>
        <v>90</v>
      </c>
      <c r="I381" s="1">
        <f t="shared" si="82"/>
        <v>30</v>
      </c>
      <c r="J381" s="23">
        <f t="shared" si="83"/>
        <v>1.5707963267948966</v>
      </c>
      <c r="K381" s="23">
        <f t="shared" si="83"/>
        <v>0.52359877559829882</v>
      </c>
      <c r="L381">
        <f t="shared" si="73"/>
        <v>0.63285202891218562</v>
      </c>
      <c r="M381">
        <f t="shared" si="74"/>
        <v>75.957461999999992</v>
      </c>
      <c r="N381" s="24">
        <f t="shared" si="75"/>
        <v>0.61393978347904454</v>
      </c>
      <c r="O381" s="24">
        <f t="shared" si="76"/>
        <v>1.4026696890710866</v>
      </c>
      <c r="P381" s="23">
        <f t="shared" si="84"/>
        <v>1.0715270630690414E-2</v>
      </c>
      <c r="Q381" s="23">
        <f t="shared" si="84"/>
        <v>2.4481204392215582E-2</v>
      </c>
      <c r="R381">
        <f t="shared" si="77"/>
        <v>1.8725648196925888</v>
      </c>
      <c r="S381">
        <f t="shared" si="78"/>
        <v>59.241928834698655</v>
      </c>
      <c r="T381" s="24">
        <f t="shared" si="79"/>
        <v>1.6091593244662701</v>
      </c>
      <c r="U381" s="24">
        <f t="shared" si="80"/>
        <v>0.54463927963510228</v>
      </c>
      <c r="V381" s="24">
        <v>1.6091593244662701</v>
      </c>
      <c r="W381" s="24">
        <v>0.54463927963510228</v>
      </c>
      <c r="X381" s="24"/>
      <c r="Y381" s="24"/>
      <c r="Z381" s="24"/>
      <c r="AA381" s="24"/>
    </row>
    <row r="382" spans="1:27">
      <c r="A382" s="4"/>
      <c r="B382" s="4"/>
      <c r="F382" s="1">
        <f t="shared" si="87"/>
        <v>40</v>
      </c>
      <c r="G382" s="1">
        <f t="shared" si="88"/>
        <v>90</v>
      </c>
      <c r="H382" s="1">
        <f t="shared" si="81"/>
        <v>90</v>
      </c>
      <c r="I382" s="1">
        <f t="shared" si="82"/>
        <v>40</v>
      </c>
      <c r="J382" s="23">
        <f t="shared" si="83"/>
        <v>1.5707963267948966</v>
      </c>
      <c r="K382" s="23">
        <f t="shared" si="83"/>
        <v>0.69813170079773179</v>
      </c>
      <c r="L382">
        <f t="shared" si="73"/>
        <v>0.63285202891218562</v>
      </c>
      <c r="M382">
        <f t="shared" si="74"/>
        <v>81.985831999999988</v>
      </c>
      <c r="N382" s="24">
        <f t="shared" si="75"/>
        <v>0.62667135803632734</v>
      </c>
      <c r="O382" s="24">
        <f t="shared" si="76"/>
        <v>1.4679953557957413</v>
      </c>
      <c r="P382" s="23">
        <f t="shared" si="84"/>
        <v>1.0937478525678139E-2</v>
      </c>
      <c r="Q382" s="23">
        <f t="shared" si="84"/>
        <v>2.5621352362621308E-2</v>
      </c>
      <c r="R382">
        <f t="shared" si="77"/>
        <v>1.8723697178066376</v>
      </c>
      <c r="S382">
        <f t="shared" si="78"/>
        <v>59.281660995136711</v>
      </c>
      <c r="T382" s="24">
        <f t="shared" si="79"/>
        <v>1.6096553039635579</v>
      </c>
      <c r="U382" s="24">
        <f t="shared" si="80"/>
        <v>0.5458550542099263</v>
      </c>
      <c r="V382" s="24">
        <v>1.6096553039635579</v>
      </c>
      <c r="W382" s="24">
        <v>0.5458550542099263</v>
      </c>
      <c r="X382" s="24"/>
      <c r="Y382" s="24"/>
      <c r="Z382" s="24"/>
      <c r="AA382" s="24"/>
    </row>
    <row r="383" spans="1:27">
      <c r="A383" s="4"/>
      <c r="B383" s="4"/>
      <c r="F383" s="1">
        <f t="shared" si="87"/>
        <v>50</v>
      </c>
      <c r="G383" s="1">
        <f t="shared" si="88"/>
        <v>90</v>
      </c>
      <c r="H383" s="1">
        <f t="shared" si="81"/>
        <v>90</v>
      </c>
      <c r="I383" s="1">
        <f t="shared" si="82"/>
        <v>50</v>
      </c>
      <c r="J383" s="23">
        <f t="shared" si="83"/>
        <v>1.5707963267948966</v>
      </c>
      <c r="K383" s="23">
        <f t="shared" si="83"/>
        <v>0.87266462599716477</v>
      </c>
      <c r="L383">
        <f t="shared" si="73"/>
        <v>0.63285202891218562</v>
      </c>
      <c r="M383">
        <f t="shared" si="74"/>
        <v>88.014201999999997</v>
      </c>
      <c r="N383" s="24">
        <f t="shared" si="75"/>
        <v>0.63247196767307323</v>
      </c>
      <c r="O383" s="24">
        <f t="shared" si="76"/>
        <v>1.5342968539052897</v>
      </c>
      <c r="P383" s="23">
        <f t="shared" si="84"/>
        <v>1.1038718262462267E-2</v>
      </c>
      <c r="Q383" s="23">
        <f t="shared" si="84"/>
        <v>2.6778531803637724E-2</v>
      </c>
      <c r="R383">
        <f t="shared" si="77"/>
        <v>1.8722808212047157</v>
      </c>
      <c r="S383">
        <f t="shared" si="78"/>
        <v>59.321986672504472</v>
      </c>
      <c r="T383" s="24">
        <f t="shared" si="79"/>
        <v>1.6102516077540259</v>
      </c>
      <c r="U383" s="24">
        <f t="shared" si="80"/>
        <v>0.54703354810585103</v>
      </c>
      <c r="V383" s="24">
        <v>1.6102516077540259</v>
      </c>
      <c r="W383" s="24">
        <v>0.54703354810585103</v>
      </c>
      <c r="X383" s="24"/>
      <c r="Y383" s="24"/>
      <c r="Z383" s="24"/>
      <c r="AA383" s="24"/>
    </row>
    <row r="384" spans="1:27">
      <c r="A384" s="4"/>
      <c r="B384" s="4"/>
      <c r="F384" s="1">
        <f t="shared" si="87"/>
        <v>60</v>
      </c>
      <c r="G384" s="1">
        <f t="shared" si="88"/>
        <v>90</v>
      </c>
      <c r="H384" s="1">
        <f t="shared" si="81"/>
        <v>90</v>
      </c>
      <c r="I384" s="1">
        <f t="shared" si="82"/>
        <v>60</v>
      </c>
      <c r="J384" s="23">
        <f t="shared" si="83"/>
        <v>1.5707963267948966</v>
      </c>
      <c r="K384" s="23">
        <f t="shared" si="83"/>
        <v>1.0471975511965976</v>
      </c>
      <c r="L384">
        <f t="shared" ref="L384:L447" si="89">((1.3512213-(2*0.602837*SIN(J384)))^0.5)/0.602837</f>
        <v>0.63285202891218562</v>
      </c>
      <c r="M384">
        <f t="shared" ref="M384:M447" si="90">0.602837*(I384-(-96))</f>
        <v>94.042571999999993</v>
      </c>
      <c r="N384" s="24">
        <f t="shared" ref="N384:N447" si="91">L384*SIN(RADIANS(M384))</f>
        <v>0.63127745783459499</v>
      </c>
      <c r="O384" s="24">
        <f t="shared" ref="O384:O447" si="92">1.5562263-L384*COS(RADIANS(M384))</f>
        <v>1.6008408909782996</v>
      </c>
      <c r="P384" s="23">
        <f t="shared" si="84"/>
        <v>1.1017870132833356E-2</v>
      </c>
      <c r="Q384" s="23">
        <f t="shared" si="84"/>
        <v>2.7939944348130918E-2</v>
      </c>
      <c r="R384">
        <f t="shared" ref="R384:R447" si="93">((1.31018469806216-(2*0.608216684653622*SIN(P384)))^0.5)/0.608216684653622</f>
        <v>1.8722991278702352</v>
      </c>
      <c r="S384">
        <f t="shared" ref="S384:S447" si="94">0.608216684653622*(O384-(-96))</f>
        <v>59.362459866116488</v>
      </c>
      <c r="T384" s="24">
        <f t="shared" ref="T384:T447" si="95">R384*SIN(RADIANS(S384))</f>
        <v>1.6109417450527483</v>
      </c>
      <c r="U384" s="24">
        <f t="shared" ref="U384:U447" si="96">1.50229541438995-R384*COS(RADIANS(S384))</f>
        <v>0.5481619235879297</v>
      </c>
      <c r="V384" s="24">
        <v>1.6109417450527483</v>
      </c>
      <c r="W384" s="24">
        <v>0.5481619235879297</v>
      </c>
      <c r="X384" s="24"/>
      <c r="Y384" s="24"/>
      <c r="Z384" s="24"/>
      <c r="AA384" s="24"/>
    </row>
    <row r="385" spans="1:27">
      <c r="A385" s="7"/>
      <c r="B385" s="4"/>
      <c r="F385" s="1">
        <f t="shared" si="87"/>
        <v>70</v>
      </c>
      <c r="G385" s="1">
        <f t="shared" si="88"/>
        <v>90</v>
      </c>
      <c r="H385" s="1">
        <f t="shared" si="81"/>
        <v>90</v>
      </c>
      <c r="I385" s="1">
        <f t="shared" si="82"/>
        <v>70</v>
      </c>
      <c r="J385" s="23">
        <f t="shared" si="83"/>
        <v>1.5707963267948966</v>
      </c>
      <c r="K385" s="23">
        <f t="shared" si="83"/>
        <v>1.2217304763960306</v>
      </c>
      <c r="L385">
        <f t="shared" si="89"/>
        <v>0.63285202891218562</v>
      </c>
      <c r="M385">
        <f t="shared" si="90"/>
        <v>100.07094199999999</v>
      </c>
      <c r="N385" s="24">
        <f t="shared" si="91"/>
        <v>0.62310103976101316</v>
      </c>
      <c r="O385" s="24">
        <f t="shared" si="92"/>
        <v>1.6668914921202602</v>
      </c>
      <c r="P385" s="23">
        <f t="shared" si="84"/>
        <v>1.0875164716429781E-2</v>
      </c>
      <c r="Q385" s="23">
        <f t="shared" si="84"/>
        <v>2.9092744810979655E-2</v>
      </c>
      <c r="R385">
        <f t="shared" si="93"/>
        <v>1.8724244322754313</v>
      </c>
      <c r="S385">
        <f t="shared" si="94"/>
        <v>59.402632943762427</v>
      </c>
      <c r="T385" s="24">
        <f t="shared" si="95"/>
        <v>1.6117181997744232</v>
      </c>
      <c r="U385" s="24">
        <f t="shared" si="96"/>
        <v>0.54922789364555713</v>
      </c>
      <c r="V385" s="24">
        <v>1.6117181997744232</v>
      </c>
      <c r="W385" s="24">
        <v>0.54922789364555713</v>
      </c>
      <c r="X385" s="24"/>
      <c r="Y385" s="24"/>
      <c r="Z385" s="24"/>
      <c r="AA385" s="24"/>
    </row>
    <row r="386" spans="1:27">
      <c r="A386" s="7"/>
      <c r="B386" s="4"/>
      <c r="F386" s="1">
        <f t="shared" si="87"/>
        <v>80</v>
      </c>
      <c r="G386" s="1">
        <f t="shared" si="88"/>
        <v>90</v>
      </c>
      <c r="H386" s="1">
        <f t="shared" si="81"/>
        <v>90</v>
      </c>
      <c r="I386" s="1">
        <f t="shared" si="82"/>
        <v>80</v>
      </c>
      <c r="J386" s="23">
        <f t="shared" si="83"/>
        <v>1.5707963267948966</v>
      </c>
      <c r="K386" s="23">
        <f t="shared" si="83"/>
        <v>1.3962634015954636</v>
      </c>
      <c r="L386">
        <f t="shared" si="89"/>
        <v>0.63285202891218562</v>
      </c>
      <c r="M386">
        <f t="shared" si="90"/>
        <v>106.099312</v>
      </c>
      <c r="N386" s="24">
        <f t="shared" si="91"/>
        <v>0.60803314437136846</v>
      </c>
      <c r="O386" s="24">
        <f t="shared" si="92"/>
        <v>1.731718139822074</v>
      </c>
      <c r="P386" s="23">
        <f t="shared" si="84"/>
        <v>1.0612180330534408E-2</v>
      </c>
      <c r="Q386" s="23">
        <f t="shared" si="84"/>
        <v>3.022418325640672E-2</v>
      </c>
      <c r="R386">
        <f t="shared" si="93"/>
        <v>1.8726553277879194</v>
      </c>
      <c r="S386">
        <f t="shared" si="94"/>
        <v>59.442061592504835</v>
      </c>
      <c r="T386" s="24">
        <f t="shared" si="95"/>
        <v>1.6125725084965563</v>
      </c>
      <c r="U386" s="24">
        <f t="shared" si="96"/>
        <v>0.55021984935658352</v>
      </c>
      <c r="V386" s="24">
        <v>1.6125725084965563</v>
      </c>
      <c r="W386" s="24">
        <v>0.55021984935658352</v>
      </c>
      <c r="X386" s="24"/>
      <c r="Y386" s="24"/>
      <c r="Z386" s="24"/>
      <c r="AA386" s="24"/>
    </row>
    <row r="387" spans="1:27">
      <c r="B387" s="4"/>
      <c r="F387" s="1">
        <f t="shared" si="87"/>
        <v>90</v>
      </c>
      <c r="G387" s="1">
        <f t="shared" si="88"/>
        <v>90</v>
      </c>
      <c r="H387" s="1">
        <f t="shared" si="81"/>
        <v>90</v>
      </c>
      <c r="I387" s="1">
        <f t="shared" si="82"/>
        <v>90</v>
      </c>
      <c r="J387" s="23">
        <f t="shared" si="83"/>
        <v>1.5707963267948966</v>
      </c>
      <c r="K387" s="23">
        <f t="shared" si="83"/>
        <v>1.5707963267948966</v>
      </c>
      <c r="L387">
        <f t="shared" si="89"/>
        <v>0.63285202891218562</v>
      </c>
      <c r="M387">
        <f t="shared" si="90"/>
        <v>112.12768199999999</v>
      </c>
      <c r="N387" s="24">
        <f t="shared" si="91"/>
        <v>0.58624042210058602</v>
      </c>
      <c r="O387" s="24">
        <f t="shared" si="92"/>
        <v>1.7946038534600448</v>
      </c>
      <c r="P387" s="23">
        <f t="shared" si="84"/>
        <v>1.0231825573936558E-2</v>
      </c>
      <c r="Q387" s="23">
        <f t="shared" si="84"/>
        <v>3.1321746011855611E-2</v>
      </c>
      <c r="R387">
        <f t="shared" si="93"/>
        <v>1.8729892231347631</v>
      </c>
      <c r="S387">
        <f t="shared" si="94"/>
        <v>59.480309732765797</v>
      </c>
      <c r="T387" s="24">
        <f t="shared" si="95"/>
        <v>1.6134953485925307</v>
      </c>
      <c r="U387" s="24">
        <f t="shared" si="96"/>
        <v>0.55112698027891893</v>
      </c>
      <c r="V387" s="24">
        <v>1.6134953485925307</v>
      </c>
      <c r="W387" s="24">
        <v>0.55112698027891893</v>
      </c>
      <c r="X387" s="24"/>
      <c r="Y387" s="24"/>
      <c r="Z387" s="24"/>
      <c r="AA387" s="24"/>
    </row>
    <row r="388" spans="1:27">
      <c r="B388" s="4"/>
      <c r="F388" s="1">
        <v>86.46</v>
      </c>
      <c r="G388" s="1">
        <v>36.090000000000003</v>
      </c>
      <c r="H388" s="1">
        <f t="shared" si="81"/>
        <v>36.15</v>
      </c>
      <c r="I388" s="1">
        <f t="shared" si="82"/>
        <v>86.77</v>
      </c>
      <c r="J388" s="23">
        <f t="shared" ref="J388:K451" si="97">RADIANS(H388)</f>
        <v>0.63093652459595007</v>
      </c>
      <c r="K388" s="23">
        <f t="shared" si="97"/>
        <v>1.5144221919554797</v>
      </c>
      <c r="L388">
        <f t="shared" si="89"/>
        <v>1.3270510061537273</v>
      </c>
      <c r="M388">
        <f t="shared" si="90"/>
        <v>110.18051848999998</v>
      </c>
      <c r="N388" s="24">
        <f t="shared" si="91"/>
        <v>1.2455838433126587</v>
      </c>
      <c r="O388" s="24">
        <f t="shared" si="92"/>
        <v>2.0140311298260798</v>
      </c>
      <c r="P388" s="23">
        <f t="shared" ref="P388:Q451" si="98">RADIANS(N388)</f>
        <v>2.1739539175451048E-2</v>
      </c>
      <c r="Q388" s="23">
        <f t="shared" si="98"/>
        <v>3.5151474453126462E-2</v>
      </c>
      <c r="R388">
        <f t="shared" si="93"/>
        <v>1.8628614652244579</v>
      </c>
      <c r="S388">
        <f t="shared" si="94"/>
        <v>59.613769063319715</v>
      </c>
      <c r="T388" s="24">
        <f t="shared" si="95"/>
        <v>1.6069699695923159</v>
      </c>
      <c r="U388" s="24">
        <f t="shared" si="96"/>
        <v>0.56001076766864999</v>
      </c>
      <c r="V388">
        <v>1.6069699695923159</v>
      </c>
      <c r="W388">
        <v>0.56001076766864999</v>
      </c>
    </row>
    <row r="389" spans="1:27">
      <c r="B389" s="4"/>
      <c r="F389" s="1">
        <v>89.15</v>
      </c>
      <c r="G389" s="1">
        <v>35.35</v>
      </c>
      <c r="H389" s="1">
        <f t="shared" si="81"/>
        <v>35.58</v>
      </c>
      <c r="I389" s="1">
        <f t="shared" si="82"/>
        <v>89.25</v>
      </c>
      <c r="J389" s="23">
        <f t="shared" si="97"/>
        <v>0.62098814785958245</v>
      </c>
      <c r="K389" s="23">
        <f t="shared" si="97"/>
        <v>1.557706357404939</v>
      </c>
      <c r="L389">
        <f t="shared" si="89"/>
        <v>1.3370907460648869</v>
      </c>
      <c r="M389">
        <f t="shared" si="90"/>
        <v>111.67555424999999</v>
      </c>
      <c r="N389" s="24">
        <f t="shared" si="91"/>
        <v>1.2425453838930174</v>
      </c>
      <c r="O389" s="24">
        <f t="shared" si="92"/>
        <v>2.0500811695502654</v>
      </c>
      <c r="P389" s="23">
        <f t="shared" si="98"/>
        <v>2.1686508054390072E-2</v>
      </c>
      <c r="Q389" s="23">
        <f t="shared" si="98"/>
        <v>3.5780666341788253E-2</v>
      </c>
      <c r="R389">
        <f t="shared" si="93"/>
        <v>1.8629082585683743</v>
      </c>
      <c r="S389">
        <f t="shared" si="94"/>
        <v>59.635695298962396</v>
      </c>
      <c r="T389" s="24">
        <f t="shared" si="95"/>
        <v>1.6073708247621579</v>
      </c>
      <c r="U389" s="24">
        <f t="shared" si="96"/>
        <v>0.56060214609837244</v>
      </c>
      <c r="V389">
        <v>1.6073708247621579</v>
      </c>
      <c r="W389">
        <v>0.56060214609837244</v>
      </c>
    </row>
    <row r="390" spans="1:27">
      <c r="A390" s="4"/>
      <c r="B390" s="4"/>
      <c r="F390" s="1">
        <v>96.33</v>
      </c>
      <c r="G390" s="1">
        <v>33.49</v>
      </c>
      <c r="H390" s="1">
        <f t="shared" si="81"/>
        <v>33.82</v>
      </c>
      <c r="I390" s="1">
        <f t="shared" si="82"/>
        <v>96.55</v>
      </c>
      <c r="J390" s="23">
        <f t="shared" si="97"/>
        <v>0.59027035302448227</v>
      </c>
      <c r="K390" s="23">
        <f t="shared" si="97"/>
        <v>1.6851153928005251</v>
      </c>
      <c r="L390">
        <f t="shared" si="89"/>
        <v>1.3680620273650073</v>
      </c>
      <c r="M390">
        <f t="shared" si="90"/>
        <v>116.07626435</v>
      </c>
      <c r="N390" s="24">
        <f t="shared" si="91"/>
        <v>1.2288066518638154</v>
      </c>
      <c r="O390" s="24">
        <f t="shared" si="92"/>
        <v>2.1575813723601605</v>
      </c>
      <c r="P390" s="23">
        <f t="shared" si="98"/>
        <v>2.1446721945431294E-2</v>
      </c>
      <c r="Q390" s="23">
        <f t="shared" si="98"/>
        <v>3.765689882738258E-2</v>
      </c>
      <c r="R390">
        <f t="shared" si="93"/>
        <v>1.8631198258735613</v>
      </c>
      <c r="S390">
        <f t="shared" si="94"/>
        <v>59.701078715915017</v>
      </c>
      <c r="T390" s="24">
        <f t="shared" si="95"/>
        <v>1.6086270650508918</v>
      </c>
      <c r="U390" s="24">
        <f t="shared" si="96"/>
        <v>0.56233028144677388</v>
      </c>
      <c r="V390">
        <v>1.6086270650508918</v>
      </c>
      <c r="W390">
        <v>0.56233028144677388</v>
      </c>
    </row>
    <row r="391" spans="1:27">
      <c r="A391" s="4"/>
      <c r="B391" s="4"/>
      <c r="F391" s="1">
        <v>97.7</v>
      </c>
      <c r="G391" s="1">
        <v>33.119999999999997</v>
      </c>
      <c r="H391" s="1">
        <f t="shared" si="81"/>
        <v>33.200000000000003</v>
      </c>
      <c r="I391" s="1">
        <f t="shared" si="82"/>
        <v>98.17</v>
      </c>
      <c r="J391" s="23">
        <f t="shared" si="97"/>
        <v>0.57944931166211744</v>
      </c>
      <c r="K391" s="23">
        <f t="shared" si="97"/>
        <v>1.7133897266828333</v>
      </c>
      <c r="L391">
        <f t="shared" si="89"/>
        <v>1.3789586401254974</v>
      </c>
      <c r="M391">
        <f t="shared" si="90"/>
        <v>117.05286029</v>
      </c>
      <c r="N391" s="24">
        <f t="shared" si="91"/>
        <v>1.2280830517411914</v>
      </c>
      <c r="O391" s="24">
        <f t="shared" si="92"/>
        <v>2.1833937012596665</v>
      </c>
      <c r="P391" s="23">
        <f t="shared" si="98"/>
        <v>2.1434092740823672E-2</v>
      </c>
      <c r="Q391" s="23">
        <f t="shared" si="98"/>
        <v>3.8107408954286645E-2</v>
      </c>
      <c r="R391">
        <f t="shared" si="93"/>
        <v>1.8631309681968615</v>
      </c>
      <c r="S391">
        <f t="shared" si="94"/>
        <v>59.716778205021463</v>
      </c>
      <c r="T391" s="24">
        <f t="shared" si="95"/>
        <v>1.6088941842931479</v>
      </c>
      <c r="U391" s="24">
        <f t="shared" si="96"/>
        <v>0.56276547425932222</v>
      </c>
      <c r="V391">
        <v>1.6088941842931479</v>
      </c>
      <c r="W391">
        <v>0.56276547425932222</v>
      </c>
    </row>
    <row r="392" spans="1:27">
      <c r="A392" s="4"/>
      <c r="B392" s="4"/>
      <c r="F392" s="1">
        <v>97.44</v>
      </c>
      <c r="G392" s="1">
        <v>30.16</v>
      </c>
      <c r="H392" s="1">
        <f t="shared" si="81"/>
        <v>30.27</v>
      </c>
      <c r="I392" s="1">
        <f t="shared" si="82"/>
        <v>97.73</v>
      </c>
      <c r="J392" s="23">
        <f t="shared" si="97"/>
        <v>0.52831116457868355</v>
      </c>
      <c r="K392" s="23">
        <f t="shared" si="97"/>
        <v>1.7057102779740583</v>
      </c>
      <c r="L392">
        <f t="shared" si="89"/>
        <v>1.4303160072397794</v>
      </c>
      <c r="M392">
        <f t="shared" si="90"/>
        <v>116.78761201</v>
      </c>
      <c r="N392" s="24">
        <f t="shared" si="91"/>
        <v>1.2768191881669584</v>
      </c>
      <c r="O392" s="24">
        <f t="shared" si="92"/>
        <v>2.2008476161965822</v>
      </c>
      <c r="P392" s="23">
        <f t="shared" si="98"/>
        <v>2.2284698786154446E-2</v>
      </c>
      <c r="Q392" s="23">
        <f t="shared" si="98"/>
        <v>3.8412037237298843E-2</v>
      </c>
      <c r="R392">
        <f t="shared" si="93"/>
        <v>1.8623803649120387</v>
      </c>
      <c r="S392">
        <f t="shared" si="94"/>
        <v>59.727393967298624</v>
      </c>
      <c r="T392" s="24">
        <f t="shared" si="95"/>
        <v>1.6084199842634619</v>
      </c>
      <c r="U392" s="24">
        <f t="shared" si="96"/>
        <v>0.56344197650317096</v>
      </c>
      <c r="V392">
        <v>1.6084199842634619</v>
      </c>
      <c r="W392">
        <v>0.56344197650317096</v>
      </c>
    </row>
    <row r="393" spans="1:27">
      <c r="A393" s="7"/>
      <c r="B393" s="4"/>
      <c r="F393" s="1">
        <v>98.14</v>
      </c>
      <c r="G393" s="1">
        <v>26.12</v>
      </c>
      <c r="H393" s="1">
        <f t="shared" si="81"/>
        <v>26.2</v>
      </c>
      <c r="I393" s="1">
        <f t="shared" si="82"/>
        <v>98.23</v>
      </c>
      <c r="J393" s="23">
        <f t="shared" si="97"/>
        <v>0.45727626402251431</v>
      </c>
      <c r="K393" s="23">
        <f t="shared" si="97"/>
        <v>1.71443692423403</v>
      </c>
      <c r="L393">
        <f t="shared" si="89"/>
        <v>1.5011288368346911</v>
      </c>
      <c r="M393">
        <f t="shared" si="90"/>
        <v>117.08903051</v>
      </c>
      <c r="N393" s="24">
        <f t="shared" si="91"/>
        <v>1.3364550095308025</v>
      </c>
      <c r="O393" s="24">
        <f t="shared" si="92"/>
        <v>2.2398020399708503</v>
      </c>
      <c r="P393" s="23">
        <f t="shared" si="98"/>
        <v>2.3325540221084701E-2</v>
      </c>
      <c r="Q393" s="23">
        <f t="shared" si="98"/>
        <v>3.9091920190376973E-2</v>
      </c>
      <c r="R393">
        <f t="shared" si="93"/>
        <v>1.8614614991979077</v>
      </c>
      <c r="S393">
        <f t="shared" si="94"/>
        <v>59.751086697779201</v>
      </c>
      <c r="T393" s="24">
        <f t="shared" si="95"/>
        <v>1.6080143201925738</v>
      </c>
      <c r="U393" s="24">
        <f t="shared" si="96"/>
        <v>0.56457004998321902</v>
      </c>
      <c r="V393">
        <v>1.6080143201925738</v>
      </c>
      <c r="W393">
        <v>0.56457004998321902</v>
      </c>
    </row>
    <row r="394" spans="1:27">
      <c r="A394" s="7"/>
      <c r="B394" s="4"/>
      <c r="F394" s="1">
        <v>97.9</v>
      </c>
      <c r="G394" s="1">
        <v>31.33</v>
      </c>
      <c r="H394" s="1">
        <f t="shared" si="81"/>
        <v>31.55</v>
      </c>
      <c r="I394" s="1">
        <f t="shared" si="82"/>
        <v>98.5</v>
      </c>
      <c r="J394" s="23">
        <f t="shared" si="97"/>
        <v>0.55065137900421102</v>
      </c>
      <c r="K394" s="23">
        <f t="shared" si="97"/>
        <v>1.7191493132144147</v>
      </c>
      <c r="L394">
        <f t="shared" si="89"/>
        <v>1.4079114705288374</v>
      </c>
      <c r="M394">
        <f t="shared" si="90"/>
        <v>117.2517965</v>
      </c>
      <c r="N394" s="24">
        <f t="shared" si="91"/>
        <v>1.2516372176090376</v>
      </c>
      <c r="O394" s="24">
        <f t="shared" si="92"/>
        <v>2.200911482350719</v>
      </c>
      <c r="P394" s="23">
        <f t="shared" si="98"/>
        <v>2.1845190487778453E-2</v>
      </c>
      <c r="Q394" s="23">
        <f t="shared" si="98"/>
        <v>3.8413151911969111E-2</v>
      </c>
      <c r="R394">
        <f t="shared" si="93"/>
        <v>1.8627682377881736</v>
      </c>
      <c r="S394">
        <f t="shared" si="94"/>
        <v>59.727432811759158</v>
      </c>
      <c r="T394" s="24">
        <f t="shared" si="95"/>
        <v>1.6087556021449558</v>
      </c>
      <c r="U394" s="24">
        <f t="shared" si="96"/>
        <v>0.56324753473754474</v>
      </c>
      <c r="V394">
        <v>1.6087556021449558</v>
      </c>
      <c r="W394">
        <v>0.56324753473754474</v>
      </c>
    </row>
    <row r="395" spans="1:27">
      <c r="B395" s="4"/>
      <c r="F395" s="1">
        <v>119.3</v>
      </c>
      <c r="G395" s="1">
        <v>43.35</v>
      </c>
      <c r="H395" s="1">
        <f t="shared" si="81"/>
        <v>43.58</v>
      </c>
      <c r="I395" s="1">
        <f t="shared" si="82"/>
        <v>119.5</v>
      </c>
      <c r="J395" s="23">
        <f t="shared" si="97"/>
        <v>0.76061448801912879</v>
      </c>
      <c r="K395" s="23">
        <f t="shared" si="97"/>
        <v>2.0856684561332237</v>
      </c>
      <c r="L395">
        <f t="shared" si="89"/>
        <v>1.1962746668656405</v>
      </c>
      <c r="M395">
        <f t="shared" si="90"/>
        <v>129.9113735</v>
      </c>
      <c r="N395" s="24">
        <f t="shared" si="91"/>
        <v>0.91758789552040321</v>
      </c>
      <c r="O395" s="24">
        <f t="shared" si="92"/>
        <v>2.3237584052431206</v>
      </c>
      <c r="P395" s="23">
        <f t="shared" si="98"/>
        <v>1.6014929953276764E-2</v>
      </c>
      <c r="Q395" s="23">
        <f t="shared" si="98"/>
        <v>4.0557235192385119E-2</v>
      </c>
      <c r="R395">
        <f t="shared" si="93"/>
        <v>1.8679062347025395</v>
      </c>
      <c r="S395">
        <f t="shared" si="94"/>
        <v>59.802150359920674</v>
      </c>
      <c r="T395" s="24">
        <f t="shared" si="95"/>
        <v>1.6144195537037287</v>
      </c>
      <c r="U395" s="24">
        <f t="shared" si="96"/>
        <v>0.56276190979329554</v>
      </c>
      <c r="V395">
        <v>1.6144195537037287</v>
      </c>
      <c r="W395">
        <v>0.56276190979329554</v>
      </c>
    </row>
    <row r="396" spans="1:27">
      <c r="A396" s="4"/>
      <c r="B396" s="4"/>
      <c r="F396" s="1">
        <v>117.3</v>
      </c>
      <c r="G396" s="1">
        <v>42.58</v>
      </c>
      <c r="H396" s="1">
        <f t="shared" si="81"/>
        <v>42.97</v>
      </c>
      <c r="I396" s="1">
        <f t="shared" si="82"/>
        <v>117.5</v>
      </c>
      <c r="J396" s="23">
        <f t="shared" si="97"/>
        <v>0.74996797958196337</v>
      </c>
      <c r="K396" s="23">
        <f t="shared" si="97"/>
        <v>2.0507618710933371</v>
      </c>
      <c r="L396">
        <f t="shared" si="89"/>
        <v>1.2069753273990671</v>
      </c>
      <c r="M396">
        <f t="shared" si="90"/>
        <v>128.70569949999998</v>
      </c>
      <c r="N396" s="24">
        <f t="shared" si="91"/>
        <v>0.94188517266484029</v>
      </c>
      <c r="O396" s="24">
        <f t="shared" si="92"/>
        <v>2.3109724576346111</v>
      </c>
      <c r="P396" s="23">
        <f t="shared" si="98"/>
        <v>1.6438997438716758E-2</v>
      </c>
      <c r="Q396" s="23">
        <f t="shared" si="98"/>
        <v>4.0334078308629132E-2</v>
      </c>
      <c r="R396">
        <f t="shared" si="93"/>
        <v>1.8675329778548642</v>
      </c>
      <c r="S396">
        <f t="shared" si="94"/>
        <v>59.794373733256066</v>
      </c>
      <c r="T396" s="24">
        <f t="shared" si="95"/>
        <v>1.6139694400249276</v>
      </c>
      <c r="U396" s="24">
        <f t="shared" si="96"/>
        <v>0.56273058424725131</v>
      </c>
      <c r="V396">
        <v>1.6139694400249276</v>
      </c>
      <c r="W396">
        <v>0.56273058424725131</v>
      </c>
    </row>
    <row r="397" spans="1:27">
      <c r="B397" s="4"/>
      <c r="F397" s="1">
        <v>122.58</v>
      </c>
      <c r="G397" s="1">
        <v>42.18</v>
      </c>
      <c r="H397" s="1">
        <f t="shared" si="81"/>
        <v>42.3</v>
      </c>
      <c r="I397" s="1">
        <f t="shared" si="82"/>
        <v>122.97</v>
      </c>
      <c r="J397" s="23">
        <f t="shared" si="97"/>
        <v>0.73827427359360132</v>
      </c>
      <c r="K397" s="23">
        <f t="shared" si="97"/>
        <v>2.1462313811774272</v>
      </c>
      <c r="L397">
        <f t="shared" si="89"/>
        <v>1.2187413779628957</v>
      </c>
      <c r="M397">
        <f t="shared" si="90"/>
        <v>132.00321789</v>
      </c>
      <c r="N397" s="24">
        <f t="shared" si="91"/>
        <v>0.90565554661619629</v>
      </c>
      <c r="O397" s="24">
        <f t="shared" si="92"/>
        <v>2.3717743226462549</v>
      </c>
      <c r="P397" s="23">
        <f t="shared" si="98"/>
        <v>1.5806671177401616E-2</v>
      </c>
      <c r="Q397" s="23">
        <f t="shared" si="98"/>
        <v>4.139527104443546E-2</v>
      </c>
      <c r="R397">
        <f t="shared" si="93"/>
        <v>1.8680895140919442</v>
      </c>
      <c r="S397">
        <f t="shared" si="94"/>
        <v>59.831354442014209</v>
      </c>
      <c r="T397" s="24">
        <f t="shared" si="95"/>
        <v>1.6150566853226349</v>
      </c>
      <c r="U397" s="24">
        <f t="shared" si="96"/>
        <v>0.56349280688667969</v>
      </c>
      <c r="V397">
        <v>1.6150566853226349</v>
      </c>
      <c r="W397">
        <v>0.56349280688667969</v>
      </c>
    </row>
    <row r="398" spans="1:27">
      <c r="A398" s="4"/>
      <c r="B398" s="4"/>
      <c r="F398" s="1">
        <v>123.12</v>
      </c>
      <c r="G398" s="1">
        <v>44.13</v>
      </c>
      <c r="H398" s="1">
        <f t="shared" si="81"/>
        <v>44.22</v>
      </c>
      <c r="I398" s="1">
        <f t="shared" si="82"/>
        <v>123.2</v>
      </c>
      <c r="J398" s="23">
        <f t="shared" si="97"/>
        <v>0.77178459523189247</v>
      </c>
      <c r="K398" s="23">
        <f t="shared" si="97"/>
        <v>2.1502456384570139</v>
      </c>
      <c r="L398">
        <f t="shared" si="89"/>
        <v>1.1850614746007029</v>
      </c>
      <c r="M398">
        <f t="shared" si="90"/>
        <v>132.14187039999999</v>
      </c>
      <c r="N398" s="24">
        <f t="shared" si="91"/>
        <v>0.87870615005972796</v>
      </c>
      <c r="O398" s="24">
        <f t="shared" si="92"/>
        <v>2.3513654075969055</v>
      </c>
      <c r="P398" s="23">
        <f t="shared" si="98"/>
        <v>1.5336315476065621E-2</v>
      </c>
      <c r="Q398" s="23">
        <f t="shared" si="98"/>
        <v>4.103906828006449E-2</v>
      </c>
      <c r="R398">
        <f t="shared" si="93"/>
        <v>1.8685033895133036</v>
      </c>
      <c r="S398">
        <f t="shared" si="94"/>
        <v>59.818941399365514</v>
      </c>
      <c r="T398" s="24">
        <f t="shared" si="95"/>
        <v>1.6152110281812984</v>
      </c>
      <c r="U398" s="24">
        <f t="shared" si="96"/>
        <v>0.56293486004235704</v>
      </c>
      <c r="V398">
        <v>1.6152110281812984</v>
      </c>
      <c r="W398">
        <v>0.56293486004235704</v>
      </c>
    </row>
    <row r="399" spans="1:27">
      <c r="B399" s="4"/>
      <c r="F399" s="1">
        <v>112.12</v>
      </c>
      <c r="G399" s="1">
        <v>41.01</v>
      </c>
      <c r="H399" s="1">
        <f t="shared" si="81"/>
        <v>41.02</v>
      </c>
      <c r="I399" s="1">
        <f t="shared" si="82"/>
        <v>112.2</v>
      </c>
      <c r="J399" s="23">
        <f t="shared" si="97"/>
        <v>0.71593405916807407</v>
      </c>
      <c r="K399" s="23">
        <f t="shared" si="97"/>
        <v>1.9582594207376378</v>
      </c>
      <c r="L399">
        <f t="shared" si="89"/>
        <v>1.2412503107479833</v>
      </c>
      <c r="M399">
        <f t="shared" si="90"/>
        <v>125.51066339999998</v>
      </c>
      <c r="N399" s="24">
        <f t="shared" si="91"/>
        <v>1.010386973942351</v>
      </c>
      <c r="O399" s="24">
        <f t="shared" si="92"/>
        <v>2.2772120812880807</v>
      </c>
      <c r="P399" s="23">
        <f t="shared" si="98"/>
        <v>1.7634579414556175E-2</v>
      </c>
      <c r="Q399" s="23">
        <f t="shared" si="98"/>
        <v>3.9744848584669763E-2</v>
      </c>
      <c r="R399">
        <f t="shared" si="93"/>
        <v>1.8664802596929466</v>
      </c>
      <c r="S399">
        <f t="shared" si="94"/>
        <v>59.773840109081924</v>
      </c>
      <c r="T399" s="24">
        <f t="shared" si="95"/>
        <v>1.612723019842569</v>
      </c>
      <c r="U399" s="24">
        <f t="shared" si="96"/>
        <v>0.56268218486765664</v>
      </c>
      <c r="V399">
        <v>1.612723019842569</v>
      </c>
      <c r="W399">
        <v>0.56268218486765664</v>
      </c>
    </row>
    <row r="400" spans="1:27">
      <c r="A400" s="4"/>
      <c r="B400" s="4"/>
      <c r="F400" s="1">
        <v>94.22</v>
      </c>
      <c r="G400" s="1">
        <v>32.33</v>
      </c>
      <c r="H400" s="1">
        <f t="shared" si="81"/>
        <v>32.549999999999997</v>
      </c>
      <c r="I400" s="1">
        <f t="shared" si="82"/>
        <v>94.37</v>
      </c>
      <c r="J400" s="23">
        <f t="shared" si="97"/>
        <v>0.56810467152415423</v>
      </c>
      <c r="K400" s="23">
        <f t="shared" si="97"/>
        <v>1.6470672151070489</v>
      </c>
      <c r="L400">
        <f t="shared" si="89"/>
        <v>1.3903729267050313</v>
      </c>
      <c r="M400">
        <f t="shared" si="90"/>
        <v>114.76207968999999</v>
      </c>
      <c r="N400" s="24">
        <f t="shared" si="91"/>
        <v>1.2625349314838119</v>
      </c>
      <c r="O400" s="24">
        <f t="shared" si="92"/>
        <v>2.138585658212333</v>
      </c>
      <c r="P400" s="23">
        <f t="shared" si="98"/>
        <v>2.2035391475833534E-2</v>
      </c>
      <c r="Q400" s="23">
        <f t="shared" si="98"/>
        <v>3.732536107173532E-2</v>
      </c>
      <c r="R400">
        <f t="shared" si="93"/>
        <v>1.8626003919245524</v>
      </c>
      <c r="S400">
        <f t="shared" si="94"/>
        <v>59.689525205633402</v>
      </c>
      <c r="T400" s="24">
        <f t="shared" si="95"/>
        <v>1.6079890623499742</v>
      </c>
      <c r="U400" s="24">
        <f t="shared" si="96"/>
        <v>0.56226807682984092</v>
      </c>
      <c r="V400">
        <v>1.6079890623499742</v>
      </c>
      <c r="W400">
        <v>0.56226807682984092</v>
      </c>
    </row>
    <row r="401" spans="1:23">
      <c r="B401" s="4"/>
      <c r="F401" s="1">
        <v>95.32</v>
      </c>
      <c r="G401" s="1">
        <v>33.39</v>
      </c>
      <c r="H401" s="1">
        <f t="shared" ref="H401:H464" si="99">ROUND((ROUNDDOWN(G401,0)+(G401-ROUNDDOWN(G401,0))*(5/3)),2)</f>
        <v>33.65</v>
      </c>
      <c r="I401" s="1">
        <f t="shared" si="82"/>
        <v>95.53</v>
      </c>
      <c r="J401" s="23">
        <f t="shared" si="97"/>
        <v>0.58730329329609188</v>
      </c>
      <c r="K401" s="23">
        <f t="shared" si="97"/>
        <v>1.667313034430183</v>
      </c>
      <c r="L401">
        <f t="shared" si="89"/>
        <v>1.3710506333433152</v>
      </c>
      <c r="M401">
        <f t="shared" si="90"/>
        <v>115.46137060999999</v>
      </c>
      <c r="N401" s="24">
        <f t="shared" si="91"/>
        <v>1.2378877986396173</v>
      </c>
      <c r="O401" s="24">
        <f t="shared" si="92"/>
        <v>2.1456443495796407</v>
      </c>
      <c r="P401" s="23">
        <f t="shared" si="98"/>
        <v>2.1605217856525905E-2</v>
      </c>
      <c r="Q401" s="23">
        <f t="shared" si="98"/>
        <v>3.7448558476976937E-2</v>
      </c>
      <c r="R401">
        <f t="shared" si="93"/>
        <v>1.8629799848424728</v>
      </c>
      <c r="S401">
        <f t="shared" si="94"/>
        <v>59.693818419494818</v>
      </c>
      <c r="T401" s="24">
        <f t="shared" si="95"/>
        <v>1.6083872129306509</v>
      </c>
      <c r="U401" s="24">
        <f t="shared" si="96"/>
        <v>0.56219701677147005</v>
      </c>
      <c r="V401">
        <v>1.6083872129306509</v>
      </c>
      <c r="W401">
        <v>0.56219701677147005</v>
      </c>
    </row>
    <row r="402" spans="1:23">
      <c r="A402" s="4"/>
      <c r="B402" s="4"/>
      <c r="F402" s="1">
        <v>95.33</v>
      </c>
      <c r="G402" s="1">
        <v>30.43</v>
      </c>
      <c r="H402" s="1">
        <f t="shared" si="99"/>
        <v>30.72</v>
      </c>
      <c r="I402" s="1">
        <f t="shared" si="82"/>
        <v>95.55</v>
      </c>
      <c r="J402" s="23">
        <f t="shared" si="97"/>
        <v>0.53616514621265798</v>
      </c>
      <c r="K402" s="23">
        <f t="shared" si="97"/>
        <v>1.6676621002805818</v>
      </c>
      <c r="L402">
        <f t="shared" si="89"/>
        <v>1.4224456202475948</v>
      </c>
      <c r="M402">
        <f t="shared" si="90"/>
        <v>115.47342734999999</v>
      </c>
      <c r="N402" s="24">
        <f t="shared" si="91"/>
        <v>1.2841623556384214</v>
      </c>
      <c r="O402" s="24">
        <f t="shared" si="92"/>
        <v>2.168009420822032</v>
      </c>
      <c r="P402" s="23">
        <f t="shared" si="98"/>
        <v>2.2412861236056823E-2</v>
      </c>
      <c r="Q402" s="23">
        <f t="shared" si="98"/>
        <v>3.783890260759977E-2</v>
      </c>
      <c r="R402">
        <f t="shared" si="93"/>
        <v>1.8622672450650535</v>
      </c>
      <c r="S402">
        <f t="shared" si="94"/>
        <v>59.707421228977907</v>
      </c>
      <c r="T402" s="24">
        <f t="shared" si="95"/>
        <v>1.6079949370209521</v>
      </c>
      <c r="U402" s="24">
        <f t="shared" si="96"/>
        <v>0.56293841380009557</v>
      </c>
      <c r="V402">
        <v>1.6079949370209521</v>
      </c>
      <c r="W402">
        <v>0.56293841380009557</v>
      </c>
    </row>
    <row r="403" spans="1:23">
      <c r="B403" s="4"/>
      <c r="F403" s="1">
        <v>96.52</v>
      </c>
      <c r="G403" s="1">
        <v>29.54</v>
      </c>
      <c r="H403" s="1">
        <f t="shared" si="99"/>
        <v>29.9</v>
      </c>
      <c r="I403" s="1">
        <f t="shared" ref="I403:I466" si="100">ROUND((ROUNDDOWN(F403,0)+(F403-ROUNDDOWN(F403,0))*(5/3)),2)</f>
        <v>96.87</v>
      </c>
      <c r="J403" s="23">
        <f t="shared" si="97"/>
        <v>0.52185344634630448</v>
      </c>
      <c r="K403" s="23">
        <f t="shared" si="97"/>
        <v>1.6907004464069071</v>
      </c>
      <c r="L403">
        <f t="shared" si="89"/>
        <v>1.4367818320468306</v>
      </c>
      <c r="M403">
        <f t="shared" si="90"/>
        <v>116.26917218999999</v>
      </c>
      <c r="N403" s="24">
        <f t="shared" si="91"/>
        <v>1.2883977481670055</v>
      </c>
      <c r="O403" s="24">
        <f t="shared" si="92"/>
        <v>2.1921298110911378</v>
      </c>
      <c r="P403" s="23">
        <f t="shared" si="98"/>
        <v>2.2486782780794981E-2</v>
      </c>
      <c r="Q403" s="23">
        <f t="shared" si="98"/>
        <v>3.8259882834661668E-2</v>
      </c>
      <c r="R403">
        <f t="shared" si="93"/>
        <v>1.8622019968166503</v>
      </c>
      <c r="S403">
        <f t="shared" si="94"/>
        <v>59.72209165277993</v>
      </c>
      <c r="T403" s="24">
        <f t="shared" si="95"/>
        <v>1.6081790563000207</v>
      </c>
      <c r="U403" s="24">
        <f t="shared" si="96"/>
        <v>0.56338306500589053</v>
      </c>
      <c r="V403">
        <v>1.6081790563000207</v>
      </c>
      <c r="W403">
        <v>0.56338306500589053</v>
      </c>
    </row>
    <row r="404" spans="1:23">
      <c r="A404" s="4"/>
      <c r="B404" s="4"/>
      <c r="F404" s="1">
        <v>99.8</v>
      </c>
      <c r="G404" s="1">
        <v>29.2</v>
      </c>
      <c r="H404" s="1">
        <f t="shared" si="99"/>
        <v>29.33</v>
      </c>
      <c r="I404" s="1">
        <f t="shared" si="100"/>
        <v>100.33</v>
      </c>
      <c r="J404" s="23">
        <f t="shared" si="97"/>
        <v>0.51190506960993687</v>
      </c>
      <c r="K404" s="23">
        <f t="shared" si="97"/>
        <v>1.7510888385259109</v>
      </c>
      <c r="L404">
        <f t="shared" si="89"/>
        <v>1.4467326969164407</v>
      </c>
      <c r="M404">
        <f t="shared" si="90"/>
        <v>118.35498820999999</v>
      </c>
      <c r="N404" s="24">
        <f t="shared" si="91"/>
        <v>1.2731565343234086</v>
      </c>
      <c r="O404" s="24">
        <f t="shared" si="92"/>
        <v>2.2433274100534804</v>
      </c>
      <c r="P404" s="23">
        <f t="shared" si="98"/>
        <v>2.2220773417223675E-2</v>
      </c>
      <c r="Q404" s="23">
        <f t="shared" si="98"/>
        <v>3.9153449505670172E-2</v>
      </c>
      <c r="R404">
        <f t="shared" si="93"/>
        <v>1.8624367848253032</v>
      </c>
      <c r="S404">
        <f t="shared" si="94"/>
        <v>59.753230886683035</v>
      </c>
      <c r="T404" s="24">
        <f t="shared" si="95"/>
        <v>1.608891925766166</v>
      </c>
      <c r="U404" s="24">
        <f t="shared" si="96"/>
        <v>0.56413895159984029</v>
      </c>
      <c r="V404">
        <v>1.608891925766166</v>
      </c>
      <c r="W404">
        <v>0.56413895159984029</v>
      </c>
    </row>
    <row r="405" spans="1:23">
      <c r="B405" s="4"/>
      <c r="F405" s="1">
        <v>97.24</v>
      </c>
      <c r="G405" s="1">
        <v>27.44</v>
      </c>
      <c r="H405" s="1">
        <f t="shared" si="99"/>
        <v>27.73</v>
      </c>
      <c r="I405" s="1">
        <f t="shared" si="100"/>
        <v>97.4</v>
      </c>
      <c r="J405" s="23">
        <f t="shared" si="97"/>
        <v>0.48397980157802761</v>
      </c>
      <c r="K405" s="23">
        <f t="shared" si="97"/>
        <v>1.6999506914424771</v>
      </c>
      <c r="L405">
        <f t="shared" si="89"/>
        <v>1.4745944285840895</v>
      </c>
      <c r="M405">
        <f t="shared" si="90"/>
        <v>116.58867579999999</v>
      </c>
      <c r="N405" s="24">
        <f t="shared" si="91"/>
        <v>1.3186453275957668</v>
      </c>
      <c r="O405" s="24">
        <f t="shared" si="92"/>
        <v>2.2162287460720509</v>
      </c>
      <c r="P405" s="23">
        <f t="shared" si="98"/>
        <v>2.3014702632585374E-2</v>
      </c>
      <c r="Q405" s="23">
        <f t="shared" si="98"/>
        <v>3.8680488596302638E-2</v>
      </c>
      <c r="R405">
        <f t="shared" si="93"/>
        <v>1.8617359550777894</v>
      </c>
      <c r="S405">
        <f t="shared" si="94"/>
        <v>59.736749027117703</v>
      </c>
      <c r="T405" s="24">
        <f t="shared" si="95"/>
        <v>1.6080166666161642</v>
      </c>
      <c r="U405" s="24">
        <f t="shared" si="96"/>
        <v>0.56402937199363234</v>
      </c>
      <c r="V405">
        <v>1.6080166666161642</v>
      </c>
      <c r="W405">
        <v>0.56402937199363234</v>
      </c>
    </row>
    <row r="406" spans="1:23">
      <c r="A406" s="4"/>
      <c r="B406" s="4"/>
      <c r="F406" s="1">
        <v>99.21</v>
      </c>
      <c r="G406" s="1">
        <v>28.2</v>
      </c>
      <c r="H406" s="1">
        <f t="shared" si="99"/>
        <v>28.33</v>
      </c>
      <c r="I406" s="1">
        <f t="shared" si="100"/>
        <v>99.35</v>
      </c>
      <c r="J406" s="23">
        <f t="shared" si="97"/>
        <v>0.49445177708999355</v>
      </c>
      <c r="K406" s="23">
        <f t="shared" si="97"/>
        <v>1.7339846118563662</v>
      </c>
      <c r="L406">
        <f t="shared" si="89"/>
        <v>1.4641590667450581</v>
      </c>
      <c r="M406">
        <f t="shared" si="90"/>
        <v>117.76420794999999</v>
      </c>
      <c r="N406" s="24">
        <f t="shared" si="91"/>
        <v>1.2955935802455598</v>
      </c>
      <c r="O406" s="24">
        <f t="shared" si="92"/>
        <v>2.2382813179848045</v>
      </c>
      <c r="P406" s="23">
        <f t="shared" si="98"/>
        <v>2.2612373742986382E-2</v>
      </c>
      <c r="Q406" s="23">
        <f t="shared" si="98"/>
        <v>3.9065378584713005E-2</v>
      </c>
      <c r="R406">
        <f t="shared" si="93"/>
        <v>1.8620911365874706</v>
      </c>
      <c r="S406">
        <f t="shared" si="94"/>
        <v>59.750161769294564</v>
      </c>
      <c r="T406" s="24">
        <f t="shared" si="95"/>
        <v>1.6085430862661207</v>
      </c>
      <c r="U406" s="24">
        <f t="shared" si="96"/>
        <v>0.56422689845783458</v>
      </c>
      <c r="V406">
        <v>1.6085430862661207</v>
      </c>
      <c r="W406">
        <v>0.56422689845783458</v>
      </c>
    </row>
    <row r="407" spans="1:23">
      <c r="B407" s="4"/>
      <c r="F407" s="1">
        <v>99.29</v>
      </c>
      <c r="G407" s="1">
        <v>27.31</v>
      </c>
      <c r="H407" s="1">
        <f t="shared" si="99"/>
        <v>27.52</v>
      </c>
      <c r="I407" s="1">
        <f t="shared" si="100"/>
        <v>99.48</v>
      </c>
      <c r="J407" s="23">
        <f t="shared" si="97"/>
        <v>0.48031461014883947</v>
      </c>
      <c r="K407" s="23">
        <f t="shared" si="97"/>
        <v>1.7362535398839591</v>
      </c>
      <c r="L407">
        <f t="shared" si="89"/>
        <v>1.4782429874732139</v>
      </c>
      <c r="M407">
        <f t="shared" si="90"/>
        <v>117.84257676</v>
      </c>
      <c r="N407" s="24">
        <f t="shared" si="91"/>
        <v>1.3071129417698024</v>
      </c>
      <c r="O407" s="24">
        <f t="shared" si="92"/>
        <v>2.2466305927673798</v>
      </c>
      <c r="P407" s="23">
        <f t="shared" si="98"/>
        <v>2.2813424529311968E-2</v>
      </c>
      <c r="Q407" s="23">
        <f t="shared" si="98"/>
        <v>3.9211100919822682E-2</v>
      </c>
      <c r="R407">
        <f t="shared" si="93"/>
        <v>1.8619136542336956</v>
      </c>
      <c r="S407">
        <f t="shared" si="94"/>
        <v>59.755239937522084</v>
      </c>
      <c r="T407" s="24">
        <f t="shared" si="95"/>
        <v>1.6084728979343399</v>
      </c>
      <c r="U407" s="24">
        <f t="shared" si="96"/>
        <v>0.5644588655006566</v>
      </c>
      <c r="V407">
        <v>1.6084728979343399</v>
      </c>
      <c r="W407">
        <v>0.5644588655006566</v>
      </c>
    </row>
    <row r="408" spans="1:23">
      <c r="A408" s="4"/>
      <c r="B408" s="4"/>
      <c r="F408" s="1">
        <v>99</v>
      </c>
      <c r="G408" s="1">
        <v>26.24</v>
      </c>
      <c r="H408" s="1">
        <f t="shared" si="99"/>
        <v>26.4</v>
      </c>
      <c r="I408" s="1">
        <f t="shared" si="100"/>
        <v>99</v>
      </c>
      <c r="J408" s="23">
        <f t="shared" si="97"/>
        <v>0.46076692252650298</v>
      </c>
      <c r="K408" s="23">
        <f t="shared" si="97"/>
        <v>1.7278759594743862</v>
      </c>
      <c r="L408">
        <f t="shared" si="89"/>
        <v>1.497666780812285</v>
      </c>
      <c r="M408">
        <f t="shared" si="90"/>
        <v>117.55321499999999</v>
      </c>
      <c r="N408" s="24">
        <f t="shared" si="91"/>
        <v>1.3278037946041821</v>
      </c>
      <c r="O408" s="24">
        <f t="shared" si="92"/>
        <v>2.2490053913295291</v>
      </c>
      <c r="P408" s="23">
        <f t="shared" si="98"/>
        <v>2.3174548036317494E-2</v>
      </c>
      <c r="Q408" s="23">
        <f t="shared" si="98"/>
        <v>3.9252548973803814E-2</v>
      </c>
      <c r="R408">
        <f t="shared" si="93"/>
        <v>1.8615948234437785</v>
      </c>
      <c r="S408">
        <f t="shared" si="94"/>
        <v>59.756684329630282</v>
      </c>
      <c r="T408" s="24">
        <f t="shared" si="95"/>
        <v>1.6082211036250809</v>
      </c>
      <c r="U408" s="24">
        <f t="shared" si="96"/>
        <v>0.56466000095485591</v>
      </c>
      <c r="V408">
        <v>1.6082211036250809</v>
      </c>
      <c r="W408">
        <v>0.56466000095485591</v>
      </c>
    </row>
    <row r="409" spans="1:23">
      <c r="B409" s="4"/>
      <c r="F409" s="1">
        <v>97.29</v>
      </c>
      <c r="G409" s="1">
        <v>25.55</v>
      </c>
      <c r="H409" s="1">
        <f t="shared" si="99"/>
        <v>25.92</v>
      </c>
      <c r="I409" s="1">
        <f t="shared" si="100"/>
        <v>97.48</v>
      </c>
      <c r="J409" s="23">
        <f t="shared" si="97"/>
        <v>0.45238934211693027</v>
      </c>
      <c r="K409" s="23">
        <f t="shared" si="97"/>
        <v>1.7013469548440725</v>
      </c>
      <c r="L409">
        <f t="shared" si="89"/>
        <v>1.5059722899963233</v>
      </c>
      <c r="M409">
        <f t="shared" si="90"/>
        <v>116.63690276</v>
      </c>
      <c r="N409" s="24">
        <f t="shared" si="91"/>
        <v>1.3461369166151318</v>
      </c>
      <c r="O409" s="24">
        <f t="shared" si="92"/>
        <v>2.2314062315461589</v>
      </c>
      <c r="P409" s="23">
        <f t="shared" si="98"/>
        <v>2.349452137757841E-2</v>
      </c>
      <c r="Q409" s="23">
        <f t="shared" si="98"/>
        <v>3.8945385689999432E-2</v>
      </c>
      <c r="R409">
        <f t="shared" si="93"/>
        <v>1.8613122801435975</v>
      </c>
      <c r="S409">
        <f t="shared" si="94"/>
        <v>59.745980227014151</v>
      </c>
      <c r="T409" s="24">
        <f t="shared" si="95"/>
        <v>1.6078018438453696</v>
      </c>
      <c r="U409" s="24">
        <f t="shared" si="96"/>
        <v>0.56450192158847634</v>
      </c>
      <c r="V409">
        <v>1.6078018438453696</v>
      </c>
      <c r="W409">
        <v>0.56450192158847634</v>
      </c>
    </row>
    <row r="410" spans="1:23">
      <c r="A410" s="4"/>
      <c r="B410" s="4"/>
      <c r="F410" s="1">
        <v>118.47</v>
      </c>
      <c r="G410" s="1">
        <v>45.4</v>
      </c>
      <c r="H410" s="1">
        <f t="shared" si="99"/>
        <v>45.67</v>
      </c>
      <c r="I410" s="1">
        <f t="shared" si="100"/>
        <v>118.78</v>
      </c>
      <c r="J410" s="23">
        <f t="shared" si="97"/>
        <v>0.79709186938581034</v>
      </c>
      <c r="K410" s="23">
        <f t="shared" si="97"/>
        <v>2.0731020855188644</v>
      </c>
      <c r="L410">
        <f t="shared" si="89"/>
        <v>1.159718164550013</v>
      </c>
      <c r="M410">
        <f t="shared" si="90"/>
        <v>129.47733086</v>
      </c>
      <c r="N410" s="24">
        <f t="shared" si="91"/>
        <v>0.89515883606961966</v>
      </c>
      <c r="O410" s="24">
        <f t="shared" si="92"/>
        <v>2.29354365324332</v>
      </c>
      <c r="P410" s="23">
        <f t="shared" si="98"/>
        <v>1.562346901773504E-2</v>
      </c>
      <c r="Q410" s="23">
        <f t="shared" si="98"/>
        <v>4.0029888287315053E-2</v>
      </c>
      <c r="R410">
        <f t="shared" si="93"/>
        <v>1.8682507278891423</v>
      </c>
      <c r="S410">
        <f t="shared" si="94"/>
        <v>59.783773243631721</v>
      </c>
      <c r="T410" s="24">
        <f t="shared" si="95"/>
        <v>1.614415811268499</v>
      </c>
      <c r="U410" s="24">
        <f t="shared" si="96"/>
        <v>0.56207077602708289</v>
      </c>
      <c r="V410">
        <v>1.614415811268499</v>
      </c>
      <c r="W410">
        <v>0.56207077602708289</v>
      </c>
    </row>
    <row r="411" spans="1:23">
      <c r="B411" s="4"/>
      <c r="F411" s="1">
        <v>73.59</v>
      </c>
      <c r="G411" s="1">
        <v>40.409999999999997</v>
      </c>
      <c r="H411" s="1">
        <f t="shared" si="99"/>
        <v>40.68</v>
      </c>
      <c r="I411" s="1">
        <f t="shared" si="100"/>
        <v>73.98</v>
      </c>
      <c r="J411" s="23">
        <f t="shared" si="97"/>
        <v>0.70999993971129327</v>
      </c>
      <c r="K411" s="23">
        <f t="shared" si="97"/>
        <v>1.291194580625405</v>
      </c>
      <c r="L411">
        <f t="shared" si="89"/>
        <v>1.2472346518265267</v>
      </c>
      <c r="M411">
        <f t="shared" si="90"/>
        <v>102.47023326</v>
      </c>
      <c r="N411" s="24">
        <f t="shared" si="91"/>
        <v>1.2178102931772172</v>
      </c>
      <c r="O411" s="24">
        <f t="shared" si="92"/>
        <v>1.8255446368217942</v>
      </c>
      <c r="P411" s="23">
        <f t="shared" si="98"/>
        <v>2.1254799280619876E-2</v>
      </c>
      <c r="Q411" s="23">
        <f t="shared" si="98"/>
        <v>3.1861764554664419E-2</v>
      </c>
      <c r="R411">
        <f t="shared" si="93"/>
        <v>1.8632891459354488</v>
      </c>
      <c r="S411">
        <f t="shared" si="94"/>
        <v>59.499128433442664</v>
      </c>
      <c r="T411" s="24">
        <f t="shared" si="95"/>
        <v>1.605449876717105</v>
      </c>
      <c r="U411" s="24">
        <f t="shared" si="96"/>
        <v>0.55658026979836317</v>
      </c>
      <c r="V411">
        <v>1.605449876717105</v>
      </c>
      <c r="W411">
        <v>0.55658026979836317</v>
      </c>
    </row>
    <row r="412" spans="1:23">
      <c r="A412" s="4"/>
      <c r="B412" s="4"/>
      <c r="F412" s="1">
        <v>83.58</v>
      </c>
      <c r="G412" s="1">
        <v>35.44</v>
      </c>
      <c r="H412" s="1">
        <f t="shared" si="99"/>
        <v>35.729999999999997</v>
      </c>
      <c r="I412" s="1">
        <f t="shared" si="100"/>
        <v>83.97</v>
      </c>
      <c r="J412" s="23">
        <f t="shared" si="97"/>
        <v>0.62360614173757389</v>
      </c>
      <c r="K412" s="23">
        <f t="shared" si="97"/>
        <v>1.4655529728996386</v>
      </c>
      <c r="L412">
        <f t="shared" si="89"/>
        <v>1.3344490518265664</v>
      </c>
      <c r="M412">
        <f t="shared" si="90"/>
        <v>108.49257488999999</v>
      </c>
      <c r="N412" s="24">
        <f t="shared" si="91"/>
        <v>1.2655444648877201</v>
      </c>
      <c r="O412" s="24">
        <f t="shared" si="92"/>
        <v>1.9794891962156689</v>
      </c>
      <c r="P412" s="23">
        <f t="shared" si="98"/>
        <v>2.2087917742680485E-2</v>
      </c>
      <c r="Q412" s="23">
        <f t="shared" si="98"/>
        <v>3.4548603981619498E-2</v>
      </c>
      <c r="R412">
        <f t="shared" si="93"/>
        <v>1.8625540367498097</v>
      </c>
      <c r="S412">
        <f t="shared" si="94"/>
        <v>59.592760082977669</v>
      </c>
      <c r="T412" s="24">
        <f t="shared" si="95"/>
        <v>1.6063592069172175</v>
      </c>
      <c r="U412" s="24">
        <f t="shared" si="96"/>
        <v>0.55957719659350824</v>
      </c>
      <c r="V412">
        <v>1.6063592069172175</v>
      </c>
      <c r="W412">
        <v>0.55957719659350824</v>
      </c>
    </row>
    <row r="413" spans="1:23">
      <c r="B413" s="4"/>
      <c r="F413" s="1">
        <v>84.28</v>
      </c>
      <c r="G413" s="1">
        <v>35.36</v>
      </c>
      <c r="H413" s="1">
        <f t="shared" si="99"/>
        <v>35.6</v>
      </c>
      <c r="I413" s="1">
        <f t="shared" si="100"/>
        <v>84.47</v>
      </c>
      <c r="J413" s="23">
        <f t="shared" si="97"/>
        <v>0.6213372137099813</v>
      </c>
      <c r="K413" s="23">
        <f t="shared" si="97"/>
        <v>1.4742796191596101</v>
      </c>
      <c r="L413">
        <f t="shared" si="89"/>
        <v>1.3367385354781267</v>
      </c>
      <c r="M413">
        <f t="shared" si="90"/>
        <v>108.79399339</v>
      </c>
      <c r="N413" s="24">
        <f t="shared" si="91"/>
        <v>1.2654677000196584</v>
      </c>
      <c r="O413" s="24">
        <f t="shared" si="92"/>
        <v>1.9868786103840996</v>
      </c>
      <c r="P413" s="23">
        <f t="shared" si="98"/>
        <v>2.2086577942982948E-2</v>
      </c>
      <c r="Q413" s="23">
        <f t="shared" si="98"/>
        <v>3.4677573588652137E-2</v>
      </c>
      <c r="R413">
        <f t="shared" si="93"/>
        <v>1.8625552191556969</v>
      </c>
      <c r="S413">
        <f t="shared" si="94"/>
        <v>59.597254447964723</v>
      </c>
      <c r="T413" s="24">
        <f t="shared" si="95"/>
        <v>1.6064341699874867</v>
      </c>
      <c r="U413" s="24">
        <f t="shared" si="96"/>
        <v>0.55970260627992585</v>
      </c>
      <c r="V413">
        <v>1.6064341699874867</v>
      </c>
      <c r="W413">
        <v>0.55970260627992585</v>
      </c>
    </row>
    <row r="414" spans="1:23">
      <c r="A414" s="4"/>
      <c r="B414" s="4"/>
      <c r="F414" s="1">
        <v>87.5</v>
      </c>
      <c r="G414" s="1">
        <v>36.19</v>
      </c>
      <c r="H414" s="1">
        <f t="shared" si="99"/>
        <v>36.32</v>
      </c>
      <c r="I414" s="1">
        <f t="shared" si="100"/>
        <v>87.83</v>
      </c>
      <c r="J414" s="23">
        <f t="shared" si="97"/>
        <v>0.63390358432434046</v>
      </c>
      <c r="K414" s="23">
        <f t="shared" si="97"/>
        <v>1.5329226820266195</v>
      </c>
      <c r="L414">
        <f t="shared" si="89"/>
        <v>1.3240560750228312</v>
      </c>
      <c r="M414">
        <f t="shared" si="90"/>
        <v>110.81952570999998</v>
      </c>
      <c r="N414" s="24">
        <f t="shared" si="91"/>
        <v>1.2376013118581544</v>
      </c>
      <c r="O414" s="24">
        <f t="shared" si="92"/>
        <v>2.0268296177654408</v>
      </c>
      <c r="P414" s="23">
        <f t="shared" si="98"/>
        <v>2.1600217718925934E-2</v>
      </c>
      <c r="Q414" s="23">
        <f t="shared" si="98"/>
        <v>3.5374850206945099E-2</v>
      </c>
      <c r="R414">
        <f t="shared" si="93"/>
        <v>1.8629843966197295</v>
      </c>
      <c r="S414">
        <f t="shared" si="94"/>
        <v>59.621553317222777</v>
      </c>
      <c r="T414" s="24">
        <f t="shared" si="95"/>
        <v>1.607204027766181</v>
      </c>
      <c r="U414" s="24">
        <f t="shared" si="96"/>
        <v>0.56016693314084676</v>
      </c>
      <c r="V414">
        <v>1.607204027766181</v>
      </c>
      <c r="W414">
        <v>0.56016693314084676</v>
      </c>
    </row>
    <row r="415" spans="1:23">
      <c r="B415" s="4"/>
      <c r="F415" s="1">
        <v>89.11</v>
      </c>
      <c r="G415" s="1">
        <v>36.15</v>
      </c>
      <c r="H415" s="1">
        <f t="shared" si="99"/>
        <v>36.25</v>
      </c>
      <c r="I415" s="1">
        <f t="shared" si="100"/>
        <v>89.18</v>
      </c>
      <c r="J415" s="23">
        <f t="shared" si="97"/>
        <v>0.63268185384794451</v>
      </c>
      <c r="K415" s="23">
        <f t="shared" si="97"/>
        <v>1.5564846269285433</v>
      </c>
      <c r="L415">
        <f t="shared" si="89"/>
        <v>1.3252893127149143</v>
      </c>
      <c r="M415">
        <f t="shared" si="90"/>
        <v>111.63335565999999</v>
      </c>
      <c r="N415" s="24">
        <f t="shared" si="91"/>
        <v>1.2319386089017519</v>
      </c>
      <c r="O415" s="24">
        <f t="shared" si="92"/>
        <v>2.0448151110605752</v>
      </c>
      <c r="P415" s="23">
        <f t="shared" si="98"/>
        <v>2.1501384907774295E-2</v>
      </c>
      <c r="Q415" s="23">
        <f t="shared" si="98"/>
        <v>3.5688756282540555E-2</v>
      </c>
      <c r="R415">
        <f t="shared" si="93"/>
        <v>1.8630715978431727</v>
      </c>
      <c r="S415">
        <f t="shared" si="94"/>
        <v>59.632492394326604</v>
      </c>
      <c r="T415" s="24">
        <f t="shared" si="95"/>
        <v>1.6074591096455686</v>
      </c>
      <c r="U415" s="24">
        <f t="shared" si="96"/>
        <v>0.56042971828068622</v>
      </c>
      <c r="V415">
        <v>1.6074591096455686</v>
      </c>
      <c r="W415">
        <v>0.56042971828068622</v>
      </c>
    </row>
    <row r="416" spans="1:23">
      <c r="A416" s="4"/>
      <c r="B416" s="4"/>
      <c r="F416" s="1">
        <v>85.1</v>
      </c>
      <c r="G416" s="1">
        <v>35.299999999999997</v>
      </c>
      <c r="H416" s="1">
        <f t="shared" si="99"/>
        <v>35.5</v>
      </c>
      <c r="I416" s="1">
        <f t="shared" si="100"/>
        <v>85.17</v>
      </c>
      <c r="J416" s="23">
        <f t="shared" si="97"/>
        <v>0.61959188445798696</v>
      </c>
      <c r="K416" s="23">
        <f t="shared" si="97"/>
        <v>1.4864969239235706</v>
      </c>
      <c r="L416">
        <f t="shared" si="89"/>
        <v>1.3384995397987272</v>
      </c>
      <c r="M416">
        <f t="shared" si="90"/>
        <v>109.21597929000001</v>
      </c>
      <c r="N416" s="24">
        <f t="shared" si="91"/>
        <v>1.2639245232730971</v>
      </c>
      <c r="O416" s="24">
        <f t="shared" si="92"/>
        <v>1.9967666698984681</v>
      </c>
      <c r="P416" s="23">
        <f t="shared" si="98"/>
        <v>2.2059644427815241E-2</v>
      </c>
      <c r="Q416" s="23">
        <f t="shared" si="98"/>
        <v>3.4850152783811018E-2</v>
      </c>
      <c r="R416">
        <f t="shared" si="93"/>
        <v>1.8625789884874737</v>
      </c>
      <c r="S416">
        <f t="shared" si="94"/>
        <v>59.603268530740209</v>
      </c>
      <c r="T416" s="24">
        <f t="shared" si="95"/>
        <v>1.6065536029660241</v>
      </c>
      <c r="U416" s="24">
        <f t="shared" si="96"/>
        <v>0.55985920479701023</v>
      </c>
      <c r="V416">
        <v>1.6065536029660241</v>
      </c>
      <c r="W416">
        <v>0.55985920479701023</v>
      </c>
    </row>
    <row r="417" spans="1:23">
      <c r="B417" s="4"/>
      <c r="F417" s="1">
        <v>90.33</v>
      </c>
      <c r="G417" s="1">
        <v>35.44</v>
      </c>
      <c r="H417" s="1">
        <f t="shared" si="99"/>
        <v>35.729999999999997</v>
      </c>
      <c r="I417" s="1">
        <f t="shared" si="100"/>
        <v>90.55</v>
      </c>
      <c r="J417" s="23">
        <f t="shared" si="97"/>
        <v>0.62360614173757389</v>
      </c>
      <c r="K417" s="23">
        <f t="shared" si="97"/>
        <v>1.5803956376808654</v>
      </c>
      <c r="L417">
        <f t="shared" si="89"/>
        <v>1.3344490518265664</v>
      </c>
      <c r="M417">
        <f t="shared" si="90"/>
        <v>112.45924235</v>
      </c>
      <c r="N417" s="24">
        <f t="shared" si="91"/>
        <v>1.2332331230504765</v>
      </c>
      <c r="O417" s="24">
        <f t="shared" si="92"/>
        <v>2.0660207057480333</v>
      </c>
      <c r="P417" s="23">
        <f t="shared" si="98"/>
        <v>2.1523978441883192E-2</v>
      </c>
      <c r="Q417" s="23">
        <f t="shared" si="98"/>
        <v>3.6058863729680118E-2</v>
      </c>
      <c r="R417">
        <f t="shared" si="93"/>
        <v>1.8630516636751173</v>
      </c>
      <c r="S417">
        <f t="shared" si="94"/>
        <v>59.645389990823517</v>
      </c>
      <c r="T417" s="24">
        <f t="shared" si="95"/>
        <v>1.6076538866100003</v>
      </c>
      <c r="U417" s="24">
        <f t="shared" si="96"/>
        <v>0.5608016638050709</v>
      </c>
      <c r="V417">
        <v>1.6076538866100003</v>
      </c>
      <c r="W417">
        <v>0.5608016638050709</v>
      </c>
    </row>
    <row r="418" spans="1:23">
      <c r="A418" s="4"/>
      <c r="B418" s="4"/>
      <c r="F418" s="1">
        <v>92.39</v>
      </c>
      <c r="G418" s="1">
        <v>33.119999999999997</v>
      </c>
      <c r="H418" s="1">
        <f t="shared" si="99"/>
        <v>33.200000000000003</v>
      </c>
      <c r="I418" s="1">
        <f t="shared" si="100"/>
        <v>92.65</v>
      </c>
      <c r="J418" s="23">
        <f t="shared" si="97"/>
        <v>0.57944931166211744</v>
      </c>
      <c r="K418" s="23">
        <f t="shared" si="97"/>
        <v>1.6170475519727465</v>
      </c>
      <c r="L418">
        <f t="shared" si="89"/>
        <v>1.3789586401254974</v>
      </c>
      <c r="M418">
        <f t="shared" si="90"/>
        <v>113.72520005</v>
      </c>
      <c r="N418" s="24">
        <f t="shared" si="91"/>
        <v>1.2624169415250479</v>
      </c>
      <c r="O418" s="24">
        <f t="shared" si="92"/>
        <v>2.1110509542172626</v>
      </c>
      <c r="P418" s="23">
        <f t="shared" si="98"/>
        <v>2.2033332162568812E-2</v>
      </c>
      <c r="Q418" s="23">
        <f t="shared" si="98"/>
        <v>3.6844789828459304E-2</v>
      </c>
      <c r="R418">
        <f t="shared" si="93"/>
        <v>1.8626022092752796</v>
      </c>
      <c r="S418">
        <f t="shared" si="94"/>
        <v>59.6727781392566</v>
      </c>
      <c r="T418" s="24">
        <f t="shared" si="95"/>
        <v>1.6077158003699472</v>
      </c>
      <c r="U418" s="24">
        <f t="shared" si="96"/>
        <v>0.56179719789085814</v>
      </c>
      <c r="V418">
        <v>1.6077158003699472</v>
      </c>
      <c r="W418">
        <v>0.56179719789085814</v>
      </c>
    </row>
    <row r="419" spans="1:23">
      <c r="B419" s="4"/>
      <c r="F419" s="1">
        <v>85.11</v>
      </c>
      <c r="G419" s="1">
        <v>34.15</v>
      </c>
      <c r="H419" s="1">
        <f t="shared" si="99"/>
        <v>34.25</v>
      </c>
      <c r="I419" s="1">
        <f t="shared" si="100"/>
        <v>85.18</v>
      </c>
      <c r="J419" s="23">
        <f t="shared" si="97"/>
        <v>0.59777526880805787</v>
      </c>
      <c r="K419" s="23">
        <f t="shared" si="97"/>
        <v>1.48667145684877</v>
      </c>
      <c r="L419">
        <f t="shared" si="89"/>
        <v>1.3605000353440404</v>
      </c>
      <c r="M419">
        <f t="shared" si="90"/>
        <v>109.22200766</v>
      </c>
      <c r="N419" s="24">
        <f t="shared" si="91"/>
        <v>1.2846521323621016</v>
      </c>
      <c r="O419" s="24">
        <f t="shared" si="92"/>
        <v>2.0041428602973843</v>
      </c>
      <c r="P419" s="23">
        <f t="shared" si="98"/>
        <v>2.2421409452484671E-2</v>
      </c>
      <c r="Q419" s="23">
        <f t="shared" si="98"/>
        <v>3.4978891592526096E-2</v>
      </c>
      <c r="R419">
        <f t="shared" si="93"/>
        <v>1.8622596999316441</v>
      </c>
      <c r="S419">
        <f t="shared" si="94"/>
        <v>59.607754852810011</v>
      </c>
      <c r="T419" s="24">
        <f t="shared" si="95"/>
        <v>1.6063519792152781</v>
      </c>
      <c r="U419" s="24">
        <f t="shared" si="96"/>
        <v>0.56014653610124998</v>
      </c>
      <c r="V419">
        <v>1.6063519792152781</v>
      </c>
      <c r="W419">
        <v>0.56014653610124998</v>
      </c>
    </row>
    <row r="420" spans="1:23">
      <c r="A420" s="4"/>
      <c r="B420" s="4"/>
      <c r="F420" s="1">
        <v>86.35</v>
      </c>
      <c r="G420" s="1">
        <v>34.43</v>
      </c>
      <c r="H420" s="1">
        <f t="shared" si="99"/>
        <v>34.72</v>
      </c>
      <c r="I420" s="1">
        <f t="shared" si="100"/>
        <v>86.58</v>
      </c>
      <c r="J420" s="23">
        <f t="shared" si="97"/>
        <v>0.60597831629243115</v>
      </c>
      <c r="K420" s="23">
        <f t="shared" si="97"/>
        <v>1.5111060663766904</v>
      </c>
      <c r="L420">
        <f t="shared" si="89"/>
        <v>1.3522307258366646</v>
      </c>
      <c r="M420">
        <f t="shared" si="90"/>
        <v>110.06597945999998</v>
      </c>
      <c r="N420" s="24">
        <f t="shared" si="91"/>
        <v>1.270147807663552</v>
      </c>
      <c r="O420" s="24">
        <f t="shared" si="92"/>
        <v>2.0201794038631231</v>
      </c>
      <c r="P420" s="23">
        <f t="shared" si="98"/>
        <v>2.2168261230716645E-2</v>
      </c>
      <c r="Q420" s="23">
        <f t="shared" si="98"/>
        <v>3.525878207838775E-2</v>
      </c>
      <c r="R420">
        <f t="shared" si="93"/>
        <v>1.8624831303553151</v>
      </c>
      <c r="S420">
        <f t="shared" si="94"/>
        <v>59.617508546170875</v>
      </c>
      <c r="T420" s="24">
        <f t="shared" si="95"/>
        <v>1.6067050881062435</v>
      </c>
      <c r="U420" s="24">
        <f t="shared" si="96"/>
        <v>0.56030700113231213</v>
      </c>
      <c r="V420">
        <v>1.6067050881062435</v>
      </c>
      <c r="W420">
        <v>0.56030700113231213</v>
      </c>
    </row>
    <row r="421" spans="1:23">
      <c r="B421" s="4"/>
      <c r="F421" s="1">
        <v>86.28</v>
      </c>
      <c r="G421" s="1">
        <v>33.56</v>
      </c>
      <c r="H421" s="1">
        <f t="shared" si="99"/>
        <v>33.93</v>
      </c>
      <c r="I421" s="1">
        <f t="shared" si="100"/>
        <v>86.47</v>
      </c>
      <c r="J421" s="23">
        <f t="shared" si="97"/>
        <v>0.59219021520167603</v>
      </c>
      <c r="K421" s="23">
        <f t="shared" si="97"/>
        <v>1.5091862041994968</v>
      </c>
      <c r="L421">
        <f t="shared" si="89"/>
        <v>1.3661279083333322</v>
      </c>
      <c r="M421">
        <f t="shared" si="90"/>
        <v>109.99966738999998</v>
      </c>
      <c r="N421" s="24">
        <f t="shared" si="91"/>
        <v>1.2837430269012702</v>
      </c>
      <c r="O421" s="24">
        <f t="shared" si="92"/>
        <v>2.0234621107097213</v>
      </c>
      <c r="P421" s="23">
        <f t="shared" si="98"/>
        <v>2.2405542568945305E-2</v>
      </c>
      <c r="Q421" s="23">
        <f t="shared" si="98"/>
        <v>3.5316076121238653E-2</v>
      </c>
      <c r="R421">
        <f t="shared" si="93"/>
        <v>1.8622737049064</v>
      </c>
      <c r="S421">
        <f t="shared" si="94"/>
        <v>59.619505143245796</v>
      </c>
      <c r="T421" s="24">
        <f t="shared" si="95"/>
        <v>1.6065572444032288</v>
      </c>
      <c r="U421" s="24">
        <f t="shared" si="96"/>
        <v>0.56046890571581376</v>
      </c>
      <c r="V421">
        <v>1.6065572444032288</v>
      </c>
      <c r="W421">
        <v>0.56046890571581376</v>
      </c>
    </row>
    <row r="422" spans="1:23">
      <c r="A422" s="4"/>
      <c r="B422" s="4"/>
      <c r="F422" s="1">
        <v>86.09</v>
      </c>
      <c r="G422" s="1">
        <v>31.54</v>
      </c>
      <c r="H422" s="1">
        <f t="shared" si="99"/>
        <v>31.9</v>
      </c>
      <c r="I422" s="1">
        <f t="shared" si="100"/>
        <v>86.15</v>
      </c>
      <c r="J422" s="23">
        <f t="shared" si="97"/>
        <v>0.55676003138619112</v>
      </c>
      <c r="K422" s="23">
        <f t="shared" si="97"/>
        <v>1.5036011505931151</v>
      </c>
      <c r="L422">
        <f t="shared" si="89"/>
        <v>1.4017762123340618</v>
      </c>
      <c r="M422">
        <f t="shared" si="90"/>
        <v>109.80675955</v>
      </c>
      <c r="N422" s="24">
        <f t="shared" si="91"/>
        <v>1.3188482520871245</v>
      </c>
      <c r="O422" s="24">
        <f t="shared" si="92"/>
        <v>2.0312166550940431</v>
      </c>
      <c r="P422" s="23">
        <f t="shared" si="98"/>
        <v>2.3018244333092502E-2</v>
      </c>
      <c r="Q422" s="23">
        <f t="shared" si="98"/>
        <v>3.5451418452737103E-2</v>
      </c>
      <c r="R422">
        <f t="shared" si="93"/>
        <v>1.8617328281292294</v>
      </c>
      <c r="S422">
        <f t="shared" si="94"/>
        <v>59.624221586522232</v>
      </c>
      <c r="T422" s="24">
        <f t="shared" si="95"/>
        <v>1.6061681384513795</v>
      </c>
      <c r="U422" s="24">
        <f t="shared" si="96"/>
        <v>0.56087466129509234</v>
      </c>
      <c r="V422">
        <v>1.6061681384513795</v>
      </c>
      <c r="W422">
        <v>0.56087466129509234</v>
      </c>
    </row>
    <row r="423" spans="1:23">
      <c r="B423" s="4"/>
      <c r="F423" s="1">
        <v>86.29</v>
      </c>
      <c r="G423" s="1">
        <v>31.24</v>
      </c>
      <c r="H423" s="1">
        <f t="shared" si="99"/>
        <v>31.4</v>
      </c>
      <c r="I423" s="1">
        <f t="shared" si="100"/>
        <v>86.48</v>
      </c>
      <c r="J423" s="23">
        <f t="shared" si="97"/>
        <v>0.54803338512621946</v>
      </c>
      <c r="K423" s="23">
        <f t="shared" si="97"/>
        <v>1.5093607371246962</v>
      </c>
      <c r="L423">
        <f t="shared" si="89"/>
        <v>1.4105397402423825</v>
      </c>
      <c r="M423">
        <f t="shared" si="90"/>
        <v>110.00569576000001</v>
      </c>
      <c r="N423" s="24">
        <f t="shared" si="91"/>
        <v>1.3254258201299893</v>
      </c>
      <c r="O423" s="24">
        <f t="shared" si="92"/>
        <v>2.0387910667782982</v>
      </c>
      <c r="P423" s="23">
        <f t="shared" si="98"/>
        <v>2.313304455221445E-2</v>
      </c>
      <c r="Q423" s="23">
        <f t="shared" si="98"/>
        <v>3.5583616875528884E-2</v>
      </c>
      <c r="R423">
        <f t="shared" si="93"/>
        <v>1.8616314689197264</v>
      </c>
      <c r="S423">
        <f t="shared" si="94"/>
        <v>59.628828470085033</v>
      </c>
      <c r="T423" s="24">
        <f t="shared" si="95"/>
        <v>1.6061563789647761</v>
      </c>
      <c r="U423" s="24">
        <f t="shared" si="96"/>
        <v>0.56105505593575777</v>
      </c>
      <c r="V423">
        <v>1.6061563789647761</v>
      </c>
      <c r="W423">
        <v>0.56105505593575777</v>
      </c>
    </row>
    <row r="424" spans="1:23">
      <c r="A424" s="7"/>
      <c r="B424" s="4"/>
      <c r="F424" s="1">
        <v>86.52</v>
      </c>
      <c r="G424" s="1">
        <v>33.58</v>
      </c>
      <c r="H424" s="1">
        <f t="shared" si="99"/>
        <v>33.97</v>
      </c>
      <c r="I424" s="1">
        <f t="shared" si="100"/>
        <v>86.87</v>
      </c>
      <c r="J424" s="23">
        <f t="shared" si="97"/>
        <v>0.59288834690247372</v>
      </c>
      <c r="K424" s="23">
        <f t="shared" si="97"/>
        <v>1.5161675212074741</v>
      </c>
      <c r="L424">
        <f t="shared" si="89"/>
        <v>1.3654245323900587</v>
      </c>
      <c r="M424">
        <f t="shared" si="90"/>
        <v>110.24080219</v>
      </c>
      <c r="N424" s="24">
        <f t="shared" si="91"/>
        <v>1.2811053165667683</v>
      </c>
      <c r="O424" s="24">
        <f t="shared" si="92"/>
        <v>2.0286173684136299</v>
      </c>
      <c r="P424" s="23">
        <f t="shared" si="98"/>
        <v>2.2359505838894365E-2</v>
      </c>
      <c r="Q424" s="23">
        <f t="shared" si="98"/>
        <v>3.5406052341960662E-2</v>
      </c>
      <c r="R424">
        <f t="shared" si="93"/>
        <v>1.8623143388613517</v>
      </c>
      <c r="S424">
        <f t="shared" si="94"/>
        <v>59.62264065699501</v>
      </c>
      <c r="T424" s="24">
        <f t="shared" si="95"/>
        <v>1.6066438389536841</v>
      </c>
      <c r="U424" s="24">
        <f t="shared" si="96"/>
        <v>0.56053627773092018</v>
      </c>
      <c r="V424">
        <v>1.6066438389536841</v>
      </c>
      <c r="W424">
        <v>0.56053627773092018</v>
      </c>
    </row>
    <row r="425" spans="1:23">
      <c r="B425" s="4"/>
      <c r="F425" s="1">
        <v>87.51</v>
      </c>
      <c r="G425" s="1">
        <v>30.59</v>
      </c>
      <c r="H425" s="1">
        <f t="shared" si="99"/>
        <v>30.98</v>
      </c>
      <c r="I425" s="1">
        <f t="shared" si="100"/>
        <v>87.85</v>
      </c>
      <c r="J425" s="23">
        <f t="shared" si="97"/>
        <v>0.54070300226784329</v>
      </c>
      <c r="K425" s="23">
        <f t="shared" si="97"/>
        <v>1.5332717478770184</v>
      </c>
      <c r="L425">
        <f t="shared" si="89"/>
        <v>1.4178951452756763</v>
      </c>
      <c r="M425">
        <f t="shared" si="90"/>
        <v>110.83158244999998</v>
      </c>
      <c r="N425" s="24">
        <f t="shared" si="91"/>
        <v>1.3252070463091203</v>
      </c>
      <c r="O425" s="24">
        <f t="shared" si="92"/>
        <v>2.0604612922496344</v>
      </c>
      <c r="P425" s="23">
        <f t="shared" si="98"/>
        <v>2.312922622872312E-2</v>
      </c>
      <c r="Q425" s="23">
        <f t="shared" si="98"/>
        <v>3.596183365965324E-2</v>
      </c>
      <c r="R425">
        <f t="shared" si="93"/>
        <v>1.8616348402716554</v>
      </c>
      <c r="S425">
        <f t="shared" si="94"/>
        <v>59.642008662776909</v>
      </c>
      <c r="T425" s="24">
        <f t="shared" si="95"/>
        <v>1.6063757663755438</v>
      </c>
      <c r="U425" s="24">
        <f t="shared" si="96"/>
        <v>0.56142285356427923</v>
      </c>
      <c r="V425">
        <v>1.6063757663755438</v>
      </c>
      <c r="W425">
        <v>0.56142285356427923</v>
      </c>
    </row>
    <row r="426" spans="1:23">
      <c r="A426" s="4"/>
      <c r="B426" s="4"/>
      <c r="F426" s="1">
        <v>90.31</v>
      </c>
      <c r="G426" s="1">
        <v>33.479999999999997</v>
      </c>
      <c r="H426" s="1">
        <f t="shared" si="99"/>
        <v>33.799999999999997</v>
      </c>
      <c r="I426" s="1">
        <f t="shared" si="100"/>
        <v>90.52</v>
      </c>
      <c r="J426" s="23">
        <f t="shared" si="97"/>
        <v>0.58992128717408332</v>
      </c>
      <c r="K426" s="23">
        <f t="shared" si="97"/>
        <v>1.579872038905267</v>
      </c>
      <c r="L426">
        <f t="shared" si="89"/>
        <v>1.3684136590629086</v>
      </c>
      <c r="M426">
        <f t="shared" si="90"/>
        <v>112.44115723999998</v>
      </c>
      <c r="N426" s="24">
        <f t="shared" si="91"/>
        <v>1.2647865130570055</v>
      </c>
      <c r="O426" s="24">
        <f t="shared" si="92"/>
        <v>2.0785968760272482</v>
      </c>
      <c r="P426" s="23">
        <f t="shared" si="98"/>
        <v>2.2074688987662999E-2</v>
      </c>
      <c r="Q426" s="23">
        <f t="shared" si="98"/>
        <v>3.6278359308343874E-2</v>
      </c>
      <c r="R426">
        <f t="shared" si="93"/>
        <v>1.8625657114171785</v>
      </c>
      <c r="S426">
        <f t="shared" si="94"/>
        <v>59.653039027416384</v>
      </c>
      <c r="T426" s="24">
        <f t="shared" si="95"/>
        <v>1.6073601945971101</v>
      </c>
      <c r="U426" s="24">
        <f t="shared" si="96"/>
        <v>0.56126181553615773</v>
      </c>
      <c r="V426">
        <v>1.6073601945971101</v>
      </c>
      <c r="W426">
        <v>0.56126181553615773</v>
      </c>
    </row>
    <row r="427" spans="1:23">
      <c r="B427" s="4"/>
      <c r="F427" s="1">
        <v>91.03</v>
      </c>
      <c r="G427" s="1">
        <v>31.49</v>
      </c>
      <c r="H427" s="1">
        <f t="shared" si="99"/>
        <v>31.82</v>
      </c>
      <c r="I427" s="1">
        <f t="shared" si="100"/>
        <v>91.05</v>
      </c>
      <c r="J427" s="23">
        <f t="shared" si="97"/>
        <v>0.55536376798459564</v>
      </c>
      <c r="K427" s="23">
        <f t="shared" si="97"/>
        <v>1.589122283940837</v>
      </c>
      <c r="L427">
        <f t="shared" si="89"/>
        <v>1.4031788751551753</v>
      </c>
      <c r="M427">
        <f t="shared" si="90"/>
        <v>112.76066084999999</v>
      </c>
      <c r="N427" s="24">
        <f t="shared" si="91"/>
        <v>1.2939119351910864</v>
      </c>
      <c r="O427" s="24">
        <f t="shared" si="92"/>
        <v>2.0990917157816655</v>
      </c>
      <c r="P427" s="23">
        <f t="shared" si="98"/>
        <v>2.2583023499935941E-2</v>
      </c>
      <c r="Q427" s="23">
        <f t="shared" si="98"/>
        <v>3.663606174172708E-2</v>
      </c>
      <c r="R427">
        <f t="shared" si="93"/>
        <v>1.8621170448638484</v>
      </c>
      <c r="S427">
        <f t="shared" si="94"/>
        <v>59.665504330904319</v>
      </c>
      <c r="T427" s="24">
        <f t="shared" si="95"/>
        <v>1.6071776480285727</v>
      </c>
      <c r="U427" s="24">
        <f t="shared" si="96"/>
        <v>0.56183813388763149</v>
      </c>
      <c r="V427">
        <v>1.6071776480285727</v>
      </c>
      <c r="W427">
        <v>0.56183813388763149</v>
      </c>
    </row>
    <row r="428" spans="1:23">
      <c r="A428" s="4"/>
      <c r="B428" s="4"/>
      <c r="F428" s="1">
        <v>93.16</v>
      </c>
      <c r="G428" s="1">
        <v>31.08</v>
      </c>
      <c r="H428" s="1">
        <f t="shared" si="99"/>
        <v>31.13</v>
      </c>
      <c r="I428" s="1">
        <f t="shared" si="100"/>
        <v>93.27</v>
      </c>
      <c r="J428" s="23">
        <f t="shared" si="97"/>
        <v>0.54332099614583473</v>
      </c>
      <c r="K428" s="23">
        <f t="shared" si="97"/>
        <v>1.6278685933351111</v>
      </c>
      <c r="L428">
        <f t="shared" si="89"/>
        <v>1.4152688611360527</v>
      </c>
      <c r="M428">
        <f t="shared" si="90"/>
        <v>114.09895898999999</v>
      </c>
      <c r="N428" s="24">
        <f t="shared" si="91"/>
        <v>1.2919162860531122</v>
      </c>
      <c r="O428" s="24">
        <f t="shared" si="92"/>
        <v>2.1341002128322653</v>
      </c>
      <c r="P428" s="23">
        <f t="shared" si="98"/>
        <v>2.2548192851763706E-2</v>
      </c>
      <c r="Q428" s="23">
        <f t="shared" si="98"/>
        <v>3.7247075281434769E-2</v>
      </c>
      <c r="R428">
        <f t="shared" si="93"/>
        <v>1.8621477904009232</v>
      </c>
      <c r="S428">
        <f t="shared" si="94"/>
        <v>59.686797082915142</v>
      </c>
      <c r="T428" s="24">
        <f t="shared" si="95"/>
        <v>1.6075535798734906</v>
      </c>
      <c r="U428" s="24">
        <f t="shared" si="96"/>
        <v>0.56241995395332123</v>
      </c>
      <c r="V428">
        <v>1.6075535798734906</v>
      </c>
      <c r="W428">
        <v>0.56241995395332123</v>
      </c>
    </row>
    <row r="429" spans="1:23">
      <c r="B429" s="4"/>
      <c r="F429" s="1">
        <v>96.5</v>
      </c>
      <c r="G429" s="1">
        <v>32.229999999999997</v>
      </c>
      <c r="H429" s="1">
        <f t="shared" si="99"/>
        <v>32.380000000000003</v>
      </c>
      <c r="I429" s="1">
        <f t="shared" si="100"/>
        <v>96.83</v>
      </c>
      <c r="J429" s="23">
        <f t="shared" si="97"/>
        <v>0.56513761179576394</v>
      </c>
      <c r="K429" s="23">
        <f t="shared" si="97"/>
        <v>1.6900023147061092</v>
      </c>
      <c r="L429">
        <f t="shared" si="89"/>
        <v>1.3933564353793708</v>
      </c>
      <c r="M429">
        <f t="shared" si="90"/>
        <v>116.24505870999998</v>
      </c>
      <c r="N429" s="24">
        <f t="shared" si="91"/>
        <v>1.2497165493423681</v>
      </c>
      <c r="O429" s="24">
        <f t="shared" si="92"/>
        <v>2.1723843173242181</v>
      </c>
      <c r="P429" s="23">
        <f t="shared" si="98"/>
        <v>2.1811668502686499E-2</v>
      </c>
      <c r="Q429" s="23">
        <f t="shared" si="98"/>
        <v>3.79152589559969E-2</v>
      </c>
      <c r="R429">
        <f t="shared" si="93"/>
        <v>1.8627978182978044</v>
      </c>
      <c r="S429">
        <f t="shared" si="94"/>
        <v>59.710082114024168</v>
      </c>
      <c r="T429" s="24">
        <f t="shared" si="95"/>
        <v>1.6084967018234839</v>
      </c>
      <c r="U429" s="24">
        <f t="shared" si="96"/>
        <v>0.56274548379656508</v>
      </c>
      <c r="V429">
        <v>1.6084967018234839</v>
      </c>
      <c r="W429">
        <v>0.56274548379656508</v>
      </c>
    </row>
    <row r="430" spans="1:23">
      <c r="A430" s="4"/>
      <c r="B430" s="4"/>
      <c r="F430" s="1">
        <v>94.07</v>
      </c>
      <c r="G430" s="1">
        <v>30.04</v>
      </c>
      <c r="H430" s="1">
        <f t="shared" si="99"/>
        <v>30.07</v>
      </c>
      <c r="I430" s="1">
        <f t="shared" si="100"/>
        <v>94.12</v>
      </c>
      <c r="J430" s="23">
        <f t="shared" si="97"/>
        <v>0.52482050607469488</v>
      </c>
      <c r="K430" s="23">
        <f t="shared" si="97"/>
        <v>1.6427038919770631</v>
      </c>
      <c r="L430">
        <f t="shared" si="89"/>
        <v>1.4338116656245763</v>
      </c>
      <c r="M430">
        <f t="shared" si="90"/>
        <v>114.61137043999999</v>
      </c>
      <c r="N430" s="24">
        <f t="shared" si="91"/>
        <v>1.3035548648186439</v>
      </c>
      <c r="O430" s="24">
        <f t="shared" si="92"/>
        <v>2.1533532604437307</v>
      </c>
      <c r="P430" s="23">
        <f t="shared" si="98"/>
        <v>2.2751324371474931E-2</v>
      </c>
      <c r="Q430" s="23">
        <f t="shared" si="98"/>
        <v>3.758310435329807E-2</v>
      </c>
      <c r="R430">
        <f t="shared" si="93"/>
        <v>1.8619684763411832</v>
      </c>
      <c r="S430">
        <f t="shared" si="94"/>
        <v>59.698507107702866</v>
      </c>
      <c r="T430" s="24">
        <f t="shared" si="95"/>
        <v>1.6075908200194469</v>
      </c>
      <c r="U430" s="24">
        <f t="shared" si="96"/>
        <v>0.56283899588108188</v>
      </c>
      <c r="V430">
        <v>1.6075908200194469</v>
      </c>
      <c r="W430">
        <v>0.56283899588108188</v>
      </c>
    </row>
    <row r="431" spans="1:23">
      <c r="B431" s="4"/>
      <c r="F431" s="1">
        <v>94.04</v>
      </c>
      <c r="G431" s="1">
        <v>33.26</v>
      </c>
      <c r="H431" s="1">
        <f t="shared" si="99"/>
        <v>33.43</v>
      </c>
      <c r="I431" s="1">
        <f t="shared" si="100"/>
        <v>94.07</v>
      </c>
      <c r="J431" s="23">
        <f t="shared" si="97"/>
        <v>0.58346356894170437</v>
      </c>
      <c r="K431" s="23">
        <f t="shared" si="97"/>
        <v>1.6418312273510658</v>
      </c>
      <c r="L431">
        <f t="shared" si="89"/>
        <v>1.3749173305851072</v>
      </c>
      <c r="M431">
        <f t="shared" si="90"/>
        <v>114.58122858999998</v>
      </c>
      <c r="N431" s="24">
        <f t="shared" si="91"/>
        <v>1.2503119323484466</v>
      </c>
      <c r="O431" s="24">
        <f t="shared" si="92"/>
        <v>2.1281683755376988</v>
      </c>
      <c r="P431" s="23">
        <f t="shared" si="98"/>
        <v>2.182205989645299E-2</v>
      </c>
      <c r="Q431" s="23">
        <f t="shared" si="98"/>
        <v>3.7143545189951992E-2</v>
      </c>
      <c r="R431">
        <f t="shared" si="93"/>
        <v>1.8627886487597796</v>
      </c>
      <c r="S431">
        <f t="shared" si="94"/>
        <v>59.683189240501932</v>
      </c>
      <c r="T431" s="24">
        <f t="shared" si="95"/>
        <v>1.6080476132888875</v>
      </c>
      <c r="U431" s="24">
        <f t="shared" si="96"/>
        <v>0.5619952371357938</v>
      </c>
      <c r="V431">
        <v>1.6080476132888875</v>
      </c>
      <c r="W431">
        <v>0.5619952371357938</v>
      </c>
    </row>
    <row r="432" spans="1:23">
      <c r="A432" s="4"/>
      <c r="B432" s="4"/>
      <c r="F432" s="1">
        <v>95.18</v>
      </c>
      <c r="G432" s="1">
        <v>32.21</v>
      </c>
      <c r="H432" s="1">
        <f t="shared" si="99"/>
        <v>32.35</v>
      </c>
      <c r="I432" s="1">
        <f t="shared" si="100"/>
        <v>95.3</v>
      </c>
      <c r="J432" s="23">
        <f t="shared" si="97"/>
        <v>0.56461401302016567</v>
      </c>
      <c r="K432" s="23">
        <f t="shared" si="97"/>
        <v>1.663298777150596</v>
      </c>
      <c r="L432">
        <f t="shared" si="89"/>
        <v>1.3938828571707991</v>
      </c>
      <c r="M432">
        <f t="shared" si="90"/>
        <v>115.3227181</v>
      </c>
      <c r="N432" s="24">
        <f t="shared" si="91"/>
        <v>1.25994887520593</v>
      </c>
      <c r="O432" s="24">
        <f t="shared" si="92"/>
        <v>2.1524127233458712</v>
      </c>
      <c r="P432" s="23">
        <f t="shared" si="98"/>
        <v>2.1990256279142625E-2</v>
      </c>
      <c r="Q432" s="23">
        <f t="shared" si="98"/>
        <v>3.7566688884203274E-2</v>
      </c>
      <c r="R432">
        <f t="shared" si="93"/>
        <v>1.862640223496469</v>
      </c>
      <c r="S432">
        <f t="shared" si="94"/>
        <v>59.697935057347415</v>
      </c>
      <c r="T432" s="24">
        <f t="shared" si="95"/>
        <v>1.6081614115441862</v>
      </c>
      <c r="U432" s="24">
        <f t="shared" si="96"/>
        <v>0.56248400958195011</v>
      </c>
      <c r="V432">
        <v>1.6081614115441862</v>
      </c>
      <c r="W432">
        <v>0.56248400958195011</v>
      </c>
    </row>
    <row r="433" spans="1:23">
      <c r="B433" s="4"/>
      <c r="F433" s="1">
        <v>98.29</v>
      </c>
      <c r="G433" s="1">
        <v>29.25</v>
      </c>
      <c r="H433" s="1">
        <f t="shared" si="99"/>
        <v>29.42</v>
      </c>
      <c r="I433" s="1">
        <f t="shared" si="100"/>
        <v>98.48</v>
      </c>
      <c r="J433" s="23">
        <f t="shared" si="97"/>
        <v>0.51347586593673178</v>
      </c>
      <c r="K433" s="23">
        <f t="shared" si="97"/>
        <v>1.7188002473640158</v>
      </c>
      <c r="L433">
        <f t="shared" si="89"/>
        <v>1.4451623381782339</v>
      </c>
      <c r="M433">
        <f t="shared" si="90"/>
        <v>117.23973976000001</v>
      </c>
      <c r="N433" s="24">
        <f t="shared" si="91"/>
        <v>1.2848925645599534</v>
      </c>
      <c r="O433" s="24">
        <f t="shared" si="92"/>
        <v>2.2176983562709554</v>
      </c>
      <c r="P433" s="23">
        <f t="shared" si="98"/>
        <v>2.2425605785964992E-2</v>
      </c>
      <c r="Q433" s="23">
        <f t="shared" si="98"/>
        <v>3.8706138132994408E-2</v>
      </c>
      <c r="R433">
        <f t="shared" si="93"/>
        <v>1.8622559960026068</v>
      </c>
      <c r="S433">
        <f t="shared" si="94"/>
        <v>59.73764286856062</v>
      </c>
      <c r="T433" s="24">
        <f t="shared" si="95"/>
        <v>1.6084804771195116</v>
      </c>
      <c r="U433" s="24">
        <f t="shared" si="96"/>
        <v>0.5637923779680909</v>
      </c>
      <c r="V433">
        <v>1.6084804771195116</v>
      </c>
      <c r="W433">
        <v>0.5637923779680909</v>
      </c>
    </row>
    <row r="434" spans="1:23">
      <c r="A434" s="7"/>
      <c r="B434" s="4"/>
      <c r="F434" s="1">
        <v>98.8</v>
      </c>
      <c r="G434" s="1">
        <v>27.13</v>
      </c>
      <c r="H434" s="1">
        <f t="shared" si="99"/>
        <v>27.22</v>
      </c>
      <c r="I434" s="1">
        <f t="shared" si="100"/>
        <v>99.33</v>
      </c>
      <c r="J434" s="23">
        <f t="shared" si="97"/>
        <v>0.47507862239285648</v>
      </c>
      <c r="K434" s="23">
        <f t="shared" si="97"/>
        <v>1.7336355460059676</v>
      </c>
      <c r="L434">
        <f t="shared" si="89"/>
        <v>1.4834516761598731</v>
      </c>
      <c r="M434">
        <f t="shared" si="90"/>
        <v>117.75215120999998</v>
      </c>
      <c r="N434" s="24">
        <f t="shared" si="91"/>
        <v>1.3128104598120036</v>
      </c>
      <c r="O434" s="24">
        <f t="shared" si="92"/>
        <v>2.2469922314917987</v>
      </c>
      <c r="P434" s="23">
        <f t="shared" si="98"/>
        <v>2.291286497834016E-2</v>
      </c>
      <c r="Q434" s="23">
        <f t="shared" si="98"/>
        <v>3.9217412706266504E-2</v>
      </c>
      <c r="R434">
        <f t="shared" si="93"/>
        <v>1.8618258648639952</v>
      </c>
      <c r="S434">
        <f t="shared" si="94"/>
        <v>59.755459892228103</v>
      </c>
      <c r="T434" s="24">
        <f t="shared" si="95"/>
        <v>1.6084006584263228</v>
      </c>
      <c r="U434" s="24">
        <f t="shared" si="96"/>
        <v>0.56450925910169092</v>
      </c>
      <c r="V434">
        <v>1.6084006584263228</v>
      </c>
      <c r="W434">
        <v>0.56450925910169092</v>
      </c>
    </row>
    <row r="435" spans="1:23">
      <c r="B435" s="4"/>
      <c r="F435" s="1">
        <v>99.29</v>
      </c>
      <c r="G435" s="1">
        <v>27.31</v>
      </c>
      <c r="H435" s="1">
        <f t="shared" si="99"/>
        <v>27.52</v>
      </c>
      <c r="I435" s="1">
        <f t="shared" si="100"/>
        <v>99.48</v>
      </c>
      <c r="J435" s="23">
        <f t="shared" si="97"/>
        <v>0.48031461014883947</v>
      </c>
      <c r="K435" s="23">
        <f t="shared" si="97"/>
        <v>1.7362535398839591</v>
      </c>
      <c r="L435">
        <f t="shared" si="89"/>
        <v>1.4782429874732139</v>
      </c>
      <c r="M435">
        <f t="shared" si="90"/>
        <v>117.84257676</v>
      </c>
      <c r="N435" s="24">
        <f t="shared" si="91"/>
        <v>1.3071129417698024</v>
      </c>
      <c r="O435" s="24">
        <f t="shared" si="92"/>
        <v>2.2466305927673798</v>
      </c>
      <c r="P435" s="23">
        <f t="shared" si="98"/>
        <v>2.2813424529311968E-2</v>
      </c>
      <c r="Q435" s="23">
        <f t="shared" si="98"/>
        <v>3.9211100919822682E-2</v>
      </c>
      <c r="R435">
        <f t="shared" si="93"/>
        <v>1.8619136542336956</v>
      </c>
      <c r="S435">
        <f t="shared" si="94"/>
        <v>59.755239937522084</v>
      </c>
      <c r="T435" s="24">
        <f t="shared" si="95"/>
        <v>1.6084728979343399</v>
      </c>
      <c r="U435" s="24">
        <f t="shared" si="96"/>
        <v>0.5644588655006566</v>
      </c>
      <c r="V435">
        <v>1.6084728979343399</v>
      </c>
      <c r="W435">
        <v>0.5644588655006566</v>
      </c>
    </row>
    <row r="436" spans="1:23">
      <c r="A436" s="4"/>
      <c r="B436" s="4"/>
      <c r="F436" s="1">
        <v>99.21</v>
      </c>
      <c r="G436" s="1">
        <v>28.2</v>
      </c>
      <c r="H436" s="1">
        <f t="shared" si="99"/>
        <v>28.33</v>
      </c>
      <c r="I436" s="1">
        <f t="shared" si="100"/>
        <v>99.35</v>
      </c>
      <c r="J436" s="23">
        <f t="shared" si="97"/>
        <v>0.49445177708999355</v>
      </c>
      <c r="K436" s="23">
        <f t="shared" si="97"/>
        <v>1.7339846118563662</v>
      </c>
      <c r="L436">
        <f t="shared" si="89"/>
        <v>1.4641590667450581</v>
      </c>
      <c r="M436">
        <f t="shared" si="90"/>
        <v>117.76420794999999</v>
      </c>
      <c r="N436" s="24">
        <f t="shared" si="91"/>
        <v>1.2955935802455598</v>
      </c>
      <c r="O436" s="24">
        <f t="shared" si="92"/>
        <v>2.2382813179848045</v>
      </c>
      <c r="P436" s="23">
        <f t="shared" si="98"/>
        <v>2.2612373742986382E-2</v>
      </c>
      <c r="Q436" s="23">
        <f t="shared" si="98"/>
        <v>3.9065378584713005E-2</v>
      </c>
      <c r="R436">
        <f t="shared" si="93"/>
        <v>1.8620911365874706</v>
      </c>
      <c r="S436">
        <f t="shared" si="94"/>
        <v>59.750161769294564</v>
      </c>
      <c r="T436" s="24">
        <f t="shared" si="95"/>
        <v>1.6085430862661207</v>
      </c>
      <c r="U436" s="24">
        <f t="shared" si="96"/>
        <v>0.56422689845783458</v>
      </c>
      <c r="V436">
        <v>1.6085430862661207</v>
      </c>
      <c r="W436">
        <v>0.56422689845783458</v>
      </c>
    </row>
    <row r="437" spans="1:23">
      <c r="B437" s="4"/>
      <c r="F437" s="1">
        <v>97.29</v>
      </c>
      <c r="G437" s="1">
        <v>25.55</v>
      </c>
      <c r="H437" s="1">
        <f t="shared" si="99"/>
        <v>25.92</v>
      </c>
      <c r="I437" s="1">
        <f t="shared" si="100"/>
        <v>97.48</v>
      </c>
      <c r="J437" s="23">
        <f t="shared" si="97"/>
        <v>0.45238934211693027</v>
      </c>
      <c r="K437" s="23">
        <f t="shared" si="97"/>
        <v>1.7013469548440725</v>
      </c>
      <c r="L437">
        <f t="shared" si="89"/>
        <v>1.5059722899963233</v>
      </c>
      <c r="M437">
        <f t="shared" si="90"/>
        <v>116.63690276</v>
      </c>
      <c r="N437" s="24">
        <f t="shared" si="91"/>
        <v>1.3461369166151318</v>
      </c>
      <c r="O437" s="24">
        <f t="shared" si="92"/>
        <v>2.2314062315461589</v>
      </c>
      <c r="P437" s="23">
        <f t="shared" si="98"/>
        <v>2.349452137757841E-2</v>
      </c>
      <c r="Q437" s="23">
        <f t="shared" si="98"/>
        <v>3.8945385689999432E-2</v>
      </c>
      <c r="R437">
        <f t="shared" si="93"/>
        <v>1.8613122801435975</v>
      </c>
      <c r="S437">
        <f t="shared" si="94"/>
        <v>59.745980227014151</v>
      </c>
      <c r="T437" s="24">
        <f t="shared" si="95"/>
        <v>1.6078018438453696</v>
      </c>
      <c r="U437" s="24">
        <f t="shared" si="96"/>
        <v>0.56450192158847634</v>
      </c>
      <c r="V437">
        <v>1.6078018438453696</v>
      </c>
      <c r="W437">
        <v>0.56450192158847634</v>
      </c>
    </row>
    <row r="438" spans="1:23">
      <c r="A438" s="7"/>
      <c r="B438" s="4"/>
      <c r="F438" s="1">
        <v>83.2</v>
      </c>
      <c r="G438" s="1">
        <v>29.88</v>
      </c>
      <c r="H438" s="1">
        <f t="shared" si="99"/>
        <v>30.47</v>
      </c>
      <c r="I438" s="1">
        <f t="shared" si="100"/>
        <v>83.33</v>
      </c>
      <c r="J438" s="23">
        <f t="shared" si="97"/>
        <v>0.53180182308267221</v>
      </c>
      <c r="K438" s="23">
        <f t="shared" si="97"/>
        <v>1.4543828656868747</v>
      </c>
      <c r="L438">
        <f t="shared" si="89"/>
        <v>1.4268189253153141</v>
      </c>
      <c r="M438">
        <f t="shared" si="90"/>
        <v>108.10675920999998</v>
      </c>
      <c r="N438" s="24">
        <f t="shared" si="91"/>
        <v>1.3561615314265498</v>
      </c>
      <c r="O438" s="24">
        <f t="shared" si="92"/>
        <v>1.9996652995441799</v>
      </c>
      <c r="P438" s="23">
        <f t="shared" si="98"/>
        <v>2.3669483912281845E-2</v>
      </c>
      <c r="Q438" s="23">
        <f t="shared" si="98"/>
        <v>3.4900743414924607E-2</v>
      </c>
      <c r="R438">
        <f t="shared" si="93"/>
        <v>1.8611577672427038</v>
      </c>
      <c r="S438">
        <f t="shared" si="94"/>
        <v>59.605031525653359</v>
      </c>
      <c r="T438" s="24">
        <f t="shared" si="95"/>
        <v>1.6053567151274011</v>
      </c>
      <c r="U438" s="24">
        <f t="shared" si="96"/>
        <v>0.56062771728910621</v>
      </c>
      <c r="V438">
        <v>1.6053567151274011</v>
      </c>
      <c r="W438">
        <v>0.56062771728910621</v>
      </c>
    </row>
    <row r="439" spans="1:23">
      <c r="B439" s="4"/>
      <c r="F439" s="1">
        <v>81.349999999999994</v>
      </c>
      <c r="G439" s="1">
        <v>27.54</v>
      </c>
      <c r="H439" s="1">
        <f t="shared" si="99"/>
        <v>27.9</v>
      </c>
      <c r="I439" s="1">
        <f t="shared" si="100"/>
        <v>81.58</v>
      </c>
      <c r="J439" s="23">
        <f t="shared" si="97"/>
        <v>0.4869468613064179</v>
      </c>
      <c r="K439" s="23">
        <f t="shared" si="97"/>
        <v>1.423839603776974</v>
      </c>
      <c r="L439">
        <f t="shared" si="89"/>
        <v>1.4716393662376055</v>
      </c>
      <c r="M439">
        <f t="shared" si="90"/>
        <v>107.05179445999998</v>
      </c>
      <c r="N439" s="24">
        <f t="shared" si="91"/>
        <v>1.4069461967622312</v>
      </c>
      <c r="O439" s="24">
        <f t="shared" si="92"/>
        <v>1.9877640430497983</v>
      </c>
      <c r="P439" s="23">
        <f t="shared" si="98"/>
        <v>2.4555843531912917E-2</v>
      </c>
      <c r="Q439" s="23">
        <f t="shared" si="98"/>
        <v>3.4693027303973285E-2</v>
      </c>
      <c r="R439">
        <f t="shared" si="93"/>
        <v>1.860374818155327</v>
      </c>
      <c r="S439">
        <f t="shared" si="94"/>
        <v>59.597792982885139</v>
      </c>
      <c r="T439" s="24">
        <f t="shared" si="95"/>
        <v>1.604562446377118</v>
      </c>
      <c r="U439" s="24">
        <f t="shared" si="96"/>
        <v>0.56082113449551552</v>
      </c>
      <c r="V439">
        <v>1.604562446377118</v>
      </c>
      <c r="W439">
        <v>0.56082113449551552</v>
      </c>
    </row>
    <row r="440" spans="1:23">
      <c r="A440" s="4"/>
      <c r="B440" s="4"/>
      <c r="F440" s="1">
        <v>149.53</v>
      </c>
      <c r="G440" s="1">
        <v>61.13</v>
      </c>
      <c r="H440" s="1">
        <f t="shared" si="99"/>
        <v>61.22</v>
      </c>
      <c r="I440" s="1">
        <f t="shared" si="100"/>
        <v>149.88</v>
      </c>
      <c r="J440" s="23">
        <f t="shared" si="97"/>
        <v>1.0684905680709285</v>
      </c>
      <c r="K440" s="23">
        <f t="shared" si="97"/>
        <v>2.6158994828891009</v>
      </c>
      <c r="L440">
        <f t="shared" si="89"/>
        <v>0.90017479237464004</v>
      </c>
      <c r="M440">
        <f t="shared" si="90"/>
        <v>148.22556155999999</v>
      </c>
      <c r="N440" s="24">
        <f t="shared" si="91"/>
        <v>0.47401096137876131</v>
      </c>
      <c r="O440" s="24">
        <f t="shared" si="92"/>
        <v>2.3214898267144966</v>
      </c>
      <c r="P440" s="23">
        <f t="shared" si="98"/>
        <v>8.273051966603065E-3</v>
      </c>
      <c r="Q440" s="23">
        <f t="shared" si="98"/>
        <v>4.0517641027720583E-2</v>
      </c>
      <c r="R440">
        <f t="shared" si="93"/>
        <v>1.874707815092278</v>
      </c>
      <c r="S440">
        <f t="shared" si="94"/>
        <v>59.800770572609117</v>
      </c>
      <c r="T440" s="24">
        <f t="shared" si="95"/>
        <v>1.6202754081053525</v>
      </c>
      <c r="U440" s="24">
        <f t="shared" si="96"/>
        <v>0.55930178034086686</v>
      </c>
      <c r="V440">
        <v>1.6202754081053525</v>
      </c>
      <c r="W440">
        <v>0.55930178034086686</v>
      </c>
    </row>
    <row r="441" spans="1:23">
      <c r="B441" s="4"/>
      <c r="F441" s="1">
        <v>86.48</v>
      </c>
      <c r="G441" s="1">
        <v>33.31</v>
      </c>
      <c r="H441" s="1">
        <f t="shared" si="99"/>
        <v>33.520000000000003</v>
      </c>
      <c r="I441" s="1">
        <f t="shared" si="100"/>
        <v>86.8</v>
      </c>
      <c r="J441" s="23">
        <f t="shared" si="97"/>
        <v>0.58503436526849928</v>
      </c>
      <c r="K441" s="23">
        <f t="shared" si="97"/>
        <v>1.5149457907310779</v>
      </c>
      <c r="L441">
        <f t="shared" si="89"/>
        <v>1.3733356267058277</v>
      </c>
      <c r="M441">
        <f t="shared" si="90"/>
        <v>110.1986036</v>
      </c>
      <c r="N441" s="24">
        <f t="shared" si="91"/>
        <v>1.2888774605362117</v>
      </c>
      <c r="O441" s="24">
        <f t="shared" si="92"/>
        <v>2.0304052064279583</v>
      </c>
      <c r="P441" s="23">
        <f t="shared" si="98"/>
        <v>2.2495155341100172E-2</v>
      </c>
      <c r="Q441" s="23">
        <f t="shared" si="98"/>
        <v>3.5437256001803009E-2</v>
      </c>
      <c r="R441">
        <f t="shared" si="93"/>
        <v>1.8621946064807737</v>
      </c>
      <c r="S441">
        <f t="shared" si="94"/>
        <v>59.623728049904777</v>
      </c>
      <c r="T441" s="24">
        <f t="shared" si="95"/>
        <v>1.6065584160238462</v>
      </c>
      <c r="U441" s="24">
        <f t="shared" si="96"/>
        <v>0.56062731558388268</v>
      </c>
      <c r="V441">
        <v>1.6065584160238462</v>
      </c>
      <c r="W441">
        <v>0.56062731558388268</v>
      </c>
    </row>
    <row r="442" spans="1:23">
      <c r="A442" s="4"/>
      <c r="B442" s="4"/>
      <c r="F442" s="1">
        <v>88.02</v>
      </c>
      <c r="G442" s="1">
        <v>30.41</v>
      </c>
      <c r="H442" s="1">
        <f t="shared" si="99"/>
        <v>30.68</v>
      </c>
      <c r="I442" s="1">
        <f t="shared" si="100"/>
        <v>88.03</v>
      </c>
      <c r="J442" s="23">
        <f t="shared" si="97"/>
        <v>0.5354670145118603</v>
      </c>
      <c r="K442" s="23">
        <f t="shared" si="97"/>
        <v>1.5364133405306084</v>
      </c>
      <c r="L442">
        <f t="shared" si="89"/>
        <v>1.4231454925281111</v>
      </c>
      <c r="M442">
        <f t="shared" si="90"/>
        <v>110.94009310999999</v>
      </c>
      <c r="N442" s="24">
        <f t="shared" si="91"/>
        <v>1.3291533016841639</v>
      </c>
      <c r="O442" s="24">
        <f t="shared" si="92"/>
        <v>2.0648465842250454</v>
      </c>
      <c r="P442" s="23">
        <f t="shared" si="98"/>
        <v>2.3198101378142152E-2</v>
      </c>
      <c r="Q442" s="23">
        <f t="shared" si="98"/>
        <v>3.603837144328545E-2</v>
      </c>
      <c r="R442">
        <f t="shared" si="93"/>
        <v>1.8615740267298184</v>
      </c>
      <c r="S442">
        <f t="shared" si="94"/>
        <v>59.644675870523429</v>
      </c>
      <c r="T442" s="24">
        <f t="shared" si="95"/>
        <v>1.6063670872269573</v>
      </c>
      <c r="U442" s="24">
        <f t="shared" si="96"/>
        <v>0.56152836667353911</v>
      </c>
      <c r="V442">
        <v>1.6063670872269573</v>
      </c>
      <c r="W442">
        <v>0.56152836667353911</v>
      </c>
    </row>
    <row r="443" spans="1:23">
      <c r="B443" s="4"/>
      <c r="F443" s="1">
        <v>86.16</v>
      </c>
      <c r="G443" s="1">
        <v>32.21</v>
      </c>
      <c r="H443" s="1">
        <f t="shared" si="99"/>
        <v>32.35</v>
      </c>
      <c r="I443" s="1">
        <f t="shared" si="100"/>
        <v>86.27</v>
      </c>
      <c r="J443" s="23">
        <f t="shared" si="97"/>
        <v>0.56461401302016567</v>
      </c>
      <c r="K443" s="23">
        <f t="shared" si="97"/>
        <v>1.5056955456955081</v>
      </c>
      <c r="L443">
        <f t="shared" si="89"/>
        <v>1.3938828571707991</v>
      </c>
      <c r="M443">
        <f t="shared" si="90"/>
        <v>109.87909998999999</v>
      </c>
      <c r="N443" s="24">
        <f t="shared" si="91"/>
        <v>1.3108244805737077</v>
      </c>
      <c r="O443" s="24">
        <f t="shared" si="92"/>
        <v>2.0301973968437843</v>
      </c>
      <c r="P443" s="23">
        <f t="shared" si="98"/>
        <v>2.2878203101755649E-2</v>
      </c>
      <c r="Q443" s="23">
        <f t="shared" si="98"/>
        <v>3.5433629040341974E-2</v>
      </c>
      <c r="R443">
        <f t="shared" si="93"/>
        <v>1.8618564659806123</v>
      </c>
      <c r="S443">
        <f t="shared" si="94"/>
        <v>59.623601656648454</v>
      </c>
      <c r="T443" s="24">
        <f t="shared" si="95"/>
        <v>1.6062646174566515</v>
      </c>
      <c r="U443" s="24">
        <f t="shared" si="96"/>
        <v>0.56079476190974498</v>
      </c>
      <c r="V443">
        <v>1.6062646174566515</v>
      </c>
      <c r="W443">
        <v>0.56079476190974498</v>
      </c>
    </row>
    <row r="444" spans="1:23">
      <c r="B444" s="4"/>
      <c r="F444" s="1">
        <v>92.19</v>
      </c>
      <c r="G444" s="1">
        <v>34.44</v>
      </c>
      <c r="H444" s="1">
        <f t="shared" si="99"/>
        <v>34.729999999999997</v>
      </c>
      <c r="I444" s="1">
        <f t="shared" si="100"/>
        <v>92.32</v>
      </c>
      <c r="J444" s="23">
        <f t="shared" si="97"/>
        <v>0.60615284921763057</v>
      </c>
      <c r="K444" s="23">
        <f t="shared" si="97"/>
        <v>1.6112879654411649</v>
      </c>
      <c r="L444">
        <f t="shared" si="89"/>
        <v>1.3520547424922877</v>
      </c>
      <c r="M444">
        <f t="shared" si="90"/>
        <v>113.52626383999998</v>
      </c>
      <c r="N444" s="24">
        <f t="shared" si="91"/>
        <v>1.239668160142918</v>
      </c>
      <c r="O444" s="24">
        <f t="shared" si="92"/>
        <v>2.0959251784718376</v>
      </c>
      <c r="P444" s="23">
        <f t="shared" si="98"/>
        <v>2.1636291026634259E-2</v>
      </c>
      <c r="Q444" s="23">
        <f t="shared" si="98"/>
        <v>3.6580795239783338E-2</v>
      </c>
      <c r="R444">
        <f t="shared" si="93"/>
        <v>1.862952567792429</v>
      </c>
      <c r="S444">
        <f t="shared" si="94"/>
        <v>59.663578390079905</v>
      </c>
      <c r="T444" s="24">
        <f t="shared" si="95"/>
        <v>1.6078671532486526</v>
      </c>
      <c r="U444" s="24">
        <f t="shared" si="96"/>
        <v>0.56136210785410479</v>
      </c>
      <c r="V444">
        <v>1.6078671532486526</v>
      </c>
      <c r="W444">
        <v>0.56136210785410479</v>
      </c>
    </row>
    <row r="445" spans="1:23">
      <c r="B445" s="4"/>
      <c r="F445" s="1">
        <v>111.37</v>
      </c>
      <c r="G445" s="1">
        <v>35.11</v>
      </c>
      <c r="H445" s="1">
        <f t="shared" si="99"/>
        <v>35.18</v>
      </c>
      <c r="I445" s="1">
        <f t="shared" si="100"/>
        <v>111.62</v>
      </c>
      <c r="J445" s="23">
        <f t="shared" si="97"/>
        <v>0.61400683085160512</v>
      </c>
      <c r="K445" s="23">
        <f t="shared" si="97"/>
        <v>1.9481365110760707</v>
      </c>
      <c r="L445">
        <f t="shared" si="89"/>
        <v>1.344133893320586</v>
      </c>
      <c r="M445">
        <f t="shared" si="90"/>
        <v>125.16101793999999</v>
      </c>
      <c r="N445" s="24">
        <f t="shared" si="91"/>
        <v>1.098879047891071</v>
      </c>
      <c r="O445" s="24">
        <f t="shared" si="92"/>
        <v>2.3302810534116496</v>
      </c>
      <c r="P445" s="23">
        <f t="shared" si="98"/>
        <v>1.9179057466879642E-2</v>
      </c>
      <c r="Q445" s="23">
        <f t="shared" si="98"/>
        <v>4.0671076878875126E-2</v>
      </c>
      <c r="R445">
        <f t="shared" si="93"/>
        <v>1.8651194896718362</v>
      </c>
      <c r="S445">
        <f t="shared" si="94"/>
        <v>59.806117543364898</v>
      </c>
      <c r="T445" s="24">
        <f t="shared" si="95"/>
        <v>1.6120759403552294</v>
      </c>
      <c r="U445" s="24">
        <f t="shared" si="96"/>
        <v>0.56427522629081683</v>
      </c>
      <c r="V445">
        <v>1.6120759403552294</v>
      </c>
      <c r="W445">
        <v>0.56427522629081683</v>
      </c>
    </row>
    <row r="446" spans="1:23">
      <c r="A446" s="4"/>
      <c r="B446" s="4"/>
      <c r="F446" s="1">
        <v>112.04</v>
      </c>
      <c r="G446" s="1">
        <v>33.26</v>
      </c>
      <c r="H446" s="1">
        <f t="shared" si="99"/>
        <v>33.43</v>
      </c>
      <c r="I446" s="1">
        <f t="shared" si="100"/>
        <v>112.07</v>
      </c>
      <c r="J446" s="23">
        <f t="shared" si="97"/>
        <v>0.58346356894170437</v>
      </c>
      <c r="K446" s="23">
        <f t="shared" si="97"/>
        <v>1.9559904927100451</v>
      </c>
      <c r="L446">
        <f t="shared" si="89"/>
        <v>1.3749173305851072</v>
      </c>
      <c r="M446">
        <f t="shared" si="90"/>
        <v>125.43229458999998</v>
      </c>
      <c r="N446" s="24">
        <f t="shared" si="91"/>
        <v>1.1202842306560317</v>
      </c>
      <c r="O446" s="24">
        <f t="shared" si="92"/>
        <v>2.3533215944828498</v>
      </c>
      <c r="P446" s="23">
        <f t="shared" si="98"/>
        <v>1.9552648383119348E-2</v>
      </c>
      <c r="Q446" s="23">
        <f t="shared" si="98"/>
        <v>4.1073210182008553E-2</v>
      </c>
      <c r="R446">
        <f t="shared" si="93"/>
        <v>1.8647901923393906</v>
      </c>
      <c r="S446">
        <f t="shared" si="94"/>
        <v>59.820131184867847</v>
      </c>
      <c r="T446" s="24">
        <f t="shared" si="95"/>
        <v>1.6120206554684484</v>
      </c>
      <c r="U446" s="24">
        <f t="shared" si="96"/>
        <v>0.56483508574224928</v>
      </c>
      <c r="V446">
        <v>1.6120206554684484</v>
      </c>
      <c r="W446">
        <v>0.56483508574224928</v>
      </c>
    </row>
    <row r="447" spans="1:23">
      <c r="A447" s="4"/>
      <c r="B447" s="4"/>
      <c r="F447" s="1">
        <v>110.55</v>
      </c>
      <c r="G447" s="1">
        <v>33.130000000000003</v>
      </c>
      <c r="H447" s="1">
        <f t="shared" si="99"/>
        <v>33.22</v>
      </c>
      <c r="I447" s="1">
        <f t="shared" si="100"/>
        <v>110.92</v>
      </c>
      <c r="J447" s="23">
        <f t="shared" si="97"/>
        <v>0.57979837751251628</v>
      </c>
      <c r="K447" s="23">
        <f t="shared" si="97"/>
        <v>1.9359192063121105</v>
      </c>
      <c r="L447">
        <f t="shared" si="89"/>
        <v>1.3786072697889844</v>
      </c>
      <c r="M447">
        <f t="shared" si="90"/>
        <v>124.73903204</v>
      </c>
      <c r="N447" s="24">
        <f t="shared" si="91"/>
        <v>1.132878844761491</v>
      </c>
      <c r="O447" s="24">
        <f t="shared" si="92"/>
        <v>2.3418111314516437</v>
      </c>
      <c r="P447" s="23">
        <f t="shared" si="98"/>
        <v>1.9772465867277732E-2</v>
      </c>
      <c r="Q447" s="23">
        <f t="shared" si="98"/>
        <v>4.0872314703684916E-2</v>
      </c>
      <c r="R447">
        <f t="shared" si="93"/>
        <v>1.8645964107410204</v>
      </c>
      <c r="S447">
        <f t="shared" si="94"/>
        <v>59.813130329204178</v>
      </c>
      <c r="T447" s="24">
        <f t="shared" si="95"/>
        <v>1.6117385941630271</v>
      </c>
      <c r="U447" s="24">
        <f t="shared" si="96"/>
        <v>0.56473556081595833</v>
      </c>
      <c r="V447">
        <v>1.6117385941630271</v>
      </c>
      <c r="W447">
        <v>0.56473556081595833</v>
      </c>
    </row>
    <row r="448" spans="1:23">
      <c r="A448" s="4"/>
      <c r="B448" s="4"/>
      <c r="F448" s="1">
        <v>119.1</v>
      </c>
      <c r="G448" s="1">
        <v>35.22</v>
      </c>
      <c r="H448" s="1">
        <f t="shared" si="99"/>
        <v>35.369999999999997</v>
      </c>
      <c r="I448" s="1">
        <f t="shared" si="100"/>
        <v>119.17</v>
      </c>
      <c r="J448" s="23">
        <f t="shared" si="97"/>
        <v>0.61732295643039437</v>
      </c>
      <c r="K448" s="23">
        <f t="shared" si="97"/>
        <v>2.0799088696016423</v>
      </c>
      <c r="L448">
        <f t="shared" ref="L448:L511" si="101">((1.3512213-(2*0.602837*SIN(J448)))^0.5)/0.602837</f>
        <v>1.3407886586216788</v>
      </c>
      <c r="M448">
        <f t="shared" ref="M448:M511" si="102">0.602837*(I448-(-96))</f>
        <v>129.71243729</v>
      </c>
      <c r="N448" s="24">
        <f t="shared" ref="N448:N511" si="103">L448*SIN(RADIANS(M448))</f>
        <v>1.0314162614544424</v>
      </c>
      <c r="O448" s="24">
        <f t="shared" ref="O448:O511" si="104">1.5562263-L448*COS(RADIANS(M448))</f>
        <v>2.4129028566395889</v>
      </c>
      <c r="P448" s="23">
        <f t="shared" si="98"/>
        <v>1.8001609720990699E-2</v>
      </c>
      <c r="Q448" s="23">
        <f t="shared" si="98"/>
        <v>4.2113099379137549E-2</v>
      </c>
      <c r="R448">
        <f t="shared" ref="R448:R511" si="105">((1.31018469806216-(2*0.608216684653622*SIN(P448)))^0.5)/0.608216684653622</f>
        <v>1.8661569722309839</v>
      </c>
      <c r="S448">
        <f t="shared" ref="S448:S511" si="106">0.608216684653622*(O448-(-96))</f>
        <v>59.856369502604295</v>
      </c>
      <c r="T448" s="24">
        <f t="shared" ref="T448:T511" si="107">R448*SIN(RADIANS(S448))</f>
        <v>1.6137952052491245</v>
      </c>
      <c r="U448" s="24">
        <f t="shared" ref="U448:U511" si="108">1.50229541438995-R448*COS(RADIANS(S448))</f>
        <v>0.56516848567578204</v>
      </c>
      <c r="V448">
        <v>1.6137952052491245</v>
      </c>
      <c r="W448">
        <v>0.56516848567578204</v>
      </c>
    </row>
    <row r="449" spans="1:23">
      <c r="A449" s="4"/>
      <c r="B449" s="4"/>
      <c r="F449" s="1">
        <v>119.46</v>
      </c>
      <c r="G449" s="1">
        <v>36.450000000000003</v>
      </c>
      <c r="H449" s="1">
        <f t="shared" si="99"/>
        <v>36.75</v>
      </c>
      <c r="I449" s="1">
        <f t="shared" si="100"/>
        <v>119.77</v>
      </c>
      <c r="J449" s="23">
        <f t="shared" si="97"/>
        <v>0.64140850010791606</v>
      </c>
      <c r="K449" s="23">
        <f t="shared" si="97"/>
        <v>2.0903808451136086</v>
      </c>
      <c r="L449">
        <f t="shared" si="101"/>
        <v>1.3164796358065709</v>
      </c>
      <c r="M449">
        <f t="shared" si="102"/>
        <v>130.07413948999999</v>
      </c>
      <c r="N449" s="24">
        <f t="shared" si="103"/>
        <v>1.0073860794090768</v>
      </c>
      <c r="O449" s="24">
        <f t="shared" si="104"/>
        <v>2.4037473431052501</v>
      </c>
      <c r="P449" s="23">
        <f t="shared" si="98"/>
        <v>1.7582203924445441E-2</v>
      </c>
      <c r="Q449" s="23">
        <f t="shared" si="98"/>
        <v>4.1953305523252431E-2</v>
      </c>
      <c r="R449">
        <f t="shared" si="105"/>
        <v>1.8665263886538082</v>
      </c>
      <c r="S449">
        <f t="shared" si="106"/>
        <v>59.85080096651614</v>
      </c>
      <c r="T449" s="24">
        <f t="shared" si="107"/>
        <v>1.6140235608671278</v>
      </c>
      <c r="U449" s="24">
        <f t="shared" si="108"/>
        <v>0.56482610582202519</v>
      </c>
      <c r="V449">
        <v>1.6140235608671278</v>
      </c>
      <c r="W449">
        <v>0.56482610582202519</v>
      </c>
    </row>
    <row r="450" spans="1:23">
      <c r="A450" s="4"/>
      <c r="B450" s="4"/>
      <c r="F450" s="1">
        <v>118.15</v>
      </c>
      <c r="G450" s="1">
        <v>34.03</v>
      </c>
      <c r="H450" s="1">
        <f t="shared" si="99"/>
        <v>34.049999999999997</v>
      </c>
      <c r="I450" s="1">
        <f t="shared" si="100"/>
        <v>118.25</v>
      </c>
      <c r="J450" s="23">
        <f t="shared" si="97"/>
        <v>0.59428461030406921</v>
      </c>
      <c r="K450" s="23">
        <f t="shared" si="97"/>
        <v>2.0638518404832946</v>
      </c>
      <c r="L450">
        <f t="shared" si="101"/>
        <v>1.3640176863022948</v>
      </c>
      <c r="M450">
        <f t="shared" si="102"/>
        <v>129.15782725</v>
      </c>
      <c r="N450" s="24">
        <f t="shared" si="103"/>
        <v>1.0576722530580391</v>
      </c>
      <c r="O450" s="24">
        <f t="shared" si="104"/>
        <v>2.4175471772905697</v>
      </c>
      <c r="P450" s="23">
        <f t="shared" si="98"/>
        <v>1.8459863222849447E-2</v>
      </c>
      <c r="Q450" s="23">
        <f t="shared" si="98"/>
        <v>4.2194158066015529E-2</v>
      </c>
      <c r="R450">
        <f t="shared" si="105"/>
        <v>1.8657532579696181</v>
      </c>
      <c r="S450">
        <f t="shared" si="106"/>
        <v>59.859194255913103</v>
      </c>
      <c r="T450" s="24">
        <f t="shared" si="107"/>
        <v>1.6134922751306744</v>
      </c>
      <c r="U450" s="24">
        <f t="shared" si="108"/>
        <v>0.56545076466520261</v>
      </c>
      <c r="V450">
        <v>1.6134922751306744</v>
      </c>
      <c r="W450">
        <v>0.56545076466520261</v>
      </c>
    </row>
    <row r="451" spans="1:23">
      <c r="A451" s="4"/>
      <c r="B451" s="4"/>
      <c r="F451" s="1">
        <v>120.59</v>
      </c>
      <c r="G451" s="1">
        <v>37.39</v>
      </c>
      <c r="H451" s="1">
        <f t="shared" si="99"/>
        <v>37.65</v>
      </c>
      <c r="I451" s="1">
        <f t="shared" si="100"/>
        <v>120.98</v>
      </c>
      <c r="J451" s="23">
        <f t="shared" si="97"/>
        <v>0.65711646337586505</v>
      </c>
      <c r="K451" s="23">
        <f t="shared" si="97"/>
        <v>2.11149932906274</v>
      </c>
      <c r="L451">
        <f t="shared" si="101"/>
        <v>1.3006187458603538</v>
      </c>
      <c r="M451">
        <f t="shared" si="102"/>
        <v>130.80357226000001</v>
      </c>
      <c r="N451" s="24">
        <f t="shared" si="103"/>
        <v>0.98450897173118657</v>
      </c>
      <c r="O451" s="24">
        <f t="shared" si="104"/>
        <v>2.4061387700015651</v>
      </c>
      <c r="P451" s="23">
        <f t="shared" si="98"/>
        <v>1.7182923072132983E-2</v>
      </c>
      <c r="Q451" s="23">
        <f t="shared" si="98"/>
        <v>4.1995043796413875E-2</v>
      </c>
      <c r="R451">
        <f t="shared" si="105"/>
        <v>1.8668780134527025</v>
      </c>
      <c r="S451">
        <f t="shared" si="106"/>
        <v>59.852255472254605</v>
      </c>
      <c r="T451" s="24">
        <f t="shared" si="107"/>
        <v>1.6143514205040896</v>
      </c>
      <c r="U451" s="24">
        <f t="shared" si="108"/>
        <v>0.56469048253990006</v>
      </c>
      <c r="V451">
        <v>1.6143514205040896</v>
      </c>
      <c r="W451">
        <v>0.56469048253990006</v>
      </c>
    </row>
    <row r="452" spans="1:23">
      <c r="A452" s="4"/>
      <c r="B452" s="4"/>
      <c r="F452" s="1">
        <v>117.23</v>
      </c>
      <c r="G452" s="1">
        <v>33.56</v>
      </c>
      <c r="H452" s="1">
        <f t="shared" si="99"/>
        <v>33.93</v>
      </c>
      <c r="I452" s="1">
        <f t="shared" si="100"/>
        <v>117.38</v>
      </c>
      <c r="J452" s="23">
        <f t="shared" ref="J452:K515" si="109">RADIANS(H452)</f>
        <v>0.59219021520167603</v>
      </c>
      <c r="K452" s="23">
        <f t="shared" si="109"/>
        <v>2.048667475990944</v>
      </c>
      <c r="L452">
        <f t="shared" si="101"/>
        <v>1.3661279083333322</v>
      </c>
      <c r="M452">
        <f t="shared" si="102"/>
        <v>128.63335905999998</v>
      </c>
      <c r="N452" s="24">
        <f t="shared" si="103"/>
        <v>1.0671605170275742</v>
      </c>
      <c r="O452" s="24">
        <f t="shared" si="104"/>
        <v>2.4091471010270622</v>
      </c>
      <c r="P452" s="23">
        <f t="shared" ref="P452:Q515" si="110">RADIANS(N452)</f>
        <v>1.862546466941618E-2</v>
      </c>
      <c r="Q452" s="23">
        <f t="shared" si="110"/>
        <v>4.2047549077798702E-2</v>
      </c>
      <c r="R452">
        <f t="shared" si="105"/>
        <v>1.8656073449974693</v>
      </c>
      <c r="S452">
        <f t="shared" si="106"/>
        <v>59.854085189377273</v>
      </c>
      <c r="T452" s="24">
        <f t="shared" si="107"/>
        <v>1.6132825521147973</v>
      </c>
      <c r="U452" s="24">
        <f t="shared" si="108"/>
        <v>0.56538017129136964</v>
      </c>
      <c r="V452">
        <v>1.6132825521147973</v>
      </c>
      <c r="W452">
        <v>0.56538017129136964</v>
      </c>
    </row>
    <row r="453" spans="1:23">
      <c r="A453" s="4"/>
      <c r="B453" s="4"/>
      <c r="F453" s="1">
        <v>121.29</v>
      </c>
      <c r="G453" s="1">
        <v>38.340000000000003</v>
      </c>
      <c r="H453" s="1">
        <f t="shared" si="99"/>
        <v>38.57</v>
      </c>
      <c r="I453" s="1">
        <f t="shared" si="100"/>
        <v>121.48</v>
      </c>
      <c r="J453" s="23">
        <f t="shared" si="109"/>
        <v>0.67317349249421288</v>
      </c>
      <c r="K453" s="23">
        <f t="shared" si="109"/>
        <v>2.1202259753227115</v>
      </c>
      <c r="L453">
        <f t="shared" si="101"/>
        <v>1.2844041675937476</v>
      </c>
      <c r="M453">
        <f t="shared" si="102"/>
        <v>131.10499075999999</v>
      </c>
      <c r="N453" s="24">
        <f t="shared" si="103"/>
        <v>0.9678064119384483</v>
      </c>
      <c r="O453" s="24">
        <f t="shared" si="104"/>
        <v>2.4006461095396712</v>
      </c>
      <c r="P453" s="23">
        <f t="shared" si="110"/>
        <v>1.6891408410238479E-2</v>
      </c>
      <c r="Q453" s="23">
        <f t="shared" si="110"/>
        <v>4.1899178786659719E-2</v>
      </c>
      <c r="R453">
        <f t="shared" si="105"/>
        <v>1.867134694168884</v>
      </c>
      <c r="S453">
        <f t="shared" si="106"/>
        <v>59.848914744518545</v>
      </c>
      <c r="T453" s="24">
        <f t="shared" si="107"/>
        <v>1.6145187019352216</v>
      </c>
      <c r="U453" s="24">
        <f t="shared" si="108"/>
        <v>0.56446743055147508</v>
      </c>
      <c r="V453">
        <v>1.6145187019352216</v>
      </c>
      <c r="W453">
        <v>0.56446743055147508</v>
      </c>
    </row>
    <row r="454" spans="1:23">
      <c r="A454" s="4"/>
      <c r="B454" s="4"/>
      <c r="F454" s="1">
        <v>117.09</v>
      </c>
      <c r="G454" s="1">
        <v>32.42</v>
      </c>
      <c r="H454" s="1">
        <f t="shared" si="99"/>
        <v>32.700000000000003</v>
      </c>
      <c r="I454" s="1">
        <f t="shared" si="100"/>
        <v>117.15</v>
      </c>
      <c r="J454" s="23">
        <f t="shared" si="109"/>
        <v>0.57072266540214578</v>
      </c>
      <c r="K454" s="23">
        <f t="shared" si="109"/>
        <v>2.0446532187113573</v>
      </c>
      <c r="L454">
        <f t="shared" si="101"/>
        <v>1.3877397933212183</v>
      </c>
      <c r="M454">
        <f t="shared" si="102"/>
        <v>128.49470654999999</v>
      </c>
      <c r="N454" s="24">
        <f t="shared" si="103"/>
        <v>1.0861362902354474</v>
      </c>
      <c r="O454" s="24">
        <f t="shared" si="104"/>
        <v>2.4200142907713453</v>
      </c>
      <c r="P454" s="23">
        <f t="shared" si="110"/>
        <v>1.8956654390005295E-2</v>
      </c>
      <c r="Q454" s="23">
        <f t="shared" si="110"/>
        <v>4.2237217319275398E-2</v>
      </c>
      <c r="R454">
        <f t="shared" si="105"/>
        <v>1.8653154977745723</v>
      </c>
      <c r="S454">
        <f t="shared" si="106"/>
        <v>59.86069479549505</v>
      </c>
      <c r="T454" s="24">
        <f t="shared" si="107"/>
        <v>1.6131382317766978</v>
      </c>
      <c r="U454" s="24">
        <f t="shared" si="108"/>
        <v>0.56571282250691224</v>
      </c>
      <c r="V454">
        <v>1.6131382317766978</v>
      </c>
      <c r="W454">
        <v>0.56571282250691224</v>
      </c>
    </row>
    <row r="455" spans="1:23">
      <c r="A455" s="4"/>
      <c r="B455" s="4"/>
      <c r="F455" s="1">
        <v>112.24</v>
      </c>
      <c r="G455" s="1">
        <v>37.49</v>
      </c>
      <c r="H455" s="1">
        <f t="shared" si="99"/>
        <v>37.82</v>
      </c>
      <c r="I455" s="1">
        <f t="shared" si="100"/>
        <v>112.4</v>
      </c>
      <c r="J455" s="23">
        <f t="shared" si="109"/>
        <v>0.66008352310425544</v>
      </c>
      <c r="K455" s="23">
        <f t="shared" si="109"/>
        <v>1.9617500792416265</v>
      </c>
      <c r="L455">
        <f t="shared" si="101"/>
        <v>1.2976225460808424</v>
      </c>
      <c r="M455">
        <f t="shared" si="102"/>
        <v>125.6312308</v>
      </c>
      <c r="N455" s="24">
        <f t="shared" si="103"/>
        <v>1.0546859825410548</v>
      </c>
      <c r="O455" s="24">
        <f t="shared" si="104"/>
        <v>2.3121771914795577</v>
      </c>
      <c r="P455" s="23">
        <f t="shared" si="110"/>
        <v>1.8407742969972836E-2</v>
      </c>
      <c r="Q455" s="23">
        <f t="shared" si="110"/>
        <v>4.0355104880833659E-2</v>
      </c>
      <c r="R455">
        <f t="shared" si="105"/>
        <v>1.86579917933996</v>
      </c>
      <c r="S455">
        <f t="shared" si="106"/>
        <v>59.795106472481137</v>
      </c>
      <c r="T455" s="24">
        <f t="shared" si="107"/>
        <v>1.6124830518418367</v>
      </c>
      <c r="U455" s="24">
        <f t="shared" si="108"/>
        <v>0.56362348813003227</v>
      </c>
      <c r="V455">
        <v>1.6124830518418367</v>
      </c>
      <c r="W455">
        <v>0.56362348813003227</v>
      </c>
    </row>
    <row r="456" spans="1:23">
      <c r="A456" s="4"/>
      <c r="B456" s="4"/>
      <c r="F456" s="1">
        <v>121.53</v>
      </c>
      <c r="G456" s="1">
        <v>37.200000000000003</v>
      </c>
      <c r="H456" s="1">
        <f t="shared" si="99"/>
        <v>37.33</v>
      </c>
      <c r="I456" s="1">
        <f t="shared" si="100"/>
        <v>121.88</v>
      </c>
      <c r="J456" s="23">
        <f t="shared" si="109"/>
        <v>0.65153140976948321</v>
      </c>
      <c r="K456" s="23">
        <f t="shared" si="109"/>
        <v>2.1272072923306888</v>
      </c>
      <c r="L456">
        <f t="shared" si="101"/>
        <v>1.3062585120593353</v>
      </c>
      <c r="M456">
        <f t="shared" si="102"/>
        <v>131.34612555999999</v>
      </c>
      <c r="N456" s="24">
        <f t="shared" si="103"/>
        <v>0.98065079738744165</v>
      </c>
      <c r="O456" s="24">
        <f t="shared" si="104"/>
        <v>2.4191488422428384</v>
      </c>
      <c r="P456" s="23">
        <f t="shared" si="110"/>
        <v>1.7115585226718664E-2</v>
      </c>
      <c r="Q456" s="23">
        <f t="shared" si="110"/>
        <v>4.2222112392946418E-2</v>
      </c>
      <c r="R456">
        <f t="shared" si="105"/>
        <v>1.8669373079215945</v>
      </c>
      <c r="S456">
        <f t="shared" si="106"/>
        <v>59.860168415260297</v>
      </c>
      <c r="T456" s="24">
        <f t="shared" si="107"/>
        <v>1.6145321728357682</v>
      </c>
      <c r="U456" s="24">
        <f t="shared" si="108"/>
        <v>0.56488367209751222</v>
      </c>
      <c r="V456">
        <v>1.6145321728357682</v>
      </c>
      <c r="W456">
        <v>0.56488367209751222</v>
      </c>
    </row>
    <row r="457" spans="1:23">
      <c r="A457" s="4"/>
      <c r="B457" s="4"/>
      <c r="F457" s="1">
        <v>104.49</v>
      </c>
      <c r="G457" s="1">
        <v>38.5</v>
      </c>
      <c r="H457" s="1">
        <f t="shared" si="99"/>
        <v>38.83</v>
      </c>
      <c r="I457" s="1">
        <f t="shared" si="100"/>
        <v>104.82</v>
      </c>
      <c r="J457" s="23">
        <f t="shared" si="109"/>
        <v>0.67771134854939818</v>
      </c>
      <c r="K457" s="23">
        <f t="shared" si="109"/>
        <v>1.8294541219404561</v>
      </c>
      <c r="L457">
        <f t="shared" si="101"/>
        <v>1.2798221339852551</v>
      </c>
      <c r="M457">
        <f t="shared" si="102"/>
        <v>121.06172633999999</v>
      </c>
      <c r="N457" s="24">
        <f t="shared" si="103"/>
        <v>1.0963109191396767</v>
      </c>
      <c r="O457" s="24">
        <f t="shared" si="104"/>
        <v>2.2165648973980998</v>
      </c>
      <c r="P457" s="23">
        <f t="shared" si="110"/>
        <v>1.913423516455268E-2</v>
      </c>
      <c r="Q457" s="23">
        <f t="shared" si="110"/>
        <v>3.8686355543727131E-2</v>
      </c>
      <c r="R457">
        <f t="shared" si="105"/>
        <v>1.8651589940180253</v>
      </c>
      <c r="S457">
        <f t="shared" si="106"/>
        <v>59.736953479962779</v>
      </c>
      <c r="T457" s="24">
        <f t="shared" si="107"/>
        <v>1.6109765645242495</v>
      </c>
      <c r="U457" s="24">
        <f t="shared" si="108"/>
        <v>0.56230999880097488</v>
      </c>
      <c r="V457">
        <v>1.6109765645242495</v>
      </c>
      <c r="W457">
        <v>0.56230999880097488</v>
      </c>
    </row>
    <row r="458" spans="1:23">
      <c r="A458" s="4"/>
      <c r="B458" s="4"/>
      <c r="F458" s="1">
        <v>104.99</v>
      </c>
      <c r="G458" s="1">
        <v>39.74</v>
      </c>
      <c r="H458" s="1">
        <f t="shared" si="99"/>
        <v>40.229999999999997</v>
      </c>
      <c r="I458" s="1">
        <f t="shared" si="100"/>
        <v>105.65</v>
      </c>
      <c r="J458" s="23">
        <f t="shared" si="109"/>
        <v>0.70214595807731872</v>
      </c>
      <c r="K458" s="23">
        <f t="shared" si="109"/>
        <v>1.8439403547320092</v>
      </c>
      <c r="L458">
        <f t="shared" si="101"/>
        <v>1.2551578412335584</v>
      </c>
      <c r="M458">
        <f t="shared" si="102"/>
        <v>121.56208104999999</v>
      </c>
      <c r="N458" s="24">
        <f t="shared" si="103"/>
        <v>1.0694867686973657</v>
      </c>
      <c r="O458" s="24">
        <f t="shared" si="104"/>
        <v>2.2132036649003095</v>
      </c>
      <c r="P458" s="23">
        <f t="shared" si="110"/>
        <v>1.8666065420284057E-2</v>
      </c>
      <c r="Q458" s="23">
        <f t="shared" si="110"/>
        <v>3.8627690969715661E-2</v>
      </c>
      <c r="R458">
        <f t="shared" si="105"/>
        <v>1.865571569625476</v>
      </c>
      <c r="S458">
        <f t="shared" si="106"/>
        <v>59.734909122276619</v>
      </c>
      <c r="T458" s="24">
        <f t="shared" si="107"/>
        <v>1.6112993667954236</v>
      </c>
      <c r="U458" s="24">
        <f t="shared" si="108"/>
        <v>0.5620445797933894</v>
      </c>
      <c r="V458">
        <v>1.6112993667954236</v>
      </c>
      <c r="W458">
        <v>0.5620445797933894</v>
      </c>
    </row>
    <row r="459" spans="1:23">
      <c r="A459" s="4"/>
      <c r="B459" s="4"/>
      <c r="F459" s="1">
        <v>72.400000000000006</v>
      </c>
      <c r="G459" s="1">
        <v>41.45</v>
      </c>
      <c r="H459" s="1">
        <f t="shared" si="99"/>
        <v>41.75</v>
      </c>
      <c r="I459" s="1">
        <f t="shared" si="100"/>
        <v>72.67</v>
      </c>
      <c r="J459" s="23">
        <f t="shared" si="109"/>
        <v>0.72867496270763255</v>
      </c>
      <c r="K459" s="23">
        <f t="shared" si="109"/>
        <v>1.2683307674242794</v>
      </c>
      <c r="L459">
        <f t="shared" si="101"/>
        <v>1.2284087987686847</v>
      </c>
      <c r="M459">
        <f t="shared" si="102"/>
        <v>101.68051679</v>
      </c>
      <c r="N459" s="24">
        <f t="shared" si="103"/>
        <v>1.2029705544122991</v>
      </c>
      <c r="O459" s="24">
        <f t="shared" si="104"/>
        <v>1.8049229467592374</v>
      </c>
      <c r="P459" s="23">
        <f t="shared" si="110"/>
        <v>2.0995796979036217E-2</v>
      </c>
      <c r="Q459" s="23">
        <f t="shared" si="110"/>
        <v>3.1501848165747005E-2</v>
      </c>
      <c r="R459">
        <f t="shared" si="105"/>
        <v>1.863517622414494</v>
      </c>
      <c r="S459">
        <f t="shared" si="106"/>
        <v>59.486585977480857</v>
      </c>
      <c r="T459" s="24">
        <f t="shared" si="107"/>
        <v>1.6054396492850918</v>
      </c>
      <c r="U459" s="24">
        <f t="shared" si="108"/>
        <v>0.5561128413350821</v>
      </c>
      <c r="V459">
        <v>1.6054396492850918</v>
      </c>
      <c r="W459">
        <v>0.5561128413350821</v>
      </c>
    </row>
    <row r="460" spans="1:23">
      <c r="A460" s="4"/>
      <c r="B460" s="4"/>
      <c r="F460" s="1">
        <v>72.55</v>
      </c>
      <c r="G460" s="1">
        <v>41.18</v>
      </c>
      <c r="H460" s="1">
        <f t="shared" si="99"/>
        <v>41.3</v>
      </c>
      <c r="I460" s="1">
        <f t="shared" si="100"/>
        <v>72.92</v>
      </c>
      <c r="J460" s="23">
        <f t="shared" si="109"/>
        <v>0.72082098107365811</v>
      </c>
      <c r="K460" s="23">
        <f t="shared" si="109"/>
        <v>1.2726940905542652</v>
      </c>
      <c r="L460">
        <f t="shared" si="101"/>
        <v>1.2363235544119209</v>
      </c>
      <c r="M460">
        <f t="shared" si="102"/>
        <v>101.83122604</v>
      </c>
      <c r="N460" s="24">
        <f t="shared" si="103"/>
        <v>1.2100588416656661</v>
      </c>
      <c r="O460" s="24">
        <f t="shared" si="104"/>
        <v>1.8097091019816571</v>
      </c>
      <c r="P460" s="23">
        <f t="shared" si="110"/>
        <v>2.111951092993462E-2</v>
      </c>
      <c r="Q460" s="23">
        <f t="shared" si="110"/>
        <v>3.1585382332889753E-2</v>
      </c>
      <c r="R460">
        <f t="shared" si="105"/>
        <v>1.8634084926384975</v>
      </c>
      <c r="S460">
        <f t="shared" si="106"/>
        <v>59.489496996942478</v>
      </c>
      <c r="T460" s="24">
        <f t="shared" si="107"/>
        <v>1.6053937005494441</v>
      </c>
      <c r="U460" s="24">
        <f t="shared" si="108"/>
        <v>0.55624981471018875</v>
      </c>
      <c r="V460">
        <v>1.6053937005494441</v>
      </c>
      <c r="W460">
        <v>0.55624981471018875</v>
      </c>
    </row>
    <row r="461" spans="1:23">
      <c r="A461" s="4"/>
      <c r="B461" s="4"/>
      <c r="F461" s="1">
        <v>73.11</v>
      </c>
      <c r="G461" s="1">
        <v>41.11</v>
      </c>
      <c r="H461" s="1">
        <f t="shared" si="99"/>
        <v>41.18</v>
      </c>
      <c r="I461" s="1">
        <f t="shared" si="100"/>
        <v>73.180000000000007</v>
      </c>
      <c r="J461" s="23">
        <f t="shared" si="109"/>
        <v>0.71872658597126493</v>
      </c>
      <c r="K461" s="23">
        <f t="shared" si="109"/>
        <v>1.2772319466094504</v>
      </c>
      <c r="L461">
        <f t="shared" si="101"/>
        <v>1.2384348430077361</v>
      </c>
      <c r="M461">
        <f t="shared" si="102"/>
        <v>101.98796365999999</v>
      </c>
      <c r="N461" s="24">
        <f t="shared" si="103"/>
        <v>1.2114261344833457</v>
      </c>
      <c r="O461" s="24">
        <f t="shared" si="104"/>
        <v>1.8134568990086228</v>
      </c>
      <c r="P461" s="23">
        <f t="shared" si="110"/>
        <v>2.1143374691441997E-2</v>
      </c>
      <c r="Q461" s="23">
        <f t="shared" si="110"/>
        <v>3.1650793730706762E-2</v>
      </c>
      <c r="R461">
        <f t="shared" si="105"/>
        <v>1.863387441384009</v>
      </c>
      <c r="S461">
        <f t="shared" si="106"/>
        <v>59.49177646962498</v>
      </c>
      <c r="T461" s="24">
        <f t="shared" si="107"/>
        <v>1.6054132002031647</v>
      </c>
      <c r="U461" s="24">
        <f t="shared" si="108"/>
        <v>0.5563243718516081</v>
      </c>
      <c r="V461">
        <v>1.6054132002031647</v>
      </c>
      <c r="W461">
        <v>0.5563243718516081</v>
      </c>
    </row>
    <row r="462" spans="1:23">
      <c r="A462" s="4"/>
      <c r="B462" s="4"/>
      <c r="F462" s="1">
        <v>77</v>
      </c>
      <c r="G462" s="1">
        <v>38.54</v>
      </c>
      <c r="H462" s="1">
        <f t="shared" si="99"/>
        <v>38.9</v>
      </c>
      <c r="I462" s="1">
        <f t="shared" si="100"/>
        <v>77</v>
      </c>
      <c r="J462" s="23">
        <f t="shared" si="109"/>
        <v>0.67893307902579414</v>
      </c>
      <c r="K462" s="23">
        <f t="shared" si="109"/>
        <v>1.3439035240356338</v>
      </c>
      <c r="L462">
        <f t="shared" si="101"/>
        <v>1.2785885621278799</v>
      </c>
      <c r="M462">
        <f t="shared" si="102"/>
        <v>104.29080099999999</v>
      </c>
      <c r="N462" s="24">
        <f t="shared" si="103"/>
        <v>1.2390231189397591</v>
      </c>
      <c r="O462" s="24">
        <f t="shared" si="104"/>
        <v>1.8718374879148623</v>
      </c>
      <c r="P462" s="23">
        <f t="shared" si="110"/>
        <v>2.1625032933828111E-2</v>
      </c>
      <c r="Q462" s="23">
        <f t="shared" si="110"/>
        <v>3.2669727226373915E-2</v>
      </c>
      <c r="R462">
        <f t="shared" si="105"/>
        <v>1.8629625012840887</v>
      </c>
      <c r="S462">
        <f t="shared" si="106"/>
        <v>59.527284517857652</v>
      </c>
      <c r="T462" s="24">
        <f t="shared" si="107"/>
        <v>1.6056328972865823</v>
      </c>
      <c r="U462" s="24">
        <f t="shared" si="108"/>
        <v>0.5575349789663645</v>
      </c>
      <c r="V462">
        <v>1.6056328972865823</v>
      </c>
      <c r="W462">
        <v>0.5575349789663645</v>
      </c>
    </row>
    <row r="463" spans="1:23">
      <c r="A463" s="4"/>
      <c r="B463" s="4"/>
      <c r="F463" s="1">
        <v>75.319999999999993</v>
      </c>
      <c r="G463" s="1">
        <v>39.44</v>
      </c>
      <c r="H463" s="1">
        <f t="shared" si="99"/>
        <v>39.729999999999997</v>
      </c>
      <c r="I463" s="1">
        <f t="shared" si="100"/>
        <v>75.53</v>
      </c>
      <c r="J463" s="23">
        <f t="shared" si="109"/>
        <v>0.69341931181734706</v>
      </c>
      <c r="K463" s="23">
        <f t="shared" si="109"/>
        <v>1.318247184031317</v>
      </c>
      <c r="L463">
        <f t="shared" si="101"/>
        <v>1.2639644350917383</v>
      </c>
      <c r="M463">
        <f t="shared" si="102"/>
        <v>103.40463061</v>
      </c>
      <c r="N463" s="24">
        <f t="shared" si="103"/>
        <v>1.2295304356507335</v>
      </c>
      <c r="O463" s="24">
        <f t="shared" si="104"/>
        <v>1.8492467787814233</v>
      </c>
      <c r="P463" s="23">
        <f t="shared" si="110"/>
        <v>2.1459354355585568E-2</v>
      </c>
      <c r="Q463" s="23">
        <f t="shared" si="110"/>
        <v>3.2275444971635051E-2</v>
      </c>
      <c r="R463">
        <f t="shared" si="105"/>
        <v>1.8631086806584727</v>
      </c>
      <c r="S463">
        <f t="shared" si="106"/>
        <v>59.513544471644536</v>
      </c>
      <c r="T463" s="24">
        <f t="shared" si="107"/>
        <v>1.6055322589682421</v>
      </c>
      <c r="U463" s="24">
        <f t="shared" si="108"/>
        <v>0.55707579897917814</v>
      </c>
      <c r="V463">
        <v>1.6055322589682421</v>
      </c>
      <c r="W463">
        <v>0.55707579897917814</v>
      </c>
    </row>
    <row r="464" spans="1:23">
      <c r="A464" s="4"/>
      <c r="B464" s="4"/>
      <c r="F464" s="1">
        <v>81.39</v>
      </c>
      <c r="G464" s="1">
        <v>30.2</v>
      </c>
      <c r="H464" s="1">
        <f t="shared" si="99"/>
        <v>30.33</v>
      </c>
      <c r="I464" s="1">
        <f t="shared" si="100"/>
        <v>81.650000000000006</v>
      </c>
      <c r="J464" s="23">
        <f t="shared" si="109"/>
        <v>0.52935836212988008</v>
      </c>
      <c r="K464" s="23">
        <f t="shared" si="109"/>
        <v>1.4250613342533702</v>
      </c>
      <c r="L464">
        <f t="shared" si="101"/>
        <v>1.4292670306699331</v>
      </c>
      <c r="M464">
        <f t="shared" si="102"/>
        <v>107.09399304999999</v>
      </c>
      <c r="N464" s="24">
        <f t="shared" si="103"/>
        <v>1.3661274974146507</v>
      </c>
      <c r="O464" s="24">
        <f t="shared" si="104"/>
        <v>1.9763452186023778</v>
      </c>
      <c r="P464" s="23">
        <f t="shared" si="110"/>
        <v>2.3843422831915977E-2</v>
      </c>
      <c r="Q464" s="23">
        <f t="shared" si="110"/>
        <v>3.4493731220658574E-2</v>
      </c>
      <c r="R464">
        <f t="shared" si="105"/>
        <v>1.8610041462348144</v>
      </c>
      <c r="S464">
        <f t="shared" si="106"/>
        <v>59.590847863337089</v>
      </c>
      <c r="T464" s="24">
        <f t="shared" si="107"/>
        <v>1.6049910667880338</v>
      </c>
      <c r="U464" s="24">
        <f t="shared" si="108"/>
        <v>0.56030809609220389</v>
      </c>
      <c r="V464">
        <v>1.6049910667880338</v>
      </c>
      <c r="W464">
        <v>0.56030809609220389</v>
      </c>
    </row>
    <row r="465" spans="1:23">
      <c r="A465" s="4"/>
      <c r="B465" s="4"/>
      <c r="F465" s="1">
        <v>80.2</v>
      </c>
      <c r="G465" s="1">
        <v>25.78</v>
      </c>
      <c r="H465" s="1">
        <f t="shared" ref="H465:H528" si="111">ROUND((ROUNDDOWN(G465,0)+(G465-ROUNDDOWN(G465,0))*(5/3)),2)</f>
        <v>26.3</v>
      </c>
      <c r="I465" s="1">
        <f t="shared" si="100"/>
        <v>80.33</v>
      </c>
      <c r="J465" s="23">
        <f t="shared" si="109"/>
        <v>0.4590215932745087</v>
      </c>
      <c r="K465" s="23">
        <f t="shared" si="109"/>
        <v>1.402022988127045</v>
      </c>
      <c r="L465">
        <f t="shared" si="101"/>
        <v>1.4993980614553126</v>
      </c>
      <c r="M465">
        <f t="shared" si="102"/>
        <v>106.29824820999998</v>
      </c>
      <c r="N465" s="24">
        <f t="shared" si="103"/>
        <v>1.4391430601919404</v>
      </c>
      <c r="O465" s="24">
        <f t="shared" si="104"/>
        <v>1.9770134183833061</v>
      </c>
      <c r="P465" s="23">
        <f t="shared" si="110"/>
        <v>2.5117784807576298E-2</v>
      </c>
      <c r="Q465" s="23">
        <f t="shared" si="110"/>
        <v>3.4505393506896881E-2</v>
      </c>
      <c r="R465">
        <f t="shared" si="105"/>
        <v>1.8598782759805728</v>
      </c>
      <c r="S465">
        <f t="shared" si="106"/>
        <v>59.591254273592533</v>
      </c>
      <c r="T465" s="24">
        <f t="shared" si="107"/>
        <v>1.6040267569409381</v>
      </c>
      <c r="U465" s="24">
        <f t="shared" si="108"/>
        <v>0.5608893572169551</v>
      </c>
      <c r="V465">
        <v>1.6040267569409381</v>
      </c>
      <c r="W465">
        <v>0.5608893572169551</v>
      </c>
    </row>
    <row r="466" spans="1:23">
      <c r="A466" s="4"/>
      <c r="B466" s="4"/>
      <c r="F466" s="1">
        <v>81.22</v>
      </c>
      <c r="G466" s="1">
        <v>28.32</v>
      </c>
      <c r="H466" s="1">
        <f t="shared" si="111"/>
        <v>28.53</v>
      </c>
      <c r="I466" s="1">
        <f t="shared" si="100"/>
        <v>81.37</v>
      </c>
      <c r="J466" s="23">
        <f t="shared" si="109"/>
        <v>0.49794243559398221</v>
      </c>
      <c r="K466" s="23">
        <f t="shared" si="109"/>
        <v>1.420174412347786</v>
      </c>
      <c r="L466">
        <f t="shared" si="101"/>
        <v>1.4606771220898234</v>
      </c>
      <c r="M466">
        <f t="shared" si="102"/>
        <v>106.92519869</v>
      </c>
      <c r="N466" s="24">
        <f t="shared" si="103"/>
        <v>1.3974088283588952</v>
      </c>
      <c r="O466" s="24">
        <f t="shared" si="104"/>
        <v>1.9814629651891962</v>
      </c>
      <c r="P466" s="23">
        <f t="shared" si="110"/>
        <v>2.4389385051299031E-2</v>
      </c>
      <c r="Q466" s="23">
        <f t="shared" si="110"/>
        <v>3.4583052748881259E-2</v>
      </c>
      <c r="R466">
        <f t="shared" si="105"/>
        <v>1.8605218799678693</v>
      </c>
      <c r="S466">
        <f t="shared" si="106"/>
        <v>59.593960562199022</v>
      </c>
      <c r="T466" s="24">
        <f t="shared" si="107"/>
        <v>1.6046263040963646</v>
      </c>
      <c r="U466" s="24">
        <f t="shared" si="108"/>
        <v>0.56063937843987133</v>
      </c>
      <c r="V466">
        <v>1.6046263040963646</v>
      </c>
      <c r="W466">
        <v>0.56063937843987133</v>
      </c>
    </row>
    <row r="467" spans="1:23">
      <c r="A467" s="4"/>
      <c r="B467" s="4"/>
      <c r="F467" s="1">
        <v>87.12</v>
      </c>
      <c r="G467" s="1">
        <v>30.26</v>
      </c>
      <c r="H467" s="1">
        <f t="shared" si="111"/>
        <v>30.43</v>
      </c>
      <c r="I467" s="1">
        <f t="shared" ref="I467:I530" si="112">ROUND((ROUNDDOWN(F467,0)+(F467-ROUNDDOWN(F467,0))*(5/3)),2)</f>
        <v>87.2</v>
      </c>
      <c r="J467" s="23">
        <f t="shared" si="109"/>
        <v>0.53110369138187452</v>
      </c>
      <c r="K467" s="23">
        <f t="shared" si="109"/>
        <v>1.5219271077390555</v>
      </c>
      <c r="L467">
        <f t="shared" si="101"/>
        <v>1.4275184540374155</v>
      </c>
      <c r="M467">
        <f t="shared" si="102"/>
        <v>110.43973839999998</v>
      </c>
      <c r="N467" s="24">
        <f t="shared" si="103"/>
        <v>1.3376419012883156</v>
      </c>
      <c r="O467" s="24">
        <f t="shared" si="104"/>
        <v>2.0547471927769756</v>
      </c>
      <c r="P467" s="23">
        <f t="shared" si="110"/>
        <v>2.3346255390118087E-2</v>
      </c>
      <c r="Q467" s="23">
        <f t="shared" si="110"/>
        <v>3.5862103810068872E-2</v>
      </c>
      <c r="R467">
        <f t="shared" si="105"/>
        <v>1.8614432072495637</v>
      </c>
      <c r="S467">
        <f t="shared" si="106"/>
        <v>59.638533252139858</v>
      </c>
      <c r="T467" s="24">
        <f t="shared" si="107"/>
        <v>1.6061533412952456</v>
      </c>
      <c r="U467" s="24">
        <f t="shared" si="108"/>
        <v>0.56142227838187997</v>
      </c>
      <c r="V467">
        <v>1.6061533412952456</v>
      </c>
      <c r="W467">
        <v>0.56142227838187997</v>
      </c>
    </row>
    <row r="468" spans="1:23">
      <c r="A468" s="4"/>
      <c r="B468" s="4"/>
      <c r="F468" s="1">
        <v>82.27</v>
      </c>
      <c r="G468" s="1">
        <v>27.56</v>
      </c>
      <c r="H468" s="1">
        <f t="shared" si="111"/>
        <v>27.93</v>
      </c>
      <c r="I468" s="1">
        <f t="shared" si="112"/>
        <v>82.45</v>
      </c>
      <c r="J468" s="23">
        <f t="shared" si="109"/>
        <v>0.48747046008201622</v>
      </c>
      <c r="K468" s="23">
        <f t="shared" si="109"/>
        <v>1.4390239682693247</v>
      </c>
      <c r="L468">
        <f t="shared" si="101"/>
        <v>1.4711177499028394</v>
      </c>
      <c r="M468">
        <f t="shared" si="102"/>
        <v>107.57626264999999</v>
      </c>
      <c r="N468" s="24">
        <f t="shared" si="103"/>
        <v>1.4024398774580054</v>
      </c>
      <c r="O468" s="24">
        <f t="shared" si="104"/>
        <v>2.0004670277532846</v>
      </c>
      <c r="P468" s="23">
        <f t="shared" si="110"/>
        <v>2.4477193422907998E-2</v>
      </c>
      <c r="Q468" s="23">
        <f t="shared" si="110"/>
        <v>3.4914736211879599E-2</v>
      </c>
      <c r="R468">
        <f t="shared" si="105"/>
        <v>1.860444304890162</v>
      </c>
      <c r="S468">
        <f t="shared" si="106"/>
        <v>59.605519150126703</v>
      </c>
      <c r="T468" s="24">
        <f t="shared" si="107"/>
        <v>1.6047493234695525</v>
      </c>
      <c r="U468" s="24">
        <f t="shared" si="108"/>
        <v>0.5610023567175525</v>
      </c>
      <c r="V468">
        <v>1.6047493234695525</v>
      </c>
      <c r="W468">
        <v>0.5610023567175525</v>
      </c>
    </row>
    <row r="469" spans="1:23">
      <c r="A469" s="4"/>
      <c r="B469" s="4"/>
      <c r="F469" s="1">
        <v>80.03</v>
      </c>
      <c r="G469" s="1">
        <v>26.42</v>
      </c>
      <c r="H469" s="1">
        <f t="shared" si="111"/>
        <v>26.7</v>
      </c>
      <c r="I469" s="1">
        <f t="shared" si="112"/>
        <v>80.05</v>
      </c>
      <c r="J469" s="23">
        <f t="shared" si="109"/>
        <v>0.46600291028248597</v>
      </c>
      <c r="K469" s="23">
        <f t="shared" si="109"/>
        <v>1.3971360662214607</v>
      </c>
      <c r="L469">
        <f t="shared" si="101"/>
        <v>1.4924699426444972</v>
      </c>
      <c r="M469">
        <f t="shared" si="102"/>
        <v>106.12945385</v>
      </c>
      <c r="N469" s="24">
        <f t="shared" si="103"/>
        <v>1.4337210557852518</v>
      </c>
      <c r="O469" s="24">
        <f t="shared" si="104"/>
        <v>1.9708471676553696</v>
      </c>
      <c r="P469" s="23">
        <f t="shared" si="110"/>
        <v>2.502315297862194E-2</v>
      </c>
      <c r="Q469" s="23">
        <f t="shared" si="110"/>
        <v>3.4397772129190894E-2</v>
      </c>
      <c r="R469">
        <f t="shared" si="105"/>
        <v>1.8599619032893941</v>
      </c>
      <c r="S469">
        <f t="shared" si="106"/>
        <v>59.587503857018035</v>
      </c>
      <c r="T469" s="24">
        <f t="shared" si="107"/>
        <v>1.6040372522434074</v>
      </c>
      <c r="U469" s="24">
        <f t="shared" si="108"/>
        <v>0.56074203029358105</v>
      </c>
      <c r="V469">
        <v>1.6040372522434074</v>
      </c>
      <c r="W469">
        <v>0.56074203029358105</v>
      </c>
    </row>
    <row r="470" spans="1:23">
      <c r="A470" s="4"/>
      <c r="B470" s="4"/>
      <c r="F470" s="1">
        <v>80.900000000000006</v>
      </c>
      <c r="G470" s="1">
        <v>26.8</v>
      </c>
      <c r="H470" s="1">
        <f t="shared" si="111"/>
        <v>27.33</v>
      </c>
      <c r="I470" s="1">
        <f t="shared" si="112"/>
        <v>81.5</v>
      </c>
      <c r="J470" s="23">
        <f t="shared" si="109"/>
        <v>0.47699848457005023</v>
      </c>
      <c r="K470" s="23">
        <f t="shared" si="109"/>
        <v>1.4224433403753787</v>
      </c>
      <c r="L470">
        <f t="shared" si="101"/>
        <v>1.4815423120717079</v>
      </c>
      <c r="M470">
        <f t="shared" si="102"/>
        <v>107.00356749999999</v>
      </c>
      <c r="N470" s="24">
        <f t="shared" si="103"/>
        <v>1.4167789858395425</v>
      </c>
      <c r="O470" s="24">
        <f t="shared" si="104"/>
        <v>1.9894755674457272</v>
      </c>
      <c r="P470" s="23">
        <f t="shared" si="110"/>
        <v>2.4727458075966137E-2</v>
      </c>
      <c r="Q470" s="23">
        <f t="shared" si="110"/>
        <v>3.4722899039910451E-2</v>
      </c>
      <c r="R470">
        <f t="shared" si="105"/>
        <v>1.8602231895502441</v>
      </c>
      <c r="S470">
        <f t="shared" si="106"/>
        <v>59.598833960578929</v>
      </c>
      <c r="T470" s="24">
        <f t="shared" si="107"/>
        <v>1.6044487710936641</v>
      </c>
      <c r="U470" s="24">
        <f t="shared" si="108"/>
        <v>0.56092701898010078</v>
      </c>
      <c r="V470">
        <v>1.6044487710936641</v>
      </c>
      <c r="W470">
        <v>0.56092701898010078</v>
      </c>
    </row>
    <row r="471" spans="1:23">
      <c r="A471" s="4"/>
      <c r="B471" s="4"/>
      <c r="F471" s="1">
        <v>84.15</v>
      </c>
      <c r="G471" s="1">
        <v>30.27</v>
      </c>
      <c r="H471" s="1">
        <f t="shared" si="111"/>
        <v>30.45</v>
      </c>
      <c r="I471" s="1">
        <f t="shared" si="112"/>
        <v>84.25</v>
      </c>
      <c r="J471" s="23">
        <f t="shared" si="109"/>
        <v>0.53145275723227337</v>
      </c>
      <c r="K471" s="23">
        <f t="shared" si="109"/>
        <v>1.4704398948052226</v>
      </c>
      <c r="L471">
        <f t="shared" si="101"/>
        <v>1.4271686966489692</v>
      </c>
      <c r="M471">
        <f t="shared" si="102"/>
        <v>108.66136924999999</v>
      </c>
      <c r="N471" s="24">
        <f t="shared" si="103"/>
        <v>1.352137058612958</v>
      </c>
      <c r="O471" s="24">
        <f t="shared" si="104"/>
        <v>2.0128835712880151</v>
      </c>
      <c r="P471" s="23">
        <f t="shared" si="110"/>
        <v>2.3599243611027668E-2</v>
      </c>
      <c r="Q471" s="23">
        <f t="shared" si="110"/>
        <v>3.5131445778277863E-2</v>
      </c>
      <c r="R471">
        <f t="shared" si="105"/>
        <v>1.8612197993169215</v>
      </c>
      <c r="S471">
        <f t="shared" si="106"/>
        <v>59.613071099070254</v>
      </c>
      <c r="T471" s="24">
        <f t="shared" si="107"/>
        <v>1.6055423420061645</v>
      </c>
      <c r="U471" s="24">
        <f t="shared" si="108"/>
        <v>0.56082160732217934</v>
      </c>
      <c r="V471">
        <v>1.6055423420061645</v>
      </c>
      <c r="W471">
        <v>0.56082160732217934</v>
      </c>
    </row>
    <row r="472" spans="1:23">
      <c r="A472" s="4"/>
      <c r="B472" s="4"/>
      <c r="F472" s="1">
        <v>84.23</v>
      </c>
      <c r="G472" s="1">
        <v>33.44</v>
      </c>
      <c r="H472" s="1">
        <f t="shared" si="111"/>
        <v>33.729999999999997</v>
      </c>
      <c r="I472" s="1">
        <f t="shared" si="112"/>
        <v>84.38</v>
      </c>
      <c r="J472" s="23">
        <f t="shared" si="109"/>
        <v>0.58869955669768725</v>
      </c>
      <c r="K472" s="23">
        <f t="shared" si="109"/>
        <v>1.4727088228328151</v>
      </c>
      <c r="L472">
        <f t="shared" si="101"/>
        <v>1.3696443052998553</v>
      </c>
      <c r="M472">
        <f t="shared" si="102"/>
        <v>108.73973805999999</v>
      </c>
      <c r="N472" s="24">
        <f t="shared" si="103"/>
        <v>1.2970362907802835</v>
      </c>
      <c r="O472" s="24">
        <f t="shared" si="104"/>
        <v>1.9962517349912594</v>
      </c>
      <c r="P472" s="23">
        <f t="shared" si="110"/>
        <v>2.2637553791970518E-2</v>
      </c>
      <c r="Q472" s="23">
        <f t="shared" si="110"/>
        <v>3.4841165474246774E-2</v>
      </c>
      <c r="R472">
        <f t="shared" si="105"/>
        <v>1.8620689091838689</v>
      </c>
      <c r="S472">
        <f t="shared" si="106"/>
        <v>59.602955338738141</v>
      </c>
      <c r="T472" s="24">
        <f t="shared" si="107"/>
        <v>1.6061084876824596</v>
      </c>
      <c r="U472" s="24">
        <f t="shared" si="108"/>
        <v>0.56010851767382297</v>
      </c>
      <c r="V472">
        <v>1.6061084876824596</v>
      </c>
      <c r="W472">
        <v>0.56010851767382297</v>
      </c>
    </row>
    <row r="473" spans="1:23">
      <c r="A473" s="4"/>
      <c r="B473" s="4"/>
      <c r="F473" s="1">
        <v>81.58</v>
      </c>
      <c r="G473" s="1">
        <v>33.28</v>
      </c>
      <c r="H473" s="1">
        <f t="shared" si="111"/>
        <v>33.47</v>
      </c>
      <c r="I473" s="1">
        <f t="shared" si="112"/>
        <v>81.97</v>
      </c>
      <c r="J473" s="23">
        <f t="shared" si="109"/>
        <v>0.58416170064250206</v>
      </c>
      <c r="K473" s="23">
        <f t="shared" si="109"/>
        <v>1.430646387859752</v>
      </c>
      <c r="L473">
        <f t="shared" si="101"/>
        <v>1.3742143730313503</v>
      </c>
      <c r="M473">
        <f t="shared" si="102"/>
        <v>107.28690089</v>
      </c>
      <c r="N473" s="24">
        <f t="shared" si="103"/>
        <v>1.3121394073791504</v>
      </c>
      <c r="O473" s="24">
        <f t="shared" si="104"/>
        <v>1.9645831520897368</v>
      </c>
      <c r="P473" s="23">
        <f t="shared" si="110"/>
        <v>2.2901152903933353E-2</v>
      </c>
      <c r="Q473" s="23">
        <f t="shared" si="110"/>
        <v>3.4288444433174421E-2</v>
      </c>
      <c r="R473">
        <f t="shared" si="105"/>
        <v>1.8618362048815018</v>
      </c>
      <c r="S473">
        <f t="shared" si="106"/>
        <v>59.583693978238088</v>
      </c>
      <c r="T473" s="24">
        <f t="shared" si="107"/>
        <v>1.6055909809241919</v>
      </c>
      <c r="U473" s="24">
        <f t="shared" si="108"/>
        <v>0.55968645210365586</v>
      </c>
      <c r="V473">
        <v>1.6055909809241919</v>
      </c>
      <c r="W473">
        <v>0.55968645210365586</v>
      </c>
    </row>
    <row r="474" spans="1:23">
      <c r="A474" s="4"/>
      <c r="B474" s="4"/>
      <c r="F474" s="1">
        <v>83.39</v>
      </c>
      <c r="G474" s="1">
        <v>32.5</v>
      </c>
      <c r="H474" s="1">
        <f t="shared" si="111"/>
        <v>32.83</v>
      </c>
      <c r="I474" s="1">
        <f t="shared" si="112"/>
        <v>83.65</v>
      </c>
      <c r="J474" s="23">
        <f t="shared" si="109"/>
        <v>0.57299159342973838</v>
      </c>
      <c r="K474" s="23">
        <f t="shared" si="109"/>
        <v>1.4599679192932569</v>
      </c>
      <c r="L474">
        <f t="shared" si="101"/>
        <v>1.3854572818089508</v>
      </c>
      <c r="M474">
        <f t="shared" si="102"/>
        <v>108.29966705</v>
      </c>
      <c r="N474" s="24">
        <f t="shared" si="103"/>
        <v>1.3153909694632231</v>
      </c>
      <c r="O474" s="24">
        <f t="shared" si="104"/>
        <v>1.9912417907265361</v>
      </c>
      <c r="P474" s="23">
        <f t="shared" si="110"/>
        <v>2.2957903368133432E-2</v>
      </c>
      <c r="Q474" s="23">
        <f t="shared" si="110"/>
        <v>3.4753725451485945E-2</v>
      </c>
      <c r="R474">
        <f t="shared" si="105"/>
        <v>1.8617861021639017</v>
      </c>
      <c r="S474">
        <f t="shared" si="106"/>
        <v>59.599908207047143</v>
      </c>
      <c r="T474" s="24">
        <f t="shared" si="107"/>
        <v>1.6058144528834519</v>
      </c>
      <c r="U474" s="24">
        <f t="shared" si="108"/>
        <v>0.56016621246418752</v>
      </c>
      <c r="V474">
        <v>1.6058144528834519</v>
      </c>
      <c r="W474">
        <v>0.56016621246418752</v>
      </c>
    </row>
    <row r="475" spans="1:23">
      <c r="A475" s="4"/>
      <c r="B475" s="4"/>
      <c r="F475" s="1">
        <v>84.56</v>
      </c>
      <c r="G475" s="1">
        <v>32.29</v>
      </c>
      <c r="H475" s="1">
        <f t="shared" si="111"/>
        <v>32.479999999999997</v>
      </c>
      <c r="I475" s="1">
        <f t="shared" si="112"/>
        <v>84.93</v>
      </c>
      <c r="J475" s="23">
        <f t="shared" si="109"/>
        <v>0.56688294104775816</v>
      </c>
      <c r="K475" s="23">
        <f t="shared" si="109"/>
        <v>1.4823081337187842</v>
      </c>
      <c r="L475">
        <f t="shared" si="101"/>
        <v>1.391601522647363</v>
      </c>
      <c r="M475">
        <f t="shared" si="102"/>
        <v>109.07129841</v>
      </c>
      <c r="N475" s="24">
        <f t="shared" si="103"/>
        <v>1.3152202852267088</v>
      </c>
      <c r="O475" s="24">
        <f t="shared" si="104"/>
        <v>2.0109244407072544</v>
      </c>
      <c r="P475" s="23">
        <f t="shared" si="110"/>
        <v>2.2954924366225003E-2</v>
      </c>
      <c r="Q475" s="23">
        <f t="shared" si="110"/>
        <v>3.5097252499167078E-2</v>
      </c>
      <c r="R475">
        <f t="shared" si="105"/>
        <v>1.861788732237581</v>
      </c>
      <c r="S475">
        <f t="shared" si="106"/>
        <v>59.611879523163616</v>
      </c>
      <c r="T475" s="24">
        <f t="shared" si="107"/>
        <v>1.6060135340033126</v>
      </c>
      <c r="U475" s="24">
        <f t="shared" si="108"/>
        <v>0.56050041966710185</v>
      </c>
      <c r="V475">
        <v>1.6060135340033126</v>
      </c>
      <c r="W475">
        <v>0.56050041966710185</v>
      </c>
    </row>
    <row r="476" spans="1:23">
      <c r="A476" s="4"/>
      <c r="B476" s="4"/>
      <c r="F476" s="1">
        <v>81.05</v>
      </c>
      <c r="G476" s="1">
        <v>32.04</v>
      </c>
      <c r="H476" s="1">
        <f t="shared" si="111"/>
        <v>32.07</v>
      </c>
      <c r="I476" s="1">
        <f t="shared" si="112"/>
        <v>81.08</v>
      </c>
      <c r="J476" s="23">
        <f t="shared" si="109"/>
        <v>0.55972709111458152</v>
      </c>
      <c r="K476" s="23">
        <f t="shared" si="109"/>
        <v>1.4151129575170023</v>
      </c>
      <c r="L476">
        <f t="shared" si="101"/>
        <v>1.3987949436162816</v>
      </c>
      <c r="M476">
        <f t="shared" si="102"/>
        <v>106.75037595999999</v>
      </c>
      <c r="N476" s="24">
        <f t="shared" si="103"/>
        <v>1.3394433323990309</v>
      </c>
      <c r="O476" s="24">
        <f t="shared" si="104"/>
        <v>1.9593625717224232</v>
      </c>
      <c r="P476" s="23">
        <f t="shared" si="110"/>
        <v>2.3377696294247928E-2</v>
      </c>
      <c r="Q476" s="23">
        <f t="shared" si="110"/>
        <v>3.4197328116899829E-2</v>
      </c>
      <c r="R476">
        <f t="shared" si="105"/>
        <v>1.8614154439154695</v>
      </c>
      <c r="S476">
        <f t="shared" si="106"/>
        <v>59.58051873415512</v>
      </c>
      <c r="T476" s="24">
        <f t="shared" si="107"/>
        <v>1.6051759008494679</v>
      </c>
      <c r="U476" s="24">
        <f t="shared" si="108"/>
        <v>0.55981051680319105</v>
      </c>
      <c r="V476">
        <v>1.6051759008494679</v>
      </c>
      <c r="W476">
        <v>0.55981051680319105</v>
      </c>
    </row>
    <row r="477" spans="1:23">
      <c r="A477" s="4"/>
      <c r="B477" s="4"/>
      <c r="F477" s="1">
        <v>90.35</v>
      </c>
      <c r="G477" s="1">
        <v>41.32</v>
      </c>
      <c r="H477" s="1">
        <f t="shared" si="111"/>
        <v>41.53</v>
      </c>
      <c r="I477" s="1">
        <f t="shared" si="112"/>
        <v>90.58</v>
      </c>
      <c r="J477" s="23">
        <f t="shared" si="109"/>
        <v>0.72483523835324504</v>
      </c>
      <c r="K477" s="23">
        <f t="shared" si="109"/>
        <v>1.5809192364564637</v>
      </c>
      <c r="L477">
        <f t="shared" si="101"/>
        <v>1.2322777081988228</v>
      </c>
      <c r="M477">
        <f t="shared" si="102"/>
        <v>112.47732745999998</v>
      </c>
      <c r="N477" s="24">
        <f t="shared" si="103"/>
        <v>1.1386626699179296</v>
      </c>
      <c r="O477" s="24">
        <f t="shared" si="104"/>
        <v>2.027348019154525</v>
      </c>
      <c r="P477" s="23">
        <f t="shared" si="110"/>
        <v>1.9873412659617264E-2</v>
      </c>
      <c r="Q477" s="23">
        <f t="shared" si="110"/>
        <v>3.5383898018031532E-2</v>
      </c>
      <c r="R477">
        <f t="shared" si="105"/>
        <v>1.8645074139431341</v>
      </c>
      <c r="S477">
        <f t="shared" si="106"/>
        <v>59.621868617596967</v>
      </c>
      <c r="T477" s="24">
        <f t="shared" si="107"/>
        <v>1.6085231296266154</v>
      </c>
      <c r="U477" s="24">
        <f t="shared" si="108"/>
        <v>0.55940558089660253</v>
      </c>
      <c r="V477">
        <v>1.6085231296266154</v>
      </c>
      <c r="W477">
        <v>0.55940558089660253</v>
      </c>
    </row>
    <row r="478" spans="1:23">
      <c r="A478" s="4"/>
      <c r="B478" s="4"/>
      <c r="F478" s="1">
        <v>93.37</v>
      </c>
      <c r="G478" s="1">
        <v>41.35</v>
      </c>
      <c r="H478" s="1">
        <f t="shared" si="111"/>
        <v>41.58</v>
      </c>
      <c r="I478" s="1">
        <f t="shared" si="112"/>
        <v>93.62</v>
      </c>
      <c r="J478" s="23">
        <f t="shared" si="109"/>
        <v>0.72570790297924215</v>
      </c>
      <c r="K478" s="23">
        <f t="shared" si="109"/>
        <v>1.6339772457170914</v>
      </c>
      <c r="L478">
        <f t="shared" si="101"/>
        <v>1.2313983196499318</v>
      </c>
      <c r="M478">
        <f t="shared" si="102"/>
        <v>114.30995193999999</v>
      </c>
      <c r="N478" s="24">
        <f t="shared" si="103"/>
        <v>1.1222124290165267</v>
      </c>
      <c r="O478" s="24">
        <f t="shared" si="104"/>
        <v>2.0631593190444324</v>
      </c>
      <c r="P478" s="23">
        <f t="shared" si="110"/>
        <v>1.9586301793141542E-2</v>
      </c>
      <c r="Q478" s="23">
        <f t="shared" si="110"/>
        <v>3.6008923110529494E-2</v>
      </c>
      <c r="R478">
        <f t="shared" si="105"/>
        <v>1.864760526198127</v>
      </c>
      <c r="S478">
        <f t="shared" si="106"/>
        <v>59.643649647689138</v>
      </c>
      <c r="T478" s="24">
        <f t="shared" si="107"/>
        <v>1.6090998639050509</v>
      </c>
      <c r="U478" s="24">
        <f t="shared" si="108"/>
        <v>0.55988921319671603</v>
      </c>
      <c r="V478">
        <v>1.6090998639050509</v>
      </c>
      <c r="W478">
        <v>0.55988921319671603</v>
      </c>
    </row>
    <row r="479" spans="1:23">
      <c r="A479" s="4"/>
      <c r="B479" s="4"/>
      <c r="F479" s="1">
        <v>93.12</v>
      </c>
      <c r="G479" s="1">
        <v>43.8</v>
      </c>
      <c r="H479" s="1">
        <f t="shared" si="111"/>
        <v>44.33</v>
      </c>
      <c r="I479" s="1">
        <f t="shared" si="112"/>
        <v>93.2</v>
      </c>
      <c r="J479" s="23">
        <f t="shared" si="109"/>
        <v>0.77370445740908622</v>
      </c>
      <c r="K479" s="23">
        <f t="shared" si="109"/>
        <v>1.6266468628587152</v>
      </c>
      <c r="L479">
        <f t="shared" si="101"/>
        <v>1.1831357522860271</v>
      </c>
      <c r="M479">
        <f t="shared" si="102"/>
        <v>114.05676039999999</v>
      </c>
      <c r="N479" s="24">
        <f t="shared" si="103"/>
        <v>1.0803710339459027</v>
      </c>
      <c r="O479" s="24">
        <f t="shared" si="104"/>
        <v>2.0385214765755948</v>
      </c>
      <c r="P479" s="23">
        <f t="shared" si="110"/>
        <v>1.8856031685531429E-2</v>
      </c>
      <c r="Q479" s="23">
        <f t="shared" si="110"/>
        <v>3.5578911638860587E-2</v>
      </c>
      <c r="R479">
        <f t="shared" si="105"/>
        <v>1.8654041720015064</v>
      </c>
      <c r="S479">
        <f t="shared" si="106"/>
        <v>59.628664500825728</v>
      </c>
      <c r="T479" s="24">
        <f t="shared" si="107"/>
        <v>1.6094086479949872</v>
      </c>
      <c r="U479" s="24">
        <f t="shared" si="108"/>
        <v>0.55914297248059819</v>
      </c>
      <c r="V479">
        <v>1.6094086479949872</v>
      </c>
      <c r="W479">
        <v>0.55914297248059819</v>
      </c>
    </row>
    <row r="480" spans="1:23">
      <c r="A480" s="4"/>
      <c r="B480" s="4"/>
      <c r="F480" s="1">
        <v>96.23</v>
      </c>
      <c r="G480" s="1">
        <v>42.29</v>
      </c>
      <c r="H480" s="1">
        <f t="shared" si="111"/>
        <v>42.48</v>
      </c>
      <c r="I480" s="1">
        <f t="shared" si="112"/>
        <v>96.38</v>
      </c>
      <c r="J480" s="23">
        <f t="shared" si="109"/>
        <v>0.74141586624719114</v>
      </c>
      <c r="K480" s="23">
        <f t="shared" si="109"/>
        <v>1.6821483330721347</v>
      </c>
      <c r="L480">
        <f t="shared" si="101"/>
        <v>1.215579133296496</v>
      </c>
      <c r="M480">
        <f t="shared" si="102"/>
        <v>115.97378205999999</v>
      </c>
      <c r="N480" s="24">
        <f t="shared" si="103"/>
        <v>1.0927990112756933</v>
      </c>
      <c r="O480" s="24">
        <f t="shared" si="104"/>
        <v>2.0886011212122053</v>
      </c>
      <c r="P480" s="23">
        <f t="shared" si="110"/>
        <v>1.9072940809299489E-2</v>
      </c>
      <c r="Q480" s="23">
        <f t="shared" si="110"/>
        <v>3.6452966325998162E-2</v>
      </c>
      <c r="R480">
        <f t="shared" si="105"/>
        <v>1.8652130147856805</v>
      </c>
      <c r="S480">
        <f t="shared" si="106"/>
        <v>59.659123776255235</v>
      </c>
      <c r="T480" s="24">
        <f t="shared" si="107"/>
        <v>1.6097448387582072</v>
      </c>
      <c r="U480" s="24">
        <f t="shared" si="108"/>
        <v>0.56009525273787253</v>
      </c>
      <c r="V480">
        <v>1.6097448387582072</v>
      </c>
      <c r="W480">
        <v>0.56009525273787253</v>
      </c>
    </row>
    <row r="481" spans="1:23">
      <c r="A481" s="4"/>
      <c r="B481" s="4"/>
      <c r="F481" s="1">
        <v>116.12</v>
      </c>
      <c r="G481" s="1">
        <v>43.36</v>
      </c>
      <c r="H481" s="1">
        <f t="shared" si="111"/>
        <v>43.6</v>
      </c>
      <c r="I481" s="1">
        <f t="shared" si="112"/>
        <v>116.2</v>
      </c>
      <c r="J481" s="23">
        <f t="shared" si="109"/>
        <v>0.76096355386952774</v>
      </c>
      <c r="K481" s="23">
        <f t="shared" si="109"/>
        <v>2.0280725908174109</v>
      </c>
      <c r="L481">
        <f t="shared" si="101"/>
        <v>1.1959240328688985</v>
      </c>
      <c r="M481">
        <f t="shared" si="102"/>
        <v>127.92201139999999</v>
      </c>
      <c r="N481" s="24">
        <f t="shared" si="103"/>
        <v>0.94340232429920068</v>
      </c>
      <c r="O481" s="24">
        <f t="shared" si="104"/>
        <v>2.29122721625812</v>
      </c>
      <c r="P481" s="23">
        <f t="shared" si="110"/>
        <v>1.6465476729988358E-2</v>
      </c>
      <c r="Q481" s="23">
        <f t="shared" si="110"/>
        <v>3.9989458835008346E-2</v>
      </c>
      <c r="R481">
        <f t="shared" si="105"/>
        <v>1.8675096688528838</v>
      </c>
      <c r="S481">
        <f t="shared" si="106"/>
        <v>59.782364348008372</v>
      </c>
      <c r="T481" s="24">
        <f t="shared" si="107"/>
        <v>1.6137523268976293</v>
      </c>
      <c r="U481" s="24">
        <f t="shared" si="108"/>
        <v>0.56240404263920618</v>
      </c>
      <c r="V481">
        <v>1.6137523268976293</v>
      </c>
      <c r="W481">
        <v>0.56240404263920618</v>
      </c>
    </row>
    <row r="482" spans="1:23">
      <c r="A482" s="4"/>
      <c r="B482" s="4"/>
      <c r="F482" s="1">
        <v>112.2</v>
      </c>
      <c r="G482" s="1">
        <v>43.3</v>
      </c>
      <c r="H482" s="1">
        <f t="shared" si="111"/>
        <v>43.5</v>
      </c>
      <c r="I482" s="1">
        <f t="shared" si="112"/>
        <v>112.33</v>
      </c>
      <c r="J482" s="23">
        <f t="shared" si="109"/>
        <v>0.7592182246175333</v>
      </c>
      <c r="K482" s="23">
        <f t="shared" si="109"/>
        <v>1.9605283487652303</v>
      </c>
      <c r="L482">
        <f t="shared" si="101"/>
        <v>1.1976773392937827</v>
      </c>
      <c r="M482">
        <f t="shared" si="102"/>
        <v>125.58903220999998</v>
      </c>
      <c r="N482" s="24">
        <f t="shared" si="103"/>
        <v>0.97396579820795914</v>
      </c>
      <c r="O482" s="24">
        <f t="shared" si="104"/>
        <v>2.2532353623363286</v>
      </c>
      <c r="P482" s="23">
        <f t="shared" si="110"/>
        <v>1.6998909980543573E-2</v>
      </c>
      <c r="Q482" s="23">
        <f t="shared" si="110"/>
        <v>3.9326375895136365E-2</v>
      </c>
      <c r="R482">
        <f t="shared" si="105"/>
        <v>1.8670400422368207</v>
      </c>
      <c r="S482">
        <f t="shared" si="106"/>
        <v>59.759257068572218</v>
      </c>
      <c r="T482" s="24">
        <f t="shared" si="107"/>
        <v>1.6129674208945546</v>
      </c>
      <c r="U482" s="24">
        <f t="shared" si="108"/>
        <v>0.561989815954825</v>
      </c>
      <c r="V482">
        <v>1.6129674208945546</v>
      </c>
      <c r="W482">
        <v>0.561989815954825</v>
      </c>
    </row>
    <row r="483" spans="1:23">
      <c r="A483" s="4"/>
      <c r="B483" s="4"/>
      <c r="F483" s="1">
        <v>87.37</v>
      </c>
      <c r="G483" s="1">
        <v>41.52</v>
      </c>
      <c r="H483" s="1">
        <f t="shared" si="111"/>
        <v>41.87</v>
      </c>
      <c r="I483" s="1">
        <f t="shared" si="112"/>
        <v>87.62</v>
      </c>
      <c r="J483" s="23">
        <f t="shared" si="109"/>
        <v>0.73076935781002572</v>
      </c>
      <c r="K483" s="23">
        <f t="shared" si="109"/>
        <v>1.5292574905974317</v>
      </c>
      <c r="L483">
        <f t="shared" si="101"/>
        <v>1.226298933506818</v>
      </c>
      <c r="M483">
        <f t="shared" si="102"/>
        <v>110.69292994</v>
      </c>
      <c r="N483" s="24">
        <f t="shared" si="103"/>
        <v>1.1471874965015059</v>
      </c>
      <c r="O483" s="24">
        <f t="shared" si="104"/>
        <v>1.9895505690994435</v>
      </c>
      <c r="P483" s="23">
        <f t="shared" si="110"/>
        <v>2.0022198951662209E-2</v>
      </c>
      <c r="Q483" s="23">
        <f t="shared" si="110"/>
        <v>3.4724208065712241E-2</v>
      </c>
      <c r="R483">
        <f t="shared" si="105"/>
        <v>1.8643762334248981</v>
      </c>
      <c r="S483">
        <f t="shared" si="106"/>
        <v>59.598879577836108</v>
      </c>
      <c r="T483" s="24">
        <f t="shared" si="107"/>
        <v>1.6080315365971853</v>
      </c>
      <c r="U483" s="24">
        <f t="shared" si="108"/>
        <v>0.55882664592514009</v>
      </c>
      <c r="V483">
        <v>1.6080315365971853</v>
      </c>
      <c r="W483">
        <v>0.55882664592514009</v>
      </c>
    </row>
    <row r="484" spans="1:23">
      <c r="A484" s="4"/>
      <c r="B484" s="4"/>
      <c r="F484" s="1">
        <v>89.05</v>
      </c>
      <c r="G484" s="1">
        <v>42.16</v>
      </c>
      <c r="H484" s="1">
        <f t="shared" si="111"/>
        <v>42.27</v>
      </c>
      <c r="I484" s="1">
        <f t="shared" si="112"/>
        <v>89.08</v>
      </c>
      <c r="J484" s="23">
        <f t="shared" si="109"/>
        <v>0.73775067481800316</v>
      </c>
      <c r="K484" s="23">
        <f t="shared" si="109"/>
        <v>1.5547392976765488</v>
      </c>
      <c r="L484">
        <f t="shared" si="101"/>
        <v>1.2192685008136033</v>
      </c>
      <c r="M484">
        <f t="shared" si="102"/>
        <v>111.57307195999998</v>
      </c>
      <c r="N484" s="24">
        <f t="shared" si="103"/>
        <v>1.1338580052376026</v>
      </c>
      <c r="O484" s="24">
        <f t="shared" si="104"/>
        <v>2.0045361270558617</v>
      </c>
      <c r="P484" s="23">
        <f t="shared" si="110"/>
        <v>1.9789555441491274E-2</v>
      </c>
      <c r="Q484" s="23">
        <f t="shared" si="110"/>
        <v>3.4985755392300172E-2</v>
      </c>
      <c r="R484">
        <f t="shared" si="105"/>
        <v>1.8645813445020791</v>
      </c>
      <c r="S484">
        <f t="shared" si="106"/>
        <v>59.607994044214038</v>
      </c>
      <c r="T484" s="24">
        <f t="shared" si="107"/>
        <v>1.6083585264417621</v>
      </c>
      <c r="U484" s="24">
        <f t="shared" si="108"/>
        <v>0.55897869096813713</v>
      </c>
      <c r="V484">
        <v>1.6083585264417621</v>
      </c>
      <c r="W484">
        <v>0.55897869096813713</v>
      </c>
    </row>
    <row r="485" spans="1:23">
      <c r="A485" s="4"/>
      <c r="B485" s="4"/>
      <c r="F485" s="1">
        <v>89.35</v>
      </c>
      <c r="G485" s="1">
        <v>40.409999999999997</v>
      </c>
      <c r="H485" s="1">
        <f t="shared" si="111"/>
        <v>40.68</v>
      </c>
      <c r="I485" s="1">
        <f t="shared" si="112"/>
        <v>89.58</v>
      </c>
      <c r="J485" s="23">
        <f t="shared" si="109"/>
        <v>0.70999993971129327</v>
      </c>
      <c r="K485" s="23">
        <f t="shared" si="109"/>
        <v>1.5634659439365204</v>
      </c>
      <c r="L485">
        <f t="shared" si="101"/>
        <v>1.2472346518265267</v>
      </c>
      <c r="M485">
        <f t="shared" si="102"/>
        <v>111.87449045999998</v>
      </c>
      <c r="N485" s="24">
        <f t="shared" si="103"/>
        <v>1.1574365327296989</v>
      </c>
      <c r="O485" s="24">
        <f t="shared" si="104"/>
        <v>2.0209143129931153</v>
      </c>
      <c r="P485" s="23">
        <f t="shared" si="110"/>
        <v>2.0201078379000356E-2</v>
      </c>
      <c r="Q485" s="23">
        <f t="shared" si="110"/>
        <v>3.5271608662409082E-2</v>
      </c>
      <c r="R485">
        <f t="shared" si="105"/>
        <v>1.8642185089677568</v>
      </c>
      <c r="S485">
        <f t="shared" si="106"/>
        <v>59.617955530165439</v>
      </c>
      <c r="T485" s="24">
        <f t="shared" si="107"/>
        <v>1.6082094997330594</v>
      </c>
      <c r="U485" s="24">
        <f t="shared" si="108"/>
        <v>0.55944184455722745</v>
      </c>
      <c r="V485">
        <v>1.6082094997330594</v>
      </c>
      <c r="W485">
        <v>0.55944184455722745</v>
      </c>
    </row>
    <row r="486" spans="1:23">
      <c r="A486" s="4"/>
      <c r="B486" s="4"/>
      <c r="F486" s="1">
        <v>89.39</v>
      </c>
      <c r="G486" s="1">
        <v>39.47</v>
      </c>
      <c r="H486" s="1">
        <f t="shared" si="111"/>
        <v>39.78</v>
      </c>
      <c r="I486" s="1">
        <f t="shared" si="112"/>
        <v>89.65</v>
      </c>
      <c r="J486" s="23">
        <f t="shared" si="109"/>
        <v>0.69429197644334428</v>
      </c>
      <c r="K486" s="23">
        <f t="shared" si="109"/>
        <v>1.5646876744129166</v>
      </c>
      <c r="L486">
        <f t="shared" si="101"/>
        <v>1.263083651066073</v>
      </c>
      <c r="M486">
        <f t="shared" si="102"/>
        <v>111.91668905</v>
      </c>
      <c r="N486" s="24">
        <f t="shared" si="103"/>
        <v>1.1717975276739705</v>
      </c>
      <c r="O486" s="24">
        <f t="shared" si="104"/>
        <v>2.0276824100755526</v>
      </c>
      <c r="P486" s="23">
        <f t="shared" si="110"/>
        <v>2.0451725024640155E-2</v>
      </c>
      <c r="Q486" s="23">
        <f t="shared" si="110"/>
        <v>3.538973424059224E-2</v>
      </c>
      <c r="R486">
        <f t="shared" si="105"/>
        <v>1.8639974832683457</v>
      </c>
      <c r="S486">
        <f t="shared" si="106"/>
        <v>59.622071999734331</v>
      </c>
      <c r="T486" s="24">
        <f t="shared" si="107"/>
        <v>1.6080865550311008</v>
      </c>
      <c r="U486" s="24">
        <f t="shared" si="108"/>
        <v>0.559669163345066</v>
      </c>
      <c r="V486">
        <v>1.6080865550311008</v>
      </c>
      <c r="W486">
        <v>0.559669163345066</v>
      </c>
    </row>
    <row r="487" spans="1:23">
      <c r="A487" s="4"/>
      <c r="B487" s="4"/>
      <c r="F487" s="1">
        <v>85.08</v>
      </c>
      <c r="G487" s="1">
        <v>41.04</v>
      </c>
      <c r="H487" s="1">
        <f t="shared" si="111"/>
        <v>41.07</v>
      </c>
      <c r="I487" s="1">
        <f t="shared" si="112"/>
        <v>85.13</v>
      </c>
      <c r="J487" s="23">
        <f t="shared" si="109"/>
        <v>0.71680672379407118</v>
      </c>
      <c r="K487" s="23">
        <f t="shared" si="109"/>
        <v>1.4857987922227727</v>
      </c>
      <c r="L487">
        <f t="shared" si="101"/>
        <v>1.2403704272691098</v>
      </c>
      <c r="M487">
        <f t="shared" si="102"/>
        <v>109.19186581</v>
      </c>
      <c r="N487" s="24">
        <f t="shared" si="103"/>
        <v>1.1714344212961363</v>
      </c>
      <c r="O487" s="24">
        <f t="shared" si="104"/>
        <v>1.9639764605718144</v>
      </c>
      <c r="P487" s="23">
        <f t="shared" si="110"/>
        <v>2.0445387622811957E-2</v>
      </c>
      <c r="Q487" s="23">
        <f t="shared" si="110"/>
        <v>3.4277855668642755E-2</v>
      </c>
      <c r="R487">
        <f t="shared" si="105"/>
        <v>1.8640030720370646</v>
      </c>
      <c r="S487">
        <f t="shared" si="106"/>
        <v>59.583324978334453</v>
      </c>
      <c r="T487" s="24">
        <f t="shared" si="107"/>
        <v>1.6074535435817841</v>
      </c>
      <c r="U487" s="24">
        <f t="shared" si="108"/>
        <v>0.55857905986917589</v>
      </c>
      <c r="V487">
        <v>1.6074535435817841</v>
      </c>
      <c r="W487">
        <v>0.55857905986917589</v>
      </c>
    </row>
    <row r="488" spans="1:23">
      <c r="A488" s="4"/>
      <c r="B488" s="4"/>
      <c r="F488" s="1">
        <v>86.09</v>
      </c>
      <c r="G488" s="1">
        <v>39.46</v>
      </c>
      <c r="H488" s="1">
        <f t="shared" si="111"/>
        <v>39.770000000000003</v>
      </c>
      <c r="I488" s="1">
        <f t="shared" si="112"/>
        <v>86.15</v>
      </c>
      <c r="J488" s="23">
        <f t="shared" si="109"/>
        <v>0.69411744351814486</v>
      </c>
      <c r="K488" s="23">
        <f t="shared" si="109"/>
        <v>1.5036011505931151</v>
      </c>
      <c r="L488">
        <f t="shared" si="101"/>
        <v>1.2632598058338986</v>
      </c>
      <c r="M488">
        <f t="shared" si="102"/>
        <v>109.80675955</v>
      </c>
      <c r="N488" s="24">
        <f t="shared" si="103"/>
        <v>1.1885263654758869</v>
      </c>
      <c r="O488" s="24">
        <f t="shared" si="104"/>
        <v>1.98428052040225</v>
      </c>
      <c r="P488" s="23">
        <f t="shared" si="110"/>
        <v>2.0743698324315687E-2</v>
      </c>
      <c r="Q488" s="23">
        <f t="shared" si="110"/>
        <v>3.4632228364205778E-2</v>
      </c>
      <c r="R488">
        <f t="shared" si="105"/>
        <v>1.8637399831996766</v>
      </c>
      <c r="S488">
        <f t="shared" si="106"/>
        <v>59.595674246289533</v>
      </c>
      <c r="T488" s="24">
        <f t="shared" si="107"/>
        <v>1.6074300028449069</v>
      </c>
      <c r="U488" s="24">
        <f t="shared" si="108"/>
        <v>0.55905869387322138</v>
      </c>
      <c r="V488">
        <v>1.6074300028449069</v>
      </c>
      <c r="W488">
        <v>0.55905869387322138</v>
      </c>
    </row>
    <row r="489" spans="1:23">
      <c r="A489" s="4"/>
      <c r="B489" s="4"/>
      <c r="F489" s="1">
        <v>86.15</v>
      </c>
      <c r="G489" s="1">
        <v>41.4</v>
      </c>
      <c r="H489" s="1">
        <f t="shared" si="111"/>
        <v>41.67</v>
      </c>
      <c r="I489" s="1">
        <f t="shared" si="112"/>
        <v>86.25</v>
      </c>
      <c r="J489" s="23">
        <f t="shared" si="109"/>
        <v>0.72727869930603717</v>
      </c>
      <c r="K489" s="23">
        <f t="shared" si="109"/>
        <v>1.5053464798451093</v>
      </c>
      <c r="L489">
        <f t="shared" si="101"/>
        <v>1.2298155540289075</v>
      </c>
      <c r="M489">
        <f t="shared" si="102"/>
        <v>109.86704324999999</v>
      </c>
      <c r="N489" s="24">
        <f t="shared" si="103"/>
        <v>1.1566215552013142</v>
      </c>
      <c r="O489" s="24">
        <f t="shared" si="104"/>
        <v>1.9741651411898586</v>
      </c>
      <c r="P489" s="23">
        <f t="shared" si="110"/>
        <v>2.0186854337800278E-2</v>
      </c>
      <c r="Q489" s="23">
        <f t="shared" si="110"/>
        <v>3.4455681691861757E-2</v>
      </c>
      <c r="R489">
        <f t="shared" si="105"/>
        <v>1.8642310512866191</v>
      </c>
      <c r="S489">
        <f t="shared" si="106"/>
        <v>59.589521903880957</v>
      </c>
      <c r="T489" s="24">
        <f t="shared" si="107"/>
        <v>1.6077522175956309</v>
      </c>
      <c r="U489" s="24">
        <f t="shared" si="108"/>
        <v>0.55863752119054277</v>
      </c>
      <c r="V489">
        <v>1.6077522175956309</v>
      </c>
      <c r="W489">
        <v>0.55863752119054277</v>
      </c>
    </row>
    <row r="490" spans="1:23">
      <c r="A490" s="4"/>
      <c r="B490" s="4"/>
      <c r="F490" s="1">
        <v>87.33</v>
      </c>
      <c r="G490" s="1">
        <v>37.58</v>
      </c>
      <c r="H490" s="1">
        <f t="shared" si="111"/>
        <v>37.97</v>
      </c>
      <c r="I490" s="1">
        <f t="shared" si="112"/>
        <v>87.55</v>
      </c>
      <c r="J490" s="23">
        <f t="shared" si="109"/>
        <v>0.66270151698224689</v>
      </c>
      <c r="K490" s="23">
        <f t="shared" si="109"/>
        <v>1.5280357601210355</v>
      </c>
      <c r="L490">
        <f t="shared" si="101"/>
        <v>1.294978824980441</v>
      </c>
      <c r="M490">
        <f t="shared" si="102"/>
        <v>110.65073135</v>
      </c>
      <c r="N490" s="24">
        <f t="shared" si="103"/>
        <v>1.2117733767619387</v>
      </c>
      <c r="O490" s="24">
        <f t="shared" si="104"/>
        <v>2.0129269027133008</v>
      </c>
      <c r="P490" s="23">
        <f t="shared" si="110"/>
        <v>2.1149435212505573E-2</v>
      </c>
      <c r="Q490" s="23">
        <f t="shared" si="110"/>
        <v>3.5132202054318676E-2</v>
      </c>
      <c r="R490">
        <f t="shared" si="105"/>
        <v>1.8633820951005013</v>
      </c>
      <c r="S490">
        <f t="shared" si="106"/>
        <v>59.613097453966084</v>
      </c>
      <c r="T490" s="24">
        <f t="shared" si="107"/>
        <v>1.6074080348123203</v>
      </c>
      <c r="U490" s="24">
        <f t="shared" si="108"/>
        <v>0.55972857752270255</v>
      </c>
      <c r="V490">
        <v>1.6074080348123203</v>
      </c>
      <c r="W490">
        <v>0.55972857752270255</v>
      </c>
    </row>
    <row r="491" spans="1:23">
      <c r="A491" s="4"/>
      <c r="B491" s="4"/>
      <c r="F491" s="1">
        <v>87.2</v>
      </c>
      <c r="G491" s="1">
        <v>41.35</v>
      </c>
      <c r="H491" s="1">
        <f t="shared" si="111"/>
        <v>41.58</v>
      </c>
      <c r="I491" s="1">
        <f t="shared" si="112"/>
        <v>87.33</v>
      </c>
      <c r="J491" s="23">
        <f t="shared" si="109"/>
        <v>0.72570790297924215</v>
      </c>
      <c r="K491" s="23">
        <f t="shared" si="109"/>
        <v>1.524196035766648</v>
      </c>
      <c r="L491">
        <f t="shared" si="101"/>
        <v>1.2313983196499318</v>
      </c>
      <c r="M491">
        <f t="shared" si="102"/>
        <v>110.51810720999998</v>
      </c>
      <c r="N491" s="24">
        <f t="shared" si="103"/>
        <v>1.15328021583195</v>
      </c>
      <c r="O491" s="24">
        <f t="shared" si="104"/>
        <v>1.9878355740051892</v>
      </c>
      <c r="P491" s="23">
        <f t="shared" si="110"/>
        <v>2.0128536964378361E-2</v>
      </c>
      <c r="Q491" s="23">
        <f t="shared" si="110"/>
        <v>3.4694275754661955E-2</v>
      </c>
      <c r="R491">
        <f t="shared" si="105"/>
        <v>1.8642824728952596</v>
      </c>
      <c r="S491">
        <f t="shared" si="106"/>
        <v>59.597836489205676</v>
      </c>
      <c r="T491" s="24">
        <f t="shared" si="107"/>
        <v>1.6079334922226898</v>
      </c>
      <c r="U491" s="24">
        <f t="shared" si="108"/>
        <v>0.55884482038250072</v>
      </c>
      <c r="V491">
        <v>1.6079334922226898</v>
      </c>
      <c r="W491">
        <v>0.55884482038250072</v>
      </c>
    </row>
    <row r="492" spans="1:23">
      <c r="A492" s="4"/>
      <c r="B492" s="4"/>
      <c r="F492" s="1">
        <v>87.23</v>
      </c>
      <c r="G492" s="1">
        <v>39.28</v>
      </c>
      <c r="H492" s="1">
        <f t="shared" si="111"/>
        <v>39.47</v>
      </c>
      <c r="I492" s="1">
        <f t="shared" si="112"/>
        <v>87.38</v>
      </c>
      <c r="J492" s="23">
        <f t="shared" si="109"/>
        <v>0.68888145576216187</v>
      </c>
      <c r="K492" s="23">
        <f t="shared" si="109"/>
        <v>1.5250687003926451</v>
      </c>
      <c r="L492">
        <f t="shared" si="101"/>
        <v>1.2685448992717265</v>
      </c>
      <c r="M492">
        <f t="shared" si="102"/>
        <v>110.54824905999999</v>
      </c>
      <c r="N492" s="24">
        <f t="shared" si="103"/>
        <v>1.187836198383853</v>
      </c>
      <c r="O492" s="24">
        <f t="shared" si="104"/>
        <v>2.0014805276916761</v>
      </c>
      <c r="P492" s="23">
        <f t="shared" si="110"/>
        <v>2.0731652636170782E-2</v>
      </c>
      <c r="Q492" s="23">
        <f t="shared" si="110"/>
        <v>3.4932425122773288E-2</v>
      </c>
      <c r="R492">
        <f t="shared" si="105"/>
        <v>1.8637506073286569</v>
      </c>
      <c r="S492">
        <f t="shared" si="106"/>
        <v>59.606135577699128</v>
      </c>
      <c r="T492" s="24">
        <f t="shared" si="107"/>
        <v>1.607611360654676</v>
      </c>
      <c r="U492" s="24">
        <f t="shared" si="108"/>
        <v>0.55934682649559475</v>
      </c>
      <c r="V492">
        <v>1.607611360654676</v>
      </c>
      <c r="W492">
        <v>0.55934682649559475</v>
      </c>
    </row>
    <row r="493" spans="1:23">
      <c r="A493" s="4"/>
      <c r="B493" s="4"/>
      <c r="F493" s="1">
        <v>97.2</v>
      </c>
      <c r="G493" s="5">
        <v>37.409999999999997</v>
      </c>
      <c r="H493" s="1">
        <f t="shared" si="111"/>
        <v>37.68</v>
      </c>
      <c r="I493" s="1">
        <f t="shared" si="112"/>
        <v>97.33</v>
      </c>
      <c r="J493" s="23">
        <f t="shared" si="109"/>
        <v>0.65764006215146342</v>
      </c>
      <c r="K493" s="23">
        <f t="shared" si="109"/>
        <v>1.6987289609660809</v>
      </c>
      <c r="L493">
        <f t="shared" si="101"/>
        <v>1.3000900071544828</v>
      </c>
      <c r="M493">
        <f t="shared" si="102"/>
        <v>116.54647720999998</v>
      </c>
      <c r="N493" s="24">
        <f t="shared" si="103"/>
        <v>1.1630242742911572</v>
      </c>
      <c r="O493" s="24">
        <f t="shared" si="104"/>
        <v>2.1372672315293291</v>
      </c>
      <c r="P493" s="23">
        <f t="shared" si="110"/>
        <v>2.0298602866998333E-2</v>
      </c>
      <c r="Q493" s="23">
        <f t="shared" si="110"/>
        <v>3.7302350185170752E-2</v>
      </c>
      <c r="R493">
        <f t="shared" si="105"/>
        <v>1.8641325127200268</v>
      </c>
      <c r="S493">
        <f t="shared" si="106"/>
        <v>59.688723316527309</v>
      </c>
      <c r="T493" s="24">
        <f t="shared" si="107"/>
        <v>1.6092985800555868</v>
      </c>
      <c r="U493" s="24">
        <f t="shared" si="108"/>
        <v>0.5614723145401681</v>
      </c>
      <c r="V493">
        <v>1.6092985800555868</v>
      </c>
      <c r="W493">
        <v>0.5614723145401681</v>
      </c>
    </row>
    <row r="494" spans="1:23">
      <c r="A494" s="4"/>
      <c r="B494" s="4"/>
      <c r="F494" s="1">
        <v>84.29</v>
      </c>
      <c r="G494" s="1">
        <v>38.01</v>
      </c>
      <c r="H494" s="1">
        <f t="shared" si="111"/>
        <v>38.020000000000003</v>
      </c>
      <c r="I494" s="1">
        <f t="shared" si="112"/>
        <v>84.48</v>
      </c>
      <c r="J494" s="23">
        <f t="shared" si="109"/>
        <v>0.66357418160824411</v>
      </c>
      <c r="K494" s="23">
        <f t="shared" si="109"/>
        <v>1.4744541520848096</v>
      </c>
      <c r="L494">
        <f t="shared" si="101"/>
        <v>1.2940975847042628</v>
      </c>
      <c r="M494">
        <f t="shared" si="102"/>
        <v>108.80002176000001</v>
      </c>
      <c r="N494" s="24">
        <f t="shared" si="103"/>
        <v>1.225056362691503</v>
      </c>
      <c r="O494" s="24">
        <f t="shared" si="104"/>
        <v>1.9732700230872458</v>
      </c>
      <c r="P494" s="23">
        <f t="shared" si="110"/>
        <v>2.1381267051472551E-2</v>
      </c>
      <c r="Q494" s="23">
        <f t="shared" si="110"/>
        <v>3.4440058933776961E-2</v>
      </c>
      <c r="R494">
        <f t="shared" si="105"/>
        <v>1.8631775738397751</v>
      </c>
      <c r="S494">
        <f t="shared" si="106"/>
        <v>59.588977478116213</v>
      </c>
      <c r="T494" s="24">
        <f t="shared" si="107"/>
        <v>1.6068347147400504</v>
      </c>
      <c r="U494" s="24">
        <f t="shared" si="108"/>
        <v>0.55915551428724974</v>
      </c>
      <c r="V494">
        <v>1.6068347147400504</v>
      </c>
      <c r="W494">
        <v>0.55915551428724974</v>
      </c>
    </row>
    <row r="495" spans="1:23">
      <c r="A495" s="4"/>
      <c r="B495" s="4"/>
      <c r="F495" s="1">
        <v>85.45</v>
      </c>
      <c r="G495" s="1">
        <v>38.15</v>
      </c>
      <c r="H495" s="1">
        <f t="shared" si="111"/>
        <v>38.25</v>
      </c>
      <c r="I495" s="1">
        <f t="shared" si="112"/>
        <v>85.75</v>
      </c>
      <c r="J495" s="23">
        <f t="shared" si="109"/>
        <v>0.66758843888783104</v>
      </c>
      <c r="K495" s="23">
        <f t="shared" si="109"/>
        <v>1.4966198335851375</v>
      </c>
      <c r="L495">
        <f t="shared" si="101"/>
        <v>1.2900439048793138</v>
      </c>
      <c r="M495">
        <f t="shared" si="102"/>
        <v>109.56562475</v>
      </c>
      <c r="N495" s="24">
        <f t="shared" si="103"/>
        <v>1.2155548878755684</v>
      </c>
      <c r="O495" s="24">
        <f t="shared" si="104"/>
        <v>1.9882443448523903</v>
      </c>
      <c r="P495" s="23">
        <f t="shared" si="110"/>
        <v>2.1215435032139171E-2</v>
      </c>
      <c r="Q495" s="23">
        <f t="shared" si="110"/>
        <v>3.4701410151831785E-2</v>
      </c>
      <c r="R495">
        <f t="shared" si="105"/>
        <v>1.8633238724669698</v>
      </c>
      <c r="S495">
        <f t="shared" si="106"/>
        <v>59.598085110455145</v>
      </c>
      <c r="T495" s="24">
        <f t="shared" si="107"/>
        <v>1.6071107963242184</v>
      </c>
      <c r="U495" s="24">
        <f t="shared" si="108"/>
        <v>0.55933690944742565</v>
      </c>
      <c r="V495">
        <v>1.6071107963242184</v>
      </c>
      <c r="W495">
        <v>0.55933690944742565</v>
      </c>
    </row>
    <row r="496" spans="1:23">
      <c r="A496" s="4"/>
      <c r="B496" s="4"/>
      <c r="F496" s="1">
        <v>91.1</v>
      </c>
      <c r="G496" s="1">
        <v>30.29</v>
      </c>
      <c r="H496" s="1">
        <f t="shared" si="111"/>
        <v>30.48</v>
      </c>
      <c r="I496" s="1">
        <f t="shared" si="112"/>
        <v>91.17</v>
      </c>
      <c r="J496" s="23">
        <f t="shared" si="109"/>
        <v>0.53197635600787163</v>
      </c>
      <c r="K496" s="23">
        <f t="shared" si="109"/>
        <v>1.5912166790432303</v>
      </c>
      <c r="L496">
        <f t="shared" si="101"/>
        <v>1.42664403442915</v>
      </c>
      <c r="M496">
        <f t="shared" si="102"/>
        <v>112.83300129</v>
      </c>
      <c r="N496" s="24">
        <f t="shared" si="103"/>
        <v>1.3148519182893121</v>
      </c>
      <c r="O496" s="24">
        <f t="shared" si="104"/>
        <v>2.1098305213921402</v>
      </c>
      <c r="P496" s="23">
        <f t="shared" si="110"/>
        <v>2.2948495150311946E-2</v>
      </c>
      <c r="Q496" s="23">
        <f t="shared" si="110"/>
        <v>3.6823489257361501E-2</v>
      </c>
      <c r="R496">
        <f t="shared" si="105"/>
        <v>1.8617944083922726</v>
      </c>
      <c r="S496">
        <f t="shared" si="106"/>
        <v>59.672035851649859</v>
      </c>
      <c r="T496" s="24">
        <f t="shared" si="107"/>
        <v>1.6070063630497007</v>
      </c>
      <c r="U496" s="24">
        <f t="shared" si="108"/>
        <v>0.5621842676426595</v>
      </c>
      <c r="V496">
        <v>1.6070063630497007</v>
      </c>
      <c r="W496">
        <v>0.5621842676426595</v>
      </c>
    </row>
    <row r="497" spans="1:23">
      <c r="A497" s="4"/>
      <c r="B497" s="4"/>
      <c r="F497" s="1">
        <v>90.08</v>
      </c>
      <c r="G497" s="1">
        <v>29.95</v>
      </c>
      <c r="H497" s="1">
        <f t="shared" si="111"/>
        <v>30.58</v>
      </c>
      <c r="I497" s="1">
        <f t="shared" si="112"/>
        <v>90.13</v>
      </c>
      <c r="J497" s="23">
        <f t="shared" si="109"/>
        <v>0.53372168525986596</v>
      </c>
      <c r="K497" s="23">
        <f t="shared" si="109"/>
        <v>1.573065254822489</v>
      </c>
      <c r="L497">
        <f t="shared" si="101"/>
        <v>1.4248949351575519</v>
      </c>
      <c r="M497">
        <f t="shared" si="102"/>
        <v>112.20605080999999</v>
      </c>
      <c r="N497" s="24">
        <f t="shared" si="103"/>
        <v>1.3192114427308488</v>
      </c>
      <c r="O497" s="24">
        <f t="shared" si="104"/>
        <v>2.094749043814629</v>
      </c>
      <c r="P497" s="23">
        <f t="shared" si="110"/>
        <v>2.3024583205637925E-2</v>
      </c>
      <c r="Q497" s="23">
        <f t="shared" si="110"/>
        <v>3.6560267817568236E-2</v>
      </c>
      <c r="R497">
        <f t="shared" si="105"/>
        <v>1.8617272315598632</v>
      </c>
      <c r="S497">
        <f t="shared" si="106"/>
        <v>59.662863045357994</v>
      </c>
      <c r="T497" s="24">
        <f t="shared" si="107"/>
        <v>1.6067978565326428</v>
      </c>
      <c r="U497" s="24">
        <f t="shared" si="108"/>
        <v>0.56196093508290246</v>
      </c>
      <c r="V497">
        <v>1.6067978565326428</v>
      </c>
      <c r="W497">
        <v>0.56196093508290246</v>
      </c>
    </row>
    <row r="498" spans="1:23">
      <c r="A498" s="4"/>
      <c r="B498" s="4"/>
      <c r="F498" s="1">
        <v>93.44</v>
      </c>
      <c r="G498" s="1">
        <v>32.299999999999997</v>
      </c>
      <c r="H498" s="1">
        <f t="shared" si="111"/>
        <v>32.5</v>
      </c>
      <c r="I498" s="1">
        <f t="shared" si="112"/>
        <v>93.73</v>
      </c>
      <c r="J498" s="23">
        <f t="shared" si="109"/>
        <v>0.56723200689815712</v>
      </c>
      <c r="K498" s="23">
        <f t="shared" si="109"/>
        <v>1.6358971078942852</v>
      </c>
      <c r="L498">
        <f t="shared" si="101"/>
        <v>1.3912505083440825</v>
      </c>
      <c r="M498">
        <f t="shared" si="102"/>
        <v>114.37626401</v>
      </c>
      <c r="N498" s="24">
        <f t="shared" si="103"/>
        <v>1.2672270921072544</v>
      </c>
      <c r="O498" s="24">
        <f t="shared" si="104"/>
        <v>2.1304331216218442</v>
      </c>
      <c r="P498" s="23">
        <f t="shared" si="110"/>
        <v>2.2117285127745037E-2</v>
      </c>
      <c r="Q498" s="23">
        <f t="shared" si="110"/>
        <v>3.7183072465841981E-2</v>
      </c>
      <c r="R498">
        <f t="shared" si="105"/>
        <v>1.8625281191369814</v>
      </c>
      <c r="S498">
        <f t="shared" si="106"/>
        <v>59.68456669685682</v>
      </c>
      <c r="T498" s="24">
        <f t="shared" si="107"/>
        <v>1.6078453140177107</v>
      </c>
      <c r="U498" s="24">
        <f t="shared" si="108"/>
        <v>0.56216540169637041</v>
      </c>
      <c r="V498">
        <v>1.6078453140177107</v>
      </c>
      <c r="W498">
        <v>0.56216540169637041</v>
      </c>
    </row>
    <row r="499" spans="1:23">
      <c r="A499" s="4"/>
      <c r="B499" s="4"/>
      <c r="F499" s="1">
        <v>72.349999999999994</v>
      </c>
      <c r="G499" s="1">
        <v>42.06</v>
      </c>
      <c r="H499" s="1">
        <f t="shared" si="111"/>
        <v>42.1</v>
      </c>
      <c r="I499" s="1">
        <f t="shared" si="112"/>
        <v>72.58</v>
      </c>
      <c r="J499" s="23">
        <f t="shared" si="109"/>
        <v>0.73478361508961276</v>
      </c>
      <c r="K499" s="23">
        <f t="shared" si="109"/>
        <v>1.2667599710974844</v>
      </c>
      <c r="L499">
        <f t="shared" si="101"/>
        <v>1.2222559593205296</v>
      </c>
      <c r="M499">
        <f t="shared" si="102"/>
        <v>101.62626145999998</v>
      </c>
      <c r="N499" s="24">
        <f t="shared" si="103"/>
        <v>1.1971789128456842</v>
      </c>
      <c r="O499" s="24">
        <f t="shared" si="104"/>
        <v>1.8025437389526118</v>
      </c>
      <c r="P499" s="23">
        <f t="shared" si="110"/>
        <v>2.0894713764603428E-2</v>
      </c>
      <c r="Q499" s="23">
        <f t="shared" si="110"/>
        <v>3.1460323155932238E-2</v>
      </c>
      <c r="R499">
        <f t="shared" si="105"/>
        <v>1.8636067847735172</v>
      </c>
      <c r="S499">
        <f t="shared" si="106"/>
        <v>59.485138903596614</v>
      </c>
      <c r="T499" s="24">
        <f t="shared" si="107"/>
        <v>1.6054925649415437</v>
      </c>
      <c r="U499" s="24">
        <f t="shared" si="108"/>
        <v>0.55602702108321533</v>
      </c>
      <c r="V499">
        <v>1.6054925649415437</v>
      </c>
      <c r="W499">
        <v>0.55602702108321533</v>
      </c>
    </row>
    <row r="500" spans="1:23">
      <c r="A500" s="4"/>
      <c r="B500" s="4"/>
      <c r="F500" s="1">
        <v>71.03</v>
      </c>
      <c r="G500" s="1">
        <v>42.21</v>
      </c>
      <c r="H500" s="1">
        <f t="shared" si="111"/>
        <v>42.35</v>
      </c>
      <c r="I500" s="1">
        <f t="shared" si="112"/>
        <v>71.05</v>
      </c>
      <c r="J500" s="23">
        <f t="shared" si="109"/>
        <v>0.73914693821959854</v>
      </c>
      <c r="K500" s="23">
        <f t="shared" si="109"/>
        <v>1.240056433541971</v>
      </c>
      <c r="L500">
        <f t="shared" si="101"/>
        <v>1.2178628914266547</v>
      </c>
      <c r="M500">
        <f t="shared" si="102"/>
        <v>100.70392085</v>
      </c>
      <c r="N500" s="24">
        <f t="shared" si="103"/>
        <v>1.1966721852047759</v>
      </c>
      <c r="O500" s="24">
        <f t="shared" si="104"/>
        <v>1.7824246719466572</v>
      </c>
      <c r="P500" s="23">
        <f t="shared" si="110"/>
        <v>2.0885869698858712E-2</v>
      </c>
      <c r="Q500" s="23">
        <f t="shared" si="110"/>
        <v>3.1109179194248975E-2</v>
      </c>
      <c r="R500">
        <f t="shared" si="105"/>
        <v>1.863614585654825</v>
      </c>
      <c r="S500">
        <f t="shared" si="106"/>
        <v>59.472902151363925</v>
      </c>
      <c r="T500" s="24">
        <f t="shared" si="107"/>
        <v>1.605297151850966</v>
      </c>
      <c r="U500" s="24">
        <f t="shared" si="108"/>
        <v>0.55568019259992318</v>
      </c>
      <c r="V500">
        <v>1.605297151850966</v>
      </c>
      <c r="W500">
        <v>0.55568019259992318</v>
      </c>
    </row>
    <row r="501" spans="1:23">
      <c r="A501" s="4"/>
      <c r="B501" s="4"/>
      <c r="F501" s="1">
        <v>71.47</v>
      </c>
      <c r="G501" s="1">
        <v>42.16</v>
      </c>
      <c r="H501" s="1">
        <f t="shared" si="111"/>
        <v>42.27</v>
      </c>
      <c r="I501" s="1">
        <f t="shared" si="112"/>
        <v>71.78</v>
      </c>
      <c r="J501" s="23">
        <f t="shared" si="109"/>
        <v>0.73775067481800316</v>
      </c>
      <c r="K501" s="23">
        <f t="shared" si="109"/>
        <v>1.2527973370815297</v>
      </c>
      <c r="L501">
        <f t="shared" si="101"/>
        <v>1.2192685008136033</v>
      </c>
      <c r="M501">
        <f t="shared" si="102"/>
        <v>101.14399186</v>
      </c>
      <c r="N501" s="24">
        <f t="shared" si="103"/>
        <v>1.1962786516990351</v>
      </c>
      <c r="O501" s="24">
        <f t="shared" si="104"/>
        <v>1.7918808449707906</v>
      </c>
      <c r="P501" s="23">
        <f t="shared" si="110"/>
        <v>2.087900124346662E-2</v>
      </c>
      <c r="Q501" s="23">
        <f t="shared" si="110"/>
        <v>3.1274220548158371E-2</v>
      </c>
      <c r="R501">
        <f t="shared" si="105"/>
        <v>1.8636206439334932</v>
      </c>
      <c r="S501">
        <f t="shared" si="106"/>
        <v>59.478653553570176</v>
      </c>
      <c r="T501" s="24">
        <f t="shared" si="107"/>
        <v>1.6053973846994394</v>
      </c>
      <c r="U501" s="24">
        <f t="shared" si="108"/>
        <v>0.55583826179650708</v>
      </c>
      <c r="V501">
        <v>1.6053973846994394</v>
      </c>
      <c r="W501">
        <v>0.55583826179650708</v>
      </c>
    </row>
    <row r="502" spans="1:23">
      <c r="A502" s="4"/>
      <c r="B502" s="4"/>
      <c r="F502" s="1">
        <v>76.36</v>
      </c>
      <c r="G502" s="1">
        <v>39.17</v>
      </c>
      <c r="H502" s="1">
        <f t="shared" si="111"/>
        <v>39.28</v>
      </c>
      <c r="I502" s="1">
        <f t="shared" si="112"/>
        <v>76.599999999999994</v>
      </c>
      <c r="J502" s="23">
        <f t="shared" si="109"/>
        <v>0.68556533018337262</v>
      </c>
      <c r="K502" s="23">
        <f t="shared" si="109"/>
        <v>1.3369222070276563</v>
      </c>
      <c r="L502">
        <f t="shared" si="101"/>
        <v>1.2718925314148968</v>
      </c>
      <c r="M502">
        <f t="shared" si="102"/>
        <v>104.04966619999999</v>
      </c>
      <c r="N502" s="24">
        <f t="shared" si="103"/>
        <v>1.2338446987811722</v>
      </c>
      <c r="O502" s="24">
        <f t="shared" si="104"/>
        <v>1.8649946124263121</v>
      </c>
      <c r="P502" s="23">
        <f t="shared" si="110"/>
        <v>2.1534652452009122E-2</v>
      </c>
      <c r="Q502" s="23">
        <f t="shared" si="110"/>
        <v>3.2550296518794701E-2</v>
      </c>
      <c r="R502">
        <f t="shared" si="105"/>
        <v>1.8630422459757612</v>
      </c>
      <c r="S502">
        <f t="shared" si="106"/>
        <v>59.523122566814514</v>
      </c>
      <c r="T502" s="24">
        <f t="shared" si="107"/>
        <v>1.6056329925694726</v>
      </c>
      <c r="U502" s="24">
        <f t="shared" si="108"/>
        <v>0.55737790293045308</v>
      </c>
      <c r="V502">
        <v>1.6056329925694726</v>
      </c>
      <c r="W502">
        <v>0.55737790293045308</v>
      </c>
    </row>
    <row r="503" spans="1:23">
      <c r="A503" s="4"/>
      <c r="B503" s="4"/>
      <c r="F503" s="1">
        <v>68.459999999999994</v>
      </c>
      <c r="G503" s="1">
        <v>44.48</v>
      </c>
      <c r="H503" s="1">
        <f t="shared" si="111"/>
        <v>44.8</v>
      </c>
      <c r="I503" s="1">
        <f t="shared" si="112"/>
        <v>68.77</v>
      </c>
      <c r="J503" s="23">
        <f t="shared" si="109"/>
        <v>0.78190750489345962</v>
      </c>
      <c r="K503" s="23">
        <f t="shared" si="109"/>
        <v>1.2002629265965004</v>
      </c>
      <c r="L503">
        <f t="shared" si="101"/>
        <v>1.1749131623680913</v>
      </c>
      <c r="M503">
        <f t="shared" si="102"/>
        <v>99.32945248999998</v>
      </c>
      <c r="N503" s="24">
        <f t="shared" si="103"/>
        <v>1.159372015815102</v>
      </c>
      <c r="O503" s="24">
        <f t="shared" si="104"/>
        <v>1.7466927486218395</v>
      </c>
      <c r="P503" s="23">
        <f t="shared" si="110"/>
        <v>2.0234858931457298E-2</v>
      </c>
      <c r="Q503" s="23">
        <f t="shared" si="110"/>
        <v>3.0485539484160749E-2</v>
      </c>
      <c r="R503">
        <f t="shared" si="105"/>
        <v>1.8641887219994149</v>
      </c>
      <c r="S503">
        <f t="shared" si="106"/>
        <v>59.451169399423009</v>
      </c>
      <c r="T503" s="24">
        <f t="shared" si="107"/>
        <v>1.6054324216726168</v>
      </c>
      <c r="U503" s="24">
        <f t="shared" si="108"/>
        <v>0.55477954081726455</v>
      </c>
      <c r="V503">
        <v>1.6054324216726168</v>
      </c>
      <c r="W503">
        <v>0.55477954081726455</v>
      </c>
    </row>
    <row r="504" spans="1:23">
      <c r="A504" s="4"/>
      <c r="B504" s="4"/>
      <c r="F504" s="1">
        <v>70.150000000000006</v>
      </c>
      <c r="G504" s="1">
        <v>43.39</v>
      </c>
      <c r="H504" s="1">
        <f t="shared" si="111"/>
        <v>43.65</v>
      </c>
      <c r="I504" s="1">
        <f t="shared" si="112"/>
        <v>70.25</v>
      </c>
      <c r="J504" s="23">
        <f t="shared" si="109"/>
        <v>0.76183621849552485</v>
      </c>
      <c r="K504" s="23">
        <f t="shared" si="109"/>
        <v>1.2260937995260166</v>
      </c>
      <c r="L504">
        <f t="shared" si="101"/>
        <v>1.1950475081691749</v>
      </c>
      <c r="M504">
        <f t="shared" si="102"/>
        <v>100.22165124999999</v>
      </c>
      <c r="N504" s="24">
        <f t="shared" si="103"/>
        <v>1.1760804549619666</v>
      </c>
      <c r="O504" s="24">
        <f t="shared" si="104"/>
        <v>1.7682954166525851</v>
      </c>
      <c r="P504" s="23">
        <f t="shared" si="110"/>
        <v>2.05264762074392E-2</v>
      </c>
      <c r="Q504" s="23">
        <f t="shared" si="110"/>
        <v>3.0862577168512574E-2</v>
      </c>
      <c r="R504">
        <f t="shared" si="105"/>
        <v>1.8639315611838079</v>
      </c>
      <c r="S504">
        <f t="shared" si="106"/>
        <v>59.464308502552349</v>
      </c>
      <c r="T504" s="24">
        <f t="shared" si="107"/>
        <v>1.6054281684660427</v>
      </c>
      <c r="U504" s="24">
        <f t="shared" si="108"/>
        <v>0.55527838145291009</v>
      </c>
      <c r="V504">
        <v>1.6054281684660427</v>
      </c>
      <c r="W504">
        <v>0.55527838145291009</v>
      </c>
    </row>
    <row r="505" spans="1:23">
      <c r="A505" s="4"/>
      <c r="B505" s="4"/>
      <c r="F505" s="1">
        <v>83.44</v>
      </c>
      <c r="G505" s="1">
        <v>42.16</v>
      </c>
      <c r="H505" s="1">
        <f t="shared" si="111"/>
        <v>42.27</v>
      </c>
      <c r="I505" s="1">
        <f t="shared" si="112"/>
        <v>83.73</v>
      </c>
      <c r="J505" s="23">
        <f t="shared" si="109"/>
        <v>0.73775067481800316</v>
      </c>
      <c r="K505" s="23">
        <f t="shared" si="109"/>
        <v>1.4613641826948522</v>
      </c>
      <c r="L505">
        <f t="shared" si="101"/>
        <v>1.2192685008136033</v>
      </c>
      <c r="M505">
        <f t="shared" si="102"/>
        <v>108.34789401</v>
      </c>
      <c r="N505" s="24">
        <f t="shared" si="103"/>
        <v>1.1572841543510426</v>
      </c>
      <c r="O505" s="24">
        <f t="shared" si="104"/>
        <v>1.9400349283087495</v>
      </c>
      <c r="P505" s="23">
        <f t="shared" si="110"/>
        <v>2.0198418874583953E-2</v>
      </c>
      <c r="Q505" s="23">
        <f t="shared" si="110"/>
        <v>3.3859997102679826E-2</v>
      </c>
      <c r="R505">
        <f t="shared" si="105"/>
        <v>1.864220854042498</v>
      </c>
      <c r="S505">
        <f t="shared" si="106"/>
        <v>59.568763338955883</v>
      </c>
      <c r="T505" s="24">
        <f t="shared" si="107"/>
        <v>1.6074014273726041</v>
      </c>
      <c r="U505" s="24">
        <f t="shared" si="108"/>
        <v>0.55806025092300127</v>
      </c>
      <c r="V505">
        <v>1.6074014273726041</v>
      </c>
      <c r="W505">
        <v>0.55806025092300127</v>
      </c>
    </row>
    <row r="506" spans="1:23">
      <c r="A506" s="4"/>
      <c r="B506" s="4"/>
      <c r="F506" s="1">
        <v>83.02</v>
      </c>
      <c r="G506" s="1">
        <v>42.19</v>
      </c>
      <c r="H506" s="1">
        <f t="shared" si="111"/>
        <v>42.32</v>
      </c>
      <c r="I506" s="1">
        <f t="shared" si="112"/>
        <v>83.03</v>
      </c>
      <c r="J506" s="23">
        <f t="shared" si="109"/>
        <v>0.73862333944400027</v>
      </c>
      <c r="K506" s="23">
        <f t="shared" si="109"/>
        <v>1.4491468779308918</v>
      </c>
      <c r="L506">
        <f t="shared" si="101"/>
        <v>1.2183899755838188</v>
      </c>
      <c r="M506">
        <f t="shared" si="102"/>
        <v>107.92590810999999</v>
      </c>
      <c r="N506" s="24">
        <f t="shared" si="103"/>
        <v>1.1592436308331826</v>
      </c>
      <c r="O506" s="24">
        <f t="shared" si="104"/>
        <v>1.9312307492747236</v>
      </c>
      <c r="P506" s="23">
        <f t="shared" si="110"/>
        <v>2.0232618190812693E-2</v>
      </c>
      <c r="Q506" s="23">
        <f t="shared" si="110"/>
        <v>3.3706335190601018E-2</v>
      </c>
      <c r="R506">
        <f t="shared" si="105"/>
        <v>1.8641906978506773</v>
      </c>
      <c r="S506">
        <f t="shared" si="106"/>
        <v>59.563408490372709</v>
      </c>
      <c r="T506" s="24">
        <f t="shared" si="107"/>
        <v>1.6072871720043211</v>
      </c>
      <c r="U506" s="24">
        <f t="shared" si="108"/>
        <v>0.55792530438892585</v>
      </c>
      <c r="V506">
        <v>1.6072871720043211</v>
      </c>
      <c r="W506">
        <v>0.55792530438892585</v>
      </c>
    </row>
    <row r="507" spans="1:23">
      <c r="A507" s="4"/>
      <c r="B507" s="4"/>
      <c r="F507" s="1">
        <v>83.41</v>
      </c>
      <c r="G507" s="1">
        <v>43.01</v>
      </c>
      <c r="H507" s="1">
        <f t="shared" si="111"/>
        <v>43.02</v>
      </c>
      <c r="I507" s="1">
        <f t="shared" si="112"/>
        <v>83.68</v>
      </c>
      <c r="J507" s="23">
        <f t="shared" si="109"/>
        <v>0.75084064420796059</v>
      </c>
      <c r="K507" s="23">
        <f t="shared" si="109"/>
        <v>1.4604915180688551</v>
      </c>
      <c r="L507">
        <f t="shared" si="101"/>
        <v>1.2060977816305936</v>
      </c>
      <c r="M507">
        <f t="shared" si="102"/>
        <v>108.31775216</v>
      </c>
      <c r="N507" s="24">
        <f t="shared" si="103"/>
        <v>1.1449825717098632</v>
      </c>
      <c r="O507" s="24">
        <f t="shared" si="104"/>
        <v>1.9352866768991253</v>
      </c>
      <c r="P507" s="23">
        <f t="shared" si="110"/>
        <v>1.9983715754289193E-2</v>
      </c>
      <c r="Q507" s="23">
        <f t="shared" si="110"/>
        <v>3.3777124481869418E-2</v>
      </c>
      <c r="R507">
        <f t="shared" si="105"/>
        <v>1.8644101637810497</v>
      </c>
      <c r="S507">
        <f t="shared" si="106"/>
        <v>59.565875373225623</v>
      </c>
      <c r="T507" s="24">
        <f t="shared" si="107"/>
        <v>1.6075170567720811</v>
      </c>
      <c r="U507" s="24">
        <f t="shared" si="108"/>
        <v>0.55788333748871388</v>
      </c>
      <c r="V507">
        <v>1.6075170567720811</v>
      </c>
      <c r="W507">
        <v>0.55788333748871388</v>
      </c>
    </row>
    <row r="508" spans="1:23">
      <c r="A508" s="4"/>
      <c r="B508" s="4"/>
      <c r="F508" s="1">
        <v>85.39</v>
      </c>
      <c r="G508" s="1">
        <v>42.57</v>
      </c>
      <c r="H508" s="1">
        <f t="shared" si="111"/>
        <v>42.95</v>
      </c>
      <c r="I508" s="1">
        <f t="shared" si="112"/>
        <v>85.65</v>
      </c>
      <c r="J508" s="23">
        <f t="shared" si="109"/>
        <v>0.74961891373156464</v>
      </c>
      <c r="K508" s="23">
        <f t="shared" si="109"/>
        <v>1.4948745043331433</v>
      </c>
      <c r="L508">
        <f t="shared" si="101"/>
        <v>1.2073263668425407</v>
      </c>
      <c r="M508">
        <f t="shared" si="102"/>
        <v>109.50534105</v>
      </c>
      <c r="N508" s="24">
        <f t="shared" si="103"/>
        <v>1.1380383532221474</v>
      </c>
      <c r="O508" s="24">
        <f t="shared" si="104"/>
        <v>1.9593462110297482</v>
      </c>
      <c r="P508" s="23">
        <f t="shared" si="110"/>
        <v>1.9862516277700693E-2</v>
      </c>
      <c r="Q508" s="23">
        <f t="shared" si="110"/>
        <v>3.4197042568944742E-2</v>
      </c>
      <c r="R508">
        <f t="shared" si="105"/>
        <v>1.8645170206166699</v>
      </c>
      <c r="S508">
        <f t="shared" si="106"/>
        <v>59.580508783308865</v>
      </c>
      <c r="T508" s="24">
        <f t="shared" si="107"/>
        <v>1.607850355386806</v>
      </c>
      <c r="U508" s="24">
        <f t="shared" si="108"/>
        <v>0.55823982553313656</v>
      </c>
      <c r="V508">
        <v>1.607850355386806</v>
      </c>
      <c r="W508">
        <v>0.55823982553313656</v>
      </c>
    </row>
    <row r="509" spans="1:23">
      <c r="A509" s="4"/>
      <c r="B509" s="4"/>
      <c r="F509" s="1">
        <v>84.32</v>
      </c>
      <c r="G509" s="1">
        <v>42.44</v>
      </c>
      <c r="H509" s="1">
        <f t="shared" si="111"/>
        <v>42.73</v>
      </c>
      <c r="I509" s="1">
        <f t="shared" si="112"/>
        <v>84.53</v>
      </c>
      <c r="J509" s="23">
        <f t="shared" si="109"/>
        <v>0.74577918937717691</v>
      </c>
      <c r="K509" s="23">
        <f t="shared" si="109"/>
        <v>1.4753268167108067</v>
      </c>
      <c r="L509">
        <f t="shared" si="101"/>
        <v>1.2111885808943328</v>
      </c>
      <c r="M509">
        <f t="shared" si="102"/>
        <v>108.83016361</v>
      </c>
      <c r="N509" s="24">
        <f t="shared" si="103"/>
        <v>1.1463651270545936</v>
      </c>
      <c r="O509" s="24">
        <f t="shared" si="104"/>
        <v>1.9471543930835407</v>
      </c>
      <c r="P509" s="23">
        <f t="shared" si="110"/>
        <v>2.0007845897145785E-2</v>
      </c>
      <c r="Q509" s="23">
        <f t="shared" si="110"/>
        <v>3.3984255203979685E-2</v>
      </c>
      <c r="R509">
        <f t="shared" si="105"/>
        <v>1.8643888884781683</v>
      </c>
      <c r="S509">
        <f t="shared" si="106"/>
        <v>59.573093516217718</v>
      </c>
      <c r="T509" s="24">
        <f t="shared" si="107"/>
        <v>1.6076176762080088</v>
      </c>
      <c r="U509" s="24">
        <f t="shared" si="108"/>
        <v>0.55809663519966646</v>
      </c>
      <c r="V509">
        <v>1.6076176762080088</v>
      </c>
      <c r="W509">
        <v>0.55809663519966646</v>
      </c>
    </row>
    <row r="510" spans="1:23">
      <c r="A510" s="4"/>
      <c r="B510" s="4"/>
      <c r="F510" s="1">
        <v>93.16</v>
      </c>
      <c r="G510" s="1">
        <v>44.58</v>
      </c>
      <c r="H510" s="1">
        <f t="shared" si="111"/>
        <v>44.97</v>
      </c>
      <c r="I510" s="1">
        <f t="shared" si="112"/>
        <v>93.27</v>
      </c>
      <c r="J510" s="23">
        <f t="shared" si="109"/>
        <v>0.78487456462185001</v>
      </c>
      <c r="K510" s="23">
        <f t="shared" si="109"/>
        <v>1.6278685933351111</v>
      </c>
      <c r="L510">
        <f t="shared" si="101"/>
        <v>1.1719413252520265</v>
      </c>
      <c r="M510">
        <f t="shared" si="102"/>
        <v>114.09895898999999</v>
      </c>
      <c r="N510" s="24">
        <f t="shared" si="103"/>
        <v>1.0697967898314495</v>
      </c>
      <c r="O510" s="24">
        <f t="shared" si="104"/>
        <v>2.034746203765561</v>
      </c>
      <c r="P510" s="23">
        <f t="shared" si="110"/>
        <v>1.8671476309824589E-2</v>
      </c>
      <c r="Q510" s="23">
        <f t="shared" si="110"/>
        <v>3.5513020698164484E-2</v>
      </c>
      <c r="R510">
        <f t="shared" si="105"/>
        <v>1.8655668017676819</v>
      </c>
      <c r="S510">
        <f t="shared" si="106"/>
        <v>59.626368316913549</v>
      </c>
      <c r="T510" s="24">
        <f t="shared" si="107"/>
        <v>1.6095111572094083</v>
      </c>
      <c r="U510" s="24">
        <f t="shared" si="108"/>
        <v>0.55899624303648776</v>
      </c>
      <c r="V510">
        <v>1.6095111572094083</v>
      </c>
      <c r="W510">
        <v>0.55899624303648776</v>
      </c>
    </row>
    <row r="511" spans="1:23">
      <c r="A511" s="4"/>
      <c r="B511" s="4"/>
      <c r="F511" s="1">
        <v>92.05</v>
      </c>
      <c r="G511" s="1">
        <v>46.47</v>
      </c>
      <c r="H511" s="1">
        <f t="shared" si="111"/>
        <v>46.78</v>
      </c>
      <c r="I511" s="1">
        <f t="shared" si="112"/>
        <v>92.08</v>
      </c>
      <c r="J511" s="23">
        <f t="shared" si="109"/>
        <v>0.81646502408294741</v>
      </c>
      <c r="K511" s="23">
        <f t="shared" si="109"/>
        <v>1.6070991752363786</v>
      </c>
      <c r="L511">
        <f t="shared" si="101"/>
        <v>1.140386273317187</v>
      </c>
      <c r="M511">
        <f t="shared" si="102"/>
        <v>113.38158295999999</v>
      </c>
      <c r="N511" s="24">
        <f t="shared" si="103"/>
        <v>1.046740303240427</v>
      </c>
      <c r="O511" s="24">
        <f t="shared" si="104"/>
        <v>2.008791864247216</v>
      </c>
      <c r="P511" s="23">
        <f t="shared" si="110"/>
        <v>1.8269064704869321E-2</v>
      </c>
      <c r="Q511" s="23">
        <f t="shared" si="110"/>
        <v>3.5060032018388886E-2</v>
      </c>
      <c r="R511">
        <f t="shared" si="105"/>
        <v>1.8659213587216044</v>
      </c>
      <c r="S511">
        <f t="shared" si="106"/>
        <v>59.610582454579323</v>
      </c>
      <c r="T511" s="24">
        <f t="shared" si="107"/>
        <v>1.6095570461483419</v>
      </c>
      <c r="U511" s="24">
        <f t="shared" si="108"/>
        <v>0.55837347263432879</v>
      </c>
      <c r="V511">
        <v>1.6095570461483419</v>
      </c>
      <c r="W511">
        <v>0.55837347263432879</v>
      </c>
    </row>
    <row r="512" spans="1:23">
      <c r="A512" s="4"/>
      <c r="B512" s="4"/>
      <c r="F512" s="1">
        <v>94.37</v>
      </c>
      <c r="G512" s="1">
        <v>43.58</v>
      </c>
      <c r="H512" s="1">
        <f t="shared" si="111"/>
        <v>43.97</v>
      </c>
      <c r="I512" s="1">
        <f t="shared" si="112"/>
        <v>94.62</v>
      </c>
      <c r="J512" s="23">
        <f t="shared" si="109"/>
        <v>0.76742127210190669</v>
      </c>
      <c r="K512" s="23">
        <f t="shared" si="109"/>
        <v>1.6514305382370347</v>
      </c>
      <c r="L512">
        <f t="shared" ref="L512:L575" si="113">((1.3512213-(2*0.602837*SIN(J512)))^0.5)/0.602837</f>
        <v>1.1894398426641661</v>
      </c>
      <c r="M512">
        <f t="shared" ref="M512:M575" si="114">0.602837*(I512-(-96))</f>
        <v>114.91278894</v>
      </c>
      <c r="N512" s="24">
        <f t="shared" ref="N512:N575" si="115">L512*SIN(RADIANS(M512))</f>
        <v>1.0787624803711369</v>
      </c>
      <c r="O512" s="24">
        <f t="shared" ref="O512:O575" si="116">1.5562263-L512*COS(RADIANS(M512))</f>
        <v>2.0572638737012832</v>
      </c>
      <c r="P512" s="23">
        <f t="shared" si="110"/>
        <v>1.8827957129457038E-2</v>
      </c>
      <c r="Q512" s="23">
        <f t="shared" si="110"/>
        <v>3.5906028178420174E-2</v>
      </c>
      <c r="R512">
        <f t="shared" ref="R512:R575" si="117">((1.31018469806216-(2*0.608216684653622*SIN(P512)))^0.5)/0.608216684653622</f>
        <v>1.8654289121127536</v>
      </c>
      <c r="S512">
        <f t="shared" ref="S512:S575" si="118">0.608216684653622*(O512-(-96))</f>
        <v>59.640063939467979</v>
      </c>
      <c r="T512" s="24">
        <f t="shared" ref="T512:T575" si="119">R512*SIN(RADIANS(S512))</f>
        <v>1.6096176110488758</v>
      </c>
      <c r="U512" s="24">
        <f t="shared" ref="U512:U575" si="120">1.50229541438995-R512*COS(RADIANS(S512))</f>
        <v>0.55945069104072243</v>
      </c>
      <c r="V512">
        <v>1.6096176110488758</v>
      </c>
      <c r="W512">
        <v>0.55945069104072243</v>
      </c>
    </row>
    <row r="513" spans="1:23">
      <c r="A513" s="4"/>
      <c r="B513" s="4"/>
      <c r="F513" s="1">
        <v>92.52</v>
      </c>
      <c r="G513" s="1">
        <v>47.29</v>
      </c>
      <c r="H513" s="1">
        <f t="shared" si="111"/>
        <v>47.48</v>
      </c>
      <c r="I513" s="1">
        <f t="shared" si="112"/>
        <v>92.87</v>
      </c>
      <c r="J513" s="23">
        <f t="shared" si="109"/>
        <v>0.82868232884690762</v>
      </c>
      <c r="K513" s="23">
        <f t="shared" si="109"/>
        <v>1.620887276327134</v>
      </c>
      <c r="L513">
        <f t="shared" si="113"/>
        <v>1.1282309699340705</v>
      </c>
      <c r="M513">
        <f t="shared" si="114"/>
        <v>113.85782418999999</v>
      </c>
      <c r="N513" s="24">
        <f t="shared" si="115"/>
        <v>1.031825816644095</v>
      </c>
      <c r="O513" s="24">
        <f t="shared" si="116"/>
        <v>2.0125601751672066</v>
      </c>
      <c r="P513" s="23">
        <f t="shared" si="110"/>
        <v>1.8008757807518767E-2</v>
      </c>
      <c r="Q513" s="23">
        <f t="shared" si="110"/>
        <v>3.5125801451181576E-2</v>
      </c>
      <c r="R513">
        <f t="shared" si="117"/>
        <v>1.8661506755218482</v>
      </c>
      <c r="S513">
        <f t="shared" si="118"/>
        <v>59.612874404153821</v>
      </c>
      <c r="T513" s="24">
        <f t="shared" si="119"/>
        <v>1.6097926186332392</v>
      </c>
      <c r="U513" s="24">
        <f t="shared" si="120"/>
        <v>0.55832186139993734</v>
      </c>
      <c r="V513">
        <v>1.6097926186332392</v>
      </c>
      <c r="W513">
        <v>0.55832186139993734</v>
      </c>
    </row>
    <row r="514" spans="1:23">
      <c r="A514" s="4"/>
      <c r="B514" s="4"/>
      <c r="F514" s="1">
        <v>94.34</v>
      </c>
      <c r="G514" s="1">
        <v>39.049999999999997</v>
      </c>
      <c r="H514" s="1">
        <f t="shared" si="111"/>
        <v>39.08</v>
      </c>
      <c r="I514" s="1">
        <f t="shared" si="112"/>
        <v>94.57</v>
      </c>
      <c r="J514" s="23">
        <f t="shared" si="109"/>
        <v>0.68207467167938396</v>
      </c>
      <c r="K514" s="23">
        <f t="shared" si="109"/>
        <v>1.6505578736110373</v>
      </c>
      <c r="L514">
        <f t="shared" si="113"/>
        <v>1.2754166439505714</v>
      </c>
      <c r="M514">
        <f t="shared" si="114"/>
        <v>114.88264708999999</v>
      </c>
      <c r="N514" s="24">
        <f t="shared" si="115"/>
        <v>1.1570216171041987</v>
      </c>
      <c r="O514" s="24">
        <f t="shared" si="116"/>
        <v>2.0928719868546732</v>
      </c>
      <c r="P514" s="23">
        <f t="shared" si="110"/>
        <v>2.0193836735217408E-2</v>
      </c>
      <c r="Q514" s="23">
        <f t="shared" si="110"/>
        <v>3.6527506993369534E-2</v>
      </c>
      <c r="R514">
        <f t="shared" si="117"/>
        <v>1.8642248944349888</v>
      </c>
      <c r="S514">
        <f t="shared" si="118"/>
        <v>59.661721387996899</v>
      </c>
      <c r="T514" s="24">
        <f t="shared" si="119"/>
        <v>1.6089347480578342</v>
      </c>
      <c r="U514" s="24">
        <f t="shared" si="120"/>
        <v>0.56066733838370719</v>
      </c>
      <c r="V514">
        <v>1.6089347480578342</v>
      </c>
      <c r="W514">
        <v>0.56066733838370719</v>
      </c>
    </row>
    <row r="515" spans="1:23">
      <c r="A515" s="4"/>
      <c r="B515" s="4"/>
      <c r="F515" s="1">
        <v>93.17</v>
      </c>
      <c r="G515" s="1">
        <v>37.119999999999997</v>
      </c>
      <c r="H515" s="1">
        <f t="shared" si="111"/>
        <v>37.200000000000003</v>
      </c>
      <c r="I515" s="1">
        <f t="shared" si="112"/>
        <v>93.28</v>
      </c>
      <c r="J515" s="23">
        <f t="shared" si="109"/>
        <v>0.64926248174189061</v>
      </c>
      <c r="K515" s="23">
        <f t="shared" si="109"/>
        <v>1.6280431262603106</v>
      </c>
      <c r="L515">
        <f t="shared" si="113"/>
        <v>1.308549583229947</v>
      </c>
      <c r="M515">
        <f t="shared" si="114"/>
        <v>114.10498736</v>
      </c>
      <c r="N515" s="24">
        <f t="shared" si="115"/>
        <v>1.1944422672540276</v>
      </c>
      <c r="O515" s="24">
        <f t="shared" si="116"/>
        <v>2.0906509270226761</v>
      </c>
      <c r="P515" s="23">
        <f t="shared" si="110"/>
        <v>2.0846950288568832E-2</v>
      </c>
      <c r="Q515" s="23">
        <f t="shared" si="110"/>
        <v>3.6488742186417386E-2</v>
      </c>
      <c r="R515">
        <f t="shared" si="117"/>
        <v>1.8636489140314696</v>
      </c>
      <c r="S515">
        <f t="shared" si="118"/>
        <v>59.660370502349465</v>
      </c>
      <c r="T515" s="24">
        <f t="shared" si="119"/>
        <v>1.6084154486644588</v>
      </c>
      <c r="U515" s="24">
        <f t="shared" si="120"/>
        <v>0.56092034606267416</v>
      </c>
      <c r="V515">
        <v>1.6084154486644588</v>
      </c>
      <c r="W515">
        <v>0.56092034606267416</v>
      </c>
    </row>
    <row r="516" spans="1:23">
      <c r="A516" s="4"/>
      <c r="B516" s="4"/>
      <c r="F516" s="1">
        <v>90.11</v>
      </c>
      <c r="G516" s="1">
        <v>38.369999999999997</v>
      </c>
      <c r="H516" s="1">
        <f t="shared" si="111"/>
        <v>38.619999999999997</v>
      </c>
      <c r="I516" s="1">
        <f t="shared" si="112"/>
        <v>90.18</v>
      </c>
      <c r="J516" s="23">
        <f t="shared" ref="J516:K579" si="121">RADIANS(H516)</f>
        <v>0.67404615712020999</v>
      </c>
      <c r="K516" s="23">
        <f t="shared" si="121"/>
        <v>1.5739379194484866</v>
      </c>
      <c r="L516">
        <f t="shared" si="113"/>
        <v>1.2835229861047541</v>
      </c>
      <c r="M516">
        <f t="shared" si="114"/>
        <v>112.23619266</v>
      </c>
      <c r="N516" s="24">
        <f t="shared" si="115"/>
        <v>1.1880695959978265</v>
      </c>
      <c r="O516" s="24">
        <f t="shared" si="116"/>
        <v>2.0419442129132732</v>
      </c>
      <c r="P516" s="23">
        <f t="shared" ref="P516:Q579" si="122">RADIANS(N516)</f>
        <v>2.0735726193000917E-2</v>
      </c>
      <c r="Q516" s="23">
        <f t="shared" si="122"/>
        <v>3.5638649657380735E-2</v>
      </c>
      <c r="R516">
        <f t="shared" si="117"/>
        <v>1.8637470145148141</v>
      </c>
      <c r="S516">
        <f t="shared" si="118"/>
        <v>59.630746266173475</v>
      </c>
      <c r="T516" s="24">
        <f t="shared" si="119"/>
        <v>1.608013144333394</v>
      </c>
      <c r="U516" s="24">
        <f t="shared" si="120"/>
        <v>0.56003925932174714</v>
      </c>
      <c r="V516">
        <v>1.608013144333394</v>
      </c>
      <c r="W516">
        <v>0.56003925932174714</v>
      </c>
    </row>
    <row r="517" spans="1:23">
      <c r="A517" s="4"/>
      <c r="B517" s="4"/>
      <c r="F517" s="1">
        <v>94.5</v>
      </c>
      <c r="G517" s="1">
        <v>39.450000000000003</v>
      </c>
      <c r="H517" s="1">
        <f t="shared" si="111"/>
        <v>39.75</v>
      </c>
      <c r="I517" s="1">
        <f t="shared" si="112"/>
        <v>94.83</v>
      </c>
      <c r="J517" s="23">
        <f t="shared" si="121"/>
        <v>0.69376837766774602</v>
      </c>
      <c r="K517" s="23">
        <f t="shared" si="121"/>
        <v>1.6550957296662228</v>
      </c>
      <c r="L517">
        <f t="shared" si="113"/>
        <v>1.2636121184370939</v>
      </c>
      <c r="M517">
        <f t="shared" si="114"/>
        <v>115.03938470999998</v>
      </c>
      <c r="N517" s="24">
        <f t="shared" si="115"/>
        <v>1.1448541468413123</v>
      </c>
      <c r="O517" s="24">
        <f t="shared" si="116"/>
        <v>2.0910389478696354</v>
      </c>
      <c r="P517" s="23">
        <f t="shared" si="122"/>
        <v>1.9981474317491539E-2</v>
      </c>
      <c r="Q517" s="23">
        <f t="shared" si="122"/>
        <v>3.6495514427763207E-2</v>
      </c>
      <c r="R517">
        <f t="shared" si="117"/>
        <v>1.8644121400213998</v>
      </c>
      <c r="S517">
        <f t="shared" si="118"/>
        <v>59.660606503102578</v>
      </c>
      <c r="T517" s="24">
        <f t="shared" si="119"/>
        <v>1.6090780271810978</v>
      </c>
      <c r="U517" s="24">
        <f t="shared" si="120"/>
        <v>0.56054144954448071</v>
      </c>
      <c r="V517">
        <v>1.6090780271810978</v>
      </c>
      <c r="W517">
        <v>0.56054144954448071</v>
      </c>
    </row>
    <row r="518" spans="1:23">
      <c r="A518" s="4"/>
      <c r="B518" s="4"/>
      <c r="F518" s="1">
        <v>108.3</v>
      </c>
      <c r="G518" s="1">
        <v>45.47</v>
      </c>
      <c r="H518" s="1">
        <f t="shared" si="111"/>
        <v>45.78</v>
      </c>
      <c r="I518" s="1">
        <f t="shared" si="112"/>
        <v>108.5</v>
      </c>
      <c r="J518" s="23">
        <f t="shared" si="121"/>
        <v>0.79901173156300409</v>
      </c>
      <c r="K518" s="23">
        <f t="shared" si="121"/>
        <v>1.8936822384138476</v>
      </c>
      <c r="L518">
        <f t="shared" si="113"/>
        <v>1.1577995113027826</v>
      </c>
      <c r="M518">
        <f t="shared" si="114"/>
        <v>123.28016649999999</v>
      </c>
      <c r="N518" s="24">
        <f t="shared" si="115"/>
        <v>0.96791733596958884</v>
      </c>
      <c r="O518" s="24">
        <f t="shared" si="116"/>
        <v>2.1915496342971879</v>
      </c>
      <c r="P518" s="23">
        <f t="shared" si="122"/>
        <v>1.6893344399801467E-2</v>
      </c>
      <c r="Q518" s="23">
        <f t="shared" si="122"/>
        <v>3.8249756839363575E-2</v>
      </c>
      <c r="R518">
        <f t="shared" si="117"/>
        <v>1.8671329896286175</v>
      </c>
      <c r="S518">
        <f t="shared" si="118"/>
        <v>59.721738779573805</v>
      </c>
      <c r="T518" s="24">
        <f t="shared" si="119"/>
        <v>1.6124316145570148</v>
      </c>
      <c r="U518" s="24">
        <f t="shared" si="120"/>
        <v>0.56088695397727772</v>
      </c>
      <c r="V518">
        <v>1.6124316145570148</v>
      </c>
      <c r="W518">
        <v>0.56088695397727772</v>
      </c>
    </row>
    <row r="519" spans="1:23">
      <c r="A519" s="4"/>
      <c r="B519" s="4"/>
      <c r="F519" s="1">
        <v>114</v>
      </c>
      <c r="G519" s="1">
        <v>46.51</v>
      </c>
      <c r="H519" s="1">
        <f t="shared" si="111"/>
        <v>46.85</v>
      </c>
      <c r="I519" s="1">
        <f t="shared" si="112"/>
        <v>114</v>
      </c>
      <c r="J519" s="23">
        <f t="shared" si="121"/>
        <v>0.81768675455934337</v>
      </c>
      <c r="K519" s="23">
        <f t="shared" si="121"/>
        <v>1.9896753472735358</v>
      </c>
      <c r="L519">
        <f t="shared" si="113"/>
        <v>1.139169422047466</v>
      </c>
      <c r="M519">
        <f t="shared" si="114"/>
        <v>126.59576999999999</v>
      </c>
      <c r="N519" s="24">
        <f t="shared" si="115"/>
        <v>0.91459526040394867</v>
      </c>
      <c r="O519" s="24">
        <f t="shared" si="116"/>
        <v>2.2353599258606187</v>
      </c>
      <c r="P519" s="23">
        <f t="shared" si="122"/>
        <v>1.5962698617183829E-2</v>
      </c>
      <c r="Q519" s="23">
        <f t="shared" si="122"/>
        <v>3.9014390673404134E-2</v>
      </c>
      <c r="R519">
        <f t="shared" si="117"/>
        <v>1.8679522028366657</v>
      </c>
      <c r="S519">
        <f t="shared" si="118"/>
        <v>59.748384929862226</v>
      </c>
      <c r="T519" s="24">
        <f t="shared" si="119"/>
        <v>1.6135769082869318</v>
      </c>
      <c r="U519" s="24">
        <f t="shared" si="120"/>
        <v>0.56122421988576243</v>
      </c>
      <c r="V519">
        <v>1.6135769082869318</v>
      </c>
      <c r="W519">
        <v>0.56122421988576243</v>
      </c>
    </row>
    <row r="520" spans="1:23">
      <c r="A520" s="4"/>
      <c r="B520" s="4"/>
      <c r="F520" s="1">
        <v>111.17</v>
      </c>
      <c r="G520" s="1">
        <v>47.3</v>
      </c>
      <c r="H520" s="1">
        <f t="shared" si="111"/>
        <v>47.5</v>
      </c>
      <c r="I520" s="1">
        <f t="shared" si="112"/>
        <v>111.28</v>
      </c>
      <c r="J520" s="23">
        <f t="shared" si="121"/>
        <v>0.82903139469730658</v>
      </c>
      <c r="K520" s="23">
        <f t="shared" si="121"/>
        <v>1.9422023916192899</v>
      </c>
      <c r="L520">
        <f t="shared" si="113"/>
        <v>1.1278841194875773</v>
      </c>
      <c r="M520">
        <f t="shared" si="114"/>
        <v>124.95605336</v>
      </c>
      <c r="N520" s="24">
        <f t="shared" si="115"/>
        <v>0.92440451274008251</v>
      </c>
      <c r="O520" s="24">
        <f t="shared" si="116"/>
        <v>2.2024452132314516</v>
      </c>
      <c r="P520" s="23">
        <f t="shared" si="122"/>
        <v>1.613390236760831E-2</v>
      </c>
      <c r="Q520" s="23">
        <f t="shared" si="122"/>
        <v>3.843992056567741E-2</v>
      </c>
      <c r="R520">
        <f t="shared" si="117"/>
        <v>1.867801524515375</v>
      </c>
      <c r="S520">
        <f t="shared" si="118"/>
        <v>59.728365652470586</v>
      </c>
      <c r="T520" s="24">
        <f t="shared" si="119"/>
        <v>1.6131178647429385</v>
      </c>
      <c r="U520" s="24">
        <f t="shared" si="120"/>
        <v>0.56073644681057344</v>
      </c>
      <c r="V520">
        <v>1.6131178647429385</v>
      </c>
      <c r="W520">
        <v>0.56073644681057344</v>
      </c>
    </row>
    <row r="521" spans="1:23">
      <c r="A521" s="4"/>
      <c r="B521" s="4"/>
      <c r="F521" s="1">
        <v>105.45</v>
      </c>
      <c r="G521" s="1">
        <v>47.1</v>
      </c>
      <c r="H521" s="1">
        <f t="shared" si="111"/>
        <v>47.17</v>
      </c>
      <c r="I521" s="1">
        <f t="shared" si="112"/>
        <v>105.75</v>
      </c>
      <c r="J521" s="23">
        <f t="shared" si="121"/>
        <v>0.82327180816572532</v>
      </c>
      <c r="K521" s="23">
        <f t="shared" si="121"/>
        <v>1.8456856839840035</v>
      </c>
      <c r="L521">
        <f t="shared" si="113"/>
        <v>1.1336103596103406</v>
      </c>
      <c r="M521">
        <f t="shared" si="114"/>
        <v>121.62236474999999</v>
      </c>
      <c r="N521" s="24">
        <f t="shared" si="115"/>
        <v>0.96529454308999574</v>
      </c>
      <c r="O521" s="24">
        <f t="shared" si="116"/>
        <v>2.1505989882155356</v>
      </c>
      <c r="P521" s="23">
        <f t="shared" si="122"/>
        <v>1.6847568028454704E-2</v>
      </c>
      <c r="Q521" s="23">
        <f t="shared" si="122"/>
        <v>3.7535033234419826E-2</v>
      </c>
      <c r="R521">
        <f t="shared" si="117"/>
        <v>1.8671732929918468</v>
      </c>
      <c r="S521">
        <f t="shared" si="118"/>
        <v>59.696831913379597</v>
      </c>
      <c r="T521" s="24">
        <f t="shared" si="119"/>
        <v>1.6120570221598687</v>
      </c>
      <c r="U521" s="24">
        <f t="shared" si="120"/>
        <v>0.56016577184224159</v>
      </c>
      <c r="V521">
        <v>1.6120570221598687</v>
      </c>
      <c r="W521">
        <v>0.56016577184224159</v>
      </c>
    </row>
    <row r="522" spans="1:23">
      <c r="A522" s="4"/>
      <c r="B522" s="4"/>
      <c r="F522" s="1">
        <v>82.33</v>
      </c>
      <c r="G522" s="1">
        <v>35.35</v>
      </c>
      <c r="H522" s="1">
        <f t="shared" si="111"/>
        <v>35.58</v>
      </c>
      <c r="I522" s="1">
        <f t="shared" si="112"/>
        <v>82.55</v>
      </c>
      <c r="J522" s="23">
        <f t="shared" si="121"/>
        <v>0.62098814785958245</v>
      </c>
      <c r="K522" s="23">
        <f t="shared" si="121"/>
        <v>1.4407692975213189</v>
      </c>
      <c r="L522">
        <f t="shared" si="113"/>
        <v>1.3370907460648869</v>
      </c>
      <c r="M522">
        <f t="shared" si="114"/>
        <v>107.63654635</v>
      </c>
      <c r="N522" s="24">
        <f t="shared" si="115"/>
        <v>1.2742442800229219</v>
      </c>
      <c r="O522" s="24">
        <f t="shared" si="116"/>
        <v>1.9613351471524916</v>
      </c>
      <c r="P522" s="23">
        <f t="shared" si="122"/>
        <v>2.2239758161104593E-2</v>
      </c>
      <c r="Q522" s="23">
        <f t="shared" si="122"/>
        <v>3.4231756052898465E-2</v>
      </c>
      <c r="R522">
        <f t="shared" si="117"/>
        <v>1.8624200292437441</v>
      </c>
      <c r="S522">
        <f t="shared" si="118"/>
        <v>59.581718487443425</v>
      </c>
      <c r="T522" s="24">
        <f t="shared" si="119"/>
        <v>1.6060619421283797</v>
      </c>
      <c r="U522" s="24">
        <f t="shared" si="120"/>
        <v>0.55933549828795259</v>
      </c>
      <c r="V522">
        <v>1.6060619421283797</v>
      </c>
      <c r="W522">
        <v>0.55933549828795259</v>
      </c>
    </row>
    <row r="523" spans="1:23">
      <c r="A523" s="4"/>
      <c r="B523" s="4"/>
      <c r="F523" s="1">
        <v>80.5</v>
      </c>
      <c r="G523" s="1">
        <v>35.130000000000003</v>
      </c>
      <c r="H523" s="1">
        <f t="shared" si="111"/>
        <v>35.22</v>
      </c>
      <c r="I523" s="1">
        <f t="shared" si="112"/>
        <v>80.83</v>
      </c>
      <c r="J523" s="23">
        <f t="shared" si="121"/>
        <v>0.61470496255240281</v>
      </c>
      <c r="K523" s="23">
        <f t="shared" si="121"/>
        <v>1.4107496343870165</v>
      </c>
      <c r="L523">
        <f t="shared" si="113"/>
        <v>1.3434296742621816</v>
      </c>
      <c r="M523">
        <f t="shared" si="114"/>
        <v>106.59966670999998</v>
      </c>
      <c r="N523" s="24">
        <f t="shared" si="115"/>
        <v>1.2874412166105997</v>
      </c>
      <c r="O523" s="24">
        <f t="shared" si="116"/>
        <v>1.9400210413141696</v>
      </c>
      <c r="P523" s="23">
        <f t="shared" si="122"/>
        <v>2.2470088155736475E-2</v>
      </c>
      <c r="Q523" s="23">
        <f t="shared" si="122"/>
        <v>3.3859754728901202E-2</v>
      </c>
      <c r="R523">
        <f t="shared" si="117"/>
        <v>1.8622167328333303</v>
      </c>
      <c r="S523">
        <f t="shared" si="118"/>
        <v>59.568754892654084</v>
      </c>
      <c r="T523" s="24">
        <f t="shared" si="119"/>
        <v>1.6056732595448251</v>
      </c>
      <c r="U523" s="24">
        <f t="shared" si="120"/>
        <v>0.55907510946265437</v>
      </c>
      <c r="V523">
        <v>1.6056732595448251</v>
      </c>
      <c r="W523">
        <v>0.55907510946265437</v>
      </c>
    </row>
    <row r="524" spans="1:23">
      <c r="A524" s="4"/>
      <c r="B524" s="4"/>
      <c r="F524" s="1">
        <v>78.52</v>
      </c>
      <c r="G524" s="1">
        <v>35.299999999999997</v>
      </c>
      <c r="H524" s="1">
        <f t="shared" si="111"/>
        <v>35.5</v>
      </c>
      <c r="I524" s="1">
        <f t="shared" si="112"/>
        <v>78.87</v>
      </c>
      <c r="J524" s="23">
        <f t="shared" si="121"/>
        <v>0.61959188445798696</v>
      </c>
      <c r="K524" s="23">
        <f t="shared" si="121"/>
        <v>1.3765411810479278</v>
      </c>
      <c r="L524">
        <f t="shared" si="113"/>
        <v>1.3384995397987272</v>
      </c>
      <c r="M524">
        <f t="shared" si="114"/>
        <v>105.41810618999999</v>
      </c>
      <c r="N524" s="24">
        <f t="shared" si="115"/>
        <v>1.290328864797355</v>
      </c>
      <c r="O524" s="24">
        <f t="shared" si="116"/>
        <v>1.9120808190273317</v>
      </c>
      <c r="P524" s="23">
        <f t="shared" si="122"/>
        <v>2.2520487124234601E-2</v>
      </c>
      <c r="Q524" s="23">
        <f t="shared" si="122"/>
        <v>3.337210585625678E-2</v>
      </c>
      <c r="R524">
        <f t="shared" si="117"/>
        <v>1.8621722463181301</v>
      </c>
      <c r="S524">
        <f t="shared" si="118"/>
        <v>59.551761183286303</v>
      </c>
      <c r="T524" s="24">
        <f t="shared" si="119"/>
        <v>1.6053550821233673</v>
      </c>
      <c r="U524" s="24">
        <f t="shared" si="120"/>
        <v>0.55862145837644039</v>
      </c>
      <c r="V524">
        <v>1.6053550821233673</v>
      </c>
      <c r="W524">
        <v>0.55862145837644039</v>
      </c>
    </row>
    <row r="525" spans="1:23">
      <c r="A525" s="4"/>
      <c r="B525" s="4"/>
      <c r="F525" s="1">
        <v>78.38</v>
      </c>
      <c r="G525" s="1">
        <v>35.46</v>
      </c>
      <c r="H525" s="1">
        <f t="shared" si="111"/>
        <v>35.770000000000003</v>
      </c>
      <c r="I525" s="1">
        <f t="shared" si="112"/>
        <v>78.63</v>
      </c>
      <c r="J525" s="23">
        <f t="shared" si="121"/>
        <v>0.62430427343837169</v>
      </c>
      <c r="K525" s="23">
        <f t="shared" si="121"/>
        <v>1.3723523908431412</v>
      </c>
      <c r="L525">
        <f t="shared" si="113"/>
        <v>1.3337445563287227</v>
      </c>
      <c r="M525">
        <f t="shared" si="114"/>
        <v>105.27342530999999</v>
      </c>
      <c r="N525" s="24">
        <f t="shared" si="115"/>
        <v>1.2866363027477934</v>
      </c>
      <c r="O525" s="24">
        <f t="shared" si="116"/>
        <v>1.9075688194706584</v>
      </c>
      <c r="P525" s="23">
        <f t="shared" si="122"/>
        <v>2.2456039758635561E-2</v>
      </c>
      <c r="Q525" s="23">
        <f t="shared" si="122"/>
        <v>3.3293356608144302E-2</v>
      </c>
      <c r="R525">
        <f t="shared" si="117"/>
        <v>1.8622291329906548</v>
      </c>
      <c r="S525">
        <f t="shared" si="118"/>
        <v>59.54901690987478</v>
      </c>
      <c r="T525" s="24">
        <f t="shared" si="119"/>
        <v>1.6053589214000135</v>
      </c>
      <c r="U525" s="24">
        <f t="shared" si="120"/>
        <v>0.55851573817281974</v>
      </c>
      <c r="V525">
        <v>1.6053589214000135</v>
      </c>
      <c r="W525">
        <v>0.55851573817281974</v>
      </c>
    </row>
    <row r="526" spans="1:23">
      <c r="A526" s="4"/>
      <c r="B526" s="4"/>
      <c r="F526" s="1">
        <v>78.540000000000006</v>
      </c>
      <c r="G526" s="1">
        <v>35.590000000000003</v>
      </c>
      <c r="H526" s="1">
        <f t="shared" si="111"/>
        <v>35.979999999999997</v>
      </c>
      <c r="I526" s="1">
        <f t="shared" si="112"/>
        <v>78.900000000000006</v>
      </c>
      <c r="J526" s="23">
        <f t="shared" si="121"/>
        <v>0.62796946486755967</v>
      </c>
      <c r="K526" s="23">
        <f t="shared" si="121"/>
        <v>1.377064779823526</v>
      </c>
      <c r="L526">
        <f t="shared" si="113"/>
        <v>1.3300456703156824</v>
      </c>
      <c r="M526">
        <f t="shared" si="114"/>
        <v>105.43619129999999</v>
      </c>
      <c r="N526" s="24">
        <f t="shared" si="115"/>
        <v>1.2820675598875171</v>
      </c>
      <c r="O526" s="24">
        <f t="shared" si="116"/>
        <v>1.9102379622507808</v>
      </c>
      <c r="P526" s="23">
        <f t="shared" si="122"/>
        <v>2.2376300153046754E-2</v>
      </c>
      <c r="Q526" s="23">
        <f t="shared" si="122"/>
        <v>3.3339941937863278E-2</v>
      </c>
      <c r="R526">
        <f t="shared" si="117"/>
        <v>1.8622995155909263</v>
      </c>
      <c r="S526">
        <f t="shared" si="118"/>
        <v>59.550640327047368</v>
      </c>
      <c r="T526" s="24">
        <f t="shared" si="119"/>
        <v>1.6054463370346896</v>
      </c>
      <c r="U526" s="24">
        <f t="shared" si="120"/>
        <v>0.55852555649444746</v>
      </c>
      <c r="V526">
        <v>1.6054463370346896</v>
      </c>
      <c r="W526">
        <v>0.55852555649444746</v>
      </c>
    </row>
    <row r="527" spans="1:23">
      <c r="A527" s="4"/>
      <c r="B527" s="4"/>
      <c r="F527" s="1">
        <v>79.489999999999995</v>
      </c>
      <c r="G527" s="1">
        <v>36.4</v>
      </c>
      <c r="H527" s="1">
        <f t="shared" si="111"/>
        <v>36.67</v>
      </c>
      <c r="I527" s="1">
        <f t="shared" si="112"/>
        <v>79.819999999999993</v>
      </c>
      <c r="J527" s="23">
        <f t="shared" si="121"/>
        <v>0.64001223670632068</v>
      </c>
      <c r="K527" s="23">
        <f t="shared" si="121"/>
        <v>1.3931218089418738</v>
      </c>
      <c r="L527">
        <f t="shared" si="113"/>
        <v>1.3178893048679952</v>
      </c>
      <c r="M527">
        <f t="shared" si="114"/>
        <v>105.99080133999999</v>
      </c>
      <c r="N527" s="24">
        <f t="shared" si="115"/>
        <v>1.2668948121213037</v>
      </c>
      <c r="O527" s="24">
        <f t="shared" si="116"/>
        <v>1.9192824318936426</v>
      </c>
      <c r="P527" s="23">
        <f t="shared" si="122"/>
        <v>2.2111485747951718E-2</v>
      </c>
      <c r="Q527" s="23">
        <f t="shared" si="122"/>
        <v>3.3497797712227891E-2</v>
      </c>
      <c r="R527">
        <f t="shared" si="117"/>
        <v>1.8625332372937358</v>
      </c>
      <c r="S527">
        <f t="shared" si="118"/>
        <v>59.556141324388008</v>
      </c>
      <c r="T527" s="24">
        <f t="shared" si="119"/>
        <v>1.605738439036299</v>
      </c>
      <c r="U527" s="24">
        <f t="shared" si="120"/>
        <v>0.55856127522513577</v>
      </c>
      <c r="V527">
        <v>1.605738439036299</v>
      </c>
      <c r="W527">
        <v>0.55856127522513577</v>
      </c>
    </row>
    <row r="528" spans="1:23">
      <c r="A528" s="4"/>
      <c r="B528" s="4"/>
      <c r="F528" s="1">
        <v>100.47</v>
      </c>
      <c r="G528" s="1">
        <v>46.48</v>
      </c>
      <c r="H528" s="1">
        <f t="shared" si="111"/>
        <v>46.8</v>
      </c>
      <c r="I528" s="1">
        <f t="shared" si="112"/>
        <v>100.78</v>
      </c>
      <c r="J528" s="23">
        <f t="shared" si="121"/>
        <v>0.81681408993334614</v>
      </c>
      <c r="K528" s="23">
        <f t="shared" si="121"/>
        <v>1.7589428201598853</v>
      </c>
      <c r="L528">
        <f t="shared" si="113"/>
        <v>1.1400385724813338</v>
      </c>
      <c r="M528">
        <f t="shared" si="114"/>
        <v>118.62626485999999</v>
      </c>
      <c r="N528" s="24">
        <f t="shared" si="115"/>
        <v>1.0006841869498089</v>
      </c>
      <c r="O528" s="24">
        <f t="shared" si="116"/>
        <v>2.1024122616777765</v>
      </c>
      <c r="P528" s="23">
        <f t="shared" si="122"/>
        <v>1.7465233834916636E-2</v>
      </c>
      <c r="Q528" s="23">
        <f t="shared" si="122"/>
        <v>3.66940162005778E-2</v>
      </c>
      <c r="R528">
        <f t="shared" si="117"/>
        <v>1.8666294044180107</v>
      </c>
      <c r="S528">
        <f t="shared" si="118"/>
        <v>59.667523942320486</v>
      </c>
      <c r="T528" s="24">
        <f t="shared" si="119"/>
        <v>1.6111054572067114</v>
      </c>
      <c r="U528" s="24">
        <f t="shared" si="120"/>
        <v>0.55961596770794542</v>
      </c>
      <c r="V528">
        <v>1.6111054572067114</v>
      </c>
      <c r="W528">
        <v>0.55961596770794542</v>
      </c>
    </row>
    <row r="529" spans="1:23">
      <c r="A529" s="4"/>
      <c r="B529" s="4"/>
      <c r="F529" s="1">
        <v>96.47</v>
      </c>
      <c r="G529" s="1">
        <v>46.52</v>
      </c>
      <c r="H529" s="1">
        <f t="shared" ref="H529:H592" si="123">ROUND((ROUNDDOWN(G529,0)+(G529-ROUNDDOWN(G529,0))*(5/3)),2)</f>
        <v>46.87</v>
      </c>
      <c r="I529" s="1">
        <f t="shared" si="112"/>
        <v>96.78</v>
      </c>
      <c r="J529" s="23">
        <f t="shared" si="121"/>
        <v>0.81803582040974221</v>
      </c>
      <c r="K529" s="23">
        <f t="shared" si="121"/>
        <v>1.6891296500801121</v>
      </c>
      <c r="L529">
        <f t="shared" si="113"/>
        <v>1.1388218027033603</v>
      </c>
      <c r="M529">
        <f t="shared" si="114"/>
        <v>116.21491685999999</v>
      </c>
      <c r="N529" s="24">
        <f t="shared" si="115"/>
        <v>1.0216864571923334</v>
      </c>
      <c r="O529" s="24">
        <f t="shared" si="116"/>
        <v>2.0592888025802556</v>
      </c>
      <c r="P529" s="23">
        <f t="shared" si="122"/>
        <v>1.7831792601042319E-2</v>
      </c>
      <c r="Q529" s="23">
        <f t="shared" si="122"/>
        <v>3.5941369854476962E-2</v>
      </c>
      <c r="R529">
        <f t="shared" si="117"/>
        <v>1.8663065571649453</v>
      </c>
      <c r="S529">
        <f t="shared" si="118"/>
        <v>59.641295534997404</v>
      </c>
      <c r="T529" s="24">
        <f t="shared" si="119"/>
        <v>1.6103951782512564</v>
      </c>
      <c r="U529" s="24">
        <f t="shared" si="120"/>
        <v>0.55904171830284977</v>
      </c>
      <c r="V529">
        <v>1.6103951782512564</v>
      </c>
      <c r="W529">
        <v>0.55904171830284977</v>
      </c>
    </row>
    <row r="530" spans="1:23">
      <c r="A530" s="4"/>
      <c r="B530" s="4"/>
      <c r="F530" s="1">
        <v>101.17</v>
      </c>
      <c r="G530" s="1">
        <v>48.13</v>
      </c>
      <c r="H530" s="1">
        <f t="shared" si="123"/>
        <v>48.22</v>
      </c>
      <c r="I530" s="1">
        <f t="shared" si="112"/>
        <v>101.28</v>
      </c>
      <c r="J530" s="23">
        <f t="shared" si="121"/>
        <v>0.84159776531166564</v>
      </c>
      <c r="K530" s="23">
        <f t="shared" si="121"/>
        <v>1.7676694664198569</v>
      </c>
      <c r="L530">
        <f t="shared" si="113"/>
        <v>1.1154149799046813</v>
      </c>
      <c r="M530">
        <f t="shared" si="114"/>
        <v>118.92768335999999</v>
      </c>
      <c r="N530" s="24">
        <f t="shared" si="115"/>
        <v>0.97624567827545605</v>
      </c>
      <c r="O530" s="24">
        <f t="shared" si="116"/>
        <v>2.0957584612696092</v>
      </c>
      <c r="P530" s="23">
        <f t="shared" si="122"/>
        <v>1.7038701394271986E-2</v>
      </c>
      <c r="Q530" s="23">
        <f t="shared" si="122"/>
        <v>3.6577885475684739E-2</v>
      </c>
      <c r="R530">
        <f t="shared" si="117"/>
        <v>1.8670050059087142</v>
      </c>
      <c r="S530">
        <f t="shared" si="118"/>
        <v>59.663476989895891</v>
      </c>
      <c r="T530" s="24">
        <f t="shared" si="119"/>
        <v>1.611363041038657</v>
      </c>
      <c r="U530" s="24">
        <f t="shared" si="120"/>
        <v>0.55931246541215995</v>
      </c>
      <c r="V530">
        <v>1.611363041038657</v>
      </c>
      <c r="W530">
        <v>0.55931246541215995</v>
      </c>
    </row>
    <row r="531" spans="1:23">
      <c r="A531" s="4"/>
      <c r="B531" s="4"/>
      <c r="F531" s="1">
        <v>96.4</v>
      </c>
      <c r="G531" s="1">
        <v>40.479999999999997</v>
      </c>
      <c r="H531" s="1">
        <f t="shared" si="123"/>
        <v>40.799999999999997</v>
      </c>
      <c r="I531" s="1">
        <f t="shared" ref="I531:I594" si="124">ROUND((ROUNDDOWN(F531,0)+(F531-ROUNDDOWN(F531,0))*(5/3)),2)</f>
        <v>96.67</v>
      </c>
      <c r="J531" s="23">
        <f t="shared" si="121"/>
        <v>0.71209433481368645</v>
      </c>
      <c r="K531" s="23">
        <f t="shared" si="121"/>
        <v>1.6872097879029184</v>
      </c>
      <c r="L531">
        <f t="shared" si="113"/>
        <v>1.2451223130093507</v>
      </c>
      <c r="M531">
        <f t="shared" si="114"/>
        <v>116.14860479000001</v>
      </c>
      <c r="N531" s="24">
        <f t="shared" si="115"/>
        <v>1.1176890823989909</v>
      </c>
      <c r="O531" s="24">
        <f t="shared" si="116"/>
        <v>2.1049527249513207</v>
      </c>
      <c r="P531" s="23">
        <f t="shared" si="122"/>
        <v>1.9507354501456593E-2</v>
      </c>
      <c r="Q531" s="23">
        <f t="shared" si="122"/>
        <v>3.6738355649227145E-2</v>
      </c>
      <c r="R531">
        <f t="shared" si="117"/>
        <v>1.8648301190705958</v>
      </c>
      <c r="S531">
        <f t="shared" si="118"/>
        <v>59.66906909447021</v>
      </c>
      <c r="T531" s="24">
        <f t="shared" si="119"/>
        <v>1.6095778741226525</v>
      </c>
      <c r="U531" s="24">
        <f t="shared" si="120"/>
        <v>0.56056804400738802</v>
      </c>
      <c r="V531">
        <v>1.6095778741226525</v>
      </c>
      <c r="W531">
        <v>0.56056804400738802</v>
      </c>
    </row>
    <row r="532" spans="1:23">
      <c r="A532" s="4"/>
      <c r="B532" s="4"/>
      <c r="F532" s="1">
        <v>95.56</v>
      </c>
      <c r="G532" s="1">
        <v>41.15</v>
      </c>
      <c r="H532" s="1">
        <f t="shared" si="123"/>
        <v>41.25</v>
      </c>
      <c r="I532" s="1">
        <f t="shared" si="124"/>
        <v>95.93</v>
      </c>
      <c r="J532" s="23">
        <f t="shared" si="121"/>
        <v>0.71994831644766089</v>
      </c>
      <c r="K532" s="23">
        <f t="shared" si="121"/>
        <v>1.6742943514381605</v>
      </c>
      <c r="L532">
        <f t="shared" si="113"/>
        <v>1.2372032246455824</v>
      </c>
      <c r="M532">
        <f t="shared" si="114"/>
        <v>115.70250541</v>
      </c>
      <c r="N532" s="24">
        <f t="shared" si="115"/>
        <v>1.1147919344140136</v>
      </c>
      <c r="O532" s="24">
        <f t="shared" si="116"/>
        <v>2.0927994655970963</v>
      </c>
      <c r="P532" s="23">
        <f t="shared" si="122"/>
        <v>1.9456789730201221E-2</v>
      </c>
      <c r="Q532" s="23">
        <f t="shared" si="122"/>
        <v>3.6526241258647126E-2</v>
      </c>
      <c r="R532">
        <f t="shared" si="117"/>
        <v>1.8648746911431313</v>
      </c>
      <c r="S532">
        <f t="shared" si="118"/>
        <v>59.661677279358052</v>
      </c>
      <c r="T532" s="24">
        <f t="shared" si="119"/>
        <v>1.6094948353360574</v>
      </c>
      <c r="U532" s="24">
        <f t="shared" si="120"/>
        <v>0.56033788419405717</v>
      </c>
      <c r="V532">
        <v>1.6094948353360574</v>
      </c>
      <c r="W532">
        <v>0.56033788419405717</v>
      </c>
    </row>
    <row r="533" spans="1:23">
      <c r="A533" s="4"/>
      <c r="B533" s="4"/>
      <c r="F533" s="1">
        <v>97.26</v>
      </c>
      <c r="G533" s="1">
        <v>42.01</v>
      </c>
      <c r="H533" s="1">
        <f t="shared" si="123"/>
        <v>42.02</v>
      </c>
      <c r="I533" s="1">
        <f t="shared" si="124"/>
        <v>97.43</v>
      </c>
      <c r="J533" s="23">
        <f t="shared" si="121"/>
        <v>0.73338735168801727</v>
      </c>
      <c r="K533" s="23">
        <f t="shared" si="121"/>
        <v>1.7004742902180754</v>
      </c>
      <c r="L533">
        <f t="shared" si="113"/>
        <v>1.2236620685115698</v>
      </c>
      <c r="M533">
        <f t="shared" si="114"/>
        <v>116.60676090999999</v>
      </c>
      <c r="N533" s="24">
        <f t="shared" si="115"/>
        <v>1.0940779624395165</v>
      </c>
      <c r="O533" s="24">
        <f t="shared" si="116"/>
        <v>2.1042612167874344</v>
      </c>
      <c r="P533" s="23">
        <f t="shared" si="122"/>
        <v>1.9095262718080416E-2</v>
      </c>
      <c r="Q533" s="23">
        <f t="shared" si="122"/>
        <v>3.6726286554962906E-2</v>
      </c>
      <c r="R533">
        <f t="shared" si="117"/>
        <v>1.8651933419138655</v>
      </c>
      <c r="S533">
        <f t="shared" si="118"/>
        <v>59.668648507667363</v>
      </c>
      <c r="T533" s="24">
        <f t="shared" si="119"/>
        <v>1.6098844658768583</v>
      </c>
      <c r="U533" s="24">
        <f t="shared" si="120"/>
        <v>0.56037280119489719</v>
      </c>
      <c r="V533">
        <v>1.6098844658768583</v>
      </c>
      <c r="W533">
        <v>0.56037280119489719</v>
      </c>
    </row>
    <row r="534" spans="1:23">
      <c r="A534" s="4"/>
      <c r="B534" s="4"/>
      <c r="F534" s="1">
        <v>100.76</v>
      </c>
      <c r="G534" s="1">
        <v>41.14</v>
      </c>
      <c r="H534" s="1">
        <f t="shared" si="123"/>
        <v>41.23</v>
      </c>
      <c r="I534" s="1">
        <f t="shared" si="124"/>
        <v>101.27</v>
      </c>
      <c r="J534" s="23">
        <f t="shared" si="121"/>
        <v>0.71959925059726204</v>
      </c>
      <c r="K534" s="23">
        <f t="shared" si="121"/>
        <v>1.7674949334946575</v>
      </c>
      <c r="L534">
        <f t="shared" si="113"/>
        <v>1.2375551061502186</v>
      </c>
      <c r="M534">
        <f t="shared" si="114"/>
        <v>118.92165498999998</v>
      </c>
      <c r="N534" s="24">
        <f t="shared" si="115"/>
        <v>1.0832094701624024</v>
      </c>
      <c r="O534" s="24">
        <f t="shared" si="116"/>
        <v>2.1547243238137517</v>
      </c>
      <c r="P534" s="23">
        <f t="shared" si="122"/>
        <v>1.8905571743117199E-2</v>
      </c>
      <c r="Q534" s="23">
        <f t="shared" si="122"/>
        <v>3.7607033923358429E-2</v>
      </c>
      <c r="R534">
        <f t="shared" si="117"/>
        <v>1.8653605151007513</v>
      </c>
      <c r="S534">
        <f t="shared" si="118"/>
        <v>59.699341011320229</v>
      </c>
      <c r="T534" s="24">
        <f t="shared" si="119"/>
        <v>1.6105331445284969</v>
      </c>
      <c r="U534" s="24">
        <f t="shared" si="120"/>
        <v>0.56115098250285023</v>
      </c>
      <c r="V534">
        <v>1.6105331445284969</v>
      </c>
      <c r="W534">
        <v>0.56115098250285023</v>
      </c>
    </row>
    <row r="535" spans="1:23">
      <c r="A535" s="4"/>
      <c r="B535" s="4"/>
      <c r="F535" s="1">
        <v>103.39</v>
      </c>
      <c r="G535" s="1">
        <v>41.52</v>
      </c>
      <c r="H535" s="1">
        <f t="shared" si="123"/>
        <v>41.87</v>
      </c>
      <c r="I535" s="1">
        <f t="shared" si="124"/>
        <v>103.65</v>
      </c>
      <c r="J535" s="23">
        <f t="shared" si="121"/>
        <v>0.73076935781002572</v>
      </c>
      <c r="K535" s="23">
        <f t="shared" si="121"/>
        <v>1.8090337696921226</v>
      </c>
      <c r="L535">
        <f t="shared" si="113"/>
        <v>1.226298933506818</v>
      </c>
      <c r="M535">
        <f t="shared" si="114"/>
        <v>120.35640705</v>
      </c>
      <c r="N535" s="24">
        <f t="shared" si="115"/>
        <v>1.0581714250605281</v>
      </c>
      <c r="O535" s="24">
        <f t="shared" si="116"/>
        <v>2.1759700450312272</v>
      </c>
      <c r="P535" s="23">
        <f t="shared" si="122"/>
        <v>1.8468575417826653E-2</v>
      </c>
      <c r="Q535" s="23">
        <f t="shared" si="122"/>
        <v>3.7977841710564196E-2</v>
      </c>
      <c r="R535">
        <f t="shared" si="117"/>
        <v>1.8657455818469599</v>
      </c>
      <c r="S535">
        <f t="shared" si="118"/>
        <v>59.712263013442197</v>
      </c>
      <c r="T535" s="24">
        <f t="shared" si="119"/>
        <v>1.6110778677554827</v>
      </c>
      <c r="U535" s="24">
        <f t="shared" si="120"/>
        <v>0.56132002671506576</v>
      </c>
      <c r="V535">
        <v>1.6110778677554827</v>
      </c>
      <c r="W535">
        <v>0.56132002671506576</v>
      </c>
    </row>
    <row r="536" spans="1:23">
      <c r="A536" s="4"/>
      <c r="B536" s="4"/>
      <c r="F536" s="1">
        <v>71.27</v>
      </c>
      <c r="G536" s="1">
        <v>42.59</v>
      </c>
      <c r="H536" s="1">
        <f t="shared" si="123"/>
        <v>42.98</v>
      </c>
      <c r="I536" s="1">
        <f t="shared" si="124"/>
        <v>71.45</v>
      </c>
      <c r="J536" s="23">
        <f t="shared" si="121"/>
        <v>0.7501425125071628</v>
      </c>
      <c r="K536" s="23">
        <f t="shared" si="121"/>
        <v>1.2470377505499486</v>
      </c>
      <c r="L536">
        <f t="shared" si="113"/>
        <v>1.2067998121931636</v>
      </c>
      <c r="M536">
        <f t="shared" si="114"/>
        <v>100.94505564999999</v>
      </c>
      <c r="N536" s="24">
        <f t="shared" si="115"/>
        <v>1.1848477739078074</v>
      </c>
      <c r="O536" s="24">
        <f t="shared" si="116"/>
        <v>1.7853584439151833</v>
      </c>
      <c r="P536" s="23">
        <f t="shared" si="122"/>
        <v>2.0679494789616601E-2</v>
      </c>
      <c r="Q536" s="23">
        <f t="shared" si="122"/>
        <v>3.1160383174602471E-2</v>
      </c>
      <c r="R536">
        <f t="shared" si="117"/>
        <v>1.8637966091538012</v>
      </c>
      <c r="S536">
        <f t="shared" si="118"/>
        <v>59.474686520424157</v>
      </c>
      <c r="T536" s="24">
        <f t="shared" si="119"/>
        <v>1.6054834275431114</v>
      </c>
      <c r="U536" s="24">
        <f t="shared" si="120"/>
        <v>0.55563773382234882</v>
      </c>
      <c r="V536">
        <v>1.6054834275431114</v>
      </c>
      <c r="W536">
        <v>0.55563773382234882</v>
      </c>
    </row>
    <row r="537" spans="1:23">
      <c r="A537" s="4"/>
      <c r="B537" s="4"/>
      <c r="F537" s="1">
        <v>74.760000000000005</v>
      </c>
      <c r="G537" s="1">
        <v>40.22</v>
      </c>
      <c r="H537" s="1">
        <f t="shared" si="123"/>
        <v>40.369999999999997</v>
      </c>
      <c r="I537" s="1">
        <f t="shared" si="124"/>
        <v>75.27</v>
      </c>
      <c r="J537" s="23">
        <f t="shared" si="121"/>
        <v>0.70458941903011074</v>
      </c>
      <c r="K537" s="23">
        <f t="shared" si="121"/>
        <v>1.3137093279761318</v>
      </c>
      <c r="L537">
        <f t="shared" si="113"/>
        <v>1.2526925429120643</v>
      </c>
      <c r="M537">
        <f t="shared" si="114"/>
        <v>103.24789298999998</v>
      </c>
      <c r="N537" s="24">
        <f t="shared" si="115"/>
        <v>1.219355496212754</v>
      </c>
      <c r="O537" s="24">
        <f t="shared" si="116"/>
        <v>1.8432990798368256</v>
      </c>
      <c r="P537" s="23">
        <f t="shared" si="122"/>
        <v>2.1281768161201805E-2</v>
      </c>
      <c r="Q537" s="23">
        <f t="shared" si="122"/>
        <v>3.217163804213443E-2</v>
      </c>
      <c r="R537">
        <f t="shared" si="117"/>
        <v>1.8632653540490527</v>
      </c>
      <c r="S537">
        <f t="shared" si="118"/>
        <v>59.509926981911136</v>
      </c>
      <c r="T537" s="24">
        <f t="shared" si="119"/>
        <v>1.6056075854737826</v>
      </c>
      <c r="U537" s="24">
        <f t="shared" si="120"/>
        <v>0.5568949378359177</v>
      </c>
      <c r="V537">
        <v>1.6056075854737826</v>
      </c>
      <c r="W537">
        <v>0.5568949378359177</v>
      </c>
    </row>
    <row r="538" spans="1:23">
      <c r="A538" s="4"/>
      <c r="B538" s="4"/>
      <c r="F538" s="1">
        <v>106.36</v>
      </c>
      <c r="G538" s="1">
        <v>35.06</v>
      </c>
      <c r="H538" s="1">
        <f t="shared" si="123"/>
        <v>35.1</v>
      </c>
      <c r="I538" s="1">
        <f t="shared" si="124"/>
        <v>106.6</v>
      </c>
      <c r="J538" s="23">
        <f t="shared" si="121"/>
        <v>0.61261056745000975</v>
      </c>
      <c r="K538" s="23">
        <f t="shared" si="121"/>
        <v>1.8605209826259552</v>
      </c>
      <c r="L538">
        <f t="shared" si="113"/>
        <v>1.3455422639500685</v>
      </c>
      <c r="M538">
        <f t="shared" si="114"/>
        <v>122.13477619999999</v>
      </c>
      <c r="N538" s="24">
        <f t="shared" si="115"/>
        <v>1.1394041505025923</v>
      </c>
      <c r="O538" s="24">
        <f t="shared" si="116"/>
        <v>2.2719372513576985</v>
      </c>
      <c r="P538" s="23">
        <f t="shared" si="122"/>
        <v>1.9886353937159238E-2</v>
      </c>
      <c r="Q538" s="23">
        <f t="shared" si="122"/>
        <v>3.9652785434901854E-2</v>
      </c>
      <c r="R538">
        <f t="shared" si="117"/>
        <v>1.864496004348587</v>
      </c>
      <c r="S538">
        <f t="shared" si="118"/>
        <v>59.77063186950955</v>
      </c>
      <c r="T538" s="24">
        <f t="shared" si="119"/>
        <v>1.6109559742256461</v>
      </c>
      <c r="U538" s="24">
        <f t="shared" si="120"/>
        <v>0.5635908818886175</v>
      </c>
      <c r="V538">
        <v>1.6109559742256461</v>
      </c>
      <c r="W538">
        <v>0.5635908818886175</v>
      </c>
    </row>
    <row r="539" spans="1:23">
      <c r="A539" s="4"/>
      <c r="B539" s="4"/>
      <c r="F539" s="1">
        <v>105.57</v>
      </c>
      <c r="G539" s="1">
        <v>35.4</v>
      </c>
      <c r="H539" s="1">
        <f t="shared" si="123"/>
        <v>35.67</v>
      </c>
      <c r="I539" s="1">
        <f t="shared" si="124"/>
        <v>105.95</v>
      </c>
      <c r="J539" s="23">
        <f t="shared" si="121"/>
        <v>0.62255894418637736</v>
      </c>
      <c r="K539" s="23">
        <f t="shared" si="121"/>
        <v>1.8491763424879921</v>
      </c>
      <c r="L539">
        <f t="shared" si="113"/>
        <v>1.3355057610143506</v>
      </c>
      <c r="M539">
        <f t="shared" si="114"/>
        <v>121.74293214999999</v>
      </c>
      <c r="N539" s="24">
        <f t="shared" si="115"/>
        <v>1.1357369774886035</v>
      </c>
      <c r="O539" s="24">
        <f t="shared" si="116"/>
        <v>2.2588479305150102</v>
      </c>
      <c r="P539" s="23">
        <f t="shared" si="122"/>
        <v>1.9822349693824851E-2</v>
      </c>
      <c r="Q539" s="23">
        <f t="shared" si="122"/>
        <v>3.9424333689347023E-2</v>
      </c>
      <c r="R539">
        <f t="shared" si="117"/>
        <v>1.8645524326276091</v>
      </c>
      <c r="S539">
        <f t="shared" si="118"/>
        <v>59.762670726182243</v>
      </c>
      <c r="T539" s="24">
        <f t="shared" si="119"/>
        <v>1.6108742784406336</v>
      </c>
      <c r="U539" s="24">
        <f t="shared" si="120"/>
        <v>0.56333863525903483</v>
      </c>
      <c r="V539">
        <v>1.6108742784406336</v>
      </c>
      <c r="W539">
        <v>0.56333863525903483</v>
      </c>
    </row>
    <row r="540" spans="1:23">
      <c r="A540" s="4"/>
      <c r="B540" s="4"/>
      <c r="F540" s="1">
        <v>90.11</v>
      </c>
      <c r="G540" s="1">
        <v>32.17</v>
      </c>
      <c r="H540" s="1">
        <f t="shared" si="123"/>
        <v>32.28</v>
      </c>
      <c r="I540" s="1">
        <f t="shared" si="124"/>
        <v>90.18</v>
      </c>
      <c r="J540" s="23">
        <f t="shared" si="121"/>
        <v>0.56339228254376961</v>
      </c>
      <c r="K540" s="23">
        <f t="shared" si="121"/>
        <v>1.5739379194484866</v>
      </c>
      <c r="L540">
        <f t="shared" si="113"/>
        <v>1.3951110802893587</v>
      </c>
      <c r="M540">
        <f t="shared" si="114"/>
        <v>112.23619266</v>
      </c>
      <c r="N540" s="24">
        <f t="shared" si="115"/>
        <v>1.2913590761328169</v>
      </c>
      <c r="O540" s="24">
        <f t="shared" si="116"/>
        <v>2.0841720006506814</v>
      </c>
      <c r="P540" s="23">
        <f t="shared" si="122"/>
        <v>2.2538467704029778E-2</v>
      </c>
      <c r="Q540" s="23">
        <f t="shared" si="122"/>
        <v>3.6375663589231791E-2</v>
      </c>
      <c r="R540">
        <f t="shared" si="117"/>
        <v>1.8621563748487753</v>
      </c>
      <c r="S540">
        <f t="shared" si="118"/>
        <v>59.656429911231378</v>
      </c>
      <c r="T540" s="24">
        <f t="shared" si="119"/>
        <v>1.6070626218925186</v>
      </c>
      <c r="U540" s="24">
        <f t="shared" si="120"/>
        <v>0.56156373441639018</v>
      </c>
      <c r="V540">
        <v>1.6070626218925186</v>
      </c>
      <c r="W540">
        <v>0.56156373441639018</v>
      </c>
    </row>
    <row r="541" spans="1:23">
      <c r="A541" s="4"/>
      <c r="B541" s="4"/>
      <c r="F541" s="1">
        <v>115.08</v>
      </c>
      <c r="G541" s="1">
        <v>36.1</v>
      </c>
      <c r="H541" s="1">
        <f t="shared" si="123"/>
        <v>36.17</v>
      </c>
      <c r="I541" s="1">
        <f t="shared" si="124"/>
        <v>115.13</v>
      </c>
      <c r="J541" s="23">
        <f t="shared" si="121"/>
        <v>0.63128559044634902</v>
      </c>
      <c r="K541" s="23">
        <f t="shared" si="121"/>
        <v>2.0093975678210714</v>
      </c>
      <c r="L541">
        <f t="shared" si="113"/>
        <v>1.3266986746963765</v>
      </c>
      <c r="M541">
        <f t="shared" si="114"/>
        <v>127.27697580999998</v>
      </c>
      <c r="N541" s="24">
        <f t="shared" si="115"/>
        <v>1.055676598854105</v>
      </c>
      <c r="O541" s="24">
        <f t="shared" si="116"/>
        <v>2.359766150955104</v>
      </c>
      <c r="P541" s="23">
        <f t="shared" si="122"/>
        <v>1.842503248625953E-2</v>
      </c>
      <c r="Q541" s="23">
        <f t="shared" si="122"/>
        <v>4.1185688911280098E-2</v>
      </c>
      <c r="R541">
        <f t="shared" si="117"/>
        <v>1.8657839462594967</v>
      </c>
      <c r="S541">
        <f t="shared" si="118"/>
        <v>59.824050871639464</v>
      </c>
      <c r="T541" s="24">
        <f t="shared" si="119"/>
        <v>1.6129438709360895</v>
      </c>
      <c r="U541" s="24">
        <f t="shared" si="120"/>
        <v>0.5644458511180126</v>
      </c>
      <c r="V541">
        <v>1.6129438709360895</v>
      </c>
      <c r="W541">
        <v>0.5644458511180126</v>
      </c>
    </row>
    <row r="542" spans="1:23">
      <c r="A542" s="4"/>
      <c r="B542" s="4"/>
      <c r="F542" s="1">
        <v>119.49</v>
      </c>
      <c r="G542" s="1">
        <v>39.31</v>
      </c>
      <c r="H542" s="1">
        <f t="shared" si="123"/>
        <v>39.520000000000003</v>
      </c>
      <c r="I542" s="1">
        <f t="shared" si="124"/>
        <v>119.82</v>
      </c>
      <c r="J542" s="23">
        <f t="shared" si="121"/>
        <v>0.68975412038815909</v>
      </c>
      <c r="K542" s="23">
        <f t="shared" si="121"/>
        <v>2.0912535097396057</v>
      </c>
      <c r="L542">
        <f t="shared" si="113"/>
        <v>1.2676639929482685</v>
      </c>
      <c r="M542">
        <f t="shared" si="114"/>
        <v>130.10428134</v>
      </c>
      <c r="N542" s="24">
        <f t="shared" si="115"/>
        <v>0.9696023005358726</v>
      </c>
      <c r="O542" s="24">
        <f t="shared" si="116"/>
        <v>2.3728310867929086</v>
      </c>
      <c r="P542" s="23">
        <f t="shared" si="122"/>
        <v>1.6922752579262557E-2</v>
      </c>
      <c r="Q542" s="23">
        <f t="shared" si="122"/>
        <v>4.1413715058211592E-2</v>
      </c>
      <c r="R542">
        <f t="shared" si="117"/>
        <v>1.8671070970390147</v>
      </c>
      <c r="S542">
        <f t="shared" si="118"/>
        <v>59.831997183599945</v>
      </c>
      <c r="T542" s="24">
        <f t="shared" si="119"/>
        <v>1.6142178625214683</v>
      </c>
      <c r="U542" s="24">
        <f t="shared" si="120"/>
        <v>0.56400462570550469</v>
      </c>
      <c r="V542">
        <v>1.6142178625214683</v>
      </c>
      <c r="W542">
        <v>0.56400462570550469</v>
      </c>
    </row>
    <row r="543" spans="1:23">
      <c r="A543" s="4"/>
      <c r="B543" s="4"/>
      <c r="F543" s="1">
        <v>73.45</v>
      </c>
      <c r="G543" s="1">
        <v>42.39</v>
      </c>
      <c r="H543" s="1">
        <f t="shared" si="123"/>
        <v>42.65</v>
      </c>
      <c r="I543" s="1">
        <f t="shared" si="124"/>
        <v>73.75</v>
      </c>
      <c r="J543" s="23">
        <f t="shared" si="121"/>
        <v>0.74438292597558153</v>
      </c>
      <c r="K543" s="23">
        <f t="shared" si="121"/>
        <v>1.2871803233458181</v>
      </c>
      <c r="L543">
        <f t="shared" si="113"/>
        <v>1.2125933685211994</v>
      </c>
      <c r="M543">
        <f t="shared" si="114"/>
        <v>102.33158074999999</v>
      </c>
      <c r="N543" s="24">
        <f t="shared" si="115"/>
        <v>1.1846164218613222</v>
      </c>
      <c r="O543" s="24">
        <f t="shared" si="116"/>
        <v>1.815198519433026</v>
      </c>
      <c r="P543" s="23">
        <f t="shared" si="122"/>
        <v>2.0675456934674208E-2</v>
      </c>
      <c r="Q543" s="23">
        <f t="shared" si="122"/>
        <v>3.168119074143258E-2</v>
      </c>
      <c r="R543">
        <f t="shared" si="117"/>
        <v>1.8638001703885445</v>
      </c>
      <c r="S543">
        <f t="shared" si="118"/>
        <v>59.492835752225432</v>
      </c>
      <c r="T543" s="24">
        <f t="shared" si="119"/>
        <v>1.6057862821622797</v>
      </c>
      <c r="U543" s="24">
        <f t="shared" si="120"/>
        <v>0.55614453257468111</v>
      </c>
      <c r="V543">
        <v>1.6057862821622797</v>
      </c>
      <c r="W543">
        <v>0.55614453257468111</v>
      </c>
    </row>
    <row r="544" spans="1:23">
      <c r="A544" s="4"/>
      <c r="B544" s="4"/>
      <c r="F544" s="1">
        <v>78.52</v>
      </c>
      <c r="G544" s="1">
        <v>42.53</v>
      </c>
      <c r="H544" s="1">
        <f t="shared" si="123"/>
        <v>42.88</v>
      </c>
      <c r="I544" s="1">
        <f t="shared" si="124"/>
        <v>78.87</v>
      </c>
      <c r="J544" s="23">
        <f t="shared" si="121"/>
        <v>0.74839718325516857</v>
      </c>
      <c r="K544" s="23">
        <f t="shared" si="121"/>
        <v>1.3765411810479278</v>
      </c>
      <c r="L544">
        <f t="shared" si="113"/>
        <v>1.2085550990285845</v>
      </c>
      <c r="M544">
        <f t="shared" si="114"/>
        <v>105.41810618999999</v>
      </c>
      <c r="N544" s="24">
        <f t="shared" si="115"/>
        <v>1.1650609377191894</v>
      </c>
      <c r="O544" s="24">
        <f t="shared" si="116"/>
        <v>1.8775336898759178</v>
      </c>
      <c r="P544" s="23">
        <f t="shared" si="122"/>
        <v>2.033414934957245E-2</v>
      </c>
      <c r="Q544" s="23">
        <f t="shared" si="122"/>
        <v>3.2769144705452891E-2</v>
      </c>
      <c r="R544">
        <f t="shared" si="117"/>
        <v>1.8641011671957353</v>
      </c>
      <c r="S544">
        <f t="shared" si="118"/>
        <v>59.530749042929521</v>
      </c>
      <c r="T544" s="24">
        <f t="shared" si="119"/>
        <v>1.6066714392934376</v>
      </c>
      <c r="U544" s="24">
        <f t="shared" si="120"/>
        <v>0.55705467907473094</v>
      </c>
      <c r="V544">
        <v>1.6066714392934376</v>
      </c>
      <c r="W544">
        <v>0.55705467907473094</v>
      </c>
    </row>
    <row r="545" spans="1:23">
      <c r="A545" s="4"/>
      <c r="B545" s="4"/>
      <c r="F545" s="1">
        <v>77.36</v>
      </c>
      <c r="G545" s="1">
        <v>43.09</v>
      </c>
      <c r="H545" s="1">
        <f t="shared" si="123"/>
        <v>43.15</v>
      </c>
      <c r="I545" s="1">
        <f t="shared" si="124"/>
        <v>77.599999999999994</v>
      </c>
      <c r="J545" s="23">
        <f t="shared" si="121"/>
        <v>0.75310957223555319</v>
      </c>
      <c r="K545" s="23">
        <f t="shared" si="121"/>
        <v>1.3543754995475996</v>
      </c>
      <c r="L545">
        <f t="shared" si="113"/>
        <v>1.2038165211148475</v>
      </c>
      <c r="M545">
        <f t="shared" si="114"/>
        <v>104.65250319999998</v>
      </c>
      <c r="N545" s="24">
        <f t="shared" si="115"/>
        <v>1.1646657348080143</v>
      </c>
      <c r="O545" s="24">
        <f t="shared" si="116"/>
        <v>1.8607389313852389</v>
      </c>
      <c r="P545" s="23">
        <f t="shared" si="122"/>
        <v>2.0327251757558978E-2</v>
      </c>
      <c r="Q545" s="23">
        <f t="shared" si="122"/>
        <v>3.2476020872713271E-2</v>
      </c>
      <c r="R545">
        <f t="shared" si="117"/>
        <v>1.8641072496552213</v>
      </c>
      <c r="S545">
        <f t="shared" si="118"/>
        <v>59.52053419060077</v>
      </c>
      <c r="T545" s="24">
        <f t="shared" si="119"/>
        <v>1.6065081355206057</v>
      </c>
      <c r="U545" s="24">
        <f t="shared" si="120"/>
        <v>0.55676516700319345</v>
      </c>
      <c r="V545">
        <v>1.6065081355206057</v>
      </c>
      <c r="W545">
        <v>0.55676516700319345</v>
      </c>
    </row>
    <row r="546" spans="1:23">
      <c r="A546" s="4"/>
      <c r="B546" s="4"/>
      <c r="F546" s="1">
        <v>76.08</v>
      </c>
      <c r="G546" s="1">
        <v>43.02</v>
      </c>
      <c r="H546" s="1">
        <f t="shared" si="123"/>
        <v>43.03</v>
      </c>
      <c r="I546" s="1">
        <f t="shared" si="124"/>
        <v>76.13</v>
      </c>
      <c r="J546" s="23">
        <f t="shared" si="121"/>
        <v>0.75101517713316002</v>
      </c>
      <c r="K546" s="23">
        <f t="shared" si="121"/>
        <v>1.328719159543283</v>
      </c>
      <c r="L546">
        <f t="shared" si="113"/>
        <v>1.2059222815885615</v>
      </c>
      <c r="M546">
        <f t="shared" si="114"/>
        <v>103.76633280999999</v>
      </c>
      <c r="N546" s="24">
        <f t="shared" si="115"/>
        <v>1.1712812901139484</v>
      </c>
      <c r="O546" s="24">
        <f t="shared" si="116"/>
        <v>1.8431909122098791</v>
      </c>
      <c r="P546" s="23">
        <f t="shared" si="122"/>
        <v>2.0442714979495308E-2</v>
      </c>
      <c r="Q546" s="23">
        <f t="shared" si="122"/>
        <v>3.2169750160900144E-2</v>
      </c>
      <c r="R546">
        <f t="shared" si="117"/>
        <v>1.8640054289579779</v>
      </c>
      <c r="S546">
        <f t="shared" si="118"/>
        <v>59.50986119255569</v>
      </c>
      <c r="T546" s="24">
        <f t="shared" si="119"/>
        <v>1.6062442346857038</v>
      </c>
      <c r="U546" s="24">
        <f t="shared" si="120"/>
        <v>0.55651758755969849</v>
      </c>
      <c r="V546">
        <v>1.6062442346857038</v>
      </c>
      <c r="W546">
        <v>0.55651758755969849</v>
      </c>
    </row>
    <row r="547" spans="1:23">
      <c r="A547" s="4"/>
      <c r="B547" s="4"/>
      <c r="F547" s="1">
        <v>75.540000000000006</v>
      </c>
      <c r="G547" s="1">
        <v>42.06</v>
      </c>
      <c r="H547" s="1">
        <f t="shared" si="123"/>
        <v>42.1</v>
      </c>
      <c r="I547" s="1">
        <f t="shared" si="124"/>
        <v>75.900000000000006</v>
      </c>
      <c r="J547" s="23">
        <f t="shared" si="121"/>
        <v>0.73478361508961276</v>
      </c>
      <c r="K547" s="23">
        <f t="shared" si="121"/>
        <v>1.3247049022636963</v>
      </c>
      <c r="L547">
        <f t="shared" si="113"/>
        <v>1.2222559593205296</v>
      </c>
      <c r="M547">
        <f t="shared" si="114"/>
        <v>103.62768029999999</v>
      </c>
      <c r="N547" s="24">
        <f t="shared" si="115"/>
        <v>1.1878461381977636</v>
      </c>
      <c r="O547" s="24">
        <f t="shared" si="116"/>
        <v>1.8442040457777034</v>
      </c>
      <c r="P547" s="23">
        <f t="shared" si="122"/>
        <v>2.0731826118650556E-2</v>
      </c>
      <c r="Q547" s="23">
        <f t="shared" si="122"/>
        <v>3.2187432677421156E-2</v>
      </c>
      <c r="R547">
        <f t="shared" si="117"/>
        <v>1.8637504543199399</v>
      </c>
      <c r="S547">
        <f t="shared" si="118"/>
        <v>59.510477397295425</v>
      </c>
      <c r="T547" s="24">
        <f t="shared" si="119"/>
        <v>1.6060346890015758</v>
      </c>
      <c r="U547" s="24">
        <f t="shared" si="120"/>
        <v>0.55666423168635804</v>
      </c>
      <c r="V547">
        <v>1.6060346890015758</v>
      </c>
      <c r="W547">
        <v>0.55666423168635804</v>
      </c>
    </row>
    <row r="548" spans="1:23">
      <c r="A548" s="4"/>
      <c r="B548" s="4"/>
      <c r="F548" s="1">
        <v>81.31</v>
      </c>
      <c r="G548" s="1">
        <v>41.04</v>
      </c>
      <c r="H548" s="1">
        <f t="shared" si="123"/>
        <v>41.07</v>
      </c>
      <c r="I548" s="1">
        <f t="shared" si="124"/>
        <v>81.52</v>
      </c>
      <c r="J548" s="23">
        <f t="shared" si="121"/>
        <v>0.71680672379407118</v>
      </c>
      <c r="K548" s="23">
        <f t="shared" si="121"/>
        <v>1.4227924062257773</v>
      </c>
      <c r="L548">
        <f t="shared" si="113"/>
        <v>1.2403704272691098</v>
      </c>
      <c r="M548">
        <f t="shared" si="114"/>
        <v>107.01562423999998</v>
      </c>
      <c r="N548" s="24">
        <f t="shared" si="115"/>
        <v>1.1860732022296239</v>
      </c>
      <c r="O548" s="24">
        <f t="shared" si="116"/>
        <v>1.9191989653572135</v>
      </c>
      <c r="P548" s="23">
        <f t="shared" si="122"/>
        <v>2.0700882548579484E-2</v>
      </c>
      <c r="Q548" s="23">
        <f t="shared" si="122"/>
        <v>3.3496340946351968E-2</v>
      </c>
      <c r="R548">
        <f t="shared" si="117"/>
        <v>1.8637777458539644</v>
      </c>
      <c r="S548">
        <f t="shared" si="118"/>
        <v>59.556090558647938</v>
      </c>
      <c r="T548" s="24">
        <f t="shared" si="119"/>
        <v>1.6068105255608707</v>
      </c>
      <c r="U548" s="24">
        <f t="shared" si="120"/>
        <v>0.55792926670819243</v>
      </c>
      <c r="V548">
        <v>1.6068105255608707</v>
      </c>
      <c r="W548">
        <v>0.55792926670819243</v>
      </c>
    </row>
    <row r="549" spans="1:23">
      <c r="A549" s="4"/>
      <c r="B549" s="4"/>
      <c r="F549" s="1">
        <v>81.22</v>
      </c>
      <c r="G549" s="1">
        <v>40.479999999999997</v>
      </c>
      <c r="H549" s="1">
        <f t="shared" si="123"/>
        <v>40.799999999999997</v>
      </c>
      <c r="I549" s="1">
        <f t="shared" si="124"/>
        <v>81.37</v>
      </c>
      <c r="J549" s="23">
        <f t="shared" si="121"/>
        <v>0.71209433481368645</v>
      </c>
      <c r="K549" s="23">
        <f t="shared" si="121"/>
        <v>1.420174412347786</v>
      </c>
      <c r="L549">
        <f t="shared" si="113"/>
        <v>1.2451223130093507</v>
      </c>
      <c r="M549">
        <f t="shared" si="114"/>
        <v>106.92519869</v>
      </c>
      <c r="N549" s="24">
        <f t="shared" si="115"/>
        <v>1.1911906377341874</v>
      </c>
      <c r="O549" s="24">
        <f t="shared" si="116"/>
        <v>1.9187100085003617</v>
      </c>
      <c r="P549" s="23">
        <f t="shared" si="122"/>
        <v>2.0790198647392576E-2</v>
      </c>
      <c r="Q549" s="23">
        <f t="shared" si="122"/>
        <v>3.3487807039299697E-2</v>
      </c>
      <c r="R549">
        <f t="shared" si="117"/>
        <v>1.8636989700198798</v>
      </c>
      <c r="S549">
        <f t="shared" si="118"/>
        <v>59.555793166929519</v>
      </c>
      <c r="T549" s="24">
        <f t="shared" si="119"/>
        <v>1.6067377093833028</v>
      </c>
      <c r="U549" s="24">
        <f t="shared" si="120"/>
        <v>0.55796084227111775</v>
      </c>
      <c r="V549">
        <v>1.6067377093833028</v>
      </c>
      <c r="W549">
        <v>0.55796084227111775</v>
      </c>
    </row>
    <row r="550" spans="1:23">
      <c r="A550" s="4"/>
      <c r="B550" s="4"/>
      <c r="F550" s="1">
        <v>84.3</v>
      </c>
      <c r="G550" s="1">
        <v>39.06</v>
      </c>
      <c r="H550" s="1">
        <f t="shared" si="123"/>
        <v>39.1</v>
      </c>
      <c r="I550" s="1">
        <f t="shared" si="124"/>
        <v>84.5</v>
      </c>
      <c r="J550" s="23">
        <f t="shared" si="121"/>
        <v>0.68242373752978291</v>
      </c>
      <c r="K550" s="23">
        <f t="shared" si="121"/>
        <v>1.4748032179352084</v>
      </c>
      <c r="L550">
        <f t="shared" si="113"/>
        <v>1.2750642206057006</v>
      </c>
      <c r="M550">
        <f t="shared" si="114"/>
        <v>108.8120785</v>
      </c>
      <c r="N550" s="24">
        <f t="shared" si="115"/>
        <v>1.2069519505604267</v>
      </c>
      <c r="O550" s="24">
        <f t="shared" si="116"/>
        <v>1.9673902037016795</v>
      </c>
      <c r="P550" s="23">
        <f t="shared" si="122"/>
        <v>2.1065285450647266E-2</v>
      </c>
      <c r="Q550" s="23">
        <f t="shared" si="122"/>
        <v>3.433743672607624E-2</v>
      </c>
      <c r="R550">
        <f t="shared" si="117"/>
        <v>1.8634563264305768</v>
      </c>
      <c r="S550">
        <f t="shared" si="118"/>
        <v>59.585401273863162</v>
      </c>
      <c r="T550" s="24">
        <f t="shared" si="119"/>
        <v>1.6070162360528568</v>
      </c>
      <c r="U550" s="24">
        <f t="shared" si="120"/>
        <v>0.55891410358469085</v>
      </c>
      <c r="V550">
        <v>1.6070162360528568</v>
      </c>
      <c r="W550">
        <v>0.55891410358469085</v>
      </c>
    </row>
    <row r="551" spans="1:23">
      <c r="A551" s="4"/>
      <c r="B551" s="4"/>
      <c r="F551" s="1">
        <v>81.400000000000006</v>
      </c>
      <c r="G551" s="1">
        <v>41.28</v>
      </c>
      <c r="H551" s="1">
        <f t="shared" si="123"/>
        <v>41.47</v>
      </c>
      <c r="I551" s="1">
        <f t="shared" si="124"/>
        <v>81.67</v>
      </c>
      <c r="J551" s="23">
        <f t="shared" si="121"/>
        <v>0.72378804080204839</v>
      </c>
      <c r="K551" s="23">
        <f t="shared" si="121"/>
        <v>1.4254104001037691</v>
      </c>
      <c r="L551">
        <f t="shared" si="113"/>
        <v>1.233333043148978</v>
      </c>
      <c r="M551">
        <f t="shared" si="114"/>
        <v>107.10604979</v>
      </c>
      <c r="N551" s="24">
        <f t="shared" si="115"/>
        <v>1.1787728092657672</v>
      </c>
      <c r="O551" s="24">
        <f t="shared" si="116"/>
        <v>1.9190004163021559</v>
      </c>
      <c r="P551" s="23">
        <f t="shared" si="122"/>
        <v>2.0573466654670761E-2</v>
      </c>
      <c r="Q551" s="23">
        <f t="shared" si="122"/>
        <v>3.3492875611614487E-2</v>
      </c>
      <c r="R551">
        <f t="shared" si="117"/>
        <v>1.8638901197849522</v>
      </c>
      <c r="S551">
        <f t="shared" si="118"/>
        <v>59.555969797799925</v>
      </c>
      <c r="T551" s="24">
        <f t="shared" si="119"/>
        <v>1.6069054154647051</v>
      </c>
      <c r="U551" s="24">
        <f t="shared" si="120"/>
        <v>0.55786894060696313</v>
      </c>
      <c r="V551">
        <v>1.6069054154647051</v>
      </c>
      <c r="W551">
        <v>0.55786894060696313</v>
      </c>
    </row>
    <row r="552" spans="1:23">
      <c r="A552" s="4"/>
      <c r="B552" s="4"/>
      <c r="F552" s="1">
        <v>83</v>
      </c>
      <c r="G552" s="1">
        <v>39.57</v>
      </c>
      <c r="H552" s="1">
        <f t="shared" si="123"/>
        <v>39.950000000000003</v>
      </c>
      <c r="I552" s="1">
        <f t="shared" si="124"/>
        <v>83</v>
      </c>
      <c r="J552" s="23">
        <f t="shared" si="121"/>
        <v>0.69725903617173468</v>
      </c>
      <c r="K552" s="23">
        <f t="shared" si="121"/>
        <v>1.4486232791552935</v>
      </c>
      <c r="L552">
        <f t="shared" si="113"/>
        <v>1.2600891823788802</v>
      </c>
      <c r="M552">
        <f t="shared" si="114"/>
        <v>107.90782299999999</v>
      </c>
      <c r="N552" s="24">
        <f t="shared" si="115"/>
        <v>1.1990409227861034</v>
      </c>
      <c r="O552" s="24">
        <f t="shared" si="116"/>
        <v>1.9436867664124127</v>
      </c>
      <c r="P552" s="23">
        <f t="shared" si="122"/>
        <v>2.0927211968768605E-2</v>
      </c>
      <c r="Q552" s="23">
        <f t="shared" si="122"/>
        <v>3.3923733701338533E-2</v>
      </c>
      <c r="R552">
        <f t="shared" si="117"/>
        <v>1.8635781195632504</v>
      </c>
      <c r="S552">
        <f t="shared" si="118"/>
        <v>59.570984447820187</v>
      </c>
      <c r="T552" s="24">
        <f t="shared" si="119"/>
        <v>1.6068838275734987</v>
      </c>
      <c r="U552" s="24">
        <f t="shared" si="120"/>
        <v>0.5584480896611872</v>
      </c>
      <c r="V552">
        <v>1.6068838275734987</v>
      </c>
      <c r="W552">
        <v>0.5584480896611872</v>
      </c>
    </row>
    <row r="553" spans="1:23">
      <c r="A553" s="4"/>
      <c r="B553" s="4"/>
      <c r="F553" s="1">
        <v>84.11</v>
      </c>
      <c r="G553" s="1">
        <v>39.450000000000003</v>
      </c>
      <c r="H553" s="1">
        <f t="shared" si="123"/>
        <v>39.75</v>
      </c>
      <c r="I553" s="1">
        <f t="shared" si="124"/>
        <v>84.18</v>
      </c>
      <c r="J553" s="23">
        <f t="shared" si="121"/>
        <v>0.69376837766774602</v>
      </c>
      <c r="K553" s="23">
        <f t="shared" si="121"/>
        <v>1.4692181643288267</v>
      </c>
      <c r="L553">
        <f t="shared" si="113"/>
        <v>1.2636121184370939</v>
      </c>
      <c r="M553">
        <f t="shared" si="114"/>
        <v>108.61917065999999</v>
      </c>
      <c r="N553" s="24">
        <f t="shared" si="115"/>
        <v>1.1974767274297633</v>
      </c>
      <c r="O553" s="24">
        <f t="shared" si="116"/>
        <v>1.9596678361922768</v>
      </c>
      <c r="P553" s="23">
        <f t="shared" si="122"/>
        <v>2.0899911609656065E-2</v>
      </c>
      <c r="Q553" s="23">
        <f t="shared" si="122"/>
        <v>3.4202655986988129E-2</v>
      </c>
      <c r="R553">
        <f t="shared" si="117"/>
        <v>1.8636022000155255</v>
      </c>
      <c r="S553">
        <f t="shared" si="118"/>
        <v>59.58070440109892</v>
      </c>
      <c r="T553" s="24">
        <f t="shared" si="119"/>
        <v>1.6070646892211224</v>
      </c>
      <c r="U553" s="24">
        <f t="shared" si="120"/>
        <v>0.55870851083452022</v>
      </c>
      <c r="V553">
        <v>1.6070646892211224</v>
      </c>
      <c r="W553">
        <v>0.55870851083452022</v>
      </c>
    </row>
    <row r="554" spans="1:23">
      <c r="A554" s="4"/>
      <c r="B554" s="4"/>
      <c r="F554" s="1">
        <v>83.34</v>
      </c>
      <c r="G554" s="1">
        <v>41.39</v>
      </c>
      <c r="H554" s="1">
        <f t="shared" si="123"/>
        <v>41.65</v>
      </c>
      <c r="I554" s="1">
        <f t="shared" si="124"/>
        <v>83.57</v>
      </c>
      <c r="J554" s="23">
        <f t="shared" si="121"/>
        <v>0.72692963345563821</v>
      </c>
      <c r="K554" s="23">
        <f t="shared" si="121"/>
        <v>1.458571655891661</v>
      </c>
      <c r="L554">
        <f t="shared" si="113"/>
        <v>1.2301672646838799</v>
      </c>
      <c r="M554">
        <f t="shared" si="114"/>
        <v>108.25144008999999</v>
      </c>
      <c r="N554" s="24">
        <f t="shared" si="115"/>
        <v>1.1682790931439475</v>
      </c>
      <c r="O554" s="24">
        <f t="shared" si="116"/>
        <v>1.9414995272330573</v>
      </c>
      <c r="P554" s="23">
        <f t="shared" si="122"/>
        <v>2.0390316757575397E-2</v>
      </c>
      <c r="Q554" s="23">
        <f t="shared" si="122"/>
        <v>3.3885559176130162E-2</v>
      </c>
      <c r="R554">
        <f t="shared" si="117"/>
        <v>1.864051636742224</v>
      </c>
      <c r="S554">
        <f t="shared" si="118"/>
        <v>59.569654132457977</v>
      </c>
      <c r="T554" s="24">
        <f t="shared" si="119"/>
        <v>1.6072702006048087</v>
      </c>
      <c r="U554" s="24">
        <f t="shared" si="120"/>
        <v>0.55817094871334139</v>
      </c>
      <c r="V554">
        <v>1.6072702006048087</v>
      </c>
      <c r="W554">
        <v>0.55817094871334139</v>
      </c>
    </row>
    <row r="555" spans="1:23">
      <c r="A555" s="4"/>
      <c r="B555" s="4"/>
      <c r="F555" s="1">
        <v>80.39</v>
      </c>
      <c r="G555" s="1">
        <v>41.06</v>
      </c>
      <c r="H555" s="1">
        <f t="shared" si="123"/>
        <v>41.1</v>
      </c>
      <c r="I555" s="1">
        <f t="shared" si="124"/>
        <v>80.650000000000006</v>
      </c>
      <c r="J555" s="23">
        <f t="shared" si="121"/>
        <v>0.71733032256966944</v>
      </c>
      <c r="K555" s="23">
        <f t="shared" si="121"/>
        <v>1.4076080417334269</v>
      </c>
      <c r="L555">
        <f t="shared" si="113"/>
        <v>1.2398425187208522</v>
      </c>
      <c r="M555">
        <f t="shared" si="114"/>
        <v>106.49115605</v>
      </c>
      <c r="N555" s="24">
        <f t="shared" si="115"/>
        <v>1.1888398149745432</v>
      </c>
      <c r="O555" s="24">
        <f t="shared" si="116"/>
        <v>1.9081770999129433</v>
      </c>
      <c r="P555" s="23">
        <f t="shared" si="122"/>
        <v>2.0749169050105966E-2</v>
      </c>
      <c r="Q555" s="23">
        <f t="shared" si="122"/>
        <v>3.330397310463766E-2</v>
      </c>
      <c r="R555">
        <f t="shared" si="117"/>
        <v>1.863735158076691</v>
      </c>
      <c r="S555">
        <f t="shared" si="118"/>
        <v>59.549386876188727</v>
      </c>
      <c r="T555" s="24">
        <f t="shared" si="119"/>
        <v>1.6066633089784756</v>
      </c>
      <c r="U555" s="24">
        <f t="shared" si="120"/>
        <v>0.55776285749554455</v>
      </c>
      <c r="V555">
        <v>1.6066633089784756</v>
      </c>
      <c r="W555">
        <v>0.55776285749554455</v>
      </c>
    </row>
    <row r="556" spans="1:23">
      <c r="A556" s="4"/>
      <c r="B556" s="4"/>
      <c r="F556" s="1">
        <v>82.1</v>
      </c>
      <c r="G556" s="1">
        <v>41.26</v>
      </c>
      <c r="H556" s="1">
        <f t="shared" si="123"/>
        <v>41.43</v>
      </c>
      <c r="I556" s="1">
        <f t="shared" si="124"/>
        <v>82.17</v>
      </c>
      <c r="J556" s="23">
        <f t="shared" si="121"/>
        <v>0.72308990910125071</v>
      </c>
      <c r="K556" s="23">
        <f t="shared" si="121"/>
        <v>1.4341370463637406</v>
      </c>
      <c r="L556">
        <f t="shared" si="113"/>
        <v>1.2340366407893786</v>
      </c>
      <c r="M556">
        <f t="shared" si="114"/>
        <v>107.40746829</v>
      </c>
      <c r="N556" s="24">
        <f t="shared" si="115"/>
        <v>1.1775194181805801</v>
      </c>
      <c r="O556" s="24">
        <f t="shared" si="116"/>
        <v>1.9254070831109331</v>
      </c>
      <c r="P556" s="23">
        <f t="shared" si="122"/>
        <v>2.0551590853419101E-2</v>
      </c>
      <c r="Q556" s="23">
        <f t="shared" si="122"/>
        <v>3.3604693041505887E-2</v>
      </c>
      <c r="R556">
        <f t="shared" si="117"/>
        <v>1.8639094124074056</v>
      </c>
      <c r="S556">
        <f t="shared" si="118"/>
        <v>59.559866439446047</v>
      </c>
      <c r="T556" s="24">
        <f t="shared" si="119"/>
        <v>1.6069862747705239</v>
      </c>
      <c r="U556" s="24">
        <f t="shared" si="120"/>
        <v>0.5579684528135721</v>
      </c>
      <c r="V556">
        <v>1.6069862747705239</v>
      </c>
      <c r="W556">
        <v>0.5579684528135721</v>
      </c>
    </row>
    <row r="557" spans="1:23">
      <c r="A557" s="4"/>
      <c r="B557" s="4"/>
      <c r="F557" s="1">
        <v>95.56</v>
      </c>
      <c r="G557" s="1">
        <v>36.07</v>
      </c>
      <c r="H557" s="1">
        <f t="shared" si="123"/>
        <v>36.119999999999997</v>
      </c>
      <c r="I557" s="1">
        <f t="shared" si="124"/>
        <v>95.93</v>
      </c>
      <c r="J557" s="23">
        <f t="shared" si="121"/>
        <v>0.6304129258203518</v>
      </c>
      <c r="K557" s="23">
        <f t="shared" si="121"/>
        <v>1.6742943514381605</v>
      </c>
      <c r="L557">
        <f t="shared" si="113"/>
        <v>1.3275794963986511</v>
      </c>
      <c r="M557">
        <f t="shared" si="114"/>
        <v>115.70250541</v>
      </c>
      <c r="N557" s="24">
        <f t="shared" si="115"/>
        <v>1.1962262022899253</v>
      </c>
      <c r="O557" s="24">
        <f t="shared" si="116"/>
        <v>2.1319955178408976</v>
      </c>
      <c r="P557" s="23">
        <f t="shared" si="122"/>
        <v>2.0878085828586929E-2</v>
      </c>
      <c r="Q557" s="23">
        <f t="shared" si="122"/>
        <v>3.7210341424085171E-2</v>
      </c>
      <c r="R557">
        <f t="shared" si="117"/>
        <v>1.863621451368114</v>
      </c>
      <c r="S557">
        <f t="shared" si="118"/>
        <v>59.68551697230528</v>
      </c>
      <c r="T557" s="24">
        <f t="shared" si="119"/>
        <v>1.6088047449800276</v>
      </c>
      <c r="U557" s="24">
        <f t="shared" si="120"/>
        <v>0.56164021372971662</v>
      </c>
      <c r="V557">
        <v>1.6088047449800276</v>
      </c>
      <c r="W557">
        <v>0.56164021372971662</v>
      </c>
    </row>
    <row r="558" spans="1:23">
      <c r="A558" s="4"/>
      <c r="B558" s="4"/>
      <c r="F558" s="1">
        <v>97.31</v>
      </c>
      <c r="G558" s="1">
        <v>35.28</v>
      </c>
      <c r="H558" s="1">
        <f t="shared" si="123"/>
        <v>35.47</v>
      </c>
      <c r="I558" s="1">
        <f t="shared" si="124"/>
        <v>97.52</v>
      </c>
      <c r="J558" s="23">
        <f t="shared" si="121"/>
        <v>0.6190682856823887</v>
      </c>
      <c r="K558" s="23">
        <f t="shared" si="121"/>
        <v>1.7020450865448702</v>
      </c>
      <c r="L558">
        <f t="shared" si="113"/>
        <v>1.3390278170470502</v>
      </c>
      <c r="M558">
        <f t="shared" si="114"/>
        <v>116.66101623999998</v>
      </c>
      <c r="N558" s="24">
        <f t="shared" si="115"/>
        <v>1.1966582230649492</v>
      </c>
      <c r="O558" s="24">
        <f t="shared" si="116"/>
        <v>2.1570628767800981</v>
      </c>
      <c r="P558" s="23">
        <f t="shared" si="122"/>
        <v>2.0885626013548111E-2</v>
      </c>
      <c r="Q558" s="23">
        <f t="shared" si="122"/>
        <v>3.7647849372353451E-2</v>
      </c>
      <c r="R558">
        <f t="shared" si="117"/>
        <v>1.8636148005962703</v>
      </c>
      <c r="S558">
        <f t="shared" si="118"/>
        <v>59.70076335825231</v>
      </c>
      <c r="T558" s="24">
        <f t="shared" si="119"/>
        <v>1.6090492537310439</v>
      </c>
      <c r="U558" s="24">
        <f t="shared" si="120"/>
        <v>0.562071704803212</v>
      </c>
      <c r="V558">
        <v>1.6090492537310439</v>
      </c>
      <c r="W558">
        <v>0.562071704803212</v>
      </c>
    </row>
    <row r="559" spans="1:23">
      <c r="A559" s="4"/>
      <c r="B559" s="4"/>
      <c r="F559" s="1">
        <v>122.4</v>
      </c>
      <c r="G559" s="1">
        <v>45.31</v>
      </c>
      <c r="H559" s="1">
        <f t="shared" si="123"/>
        <v>45.52</v>
      </c>
      <c r="I559" s="1">
        <f t="shared" si="124"/>
        <v>122.67</v>
      </c>
      <c r="J559" s="23">
        <f t="shared" si="121"/>
        <v>0.79447387550781889</v>
      </c>
      <c r="K559" s="23">
        <f t="shared" si="121"/>
        <v>2.1409953934214441</v>
      </c>
      <c r="L559">
        <f t="shared" si="113"/>
        <v>1.162335468552135</v>
      </c>
      <c r="M559">
        <f t="shared" si="114"/>
        <v>131.82236678999999</v>
      </c>
      <c r="N559" s="24">
        <f t="shared" si="115"/>
        <v>0.86619069313072872</v>
      </c>
      <c r="O559" s="24">
        <f t="shared" si="116"/>
        <v>2.3312988285984657</v>
      </c>
      <c r="P559" s="23">
        <f t="shared" si="122"/>
        <v>1.5117879545263046E-2</v>
      </c>
      <c r="Q559" s="23">
        <f t="shared" si="122"/>
        <v>4.0688840406930167E-2</v>
      </c>
      <c r="R559">
        <f t="shared" si="117"/>
        <v>1.8686955655238053</v>
      </c>
      <c r="S559">
        <f t="shared" si="118"/>
        <v>59.806736571214742</v>
      </c>
      <c r="T559" s="24">
        <f t="shared" si="119"/>
        <v>1.6151769984271123</v>
      </c>
      <c r="U559" s="24">
        <f t="shared" si="120"/>
        <v>0.56249416925334184</v>
      </c>
      <c r="V559">
        <v>1.6151769984271123</v>
      </c>
      <c r="W559">
        <v>0.56249416925334184</v>
      </c>
    </row>
    <row r="560" spans="1:23">
      <c r="A560" s="4"/>
      <c r="B560" s="4"/>
      <c r="F560" s="1">
        <v>123.05</v>
      </c>
      <c r="G560" s="1">
        <v>44.03</v>
      </c>
      <c r="H560" s="1">
        <f t="shared" si="123"/>
        <v>44.05</v>
      </c>
      <c r="I560" s="1">
        <f t="shared" si="124"/>
        <v>123.08</v>
      </c>
      <c r="J560" s="23">
        <f t="shared" si="121"/>
        <v>0.76881753550350207</v>
      </c>
      <c r="K560" s="23">
        <f t="shared" si="121"/>
        <v>2.1481512433546208</v>
      </c>
      <c r="L560">
        <f t="shared" si="113"/>
        <v>1.1880385084573559</v>
      </c>
      <c r="M560">
        <f t="shared" si="114"/>
        <v>132.06952995999998</v>
      </c>
      <c r="N560" s="24">
        <f t="shared" si="115"/>
        <v>0.88191932354875213</v>
      </c>
      <c r="O560" s="24">
        <f t="shared" si="116"/>
        <v>2.3522500460835514</v>
      </c>
      <c r="P560" s="23">
        <f t="shared" si="122"/>
        <v>1.5392395932886887E-2</v>
      </c>
      <c r="Q560" s="23">
        <f t="shared" si="122"/>
        <v>4.1054508134346322E-2</v>
      </c>
      <c r="R560">
        <f t="shared" si="117"/>
        <v>1.8684540478489438</v>
      </c>
      <c r="S560">
        <f t="shared" si="118"/>
        <v>59.819479451252981</v>
      </c>
      <c r="T560" s="24">
        <f t="shared" si="119"/>
        <v>1.615177196242559</v>
      </c>
      <c r="U560" s="24">
        <f t="shared" si="120"/>
        <v>0.56297483351187272</v>
      </c>
      <c r="V560">
        <v>1.615177196242559</v>
      </c>
      <c r="W560">
        <v>0.56297483351187272</v>
      </c>
    </row>
    <row r="561" spans="1:23">
      <c r="A561" s="4"/>
      <c r="B561" s="4"/>
      <c r="F561" s="1">
        <v>75.28</v>
      </c>
      <c r="G561" s="1">
        <v>40.36</v>
      </c>
      <c r="H561" s="1">
        <f t="shared" si="123"/>
        <v>40.6</v>
      </c>
      <c r="I561" s="1">
        <f t="shared" si="124"/>
        <v>75.47</v>
      </c>
      <c r="J561" s="23">
        <f t="shared" si="121"/>
        <v>0.70860367630969778</v>
      </c>
      <c r="K561" s="23">
        <f t="shared" si="121"/>
        <v>1.3171999864801205</v>
      </c>
      <c r="L561">
        <f t="shared" si="113"/>
        <v>1.248643003316013</v>
      </c>
      <c r="M561">
        <f t="shared" si="114"/>
        <v>103.36846039</v>
      </c>
      <c r="N561" s="24">
        <f t="shared" si="115"/>
        <v>1.2148088998172695</v>
      </c>
      <c r="O561" s="24">
        <f t="shared" si="116"/>
        <v>1.8449280261028904</v>
      </c>
      <c r="P561" s="23">
        <f t="shared" si="122"/>
        <v>2.1202415084341293E-2</v>
      </c>
      <c r="Q561" s="23">
        <f t="shared" si="122"/>
        <v>3.2200068517815324E-2</v>
      </c>
      <c r="R561">
        <f t="shared" si="117"/>
        <v>1.86333535832761</v>
      </c>
      <c r="S561">
        <f t="shared" si="118"/>
        <v>59.510917734208562</v>
      </c>
      <c r="T561" s="24">
        <f t="shared" si="119"/>
        <v>1.605684257491357</v>
      </c>
      <c r="U561" s="24">
        <f t="shared" si="120"/>
        <v>0.5568871836037399</v>
      </c>
      <c r="V561">
        <v>1.605684257491357</v>
      </c>
      <c r="W561">
        <v>0.5568871836037399</v>
      </c>
    </row>
    <row r="562" spans="1:23">
      <c r="A562" s="4"/>
      <c r="B562" s="4"/>
      <c r="F562" s="1">
        <v>80.05</v>
      </c>
      <c r="G562" s="1">
        <v>42.07</v>
      </c>
      <c r="H562" s="1">
        <f t="shared" si="123"/>
        <v>42.12</v>
      </c>
      <c r="I562" s="1">
        <f t="shared" si="124"/>
        <v>80.08</v>
      </c>
      <c r="J562" s="23">
        <f t="shared" si="121"/>
        <v>0.73513268094001161</v>
      </c>
      <c r="K562" s="23">
        <f t="shared" si="121"/>
        <v>1.3976596649970592</v>
      </c>
      <c r="L562">
        <f t="shared" si="113"/>
        <v>1.2219044563383936</v>
      </c>
      <c r="M562">
        <f t="shared" si="114"/>
        <v>106.14753895999998</v>
      </c>
      <c r="N562" s="24">
        <f t="shared" si="115"/>
        <v>1.1736987765904494</v>
      </c>
      <c r="O562" s="24">
        <f t="shared" si="116"/>
        <v>1.896052258763758</v>
      </c>
      <c r="P562" s="23">
        <f t="shared" si="122"/>
        <v>2.0484908078132687E-2</v>
      </c>
      <c r="Q562" s="23">
        <f t="shared" si="122"/>
        <v>3.3092354705303091E-2</v>
      </c>
      <c r="R562">
        <f t="shared" si="117"/>
        <v>1.8639682198453915</v>
      </c>
      <c r="S562">
        <f t="shared" si="118"/>
        <v>59.542012345503018</v>
      </c>
      <c r="T562" s="24">
        <f t="shared" si="119"/>
        <v>1.6067426245322509</v>
      </c>
      <c r="U562" s="24">
        <f t="shared" si="120"/>
        <v>0.55743793143031795</v>
      </c>
      <c r="V562">
        <v>1.6067426245322509</v>
      </c>
      <c r="W562">
        <v>0.55743793143031795</v>
      </c>
    </row>
    <row r="563" spans="1:23">
      <c r="A563" s="4"/>
      <c r="B563" s="4"/>
      <c r="F563" s="1">
        <v>79.58</v>
      </c>
      <c r="G563" s="1">
        <v>40.26</v>
      </c>
      <c r="H563" s="1">
        <f t="shared" si="123"/>
        <v>40.43</v>
      </c>
      <c r="I563" s="1">
        <f t="shared" si="124"/>
        <v>79.97</v>
      </c>
      <c r="J563" s="23">
        <f t="shared" si="121"/>
        <v>0.70563661658130739</v>
      </c>
      <c r="K563" s="23">
        <f t="shared" si="121"/>
        <v>1.3957398028198653</v>
      </c>
      <c r="L563">
        <f t="shared" si="113"/>
        <v>1.2516360681343839</v>
      </c>
      <c r="M563">
        <f t="shared" si="114"/>
        <v>106.08122689</v>
      </c>
      <c r="N563" s="24">
        <f t="shared" si="115"/>
        <v>1.2026595055378551</v>
      </c>
      <c r="O563" s="24">
        <f t="shared" si="116"/>
        <v>1.9029292864225897</v>
      </c>
      <c r="P563" s="23">
        <f t="shared" si="122"/>
        <v>2.0990368152042548E-2</v>
      </c>
      <c r="Q563" s="23">
        <f t="shared" si="122"/>
        <v>3.3212381480700416E-2</v>
      </c>
      <c r="R563">
        <f t="shared" si="117"/>
        <v>1.8635224111175133</v>
      </c>
      <c r="S563">
        <f t="shared" si="118"/>
        <v>59.546195068465941</v>
      </c>
      <c r="T563" s="24">
        <f t="shared" si="119"/>
        <v>1.6064272929056806</v>
      </c>
      <c r="U563" s="24">
        <f t="shared" si="120"/>
        <v>0.55778118509271157</v>
      </c>
      <c r="V563">
        <v>1.6064272929056806</v>
      </c>
      <c r="W563">
        <v>0.55778118509271157</v>
      </c>
    </row>
    <row r="564" spans="1:23">
      <c r="A564" s="4"/>
      <c r="B564" s="4"/>
      <c r="F564" s="1">
        <v>75.400000000000006</v>
      </c>
      <c r="G564" s="1">
        <v>41.24</v>
      </c>
      <c r="H564" s="1">
        <f t="shared" si="123"/>
        <v>41.4</v>
      </c>
      <c r="I564" s="1">
        <f t="shared" si="124"/>
        <v>75.67</v>
      </c>
      <c r="J564" s="23">
        <f t="shared" si="121"/>
        <v>0.72256631032565244</v>
      </c>
      <c r="K564" s="23">
        <f t="shared" si="121"/>
        <v>1.3206906449841092</v>
      </c>
      <c r="L564">
        <f t="shared" si="113"/>
        <v>1.2345643602648628</v>
      </c>
      <c r="M564">
        <f t="shared" si="114"/>
        <v>103.48902779000001</v>
      </c>
      <c r="N564" s="24">
        <f t="shared" si="115"/>
        <v>1.2005084179844345</v>
      </c>
      <c r="O564" s="24">
        <f t="shared" si="116"/>
        <v>1.8441997327758382</v>
      </c>
      <c r="P564" s="23">
        <f t="shared" si="122"/>
        <v>2.0952824591736689E-2</v>
      </c>
      <c r="Q564" s="23">
        <f t="shared" si="122"/>
        <v>3.2187357401337963E-2</v>
      </c>
      <c r="R564">
        <f t="shared" si="117"/>
        <v>1.8635555275187909</v>
      </c>
      <c r="S564">
        <f t="shared" si="118"/>
        <v>59.510474774055723</v>
      </c>
      <c r="T564" s="24">
        <f t="shared" si="119"/>
        <v>1.6058666730065905</v>
      </c>
      <c r="U564" s="24">
        <f t="shared" si="120"/>
        <v>0.55676306027794842</v>
      </c>
      <c r="V564">
        <v>1.6058666730065905</v>
      </c>
      <c r="W564">
        <v>0.55676306027794842</v>
      </c>
    </row>
    <row r="565" spans="1:23">
      <c r="A565" s="4"/>
      <c r="B565" s="4"/>
      <c r="F565" s="1">
        <v>76.52</v>
      </c>
      <c r="G565" s="1">
        <v>40.159999999999997</v>
      </c>
      <c r="H565" s="1">
        <f t="shared" si="123"/>
        <v>40.270000000000003</v>
      </c>
      <c r="I565" s="1">
        <f t="shared" si="124"/>
        <v>76.87</v>
      </c>
      <c r="J565" s="23">
        <f t="shared" si="121"/>
        <v>0.70284408977811652</v>
      </c>
      <c r="K565" s="23">
        <f t="shared" si="121"/>
        <v>1.3416345960080411</v>
      </c>
      <c r="L565">
        <f t="shared" si="113"/>
        <v>1.2544534437021286</v>
      </c>
      <c r="M565">
        <f t="shared" si="114"/>
        <v>104.21243219</v>
      </c>
      <c r="N565" s="24">
        <f t="shared" si="115"/>
        <v>1.216057257675679</v>
      </c>
      <c r="O565" s="24">
        <f t="shared" si="116"/>
        <v>1.8642168655542668</v>
      </c>
      <c r="P565" s="23">
        <f t="shared" si="122"/>
        <v>2.1224203039213685E-2</v>
      </c>
      <c r="Q565" s="23">
        <f t="shared" si="122"/>
        <v>3.2536722275130422E-2</v>
      </c>
      <c r="R565">
        <f t="shared" si="117"/>
        <v>1.8633161375201746</v>
      </c>
      <c r="S565">
        <f t="shared" si="118"/>
        <v>59.522649528190499</v>
      </c>
      <c r="T565" s="24">
        <f t="shared" si="119"/>
        <v>1.605861239073876</v>
      </c>
      <c r="U565" s="24">
        <f t="shared" si="120"/>
        <v>0.55722572956072147</v>
      </c>
      <c r="V565">
        <v>1.605861239073876</v>
      </c>
      <c r="W565">
        <v>0.55722572956072147</v>
      </c>
    </row>
    <row r="566" spans="1:23">
      <c r="A566" s="4"/>
      <c r="B566" s="4"/>
      <c r="F566" s="1">
        <v>77.510000000000005</v>
      </c>
      <c r="G566" s="1">
        <v>40.47</v>
      </c>
      <c r="H566" s="1">
        <f t="shared" si="123"/>
        <v>40.78</v>
      </c>
      <c r="I566" s="1">
        <f t="shared" si="124"/>
        <v>77.849999999999994</v>
      </c>
      <c r="J566" s="23">
        <f t="shared" si="121"/>
        <v>0.7117452689632876</v>
      </c>
      <c r="K566" s="23">
        <f t="shared" si="121"/>
        <v>1.3587388226775854</v>
      </c>
      <c r="L566">
        <f t="shared" si="113"/>
        <v>1.2454743534154828</v>
      </c>
      <c r="M566">
        <f t="shared" si="114"/>
        <v>104.80321244999999</v>
      </c>
      <c r="N566" s="24">
        <f t="shared" si="115"/>
        <v>1.2041358948525234</v>
      </c>
      <c r="O566" s="24">
        <f t="shared" si="116"/>
        <v>1.874444953984062</v>
      </c>
      <c r="P566" s="23">
        <f t="shared" si="122"/>
        <v>2.1016136006624771E-2</v>
      </c>
      <c r="Q566" s="23">
        <f t="shared" si="122"/>
        <v>3.2715236094415484E-2</v>
      </c>
      <c r="R566">
        <f t="shared" si="117"/>
        <v>1.8634996814982401</v>
      </c>
      <c r="S566">
        <f t="shared" si="118"/>
        <v>59.528870422225609</v>
      </c>
      <c r="T566" s="24">
        <f t="shared" si="119"/>
        <v>1.6061220343913316</v>
      </c>
      <c r="U566" s="24">
        <f t="shared" si="120"/>
        <v>0.55730701573804486</v>
      </c>
      <c r="V566">
        <v>1.6061220343913316</v>
      </c>
      <c r="W566">
        <v>0.55730701573804486</v>
      </c>
    </row>
    <row r="567" spans="1:23">
      <c r="A567" s="4"/>
      <c r="B567" s="4"/>
      <c r="F567" s="1">
        <v>71.25</v>
      </c>
      <c r="G567" s="1">
        <v>41.49</v>
      </c>
      <c r="H567" s="1">
        <f t="shared" si="123"/>
        <v>41.82</v>
      </c>
      <c r="I567" s="1">
        <f t="shared" si="124"/>
        <v>71.42</v>
      </c>
      <c r="J567" s="23">
        <f t="shared" si="121"/>
        <v>0.72989669318402861</v>
      </c>
      <c r="K567" s="23">
        <f t="shared" si="121"/>
        <v>1.2465141517743501</v>
      </c>
      <c r="L567">
        <f t="shared" si="113"/>
        <v>1.2271780044506213</v>
      </c>
      <c r="M567">
        <f t="shared" si="114"/>
        <v>100.92697054</v>
      </c>
      <c r="N567" s="24">
        <f t="shared" si="115"/>
        <v>1.2049287665504376</v>
      </c>
      <c r="O567" s="24">
        <f t="shared" si="116"/>
        <v>1.7888472838915017</v>
      </c>
      <c r="P567" s="23">
        <f t="shared" si="122"/>
        <v>2.1029974228299254E-2</v>
      </c>
      <c r="Q567" s="23">
        <f t="shared" si="122"/>
        <v>3.1221274919264429E-2</v>
      </c>
      <c r="R567">
        <f t="shared" si="117"/>
        <v>1.8634874748037862</v>
      </c>
      <c r="S567">
        <f t="shared" si="118"/>
        <v>59.476808491107839</v>
      </c>
      <c r="T567" s="24">
        <f t="shared" si="119"/>
        <v>1.6052521906227863</v>
      </c>
      <c r="U567" s="24">
        <f t="shared" si="120"/>
        <v>0.55585419949525994</v>
      </c>
      <c r="V567">
        <v>1.6052521906227863</v>
      </c>
      <c r="W567">
        <v>0.55585419949525994</v>
      </c>
    </row>
    <row r="568" spans="1:23">
      <c r="A568" s="4"/>
      <c r="B568" s="4"/>
      <c r="F568" s="1">
        <v>79.55</v>
      </c>
      <c r="G568" s="1">
        <v>32.47</v>
      </c>
      <c r="H568" s="1">
        <f t="shared" si="123"/>
        <v>32.78</v>
      </c>
      <c r="I568" s="1">
        <f t="shared" si="124"/>
        <v>79.92</v>
      </c>
      <c r="J568" s="23">
        <f t="shared" si="121"/>
        <v>0.57211892880374127</v>
      </c>
      <c r="K568" s="23">
        <f t="shared" si="121"/>
        <v>1.3948671381938682</v>
      </c>
      <c r="L568">
        <f t="shared" si="113"/>
        <v>1.3863352210124136</v>
      </c>
      <c r="M568">
        <f t="shared" si="114"/>
        <v>106.05108504</v>
      </c>
      <c r="N568" s="24">
        <f t="shared" si="115"/>
        <v>1.3322897118833164</v>
      </c>
      <c r="O568" s="24">
        <f t="shared" si="116"/>
        <v>1.9395400991638283</v>
      </c>
      <c r="P568" s="23">
        <f t="shared" si="122"/>
        <v>2.3252842062810492E-2</v>
      </c>
      <c r="Q568" s="23">
        <f t="shared" si="122"/>
        <v>3.3851360704866121E-2</v>
      </c>
      <c r="R568">
        <f t="shared" si="117"/>
        <v>1.86152569191289</v>
      </c>
      <c r="S568">
        <f t="shared" si="118"/>
        <v>59.56846237561389</v>
      </c>
      <c r="T568" s="24">
        <f t="shared" si="119"/>
        <v>1.6050726043528516</v>
      </c>
      <c r="U568" s="24">
        <f t="shared" si="120"/>
        <v>0.55941692995639458</v>
      </c>
      <c r="V568">
        <v>1.6050726043528516</v>
      </c>
      <c r="W568">
        <v>0.55941692995639458</v>
      </c>
    </row>
    <row r="569" spans="1:23">
      <c r="A569" s="4"/>
      <c r="B569" s="4"/>
      <c r="F569" s="1">
        <v>82.23</v>
      </c>
      <c r="G569" s="1">
        <v>34.5</v>
      </c>
      <c r="H569" s="1">
        <f t="shared" si="123"/>
        <v>34.83</v>
      </c>
      <c r="I569" s="1">
        <f t="shared" si="124"/>
        <v>82.38</v>
      </c>
      <c r="J569" s="23">
        <f t="shared" si="121"/>
        <v>0.60789817846962491</v>
      </c>
      <c r="K569" s="23">
        <f t="shared" si="121"/>
        <v>1.4378022377929287</v>
      </c>
      <c r="L569">
        <f t="shared" si="113"/>
        <v>1.3502948210436738</v>
      </c>
      <c r="M569">
        <f t="shared" si="114"/>
        <v>107.53406405999999</v>
      </c>
      <c r="N569" s="24">
        <f t="shared" si="115"/>
        <v>1.287557427909799</v>
      </c>
      <c r="O569" s="24">
        <f t="shared" si="116"/>
        <v>1.9630333471017805</v>
      </c>
      <c r="P569" s="23">
        <f t="shared" si="122"/>
        <v>2.2472116425535524E-2</v>
      </c>
      <c r="Q569" s="23">
        <f t="shared" si="122"/>
        <v>3.4261395233370753E-2</v>
      </c>
      <c r="R569">
        <f t="shared" si="117"/>
        <v>1.8622149425254604</v>
      </c>
      <c r="S569">
        <f t="shared" si="118"/>
        <v>59.582751360986464</v>
      </c>
      <c r="T569" s="24">
        <f t="shared" si="119"/>
        <v>1.6059020818002612</v>
      </c>
      <c r="U569" s="24">
        <f t="shared" si="120"/>
        <v>0.55946828504189661</v>
      </c>
      <c r="V569">
        <v>1.6059020818002612</v>
      </c>
      <c r="W569">
        <v>0.55946828504189661</v>
      </c>
    </row>
    <row r="570" spans="1:23">
      <c r="A570" s="4"/>
      <c r="B570" s="4"/>
      <c r="F570" s="1">
        <v>81.2</v>
      </c>
      <c r="G570" s="1">
        <v>34</v>
      </c>
      <c r="H570" s="1">
        <f t="shared" si="123"/>
        <v>34</v>
      </c>
      <c r="I570" s="1">
        <f t="shared" si="124"/>
        <v>81.33</v>
      </c>
      <c r="J570" s="23">
        <f t="shared" si="121"/>
        <v>0.59341194567807209</v>
      </c>
      <c r="K570" s="23">
        <f t="shared" si="121"/>
        <v>1.4194762806469883</v>
      </c>
      <c r="L570">
        <f t="shared" si="113"/>
        <v>1.3648969797456039</v>
      </c>
      <c r="M570">
        <f t="shared" si="114"/>
        <v>106.90108520999998</v>
      </c>
      <c r="N570" s="24">
        <f t="shared" si="115"/>
        <v>1.3059444556464237</v>
      </c>
      <c r="O570" s="24">
        <f t="shared" si="116"/>
        <v>1.9530295813435863</v>
      </c>
      <c r="P570" s="23">
        <f t="shared" si="122"/>
        <v>2.2793030599195147E-2</v>
      </c>
      <c r="Q570" s="23">
        <f t="shared" si="122"/>
        <v>3.4086796583292001E-2</v>
      </c>
      <c r="R570">
        <f t="shared" si="117"/>
        <v>1.8619316581936007</v>
      </c>
      <c r="S570">
        <f t="shared" si="118"/>
        <v>59.576666903742961</v>
      </c>
      <c r="T570" s="24">
        <f t="shared" si="119"/>
        <v>1.6055576721285612</v>
      </c>
      <c r="U570" s="24">
        <f t="shared" si="120"/>
        <v>0.55944120442284861</v>
      </c>
      <c r="V570">
        <v>1.6055576721285612</v>
      </c>
      <c r="W570">
        <v>0.55944120442284861</v>
      </c>
    </row>
    <row r="571" spans="1:23">
      <c r="A571" s="4"/>
      <c r="B571" s="4"/>
      <c r="F571" s="1">
        <v>98.29</v>
      </c>
      <c r="G571" s="1">
        <v>45.27</v>
      </c>
      <c r="H571" s="1">
        <f t="shared" si="123"/>
        <v>45.45</v>
      </c>
      <c r="I571" s="1">
        <f t="shared" si="124"/>
        <v>98.48</v>
      </c>
      <c r="J571" s="23">
        <f t="shared" si="121"/>
        <v>0.79325214503142283</v>
      </c>
      <c r="K571" s="23">
        <f t="shared" si="121"/>
        <v>1.7188002473640158</v>
      </c>
      <c r="L571">
        <f t="shared" si="113"/>
        <v>1.1635572492715942</v>
      </c>
      <c r="M571">
        <f t="shared" si="114"/>
        <v>117.23973976000001</v>
      </c>
      <c r="N571" s="24">
        <f t="shared" si="115"/>
        <v>1.0345177275471715</v>
      </c>
      <c r="O571" s="24">
        <f t="shared" si="116"/>
        <v>2.0888035654959229</v>
      </c>
      <c r="P571" s="23">
        <f t="shared" si="122"/>
        <v>1.8055740515947785E-2</v>
      </c>
      <c r="Q571" s="23">
        <f t="shared" si="122"/>
        <v>3.6456499645300879E-2</v>
      </c>
      <c r="R571">
        <f t="shared" si="117"/>
        <v>1.8661092882102139</v>
      </c>
      <c r="S571">
        <f t="shared" si="118"/>
        <v>59.65924690624631</v>
      </c>
      <c r="T571" s="24">
        <f t="shared" si="119"/>
        <v>1.6105203802210784</v>
      </c>
      <c r="U571" s="24">
        <f t="shared" si="120"/>
        <v>0.5596459671207199</v>
      </c>
      <c r="V571">
        <v>1.6105203802210784</v>
      </c>
      <c r="W571">
        <v>0.5596459671207199</v>
      </c>
    </row>
    <row r="572" spans="1:23">
      <c r="A572" s="4"/>
      <c r="B572" s="4"/>
      <c r="F572" s="1">
        <v>96.43</v>
      </c>
      <c r="G572" s="1">
        <v>43.42</v>
      </c>
      <c r="H572" s="1">
        <f t="shared" si="123"/>
        <v>43.7</v>
      </c>
      <c r="I572" s="1">
        <f t="shared" si="124"/>
        <v>96.72</v>
      </c>
      <c r="J572" s="23">
        <f t="shared" si="121"/>
        <v>0.76270888312152207</v>
      </c>
      <c r="K572" s="23">
        <f t="shared" si="121"/>
        <v>1.6880824525289155</v>
      </c>
      <c r="L572">
        <f t="shared" si="113"/>
        <v>1.1941710702873272</v>
      </c>
      <c r="M572">
        <f t="shared" si="114"/>
        <v>116.17874663999999</v>
      </c>
      <c r="N572" s="24">
        <f t="shared" si="115"/>
        <v>1.071675486502861</v>
      </c>
      <c r="O572" s="24">
        <f t="shared" si="116"/>
        <v>2.0830623245275914</v>
      </c>
      <c r="P572" s="23">
        <f t="shared" si="122"/>
        <v>1.8704265752386977E-2</v>
      </c>
      <c r="Q572" s="23">
        <f t="shared" si="122"/>
        <v>3.6356296087253104E-2</v>
      </c>
      <c r="R572">
        <f t="shared" si="117"/>
        <v>1.8655379087820201</v>
      </c>
      <c r="S572">
        <f t="shared" si="118"/>
        <v>59.655754987698749</v>
      </c>
      <c r="T572" s="24">
        <f t="shared" si="119"/>
        <v>1.609969823315381</v>
      </c>
      <c r="U572" s="24">
        <f t="shared" si="120"/>
        <v>0.55983647251681268</v>
      </c>
      <c r="V572">
        <v>1.609969823315381</v>
      </c>
      <c r="W572">
        <v>0.55983647251681268</v>
      </c>
    </row>
    <row r="573" spans="1:23">
      <c r="A573" s="4"/>
      <c r="B573" s="4"/>
      <c r="F573" s="1">
        <v>103.23</v>
      </c>
      <c r="G573" s="1">
        <v>44.08</v>
      </c>
      <c r="H573" s="1">
        <f t="shared" si="123"/>
        <v>44.13</v>
      </c>
      <c r="I573" s="1">
        <f t="shared" si="124"/>
        <v>103.38</v>
      </c>
      <c r="J573" s="23">
        <f t="shared" si="121"/>
        <v>0.77021379890509767</v>
      </c>
      <c r="K573" s="23">
        <f t="shared" si="121"/>
        <v>1.8043213807117378</v>
      </c>
      <c r="L573">
        <f t="shared" si="113"/>
        <v>1.1866374142476823</v>
      </c>
      <c r="M573">
        <f t="shared" si="114"/>
        <v>120.19364105999999</v>
      </c>
      <c r="N573" s="24">
        <f t="shared" si="115"/>
        <v>1.0256470567395344</v>
      </c>
      <c r="O573" s="24">
        <f t="shared" si="116"/>
        <v>2.1530147615958626</v>
      </c>
      <c r="P573" s="23">
        <f t="shared" si="122"/>
        <v>1.7900918103493972E-2</v>
      </c>
      <c r="Q573" s="23">
        <f t="shared" si="122"/>
        <v>3.7577196433888564E-2</v>
      </c>
      <c r="R573">
        <f t="shared" si="117"/>
        <v>1.8662456687378226</v>
      </c>
      <c r="S573">
        <f t="shared" si="118"/>
        <v>59.698301227055858</v>
      </c>
      <c r="T573" s="24">
        <f t="shared" si="119"/>
        <v>1.6112802891657967</v>
      </c>
      <c r="U573" s="24">
        <f t="shared" si="120"/>
        <v>0.56067514813158781</v>
      </c>
      <c r="V573">
        <v>1.6112802891657967</v>
      </c>
      <c r="W573">
        <v>0.56067514813158781</v>
      </c>
    </row>
    <row r="574" spans="1:23">
      <c r="A574" s="4"/>
      <c r="B574" s="4"/>
      <c r="F574" s="1">
        <v>102.9</v>
      </c>
      <c r="G574" s="1">
        <v>45.56</v>
      </c>
      <c r="H574" s="1">
        <f t="shared" si="123"/>
        <v>45.93</v>
      </c>
      <c r="I574" s="1">
        <f t="shared" si="124"/>
        <v>103.5</v>
      </c>
      <c r="J574" s="23">
        <f t="shared" si="121"/>
        <v>0.80162972544099553</v>
      </c>
      <c r="K574" s="23">
        <f t="shared" si="121"/>
        <v>1.806415775814131</v>
      </c>
      <c r="L574">
        <f t="shared" si="113"/>
        <v>1.1551841447689675</v>
      </c>
      <c r="M574">
        <f t="shared" si="114"/>
        <v>120.2659815</v>
      </c>
      <c r="N574" s="24">
        <f t="shared" si="115"/>
        <v>0.99772671681285863</v>
      </c>
      <c r="O574" s="24">
        <f t="shared" si="116"/>
        <v>2.1384563291838656</v>
      </c>
      <c r="P574" s="23">
        <f t="shared" si="122"/>
        <v>1.7413616243497448E-2</v>
      </c>
      <c r="Q574" s="23">
        <f t="shared" si="122"/>
        <v>3.7323103854370161E-2</v>
      </c>
      <c r="R574">
        <f t="shared" si="117"/>
        <v>1.8666748623809146</v>
      </c>
      <c r="S574">
        <f t="shared" si="118"/>
        <v>59.689446545560479</v>
      </c>
      <c r="T574" s="24">
        <f t="shared" si="119"/>
        <v>1.611505272768301</v>
      </c>
      <c r="U574" s="24">
        <f t="shared" si="120"/>
        <v>0.56020953842918098</v>
      </c>
      <c r="V574">
        <v>1.611505272768301</v>
      </c>
      <c r="W574">
        <v>0.56020953842918098</v>
      </c>
    </row>
    <row r="575" spans="1:23">
      <c r="A575" s="4"/>
      <c r="B575" s="4"/>
      <c r="F575" s="1">
        <v>98.31</v>
      </c>
      <c r="G575" s="1">
        <v>44.52</v>
      </c>
      <c r="H575" s="1">
        <f t="shared" si="123"/>
        <v>44.87</v>
      </c>
      <c r="I575" s="1">
        <f t="shared" si="124"/>
        <v>98.52</v>
      </c>
      <c r="J575" s="23">
        <f t="shared" si="121"/>
        <v>0.78312923536985557</v>
      </c>
      <c r="K575" s="23">
        <f t="shared" si="121"/>
        <v>1.7194983790648135</v>
      </c>
      <c r="L575">
        <f t="shared" si="113"/>
        <v>1.1736893127749883</v>
      </c>
      <c r="M575">
        <f t="shared" si="114"/>
        <v>117.26385323999997</v>
      </c>
      <c r="N575" s="24">
        <f t="shared" si="115"/>
        <v>1.0432999518504809</v>
      </c>
      <c r="O575" s="24">
        <f t="shared" si="116"/>
        <v>2.0938802903981082</v>
      </c>
      <c r="P575" s="23">
        <f t="shared" si="122"/>
        <v>1.8209019245689198E-2</v>
      </c>
      <c r="Q575" s="23">
        <f t="shared" si="122"/>
        <v>3.6545105210061997E-2</v>
      </c>
      <c r="R575">
        <f t="shared" si="117"/>
        <v>1.8659742580438441</v>
      </c>
      <c r="S575">
        <f t="shared" si="118"/>
        <v>59.66233465503521</v>
      </c>
      <c r="T575" s="24">
        <f t="shared" si="119"/>
        <v>1.6104546389302024</v>
      </c>
      <c r="U575" s="24">
        <f t="shared" si="120"/>
        <v>0.55980096473495833</v>
      </c>
      <c r="V575">
        <v>1.6104546389302024</v>
      </c>
      <c r="W575">
        <v>0.55980096473495833</v>
      </c>
    </row>
    <row r="576" spans="1:23">
      <c r="A576" s="4"/>
      <c r="B576" s="4"/>
      <c r="F576" s="1">
        <v>85.16</v>
      </c>
      <c r="G576" s="1">
        <v>35.200000000000003</v>
      </c>
      <c r="H576" s="1">
        <f t="shared" si="123"/>
        <v>35.33</v>
      </c>
      <c r="I576" s="1">
        <f t="shared" si="124"/>
        <v>85.27</v>
      </c>
      <c r="J576" s="23">
        <f t="shared" si="121"/>
        <v>0.61662482472959657</v>
      </c>
      <c r="K576" s="23">
        <f t="shared" si="121"/>
        <v>1.4882422531755648</v>
      </c>
      <c r="L576">
        <f t="shared" ref="L576:L603" si="125">((1.3512213-(2*0.602837*SIN(J576)))^0.5)/0.602837</f>
        <v>1.3414929589051316</v>
      </c>
      <c r="M576">
        <f t="shared" ref="M576:M603" si="126">0.602837*(I576-(-96))</f>
        <v>109.27626298999998</v>
      </c>
      <c r="N576" s="24">
        <f t="shared" ref="N576:N603" si="127">L576*SIN(RADIANS(M576))</f>
        <v>1.2662859110764675</v>
      </c>
      <c r="O576" s="24">
        <f t="shared" ref="O576:O603" si="128">1.5562263-L576*COS(RADIANS(M576))</f>
        <v>1.9990844603643381</v>
      </c>
      <c r="P576" s="23">
        <f t="shared" si="122"/>
        <v>2.210085841990049E-2</v>
      </c>
      <c r="Q576" s="23">
        <f t="shared" si="122"/>
        <v>3.4890605858811784E-2</v>
      </c>
      <c r="R576">
        <f t="shared" ref="R576:R603" si="129">((1.31018469806216-(2*0.608216684653622*SIN(P576)))^0.5)/0.608216684653622</f>
        <v>1.8625426162499312</v>
      </c>
      <c r="S576">
        <f t="shared" ref="S576:S603" si="130">0.608216684653622*(O576-(-96))</f>
        <v>59.604678249573091</v>
      </c>
      <c r="T576" s="24">
        <f t="shared" ref="T576:T603" si="131">R576*SIN(RADIANS(S576))</f>
        <v>1.6065454173470817</v>
      </c>
      <c r="U576" s="24">
        <f t="shared" ref="U576:U603" si="132">1.50229541438995-R576*COS(RADIANS(S576))</f>
        <v>0.55991713612361083</v>
      </c>
      <c r="V576">
        <v>1.6065454173470817</v>
      </c>
      <c r="W576">
        <v>0.55991713612361083</v>
      </c>
    </row>
    <row r="577" spans="1:23">
      <c r="A577" s="4"/>
      <c r="B577" s="4"/>
      <c r="F577" s="1">
        <v>83.92</v>
      </c>
      <c r="G577" s="1">
        <v>35.96</v>
      </c>
      <c r="H577" s="1">
        <f t="shared" si="123"/>
        <v>36.6</v>
      </c>
      <c r="I577" s="1">
        <f t="shared" si="124"/>
        <v>84.53</v>
      </c>
      <c r="J577" s="23">
        <f t="shared" si="121"/>
        <v>0.63879050622992462</v>
      </c>
      <c r="K577" s="23">
        <f t="shared" si="121"/>
        <v>1.4753268167108067</v>
      </c>
      <c r="L577">
        <f t="shared" si="125"/>
        <v>1.3191227306729576</v>
      </c>
      <c r="M577">
        <f t="shared" si="126"/>
        <v>108.83016361</v>
      </c>
      <c r="N577" s="24">
        <f t="shared" si="127"/>
        <v>1.2485225840157053</v>
      </c>
      <c r="O577" s="24">
        <f t="shared" si="128"/>
        <v>1.9819916529596162</v>
      </c>
      <c r="P577" s="23">
        <f t="shared" si="122"/>
        <v>2.1790829876581583E-2</v>
      </c>
      <c r="Q577" s="23">
        <f t="shared" si="122"/>
        <v>3.4592280091190121E-2</v>
      </c>
      <c r="R577">
        <f t="shared" si="129"/>
        <v>1.8628162065169818</v>
      </c>
      <c r="S577">
        <f t="shared" si="130"/>
        <v>59.594282118921967</v>
      </c>
      <c r="T577" s="24">
        <f t="shared" si="131"/>
        <v>1.6066103609920015</v>
      </c>
      <c r="U577" s="24">
        <f t="shared" si="132"/>
        <v>0.55948717979742746</v>
      </c>
      <c r="V577">
        <v>1.6066103609920015</v>
      </c>
      <c r="W577">
        <v>0.55948717979742746</v>
      </c>
    </row>
    <row r="578" spans="1:23">
      <c r="A578" s="4"/>
      <c r="B578" s="4"/>
      <c r="F578" s="1">
        <v>89.58</v>
      </c>
      <c r="G578" s="1">
        <v>35.07</v>
      </c>
      <c r="H578" s="1">
        <f t="shared" si="123"/>
        <v>35.119999999999997</v>
      </c>
      <c r="I578" s="1">
        <f t="shared" si="124"/>
        <v>89.97</v>
      </c>
      <c r="J578" s="23">
        <f t="shared" si="121"/>
        <v>0.61295963330040848</v>
      </c>
      <c r="K578" s="23">
        <f t="shared" si="121"/>
        <v>1.5702727280192983</v>
      </c>
      <c r="L578">
        <f t="shared" si="125"/>
        <v>1.345190179824779</v>
      </c>
      <c r="M578">
        <f t="shared" si="126"/>
        <v>112.10959688999999</v>
      </c>
      <c r="N578" s="24">
        <f t="shared" si="127"/>
        <v>1.2462724288358935</v>
      </c>
      <c r="O578" s="24">
        <f t="shared" si="128"/>
        <v>2.062528238590505</v>
      </c>
      <c r="P578" s="23">
        <f t="shared" si="122"/>
        <v>2.1751557260013064E-2</v>
      </c>
      <c r="Q578" s="23">
        <f t="shared" si="122"/>
        <v>3.5997908678763485E-2</v>
      </c>
      <c r="R578">
        <f t="shared" si="129"/>
        <v>1.8628508606092962</v>
      </c>
      <c r="S578">
        <f t="shared" si="130"/>
        <v>59.6432658140277</v>
      </c>
      <c r="T578" s="24">
        <f t="shared" si="131"/>
        <v>1.6074457086088809</v>
      </c>
      <c r="U578" s="24">
        <f t="shared" si="132"/>
        <v>0.56084354480357135</v>
      </c>
      <c r="V578">
        <v>1.6074457086088809</v>
      </c>
      <c r="W578">
        <v>0.56084354480357135</v>
      </c>
    </row>
    <row r="579" spans="1:23">
      <c r="A579" s="4"/>
      <c r="B579" s="4"/>
      <c r="F579" s="1">
        <v>86.46</v>
      </c>
      <c r="G579" s="1">
        <v>36.090000000000003</v>
      </c>
      <c r="H579" s="1">
        <f t="shared" si="123"/>
        <v>36.15</v>
      </c>
      <c r="I579" s="1">
        <f t="shared" si="124"/>
        <v>86.77</v>
      </c>
      <c r="J579" s="23">
        <f t="shared" si="121"/>
        <v>0.63093652459595007</v>
      </c>
      <c r="K579" s="23">
        <f t="shared" si="121"/>
        <v>1.5144221919554797</v>
      </c>
      <c r="L579">
        <f t="shared" si="125"/>
        <v>1.3270510061537273</v>
      </c>
      <c r="M579">
        <f t="shared" si="126"/>
        <v>110.18051848999998</v>
      </c>
      <c r="N579" s="24">
        <f t="shared" si="127"/>
        <v>1.2455838433126587</v>
      </c>
      <c r="O579" s="24">
        <f t="shared" si="128"/>
        <v>2.0140311298260798</v>
      </c>
      <c r="P579" s="23">
        <f t="shared" si="122"/>
        <v>2.1739539175451048E-2</v>
      </c>
      <c r="Q579" s="23">
        <f t="shared" si="122"/>
        <v>3.5151474453126462E-2</v>
      </c>
      <c r="R579">
        <f t="shared" si="129"/>
        <v>1.8628614652244579</v>
      </c>
      <c r="S579">
        <f t="shared" si="130"/>
        <v>59.613769063319715</v>
      </c>
      <c r="T579" s="24">
        <f t="shared" si="131"/>
        <v>1.6069699695923159</v>
      </c>
      <c r="U579" s="24">
        <f t="shared" si="132"/>
        <v>0.56001076766864999</v>
      </c>
      <c r="V579">
        <v>1.6069699695923159</v>
      </c>
      <c r="W579">
        <v>0.56001076766864999</v>
      </c>
    </row>
    <row r="580" spans="1:23">
      <c r="A580" s="4"/>
      <c r="B580" s="4"/>
      <c r="F580" s="1">
        <v>98.29</v>
      </c>
      <c r="G580" s="1">
        <v>29.25</v>
      </c>
      <c r="H580" s="1">
        <f t="shared" si="123"/>
        <v>29.42</v>
      </c>
      <c r="I580" s="1">
        <f t="shared" si="124"/>
        <v>98.48</v>
      </c>
      <c r="J580" s="23">
        <f t="shared" ref="J580:K603" si="133">RADIANS(H580)</f>
        <v>0.51347586593673178</v>
      </c>
      <c r="K580" s="23">
        <f t="shared" si="133"/>
        <v>1.7188002473640158</v>
      </c>
      <c r="L580">
        <f t="shared" si="125"/>
        <v>1.4451623381782339</v>
      </c>
      <c r="M580">
        <f t="shared" si="126"/>
        <v>117.23973976000001</v>
      </c>
      <c r="N580" s="24">
        <f t="shared" si="127"/>
        <v>1.2848925645599534</v>
      </c>
      <c r="O580" s="24">
        <f t="shared" si="128"/>
        <v>2.2176983562709554</v>
      </c>
      <c r="P580" s="23">
        <f t="shared" ref="P580:Q603" si="134">RADIANS(N580)</f>
        <v>2.2425605785964992E-2</v>
      </c>
      <c r="Q580" s="23">
        <f t="shared" si="134"/>
        <v>3.8706138132994408E-2</v>
      </c>
      <c r="R580">
        <f t="shared" si="129"/>
        <v>1.8622559960026068</v>
      </c>
      <c r="S580">
        <f t="shared" si="130"/>
        <v>59.73764286856062</v>
      </c>
      <c r="T580" s="24">
        <f t="shared" si="131"/>
        <v>1.6084804771195116</v>
      </c>
      <c r="U580" s="24">
        <f t="shared" si="132"/>
        <v>0.5637923779680909</v>
      </c>
      <c r="V580">
        <v>1.6084804771195116</v>
      </c>
      <c r="W580">
        <v>0.5637923779680909</v>
      </c>
    </row>
    <row r="581" spans="1:23">
      <c r="A581" s="4"/>
      <c r="B581" s="4"/>
      <c r="F581" s="1">
        <v>106.29</v>
      </c>
      <c r="G581" s="1">
        <v>31.45</v>
      </c>
      <c r="H581" s="1">
        <f t="shared" si="123"/>
        <v>31.75</v>
      </c>
      <c r="I581" s="1">
        <f t="shared" si="124"/>
        <v>106.48</v>
      </c>
      <c r="J581" s="23">
        <f t="shared" si="133"/>
        <v>0.55414203750819968</v>
      </c>
      <c r="K581" s="23">
        <f t="shared" si="133"/>
        <v>1.8584265875235622</v>
      </c>
      <c r="L581">
        <f t="shared" si="125"/>
        <v>1.4044060519790034</v>
      </c>
      <c r="M581">
        <f t="shared" si="126"/>
        <v>122.06243576</v>
      </c>
      <c r="N581" s="24">
        <f t="shared" si="127"/>
        <v>1.1901921859820161</v>
      </c>
      <c r="O581" s="24">
        <f t="shared" si="128"/>
        <v>2.3017455279630363</v>
      </c>
      <c r="P581" s="23">
        <f t="shared" si="134"/>
        <v>2.0772772376894882E-2</v>
      </c>
      <c r="Q581" s="23">
        <f t="shared" si="134"/>
        <v>4.0173038006010194E-2</v>
      </c>
      <c r="R581">
        <f t="shared" si="129"/>
        <v>1.8637143400521488</v>
      </c>
      <c r="S581">
        <f t="shared" si="130"/>
        <v>59.788761760681687</v>
      </c>
      <c r="T581" s="24">
        <f t="shared" si="131"/>
        <v>1.6105774287485888</v>
      </c>
      <c r="U581" s="24">
        <f t="shared" si="132"/>
        <v>0.56449400293782337</v>
      </c>
      <c r="V581">
        <v>1.6105774287485888</v>
      </c>
      <c r="W581">
        <v>0.56449400293782337</v>
      </c>
    </row>
    <row r="582" spans="1:23">
      <c r="A582" s="4"/>
      <c r="B582" s="4"/>
      <c r="F582" s="1">
        <v>97.44</v>
      </c>
      <c r="G582" s="1">
        <v>30.16</v>
      </c>
      <c r="H582" s="1">
        <f t="shared" si="123"/>
        <v>30.27</v>
      </c>
      <c r="I582" s="1">
        <f t="shared" si="124"/>
        <v>97.73</v>
      </c>
      <c r="J582" s="23">
        <f t="shared" si="133"/>
        <v>0.52831116457868355</v>
      </c>
      <c r="K582" s="23">
        <f t="shared" si="133"/>
        <v>1.7057102779740583</v>
      </c>
      <c r="L582">
        <f t="shared" si="125"/>
        <v>1.4303160072397794</v>
      </c>
      <c r="M582">
        <f t="shared" si="126"/>
        <v>116.78761201</v>
      </c>
      <c r="N582" s="24">
        <f t="shared" si="127"/>
        <v>1.2768191881669584</v>
      </c>
      <c r="O582" s="24">
        <f t="shared" si="128"/>
        <v>2.2008476161965822</v>
      </c>
      <c r="P582" s="23">
        <f t="shared" si="134"/>
        <v>2.2284698786154446E-2</v>
      </c>
      <c r="Q582" s="23">
        <f t="shared" si="134"/>
        <v>3.8412037237298843E-2</v>
      </c>
      <c r="R582">
        <f t="shared" si="129"/>
        <v>1.8623803649120387</v>
      </c>
      <c r="S582">
        <f t="shared" si="130"/>
        <v>59.727393967298624</v>
      </c>
      <c r="T582" s="24">
        <f t="shared" si="131"/>
        <v>1.6084199842634619</v>
      </c>
      <c r="U582" s="24">
        <f t="shared" si="132"/>
        <v>0.56344197650317096</v>
      </c>
      <c r="V582">
        <v>1.6084199842634619</v>
      </c>
      <c r="W582">
        <v>0.56344197650317096</v>
      </c>
    </row>
    <row r="583" spans="1:23">
      <c r="A583" s="4"/>
      <c r="B583" s="4"/>
      <c r="F583" s="1">
        <v>97.24</v>
      </c>
      <c r="G583" s="1">
        <v>27.44</v>
      </c>
      <c r="H583" s="1">
        <f t="shared" si="123"/>
        <v>27.73</v>
      </c>
      <c r="I583" s="1">
        <f t="shared" si="124"/>
        <v>97.4</v>
      </c>
      <c r="J583" s="23">
        <f t="shared" si="133"/>
        <v>0.48397980157802761</v>
      </c>
      <c r="K583" s="23">
        <f t="shared" si="133"/>
        <v>1.6999506914424771</v>
      </c>
      <c r="L583">
        <f t="shared" si="125"/>
        <v>1.4745944285840895</v>
      </c>
      <c r="M583">
        <f t="shared" si="126"/>
        <v>116.58867579999999</v>
      </c>
      <c r="N583" s="24">
        <f t="shared" si="127"/>
        <v>1.3186453275957668</v>
      </c>
      <c r="O583" s="24">
        <f t="shared" si="128"/>
        <v>2.2162287460720509</v>
      </c>
      <c r="P583" s="23">
        <f t="shared" si="134"/>
        <v>2.3014702632585374E-2</v>
      </c>
      <c r="Q583" s="23">
        <f t="shared" si="134"/>
        <v>3.8680488596302638E-2</v>
      </c>
      <c r="R583">
        <f t="shared" si="129"/>
        <v>1.8617359550777894</v>
      </c>
      <c r="S583">
        <f t="shared" si="130"/>
        <v>59.736749027117703</v>
      </c>
      <c r="T583" s="24">
        <f t="shared" si="131"/>
        <v>1.6080166666161642</v>
      </c>
      <c r="U583" s="24">
        <f t="shared" si="132"/>
        <v>0.56402937199363234</v>
      </c>
      <c r="V583">
        <v>1.6080166666161642</v>
      </c>
      <c r="W583">
        <v>0.56402937199363234</v>
      </c>
    </row>
    <row r="584" spans="1:23">
      <c r="A584" s="4"/>
      <c r="B584" s="4"/>
      <c r="F584" s="1">
        <v>96.48</v>
      </c>
      <c r="G584" s="1">
        <v>32.46</v>
      </c>
      <c r="H584" s="1">
        <f t="shared" si="123"/>
        <v>32.770000000000003</v>
      </c>
      <c r="I584" s="1">
        <f t="shared" si="124"/>
        <v>96.8</v>
      </c>
      <c r="J584" s="23">
        <f t="shared" si="133"/>
        <v>0.57194439587854184</v>
      </c>
      <c r="K584" s="23">
        <f t="shared" si="133"/>
        <v>1.6894787159305109</v>
      </c>
      <c r="L584">
        <f t="shared" si="125"/>
        <v>1.3865108013598333</v>
      </c>
      <c r="M584">
        <f t="shared" si="126"/>
        <v>116.22697359999999</v>
      </c>
      <c r="N584" s="24">
        <f t="shared" si="127"/>
        <v>1.2437700952401314</v>
      </c>
      <c r="O584" s="24">
        <f t="shared" si="128"/>
        <v>2.1689645413998999</v>
      </c>
      <c r="P584" s="23">
        <f t="shared" si="134"/>
        <v>2.1707883299783744E-2</v>
      </c>
      <c r="Q584" s="23">
        <f t="shared" si="134"/>
        <v>3.7855572606437113E-2</v>
      </c>
      <c r="R584">
        <f t="shared" si="129"/>
        <v>1.8628893977177252</v>
      </c>
      <c r="S584">
        <f t="shared" si="130"/>
        <v>59.708002149249225</v>
      </c>
      <c r="T584" s="24">
        <f t="shared" si="131"/>
        <v>1.6085416687184988</v>
      </c>
      <c r="U584" s="24">
        <f t="shared" si="132"/>
        <v>0.56264089908902537</v>
      </c>
      <c r="V584">
        <v>1.6085416687184988</v>
      </c>
      <c r="W584">
        <v>0.56264089908902537</v>
      </c>
    </row>
    <row r="585" spans="1:23">
      <c r="A585" s="4"/>
      <c r="B585" s="4"/>
      <c r="F585" s="1">
        <v>95.22</v>
      </c>
      <c r="G585" s="1">
        <v>29.45</v>
      </c>
      <c r="H585" s="1">
        <f t="shared" si="123"/>
        <v>29.75</v>
      </c>
      <c r="I585" s="1">
        <f t="shared" si="124"/>
        <v>95.37</v>
      </c>
      <c r="J585" s="23">
        <f t="shared" si="133"/>
        <v>0.51923545246831304</v>
      </c>
      <c r="K585" s="23">
        <f t="shared" si="133"/>
        <v>1.6645205076269922</v>
      </c>
      <c r="L585">
        <f t="shared" si="125"/>
        <v>1.4394016781596963</v>
      </c>
      <c r="M585">
        <f t="shared" si="126"/>
        <v>115.36491669</v>
      </c>
      <c r="N585" s="24">
        <f t="shared" si="127"/>
        <v>1.3006401447194647</v>
      </c>
      <c r="O585" s="24">
        <f t="shared" si="128"/>
        <v>2.1728399594603465</v>
      </c>
      <c r="P585" s="23">
        <f t="shared" si="134"/>
        <v>2.2700452908970197E-2</v>
      </c>
      <c r="Q585" s="23">
        <f t="shared" si="134"/>
        <v>3.7923211411483158E-2</v>
      </c>
      <c r="R585">
        <f t="shared" si="129"/>
        <v>1.8620133845955251</v>
      </c>
      <c r="S585">
        <f t="shared" si="130"/>
        <v>59.710359243173592</v>
      </c>
      <c r="T585" s="24">
        <f t="shared" si="131"/>
        <v>1.6078238981215982</v>
      </c>
      <c r="U585" s="24">
        <f t="shared" si="132"/>
        <v>0.5631489098221315</v>
      </c>
      <c r="V585">
        <v>1.6078238981215982</v>
      </c>
      <c r="W585">
        <v>0.5631489098221315</v>
      </c>
    </row>
    <row r="586" spans="1:23">
      <c r="A586" s="4"/>
      <c r="B586" s="4"/>
      <c r="F586" s="1">
        <v>101.5</v>
      </c>
      <c r="G586" s="1">
        <v>35.11</v>
      </c>
      <c r="H586" s="1">
        <f t="shared" si="123"/>
        <v>35.18</v>
      </c>
      <c r="I586" s="1">
        <f t="shared" si="124"/>
        <v>101.83</v>
      </c>
      <c r="J586" s="23">
        <f t="shared" si="133"/>
        <v>0.61400683085160512</v>
      </c>
      <c r="K586" s="23">
        <f t="shared" si="133"/>
        <v>1.7772687773058258</v>
      </c>
      <c r="L586">
        <f t="shared" si="125"/>
        <v>1.344133893320586</v>
      </c>
      <c r="M586">
        <f t="shared" si="126"/>
        <v>119.25924370999998</v>
      </c>
      <c r="N586" s="24">
        <f t="shared" si="127"/>
        <v>1.1726454804597519</v>
      </c>
      <c r="O586" s="24">
        <f t="shared" si="128"/>
        <v>2.2131878668594887</v>
      </c>
      <c r="P586" s="23">
        <f t="shared" si="134"/>
        <v>2.0466524592653499E-2</v>
      </c>
      <c r="Q586" s="23">
        <f t="shared" si="134"/>
        <v>3.8627415241887973E-2</v>
      </c>
      <c r="R586">
        <f t="shared" si="129"/>
        <v>1.8639844319011314</v>
      </c>
      <c r="S586">
        <f t="shared" si="130"/>
        <v>59.734899513644606</v>
      </c>
      <c r="T586" s="24">
        <f t="shared" si="131"/>
        <v>1.6099283939691353</v>
      </c>
      <c r="U586" s="24">
        <f t="shared" si="132"/>
        <v>0.56284422956886315</v>
      </c>
      <c r="V586">
        <v>1.6099283939691353</v>
      </c>
      <c r="W586">
        <v>0.56284422956886315</v>
      </c>
    </row>
    <row r="587" spans="1:23">
      <c r="A587" s="4"/>
      <c r="B587" s="4"/>
      <c r="F587" s="1">
        <v>101.53</v>
      </c>
      <c r="G587" s="1">
        <v>33.340000000000003</v>
      </c>
      <c r="H587" s="1">
        <f t="shared" si="123"/>
        <v>33.57</v>
      </c>
      <c r="I587" s="1">
        <f t="shared" si="124"/>
        <v>101.88</v>
      </c>
      <c r="J587" s="23">
        <f t="shared" si="133"/>
        <v>0.58590702989449639</v>
      </c>
      <c r="K587" s="23">
        <f t="shared" si="133"/>
        <v>1.7781414419318229</v>
      </c>
      <c r="L587">
        <f t="shared" si="125"/>
        <v>1.3724568260367447</v>
      </c>
      <c r="M587">
        <f t="shared" si="126"/>
        <v>119.28938555999999</v>
      </c>
      <c r="N587" s="24">
        <f t="shared" si="127"/>
        <v>1.1970018341662834</v>
      </c>
      <c r="O587" s="24">
        <f t="shared" si="128"/>
        <v>2.2276608450879101</v>
      </c>
      <c r="P587" s="23">
        <f t="shared" si="134"/>
        <v>2.0891623158612798E-2</v>
      </c>
      <c r="Q587" s="23">
        <f t="shared" si="134"/>
        <v>3.8880016364543378E-2</v>
      </c>
      <c r="R587">
        <f t="shared" si="129"/>
        <v>1.8636095108366848</v>
      </c>
      <c r="S587">
        <f t="shared" si="130"/>
        <v>59.743702220479769</v>
      </c>
      <c r="T587" s="24">
        <f t="shared" si="131"/>
        <v>1.609748859330016</v>
      </c>
      <c r="U587" s="24">
        <f t="shared" si="132"/>
        <v>0.56328049503740862</v>
      </c>
      <c r="V587">
        <v>1.609748859330016</v>
      </c>
      <c r="W587">
        <v>0.56328049503740862</v>
      </c>
    </row>
    <row r="588" spans="1:23">
      <c r="A588" s="4"/>
      <c r="B588" s="4"/>
      <c r="F588" s="1">
        <v>102.21</v>
      </c>
      <c r="G588" s="1">
        <v>31.51</v>
      </c>
      <c r="H588" s="1">
        <f t="shared" si="123"/>
        <v>31.85</v>
      </c>
      <c r="I588" s="1">
        <f t="shared" si="124"/>
        <v>102.35</v>
      </c>
      <c r="J588" s="23">
        <f t="shared" si="133"/>
        <v>0.55588736676019401</v>
      </c>
      <c r="K588" s="23">
        <f t="shared" si="133"/>
        <v>1.7863444894161962</v>
      </c>
      <c r="L588">
        <f t="shared" si="125"/>
        <v>1.4026528983688598</v>
      </c>
      <c r="M588">
        <f t="shared" si="126"/>
        <v>119.57271894999998</v>
      </c>
      <c r="N588" s="24">
        <f t="shared" si="127"/>
        <v>1.2199293311934449</v>
      </c>
      <c r="O588" s="24">
        <f t="shared" si="128"/>
        <v>2.2484745070735013</v>
      </c>
      <c r="P588" s="23">
        <f t="shared" si="134"/>
        <v>2.129178347097798E-2</v>
      </c>
      <c r="Q588" s="23">
        <f t="shared" si="134"/>
        <v>3.9243283295589126E-2</v>
      </c>
      <c r="R588">
        <f t="shared" si="129"/>
        <v>1.8632565184911876</v>
      </c>
      <c r="S588">
        <f t="shared" si="130"/>
        <v>59.756361436968142</v>
      </c>
      <c r="T588" s="24">
        <f t="shared" si="131"/>
        <v>1.6096513436331465</v>
      </c>
      <c r="U588" s="24">
        <f t="shared" si="132"/>
        <v>0.56381397843082193</v>
      </c>
      <c r="V588">
        <v>1.6096513436331465</v>
      </c>
      <c r="W588">
        <v>0.56381397843082193</v>
      </c>
    </row>
    <row r="589" spans="1:23">
      <c r="A589" s="4"/>
      <c r="B589" s="4"/>
      <c r="F589" s="1">
        <v>111.53</v>
      </c>
      <c r="G589" s="1">
        <v>40.450000000000003</v>
      </c>
      <c r="H589" s="1">
        <f t="shared" si="123"/>
        <v>40.75</v>
      </c>
      <c r="I589" s="1">
        <f t="shared" si="124"/>
        <v>111.88</v>
      </c>
      <c r="J589" s="23">
        <f t="shared" si="133"/>
        <v>0.71122167018768934</v>
      </c>
      <c r="K589" s="23">
        <f t="shared" si="133"/>
        <v>1.9526743671312559</v>
      </c>
      <c r="L589">
        <f t="shared" si="125"/>
        <v>1.2460024261779759</v>
      </c>
      <c r="M589">
        <f t="shared" si="126"/>
        <v>125.31775555999999</v>
      </c>
      <c r="N589" s="24">
        <f t="shared" si="127"/>
        <v>1.0166862418429798</v>
      </c>
      <c r="O589" s="24">
        <f t="shared" si="128"/>
        <v>2.2765534004818577</v>
      </c>
      <c r="P589" s="23">
        <f t="shared" si="134"/>
        <v>1.7744522379887339E-2</v>
      </c>
      <c r="Q589" s="23">
        <f t="shared" si="134"/>
        <v>3.9733352435881483E-2</v>
      </c>
      <c r="R589">
        <f t="shared" si="129"/>
        <v>1.8663834254351717</v>
      </c>
      <c r="S589">
        <f t="shared" si="130"/>
        <v>59.773439488425716</v>
      </c>
      <c r="T589" s="24">
        <f t="shared" si="131"/>
        <v>1.6126327810672147</v>
      </c>
      <c r="U589" s="24">
        <f t="shared" si="132"/>
        <v>0.56271965684479852</v>
      </c>
      <c r="V589">
        <v>1.6126327810672147</v>
      </c>
      <c r="W589">
        <v>0.56271965684479852</v>
      </c>
    </row>
    <row r="590" spans="1:23">
      <c r="A590" s="4"/>
      <c r="B590" s="4"/>
      <c r="F590" s="1">
        <v>111.57</v>
      </c>
      <c r="G590" s="1">
        <v>41.13</v>
      </c>
      <c r="H590" s="1">
        <f t="shared" si="123"/>
        <v>41.22</v>
      </c>
      <c r="I590" s="1">
        <f t="shared" si="124"/>
        <v>111.95</v>
      </c>
      <c r="J590" s="23">
        <f t="shared" si="133"/>
        <v>0.71942471767206262</v>
      </c>
      <c r="K590" s="23">
        <f t="shared" si="133"/>
        <v>1.953896097607652</v>
      </c>
      <c r="L590">
        <f t="shared" si="125"/>
        <v>1.2377310497516623</v>
      </c>
      <c r="M590">
        <f t="shared" si="126"/>
        <v>125.35995414999998</v>
      </c>
      <c r="N590" s="24">
        <f t="shared" si="127"/>
        <v>1.0094098660275428</v>
      </c>
      <c r="O590" s="24">
        <f t="shared" si="128"/>
        <v>2.2725152597680602</v>
      </c>
      <c r="P590" s="23">
        <f t="shared" si="134"/>
        <v>1.7617525664295478E-2</v>
      </c>
      <c r="Q590" s="23">
        <f t="shared" si="134"/>
        <v>3.9662873584766882E-2</v>
      </c>
      <c r="R590">
        <f t="shared" si="129"/>
        <v>1.8664952796591125</v>
      </c>
      <c r="S590">
        <f t="shared" si="130"/>
        <v>59.7709834238686</v>
      </c>
      <c r="T590" s="24">
        <f t="shared" si="131"/>
        <v>1.6126891476233185</v>
      </c>
      <c r="U590" s="24">
        <f t="shared" si="132"/>
        <v>0.56259421606799231</v>
      </c>
      <c r="V590">
        <v>1.6125</v>
      </c>
      <c r="W590">
        <v>0.56259421606799231</v>
      </c>
    </row>
    <row r="591" spans="1:23">
      <c r="A591" s="4"/>
      <c r="B591" s="4"/>
      <c r="F591" s="1">
        <v>111.39</v>
      </c>
      <c r="G591" s="1">
        <v>40.14</v>
      </c>
      <c r="H591" s="1">
        <f t="shared" si="123"/>
        <v>40.229999999999997</v>
      </c>
      <c r="I591" s="1">
        <f t="shared" si="124"/>
        <v>111.65</v>
      </c>
      <c r="J591" s="23">
        <f t="shared" si="133"/>
        <v>0.70214595807731872</v>
      </c>
      <c r="K591" s="23">
        <f t="shared" si="133"/>
        <v>1.9486601098516689</v>
      </c>
      <c r="L591">
        <f t="shared" si="125"/>
        <v>1.2551578412335584</v>
      </c>
      <c r="M591">
        <f t="shared" si="126"/>
        <v>125.17910304999999</v>
      </c>
      <c r="N591" s="24">
        <f t="shared" si="127"/>
        <v>1.025909638626554</v>
      </c>
      <c r="O591" s="24">
        <f t="shared" si="128"/>
        <v>2.2793657193260524</v>
      </c>
      <c r="P591" s="23">
        <f t="shared" si="134"/>
        <v>1.7905501021978566E-2</v>
      </c>
      <c r="Q591" s="23">
        <f t="shared" si="134"/>
        <v>3.9782436659328561E-2</v>
      </c>
      <c r="R591">
        <f t="shared" si="129"/>
        <v>1.8662416318576798</v>
      </c>
      <c r="S591">
        <f t="shared" si="130"/>
        <v>59.775149987669323</v>
      </c>
      <c r="T591" s="24">
        <f t="shared" si="131"/>
        <v>1.6125383126264545</v>
      </c>
      <c r="U591" s="24">
        <f t="shared" si="132"/>
        <v>0.56283917869259625</v>
      </c>
      <c r="V591">
        <v>1.6125383126264545</v>
      </c>
      <c r="W591">
        <v>0.56283917869259625</v>
      </c>
    </row>
    <row r="592" spans="1:23">
      <c r="A592" s="4"/>
      <c r="B592" s="4"/>
      <c r="F592" s="1">
        <v>76.17</v>
      </c>
      <c r="G592" s="1">
        <v>36.5</v>
      </c>
      <c r="H592" s="1">
        <f t="shared" si="123"/>
        <v>36.83</v>
      </c>
      <c r="I592" s="1">
        <f t="shared" si="124"/>
        <v>76.28</v>
      </c>
      <c r="J592" s="23">
        <f t="shared" si="133"/>
        <v>0.64280476350951155</v>
      </c>
      <c r="K592" s="23">
        <f t="shared" si="133"/>
        <v>1.3313371534212746</v>
      </c>
      <c r="L592">
        <f t="shared" si="125"/>
        <v>1.3150699270448889</v>
      </c>
      <c r="M592">
        <f t="shared" si="126"/>
        <v>103.85675835999999</v>
      </c>
      <c r="N592" s="24">
        <f t="shared" si="127"/>
        <v>1.2767981141873352</v>
      </c>
      <c r="O592" s="24">
        <f t="shared" si="128"/>
        <v>1.8711794530648862</v>
      </c>
      <c r="P592" s="23">
        <f t="shared" si="134"/>
        <v>2.2284330975823524E-2</v>
      </c>
      <c r="Q592" s="23">
        <f t="shared" si="134"/>
        <v>3.2658242351648964E-2</v>
      </c>
      <c r="R592">
        <f t="shared" si="129"/>
        <v>1.8623806895425439</v>
      </c>
      <c r="S592">
        <f t="shared" si="130"/>
        <v>59.526884290082812</v>
      </c>
      <c r="T592" s="24">
        <f t="shared" si="131"/>
        <v>1.6051248533556561</v>
      </c>
      <c r="U592" s="24">
        <f t="shared" si="132"/>
        <v>0.55781881969797742</v>
      </c>
      <c r="V592">
        <v>1.6051248533556561</v>
      </c>
      <c r="W592">
        <v>0.55781881969797742</v>
      </c>
    </row>
    <row r="593" spans="1:23">
      <c r="A593" s="4"/>
      <c r="B593" s="4"/>
      <c r="F593" s="1">
        <v>77.260000000000005</v>
      </c>
      <c r="G593" s="1">
        <v>37.322000000000003</v>
      </c>
      <c r="H593" s="1">
        <f t="shared" ref="H593:H603" si="135">ROUND((ROUNDDOWN(G593,0)+(G593-ROUNDDOWN(G593,0))*(5/3)),2)</f>
        <v>37.54</v>
      </c>
      <c r="I593" s="1">
        <f t="shared" si="124"/>
        <v>77.430000000000007</v>
      </c>
      <c r="J593" s="23">
        <f t="shared" si="133"/>
        <v>0.65519660119867129</v>
      </c>
      <c r="K593" s="23">
        <f t="shared" si="133"/>
        <v>1.3514084398192094</v>
      </c>
      <c r="L593">
        <f t="shared" si="125"/>
        <v>1.302557441714691</v>
      </c>
      <c r="M593">
        <f t="shared" si="126"/>
        <v>104.55002091</v>
      </c>
      <c r="N593" s="24">
        <f t="shared" si="127"/>
        <v>1.2607827081865692</v>
      </c>
      <c r="O593" s="24">
        <f t="shared" si="128"/>
        <v>1.8834614626950577</v>
      </c>
      <c r="P593" s="23">
        <f t="shared" si="134"/>
        <v>2.2004809410066498E-2</v>
      </c>
      <c r="Q593" s="23">
        <f t="shared" si="134"/>
        <v>3.2872603858457111E-2</v>
      </c>
      <c r="R593">
        <f t="shared" si="129"/>
        <v>1.8626273805242646</v>
      </c>
      <c r="S593">
        <f t="shared" si="130"/>
        <v>59.534354413260957</v>
      </c>
      <c r="T593" s="24">
        <f t="shared" si="131"/>
        <v>1.6054606100917668</v>
      </c>
      <c r="U593" s="24">
        <f t="shared" si="132"/>
        <v>0.55790302341972631</v>
      </c>
      <c r="V593">
        <v>1.6054606100917668</v>
      </c>
      <c r="W593">
        <v>0.55790302341972631</v>
      </c>
    </row>
    <row r="594" spans="1:23">
      <c r="A594" s="4"/>
      <c r="B594" s="4"/>
      <c r="F594" s="1">
        <v>79.56</v>
      </c>
      <c r="G594" s="1">
        <v>37.159999999999997</v>
      </c>
      <c r="H594" s="1">
        <f t="shared" si="135"/>
        <v>37.270000000000003</v>
      </c>
      <c r="I594" s="1">
        <f t="shared" si="124"/>
        <v>79.930000000000007</v>
      </c>
      <c r="J594" s="23">
        <f t="shared" si="133"/>
        <v>0.65048421221828667</v>
      </c>
      <c r="K594" s="23">
        <f t="shared" si="133"/>
        <v>1.3950416711190676</v>
      </c>
      <c r="L594">
        <f t="shared" si="125"/>
        <v>1.3073159369379481</v>
      </c>
      <c r="M594">
        <f t="shared" si="126"/>
        <v>106.05711341</v>
      </c>
      <c r="N594" s="24">
        <f t="shared" si="127"/>
        <v>1.2563129122367247</v>
      </c>
      <c r="O594" s="24">
        <f t="shared" si="128"/>
        <v>1.9178239016502667</v>
      </c>
      <c r="P594" s="23">
        <f t="shared" si="134"/>
        <v>2.1926796753849405E-2</v>
      </c>
      <c r="Q594" s="23">
        <f t="shared" si="134"/>
        <v>3.3472341557241068E-2</v>
      </c>
      <c r="R594">
        <f t="shared" si="129"/>
        <v>1.8626962248174899</v>
      </c>
      <c r="S594">
        <f t="shared" si="130"/>
        <v>59.555254221958911</v>
      </c>
      <c r="T594" s="24">
        <f t="shared" si="131"/>
        <v>1.6058643416547944</v>
      </c>
      <c r="U594" s="24">
        <f t="shared" si="132"/>
        <v>0.5584538269660102</v>
      </c>
      <c r="V594">
        <v>1.6058643416547944</v>
      </c>
      <c r="W594">
        <v>0.5584538269660102</v>
      </c>
    </row>
    <row r="595" spans="1:23">
      <c r="A595" s="4"/>
      <c r="B595" s="4"/>
      <c r="F595" s="1">
        <v>73.12</v>
      </c>
      <c r="G595" s="1">
        <v>44.28</v>
      </c>
      <c r="H595" s="1">
        <f t="shared" si="135"/>
        <v>44.47</v>
      </c>
      <c r="I595" s="1">
        <f t="shared" ref="I595:I603" si="136">ROUND((ROUNDDOWN(F595,0)+(F595-ROUNDDOWN(F595,0))*(5/3)),2)</f>
        <v>73.2</v>
      </c>
      <c r="J595" s="23">
        <f t="shared" si="133"/>
        <v>0.77614791836187835</v>
      </c>
      <c r="K595" s="23">
        <f t="shared" si="133"/>
        <v>1.2775810124598492</v>
      </c>
      <c r="L595">
        <f t="shared" si="125"/>
        <v>1.1806855249535508</v>
      </c>
      <c r="M595">
        <f t="shared" si="126"/>
        <v>102.00002039999998</v>
      </c>
      <c r="N595" s="24">
        <f t="shared" si="127"/>
        <v>1.1548846260525145</v>
      </c>
      <c r="O595" s="24">
        <f t="shared" si="128"/>
        <v>1.8017050350105617</v>
      </c>
      <c r="P595" s="23">
        <f t="shared" si="134"/>
        <v>2.015653920527986E-2</v>
      </c>
      <c r="Q595" s="23">
        <f t="shared" si="134"/>
        <v>3.1445685010694009E-2</v>
      </c>
      <c r="R595">
        <f t="shared" si="129"/>
        <v>1.8642577819617498</v>
      </c>
      <c r="S595">
        <f t="shared" si="130"/>
        <v>59.484628789865567</v>
      </c>
      <c r="T595" s="24">
        <f t="shared" si="131"/>
        <v>1.6060449695948757</v>
      </c>
      <c r="U595" s="24">
        <f t="shared" si="132"/>
        <v>0.55568217063940017</v>
      </c>
      <c r="V595">
        <v>1.6060449695948757</v>
      </c>
      <c r="W595">
        <v>0.55568217063940017</v>
      </c>
    </row>
    <row r="596" spans="1:23">
      <c r="A596" s="4"/>
      <c r="B596" s="4"/>
      <c r="F596" s="1">
        <v>72.58</v>
      </c>
      <c r="G596" s="1">
        <v>43.36</v>
      </c>
      <c r="H596" s="1">
        <f t="shared" si="135"/>
        <v>43.6</v>
      </c>
      <c r="I596" s="1">
        <f t="shared" si="136"/>
        <v>72.97</v>
      </c>
      <c r="J596" s="23">
        <f t="shared" si="133"/>
        <v>0.76096355386952774</v>
      </c>
      <c r="K596" s="23">
        <f t="shared" si="133"/>
        <v>1.2735667551802623</v>
      </c>
      <c r="L596">
        <f t="shared" si="125"/>
        <v>1.1959240328688985</v>
      </c>
      <c r="M596">
        <f t="shared" si="126"/>
        <v>101.86136789</v>
      </c>
      <c r="N596" s="24">
        <f t="shared" si="127"/>
        <v>1.1703884206090216</v>
      </c>
      <c r="O596" s="24">
        <f t="shared" si="128"/>
        <v>1.8020417537406672</v>
      </c>
      <c r="P596" s="23">
        <f t="shared" si="134"/>
        <v>2.0427131466843683E-2</v>
      </c>
      <c r="Q596" s="23">
        <f t="shared" si="134"/>
        <v>3.1451561861187485E-2</v>
      </c>
      <c r="R596">
        <f t="shared" si="129"/>
        <v>1.8640191715157228</v>
      </c>
      <c r="S596">
        <f t="shared" si="130"/>
        <v>59.48483358781526</v>
      </c>
      <c r="T596" s="24">
        <f t="shared" si="131"/>
        <v>1.605842791503197</v>
      </c>
      <c r="U596" s="24">
        <f t="shared" si="132"/>
        <v>0.55580906966257793</v>
      </c>
      <c r="V596">
        <v>1.605842791503197</v>
      </c>
      <c r="W596">
        <v>0.55580906966257793</v>
      </c>
    </row>
    <row r="597" spans="1:23">
      <c r="A597" s="4"/>
      <c r="B597" s="4"/>
      <c r="F597" s="1">
        <v>122.19</v>
      </c>
      <c r="G597" s="1">
        <v>47.36</v>
      </c>
      <c r="H597" s="1">
        <f t="shared" si="135"/>
        <v>47.6</v>
      </c>
      <c r="I597" s="1">
        <f t="shared" si="136"/>
        <v>122.32</v>
      </c>
      <c r="J597" s="23">
        <f t="shared" si="133"/>
        <v>0.83077672394930091</v>
      </c>
      <c r="K597" s="23">
        <f t="shared" si="133"/>
        <v>2.1348867410394639</v>
      </c>
      <c r="L597">
        <f t="shared" si="125"/>
        <v>1.1261502505790553</v>
      </c>
      <c r="M597">
        <f t="shared" si="126"/>
        <v>131.61137384</v>
      </c>
      <c r="N597" s="24">
        <f t="shared" si="127"/>
        <v>0.84198456760045925</v>
      </c>
      <c r="O597" s="24">
        <f t="shared" si="128"/>
        <v>2.30407412864025</v>
      </c>
      <c r="P597" s="23">
        <f t="shared" si="134"/>
        <v>1.4695402955608786E-2</v>
      </c>
      <c r="Q597" s="23">
        <f t="shared" si="134"/>
        <v>4.0213679754791738E-2</v>
      </c>
      <c r="R597">
        <f t="shared" si="129"/>
        <v>1.8690671985696212</v>
      </c>
      <c r="S597">
        <f t="shared" si="130"/>
        <v>59.790178054465471</v>
      </c>
      <c r="T597" s="24">
        <f t="shared" si="131"/>
        <v>1.6152264888482581</v>
      </c>
      <c r="U597" s="24">
        <f t="shared" si="132"/>
        <v>0.56184042743320073</v>
      </c>
      <c r="V597">
        <v>1.6152264888482581</v>
      </c>
      <c r="W597">
        <v>0.56184042743320073</v>
      </c>
    </row>
    <row r="598" spans="1:23">
      <c r="A598" s="4"/>
      <c r="B598" s="4"/>
      <c r="F598" s="1">
        <v>117.25</v>
      </c>
      <c r="G598" s="1">
        <v>47.39</v>
      </c>
      <c r="H598" s="1">
        <f t="shared" si="135"/>
        <v>47.65</v>
      </c>
      <c r="I598" s="1">
        <f t="shared" si="136"/>
        <v>117.42</v>
      </c>
      <c r="J598" s="23">
        <f t="shared" si="133"/>
        <v>0.83164938857529802</v>
      </c>
      <c r="K598" s="23">
        <f t="shared" si="133"/>
        <v>2.0493656076917417</v>
      </c>
      <c r="L598">
        <f t="shared" si="125"/>
        <v>1.1252835574537152</v>
      </c>
      <c r="M598">
        <f t="shared" si="126"/>
        <v>128.65747253999999</v>
      </c>
      <c r="N598" s="24">
        <f t="shared" si="127"/>
        <v>0.87872748782440557</v>
      </c>
      <c r="O598" s="24">
        <f t="shared" si="128"/>
        <v>2.2591495439018487</v>
      </c>
      <c r="P598" s="23">
        <f t="shared" si="134"/>
        <v>1.5336687890314261E-2</v>
      </c>
      <c r="Q598" s="23">
        <f t="shared" si="134"/>
        <v>3.9429597836015441E-2</v>
      </c>
      <c r="R598">
        <f t="shared" si="129"/>
        <v>1.8685030618536027</v>
      </c>
      <c r="S598">
        <f t="shared" si="130"/>
        <v>59.762854172476437</v>
      </c>
      <c r="T598" s="24">
        <f t="shared" si="131"/>
        <v>1.6142904249390879</v>
      </c>
      <c r="U598" s="24">
        <f t="shared" si="132"/>
        <v>0.56135433435025528</v>
      </c>
      <c r="V598">
        <v>1.6142904249390879</v>
      </c>
      <c r="W598">
        <v>0.56135433435025528</v>
      </c>
    </row>
    <row r="599" spans="1:23">
      <c r="A599" s="4"/>
      <c r="B599" s="4"/>
      <c r="F599" s="1">
        <v>118.19</v>
      </c>
      <c r="G599" s="1">
        <v>46.3</v>
      </c>
      <c r="H599" s="1">
        <f t="shared" si="135"/>
        <v>46.5</v>
      </c>
      <c r="I599" s="1">
        <f t="shared" si="136"/>
        <v>118.32</v>
      </c>
      <c r="J599" s="23">
        <f t="shared" si="133"/>
        <v>0.81157810217736326</v>
      </c>
      <c r="K599" s="23">
        <f t="shared" si="133"/>
        <v>2.0650735709596906</v>
      </c>
      <c r="L599">
        <f t="shared" si="125"/>
        <v>1.1452564859300165</v>
      </c>
      <c r="M599">
        <f t="shared" si="126"/>
        <v>129.20002584</v>
      </c>
      <c r="N599" s="24">
        <f t="shared" si="127"/>
        <v>0.88750987547922</v>
      </c>
      <c r="O599" s="24">
        <f t="shared" si="128"/>
        <v>2.2800623584356305</v>
      </c>
      <c r="P599" s="23">
        <f t="shared" si="134"/>
        <v>1.5489969471077275E-2</v>
      </c>
      <c r="Q599" s="23">
        <f t="shared" si="134"/>
        <v>3.9794595305488858E-2</v>
      </c>
      <c r="R599">
        <f t="shared" si="129"/>
        <v>1.868368196029504</v>
      </c>
      <c r="S599">
        <f t="shared" si="130"/>
        <v>59.77557369519895</v>
      </c>
      <c r="T599" s="24">
        <f t="shared" si="131"/>
        <v>1.6143827395728865</v>
      </c>
      <c r="U599" s="24">
        <f t="shared" si="132"/>
        <v>0.56178061593982176</v>
      </c>
      <c r="V599">
        <v>1.6143827395728865</v>
      </c>
      <c r="W599">
        <v>0.56178061593982176</v>
      </c>
    </row>
    <row r="600" spans="1:23">
      <c r="A600" s="4"/>
      <c r="B600" s="4"/>
      <c r="F600" s="1">
        <v>89.24</v>
      </c>
      <c r="G600" s="1">
        <v>43.02</v>
      </c>
      <c r="H600" s="1">
        <f t="shared" si="135"/>
        <v>43.03</v>
      </c>
      <c r="I600" s="1">
        <f t="shared" si="136"/>
        <v>89.4</v>
      </c>
      <c r="J600" s="23">
        <f t="shared" si="133"/>
        <v>0.75101517713316002</v>
      </c>
      <c r="K600" s="23">
        <f t="shared" si="133"/>
        <v>1.5603243512829308</v>
      </c>
      <c r="L600">
        <f t="shared" si="125"/>
        <v>1.2059222815885615</v>
      </c>
      <c r="M600">
        <f t="shared" si="126"/>
        <v>111.7659798</v>
      </c>
      <c r="N600" s="24">
        <f t="shared" si="127"/>
        <v>1.1199474613223677</v>
      </c>
      <c r="O600" s="24">
        <f t="shared" si="128"/>
        <v>2.0034021413748953</v>
      </c>
      <c r="P600" s="23">
        <f t="shared" si="134"/>
        <v>1.9546770649427163E-2</v>
      </c>
      <c r="Q600" s="23">
        <f t="shared" si="134"/>
        <v>3.4965963608496839E-2</v>
      </c>
      <c r="R600">
        <f t="shared" si="129"/>
        <v>1.8647953736305616</v>
      </c>
      <c r="S600">
        <f t="shared" si="130"/>
        <v>59.607304335202713</v>
      </c>
      <c r="T600" s="24">
        <f t="shared" si="131"/>
        <v>1.6085317878227705</v>
      </c>
      <c r="U600" s="24">
        <f t="shared" si="132"/>
        <v>0.55885104767952887</v>
      </c>
      <c r="V600">
        <v>1.6085317878227705</v>
      </c>
      <c r="W600">
        <v>0.55885104767952887</v>
      </c>
    </row>
    <row r="601" spans="1:23">
      <c r="A601" s="4"/>
      <c r="B601" s="4"/>
      <c r="F601" s="1">
        <v>87.95</v>
      </c>
      <c r="G601" s="1">
        <v>43.05</v>
      </c>
      <c r="H601" s="1">
        <f t="shared" si="135"/>
        <v>43.08</v>
      </c>
      <c r="I601" s="1">
        <f t="shared" si="136"/>
        <v>88.58</v>
      </c>
      <c r="J601" s="23">
        <f t="shared" si="133"/>
        <v>0.75188784175915713</v>
      </c>
      <c r="K601" s="23">
        <f t="shared" si="133"/>
        <v>1.5460126514165771</v>
      </c>
      <c r="L601">
        <f t="shared" si="125"/>
        <v>1.2050448273039673</v>
      </c>
      <c r="M601">
        <f t="shared" si="126"/>
        <v>111.27165345999998</v>
      </c>
      <c r="N601" s="24">
        <f t="shared" si="127"/>
        <v>1.1229461217595929</v>
      </c>
      <c r="O601" s="24">
        <f t="shared" si="128"/>
        <v>1.9934048029448936</v>
      </c>
      <c r="P601" s="23">
        <f t="shared" si="134"/>
        <v>1.9599107147206037E-2</v>
      </c>
      <c r="Q601" s="23">
        <f t="shared" si="134"/>
        <v>3.4791477136457152E-2</v>
      </c>
      <c r="R601">
        <f t="shared" si="129"/>
        <v>1.8647492379084369</v>
      </c>
      <c r="S601">
        <f t="shared" si="130"/>
        <v>59.601223787167463</v>
      </c>
      <c r="T601" s="24">
        <f t="shared" si="131"/>
        <v>1.608391861991229</v>
      </c>
      <c r="U601" s="24">
        <f t="shared" si="132"/>
        <v>0.5587036920012447</v>
      </c>
      <c r="V601">
        <v>1.608391861991229</v>
      </c>
      <c r="W601">
        <v>0.5587036920012447</v>
      </c>
    </row>
    <row r="602" spans="1:23">
      <c r="A602" s="4"/>
      <c r="B602" s="4"/>
      <c r="F602" s="1">
        <v>81.38</v>
      </c>
      <c r="G602" s="1">
        <v>38.200000000000003</v>
      </c>
      <c r="H602" s="1">
        <f t="shared" si="135"/>
        <v>38.33</v>
      </c>
      <c r="I602" s="1">
        <f t="shared" si="136"/>
        <v>81.63</v>
      </c>
      <c r="J602" s="23">
        <f t="shared" si="133"/>
        <v>0.66898470228942652</v>
      </c>
      <c r="K602" s="23">
        <f t="shared" si="133"/>
        <v>1.4247122684029712</v>
      </c>
      <c r="L602">
        <f t="shared" si="125"/>
        <v>1.2886339471443919</v>
      </c>
      <c r="M602">
        <f t="shared" si="126"/>
        <v>107.08193630999999</v>
      </c>
      <c r="N602" s="24">
        <f t="shared" si="127"/>
        <v>1.2317867234918161</v>
      </c>
      <c r="O602" s="24">
        <f t="shared" si="128"/>
        <v>1.9347483172753914</v>
      </c>
      <c r="P602" s="23">
        <f t="shared" si="134"/>
        <v>2.1498734007285174E-2</v>
      </c>
      <c r="Q602" s="23">
        <f t="shared" si="134"/>
        <v>3.3767728333875466E-2</v>
      </c>
      <c r="R602">
        <f t="shared" si="129"/>
        <v>1.8630739367067639</v>
      </c>
      <c r="S602">
        <f t="shared" si="130"/>
        <v>59.565547933920122</v>
      </c>
      <c r="T602" s="24">
        <f t="shared" si="131"/>
        <v>1.6063595522085115</v>
      </c>
      <c r="U602" s="24">
        <f t="shared" si="132"/>
        <v>0.55855101961745146</v>
      </c>
      <c r="V602">
        <v>1.6063595522085115</v>
      </c>
      <c r="W602">
        <v>0.55855101961745146</v>
      </c>
    </row>
    <row r="603" spans="1:23">
      <c r="A603" s="4"/>
      <c r="B603" s="4"/>
      <c r="F603" s="1">
        <v>82.224999999999994</v>
      </c>
      <c r="G603" s="1">
        <v>38.25</v>
      </c>
      <c r="H603" s="1">
        <f t="shared" si="135"/>
        <v>38.42</v>
      </c>
      <c r="I603" s="1">
        <f t="shared" si="136"/>
        <v>82.38</v>
      </c>
      <c r="J603" s="23">
        <f t="shared" si="133"/>
        <v>0.67055549861622143</v>
      </c>
      <c r="K603" s="23">
        <f t="shared" si="133"/>
        <v>1.4378022377929287</v>
      </c>
      <c r="L603">
        <f t="shared" si="125"/>
        <v>1.2870477612576565</v>
      </c>
      <c r="M603">
        <f t="shared" si="126"/>
        <v>107.53406405999999</v>
      </c>
      <c r="N603" s="24">
        <f t="shared" si="127"/>
        <v>1.2272489527887884</v>
      </c>
      <c r="O603" s="24">
        <f t="shared" si="128"/>
        <v>1.9439787308591345</v>
      </c>
      <c r="P603" s="23">
        <f t="shared" si="134"/>
        <v>2.1419534967816803E-2</v>
      </c>
      <c r="Q603" s="23">
        <f t="shared" si="134"/>
        <v>3.3928829442232591E-2</v>
      </c>
      <c r="R603">
        <f t="shared" si="129"/>
        <v>1.8631438119523906</v>
      </c>
      <c r="S603">
        <f t="shared" si="130"/>
        <v>59.571162025468006</v>
      </c>
      <c r="T603" s="24">
        <f t="shared" si="131"/>
        <v>1.6065122672583236</v>
      </c>
      <c r="U603" s="24">
        <f t="shared" si="132"/>
        <v>0.5586730327324323</v>
      </c>
      <c r="V603">
        <v>1.6065122672583236</v>
      </c>
      <c r="W603">
        <v>0.5586730327324323</v>
      </c>
    </row>
    <row r="604" spans="1:23">
      <c r="A604" s="4"/>
      <c r="B604" s="4"/>
      <c r="F604" s="1"/>
      <c r="G604" s="1"/>
      <c r="H604" s="1"/>
      <c r="I604" s="1"/>
      <c r="J604" s="23"/>
      <c r="K604" s="23"/>
      <c r="N604" s="24"/>
      <c r="O604" s="24"/>
      <c r="P604" s="23"/>
      <c r="Q604" s="23"/>
      <c r="T604" s="24"/>
      <c r="U604" s="24"/>
    </row>
    <row r="605" spans="1:23">
      <c r="A605" s="4"/>
      <c r="B605" s="4"/>
      <c r="F605" s="1"/>
      <c r="G605" s="1"/>
      <c r="H605" s="1"/>
      <c r="I605" s="1"/>
      <c r="J605" s="23"/>
      <c r="K605" s="23"/>
      <c r="N605" s="24"/>
      <c r="O605" s="24"/>
      <c r="P605" s="23"/>
      <c r="Q605" s="23"/>
      <c r="T605" s="24"/>
      <c r="U605" s="24"/>
    </row>
    <row r="606" spans="1:23">
      <c r="A606" s="4"/>
      <c r="B606" s="4"/>
      <c r="F606" s="1"/>
      <c r="G606" s="1"/>
      <c r="H606" s="1"/>
      <c r="I606" s="1"/>
      <c r="J606" s="23"/>
      <c r="K606" s="23"/>
      <c r="N606" s="24"/>
      <c r="O606" s="24"/>
      <c r="P606" s="23"/>
      <c r="Q606" s="23"/>
      <c r="T606" s="24"/>
      <c r="U606" s="24"/>
    </row>
    <row r="607" spans="1:23">
      <c r="A607" s="4"/>
      <c r="B607" s="4"/>
      <c r="F607" s="1"/>
      <c r="G607" s="1"/>
      <c r="H607" s="1"/>
      <c r="I607" s="1"/>
      <c r="J607" s="23"/>
      <c r="K607" s="23"/>
      <c r="N607" s="24"/>
      <c r="O607" s="24"/>
      <c r="P607" s="23"/>
      <c r="Q607" s="23"/>
      <c r="T607" s="24"/>
      <c r="U607" s="24"/>
    </row>
    <row r="608" spans="1:23">
      <c r="A608" s="4"/>
      <c r="B608" s="4"/>
      <c r="F608" s="1"/>
      <c r="G608" s="1"/>
      <c r="H608" s="1"/>
      <c r="I608" s="1"/>
      <c r="J608" s="23"/>
      <c r="K608" s="23"/>
      <c r="N608" s="24"/>
      <c r="O608" s="24"/>
      <c r="P608" s="23"/>
      <c r="Q608" s="23"/>
      <c r="T608" s="24"/>
      <c r="U608" s="24"/>
    </row>
    <row r="609" spans="1:21">
      <c r="A609" s="4"/>
      <c r="B609" s="4"/>
      <c r="F609" s="1"/>
      <c r="G609" s="1"/>
      <c r="H609" s="1"/>
      <c r="I609" s="1"/>
      <c r="J609" s="23"/>
      <c r="K609" s="23"/>
      <c r="N609" s="24"/>
      <c r="O609" s="24"/>
      <c r="P609" s="23"/>
      <c r="Q609" s="23"/>
      <c r="T609" s="24"/>
      <c r="U609" s="24"/>
    </row>
    <row r="610" spans="1:21">
      <c r="A610" s="4"/>
      <c r="B610" s="4"/>
      <c r="F610" s="1"/>
      <c r="G610" s="1"/>
      <c r="H610" s="1"/>
      <c r="I610" s="1"/>
      <c r="J610" s="23"/>
      <c r="K610" s="23"/>
      <c r="N610" s="24"/>
      <c r="O610" s="24"/>
      <c r="P610" s="23"/>
      <c r="Q610" s="23"/>
      <c r="T610" s="24"/>
      <c r="U610" s="24"/>
    </row>
    <row r="611" spans="1:21">
      <c r="A611" s="4"/>
      <c r="B611" s="4"/>
      <c r="F611" s="1"/>
      <c r="G611" s="1"/>
      <c r="H611" s="1"/>
      <c r="I611" s="1"/>
      <c r="J611" s="23"/>
      <c r="K611" s="23"/>
      <c r="N611" s="24"/>
      <c r="O611" s="24"/>
      <c r="P611" s="23"/>
      <c r="Q611" s="23"/>
      <c r="T611" s="24"/>
      <c r="U611" s="24"/>
    </row>
    <row r="612" spans="1:21">
      <c r="A612" s="4"/>
      <c r="B612" s="4"/>
      <c r="F612" s="1"/>
      <c r="G612" s="1"/>
      <c r="H612" s="1"/>
      <c r="I612" s="1"/>
      <c r="J612" s="23"/>
      <c r="K612" s="23"/>
      <c r="N612" s="24"/>
      <c r="O612" s="24"/>
      <c r="P612" s="23"/>
      <c r="Q612" s="23"/>
      <c r="T612" s="24"/>
      <c r="U612" s="24"/>
    </row>
    <row r="613" spans="1:21">
      <c r="A613" s="4"/>
      <c r="B613" s="4"/>
      <c r="F613" s="1"/>
      <c r="G613" s="1"/>
      <c r="H613" s="1"/>
      <c r="I613" s="1"/>
      <c r="J613" s="23"/>
      <c r="K613" s="23"/>
      <c r="N613" s="24"/>
      <c r="O613" s="24"/>
      <c r="P613" s="23"/>
      <c r="Q613" s="23"/>
      <c r="T613" s="24"/>
      <c r="U613" s="24"/>
    </row>
    <row r="614" spans="1:21">
      <c r="A614" s="4"/>
      <c r="B614" s="4"/>
      <c r="F614" s="1"/>
      <c r="G614" s="1"/>
      <c r="H614" s="1"/>
      <c r="I614" s="1"/>
      <c r="J614" s="23"/>
      <c r="K614" s="23"/>
      <c r="N614" s="24"/>
      <c r="O614" s="24"/>
      <c r="P614" s="23"/>
      <c r="Q614" s="23"/>
      <c r="T614" s="24"/>
      <c r="U614" s="24"/>
    </row>
    <row r="615" spans="1:21">
      <c r="A615" s="4"/>
      <c r="B615" s="4"/>
      <c r="F615" s="1"/>
      <c r="G615" s="1"/>
      <c r="H615" s="1"/>
      <c r="I615" s="1"/>
      <c r="J615" s="23"/>
      <c r="K615" s="23"/>
      <c r="N615" s="24"/>
      <c r="O615" s="24"/>
      <c r="P615" s="23"/>
      <c r="Q615" s="23"/>
      <c r="T615" s="24"/>
      <c r="U615" s="24"/>
    </row>
    <row r="616" spans="1:21">
      <c r="A616" s="4"/>
      <c r="B616" s="4"/>
      <c r="F616" s="1"/>
      <c r="G616" s="1"/>
      <c r="H616" s="1"/>
      <c r="I616" s="1"/>
      <c r="J616" s="23"/>
      <c r="K616" s="23"/>
      <c r="N616" s="24"/>
      <c r="O616" s="24"/>
      <c r="P616" s="23"/>
      <c r="Q616" s="23"/>
      <c r="T616" s="24"/>
      <c r="U616" s="24"/>
    </row>
    <row r="617" spans="1:21">
      <c r="A617" s="4"/>
      <c r="B617" s="4"/>
      <c r="F617" s="1"/>
      <c r="G617" s="1"/>
      <c r="H617" s="1"/>
      <c r="I617" s="1"/>
      <c r="J617" s="23"/>
      <c r="K617" s="23"/>
      <c r="N617" s="24"/>
      <c r="O617" s="24"/>
      <c r="P617" s="23"/>
      <c r="Q617" s="23"/>
      <c r="T617" s="24"/>
      <c r="U617" s="24"/>
    </row>
    <row r="618" spans="1:21">
      <c r="A618" s="4"/>
      <c r="B618" s="4"/>
      <c r="F618" s="1"/>
      <c r="G618" s="1"/>
      <c r="H618" s="1"/>
      <c r="I618" s="1"/>
      <c r="J618" s="23"/>
      <c r="K618" s="23"/>
      <c r="N618" s="24"/>
      <c r="O618" s="24"/>
      <c r="P618" s="23"/>
      <c r="Q618" s="23"/>
      <c r="T618" s="24"/>
      <c r="U618" s="24"/>
    </row>
    <row r="619" spans="1:21">
      <c r="A619" s="4"/>
      <c r="B619" s="4"/>
      <c r="F619" s="1"/>
      <c r="G619" s="1"/>
      <c r="H619" s="1"/>
      <c r="I619" s="1"/>
      <c r="J619" s="23"/>
      <c r="K619" s="23"/>
      <c r="N619" s="24"/>
      <c r="O619" s="24"/>
      <c r="P619" s="23"/>
      <c r="Q619" s="23"/>
      <c r="T619" s="24"/>
      <c r="U619" s="24"/>
    </row>
    <row r="620" spans="1:21">
      <c r="A620" s="4"/>
      <c r="B620" s="4"/>
      <c r="F620" s="1"/>
      <c r="G620" s="1"/>
      <c r="H620" s="1"/>
      <c r="I620" s="1"/>
      <c r="J620" s="23"/>
      <c r="K620" s="23"/>
      <c r="N620" s="24"/>
      <c r="O620" s="24"/>
      <c r="P620" s="23"/>
      <c r="Q620" s="23"/>
      <c r="T620" s="24"/>
      <c r="U620" s="24"/>
    </row>
    <row r="621" spans="1:21">
      <c r="B621" s="4"/>
      <c r="F621" s="1"/>
      <c r="G621" s="1"/>
      <c r="H621" s="1"/>
      <c r="I621" s="1"/>
      <c r="J621" s="23"/>
      <c r="K621" s="23"/>
      <c r="N621" s="24"/>
      <c r="O621" s="24"/>
      <c r="P621" s="23"/>
      <c r="Q621" s="23"/>
      <c r="T621" s="24"/>
      <c r="U621" s="24"/>
    </row>
    <row r="622" spans="1:21">
      <c r="A622" s="4"/>
      <c r="F622" s="1"/>
      <c r="G622" s="1"/>
      <c r="H622" s="1"/>
      <c r="I622" s="1"/>
      <c r="J622" s="23"/>
      <c r="K622" s="23"/>
      <c r="N622" s="24"/>
      <c r="O622" s="24"/>
      <c r="P622" s="23"/>
      <c r="Q622" s="23"/>
      <c r="T622" s="24"/>
      <c r="U622" s="24"/>
    </row>
    <row r="623" spans="1:21">
      <c r="F623" s="1"/>
      <c r="G623" s="1"/>
      <c r="H623" s="1"/>
      <c r="I623" s="1"/>
      <c r="J623" s="23"/>
      <c r="K623" s="23"/>
      <c r="N623" s="24"/>
      <c r="O623" s="24"/>
      <c r="P623" s="23"/>
      <c r="Q623" s="23"/>
      <c r="T623" s="24"/>
      <c r="U623" s="24"/>
    </row>
    <row r="624" spans="1:21">
      <c r="A624" s="4"/>
      <c r="F624" s="1"/>
      <c r="G624" s="1"/>
      <c r="H624" s="1"/>
      <c r="I624" s="1"/>
      <c r="J624" s="23"/>
      <c r="K624" s="23"/>
      <c r="N624" s="24"/>
      <c r="O624" s="24"/>
      <c r="P624" s="23"/>
      <c r="Q624" s="23"/>
      <c r="T624" s="24"/>
      <c r="U624" s="24"/>
    </row>
    <row r="625" spans="1:21">
      <c r="F625" s="1"/>
      <c r="G625" s="1"/>
      <c r="H625" s="1"/>
      <c r="I625" s="1"/>
      <c r="J625" s="23"/>
      <c r="K625" s="23"/>
      <c r="N625" s="24"/>
      <c r="O625" s="24"/>
      <c r="P625" s="23"/>
      <c r="Q625" s="23"/>
      <c r="T625" s="24"/>
      <c r="U625" s="24"/>
    </row>
    <row r="626" spans="1:21">
      <c r="A626" s="4"/>
      <c r="F626" s="1"/>
      <c r="G626" s="1"/>
      <c r="H626" s="1"/>
      <c r="I626" s="1"/>
      <c r="J626" s="23"/>
      <c r="K626" s="23"/>
      <c r="N626" s="24"/>
      <c r="O626" s="24"/>
      <c r="P626" s="23"/>
      <c r="Q626" s="23"/>
      <c r="T626" s="24"/>
      <c r="U626" s="24"/>
    </row>
    <row r="627" spans="1:21">
      <c r="F627" s="1"/>
      <c r="G627" s="1"/>
      <c r="H627" s="1"/>
      <c r="I627" s="1"/>
      <c r="J627" s="23"/>
      <c r="K627" s="23"/>
      <c r="N627" s="24"/>
      <c r="O627" s="24"/>
      <c r="P627" s="23"/>
      <c r="Q627" s="23"/>
      <c r="T627" s="24"/>
      <c r="U627" s="24"/>
    </row>
    <row r="628" spans="1:21">
      <c r="A628" s="4"/>
      <c r="F628" s="1"/>
      <c r="G628" s="1"/>
      <c r="H628" s="1"/>
      <c r="I628" s="1"/>
      <c r="J628" s="23"/>
      <c r="K628" s="23"/>
      <c r="N628" s="24"/>
      <c r="O628" s="24"/>
      <c r="P628" s="23"/>
      <c r="Q628" s="23"/>
      <c r="T628" s="24"/>
      <c r="U628" s="24"/>
    </row>
    <row r="629" spans="1:21">
      <c r="F629" s="1"/>
      <c r="G629" s="1"/>
      <c r="H629" s="1"/>
      <c r="I629" s="1"/>
      <c r="J629" s="23"/>
      <c r="K629" s="23"/>
      <c r="N629" s="24"/>
      <c r="O629" s="24"/>
      <c r="P629" s="23"/>
      <c r="Q629" s="23"/>
      <c r="T629" s="24"/>
      <c r="U629" s="24"/>
    </row>
    <row r="630" spans="1:21">
      <c r="A630" s="4"/>
      <c r="F630" s="1"/>
      <c r="G630" s="1"/>
      <c r="H630" s="1"/>
      <c r="I630" s="1"/>
      <c r="J630" s="23"/>
      <c r="K630" s="23"/>
      <c r="N630" s="24"/>
      <c r="O630" s="24"/>
      <c r="P630" s="23"/>
      <c r="Q630" s="23"/>
      <c r="T630" s="24"/>
      <c r="U630" s="24"/>
    </row>
    <row r="631" spans="1:21">
      <c r="F631" s="1"/>
      <c r="G631" s="1"/>
      <c r="H631" s="1"/>
      <c r="I631" s="1"/>
      <c r="J631" s="23"/>
      <c r="K631" s="23"/>
      <c r="N631" s="24"/>
      <c r="O631" s="24"/>
      <c r="P631" s="23"/>
      <c r="Q631" s="23"/>
      <c r="T631" s="24"/>
      <c r="U631" s="24"/>
    </row>
    <row r="632" spans="1:21">
      <c r="F632" s="1"/>
      <c r="G632" s="1"/>
      <c r="H632" s="1"/>
      <c r="I632" s="1"/>
      <c r="J632" s="23"/>
      <c r="K632" s="23"/>
      <c r="N632" s="24"/>
      <c r="O632" s="24"/>
      <c r="P632" s="23"/>
      <c r="Q632" s="23"/>
      <c r="T632" s="24"/>
      <c r="U632" s="24"/>
    </row>
    <row r="633" spans="1:21">
      <c r="A633" s="4"/>
      <c r="F633" s="1"/>
      <c r="G633" s="1"/>
      <c r="H633" s="1"/>
      <c r="I633" s="1"/>
      <c r="J633" s="23"/>
      <c r="K633" s="23"/>
      <c r="N633" s="24"/>
      <c r="O633" s="24"/>
      <c r="P633" s="23"/>
      <c r="Q633" s="23"/>
      <c r="T633" s="24"/>
      <c r="U633" s="24"/>
    </row>
    <row r="634" spans="1:21">
      <c r="A634" s="4"/>
      <c r="F634" s="1"/>
      <c r="G634" s="1"/>
      <c r="H634" s="1"/>
      <c r="I634" s="1"/>
      <c r="J634" s="23"/>
      <c r="K634" s="23"/>
      <c r="N634" s="24"/>
      <c r="O634" s="24"/>
      <c r="P634" s="23"/>
      <c r="Q634" s="23"/>
      <c r="T634" s="24"/>
      <c r="U634" s="24"/>
    </row>
    <row r="635" spans="1:21">
      <c r="A635" s="4"/>
      <c r="F635" s="1"/>
      <c r="G635" s="1"/>
      <c r="H635" s="1"/>
      <c r="I635" s="1"/>
      <c r="J635" s="23"/>
      <c r="K635" s="23"/>
      <c r="N635" s="24"/>
      <c r="O635" s="24"/>
      <c r="P635" s="23"/>
      <c r="Q635" s="23"/>
      <c r="T635" s="24"/>
      <c r="U635" s="24"/>
    </row>
    <row r="636" spans="1:21">
      <c r="A636" s="7"/>
      <c r="F636" s="1"/>
      <c r="G636" s="1"/>
      <c r="H636" s="1"/>
      <c r="I636" s="1"/>
      <c r="J636" s="23"/>
      <c r="K636" s="23"/>
      <c r="N636" s="24"/>
      <c r="O636" s="24"/>
      <c r="P636" s="23"/>
      <c r="Q636" s="23"/>
      <c r="T636" s="24"/>
      <c r="U636" s="24"/>
    </row>
    <row r="637" spans="1:21">
      <c r="A637" s="7"/>
      <c r="F637" s="1"/>
      <c r="G637" s="1"/>
      <c r="H637" s="1"/>
      <c r="I637" s="1"/>
      <c r="J637" s="23"/>
      <c r="K637" s="23"/>
      <c r="N637" s="24"/>
      <c r="O637" s="24"/>
      <c r="P637" s="23"/>
      <c r="Q637" s="23"/>
      <c r="T637" s="24"/>
      <c r="U637" s="24"/>
    </row>
    <row r="638" spans="1:21">
      <c r="A638" s="4"/>
      <c r="F638" s="1"/>
      <c r="G638" s="1"/>
      <c r="H638" s="1"/>
      <c r="I638" s="1"/>
      <c r="J638" s="23"/>
      <c r="K638" s="23"/>
      <c r="N638" s="24"/>
      <c r="O638" s="24"/>
      <c r="P638" s="23"/>
      <c r="Q638" s="23"/>
      <c r="T638" s="24"/>
      <c r="U638" s="24"/>
    </row>
    <row r="639" spans="1:21">
      <c r="A639" s="4"/>
      <c r="F639" s="1"/>
      <c r="G639" s="1"/>
      <c r="H639" s="1"/>
      <c r="I639" s="1"/>
      <c r="J639" s="23"/>
      <c r="K639" s="23"/>
      <c r="N639" s="24"/>
      <c r="O639" s="24"/>
      <c r="P639" s="23"/>
      <c r="Q639" s="23"/>
      <c r="T639" s="24"/>
      <c r="U639" s="24"/>
    </row>
    <row r="640" spans="1:21">
      <c r="A640" s="4"/>
      <c r="F640" s="1"/>
      <c r="G640" s="1"/>
      <c r="H640" s="1"/>
      <c r="I640" s="1"/>
      <c r="J640" s="23"/>
      <c r="K640" s="23"/>
      <c r="N640" s="24"/>
      <c r="O640" s="24"/>
      <c r="P640" s="23"/>
      <c r="Q640" s="23"/>
      <c r="T640" s="24"/>
      <c r="U640" s="24"/>
    </row>
    <row r="641" spans="1:21">
      <c r="A641" s="7"/>
      <c r="F641" s="1"/>
      <c r="G641" s="1"/>
      <c r="H641" s="1"/>
      <c r="I641" s="1"/>
      <c r="J641" s="23"/>
      <c r="K641" s="23"/>
      <c r="N641" s="24"/>
      <c r="O641" s="24"/>
      <c r="P641" s="23"/>
      <c r="Q641" s="23"/>
      <c r="T641" s="24"/>
      <c r="U641" s="24"/>
    </row>
    <row r="642" spans="1:21">
      <c r="A642" s="4"/>
      <c r="F642" s="1"/>
      <c r="G642" s="1"/>
      <c r="H642" s="1"/>
      <c r="I642" s="1"/>
      <c r="J642" s="23"/>
      <c r="K642" s="23"/>
      <c r="N642" s="24"/>
      <c r="O642" s="24"/>
      <c r="P642" s="23"/>
      <c r="Q642" s="23"/>
      <c r="T642" s="24"/>
      <c r="U642" s="24"/>
    </row>
    <row r="643" spans="1:21">
      <c r="A643" s="4"/>
      <c r="F643" s="1"/>
      <c r="G643" s="1"/>
      <c r="H643" s="1"/>
      <c r="I643" s="1"/>
      <c r="J643" s="23"/>
      <c r="K643" s="23"/>
      <c r="N643" s="24"/>
      <c r="O643" s="24"/>
      <c r="P643" s="23"/>
      <c r="Q643" s="23"/>
      <c r="T643" s="24"/>
      <c r="U643" s="24"/>
    </row>
    <row r="644" spans="1:21">
      <c r="A644" s="7"/>
      <c r="F644" s="1"/>
      <c r="G644" s="1"/>
      <c r="H644" s="1"/>
      <c r="I644" s="1"/>
      <c r="J644" s="23"/>
      <c r="K644" s="23"/>
      <c r="N644" s="24"/>
      <c r="O644" s="24"/>
      <c r="P644" s="23"/>
      <c r="Q644" s="23"/>
      <c r="T644" s="24"/>
      <c r="U644" s="24"/>
    </row>
    <row r="645" spans="1:21">
      <c r="A645" s="7"/>
      <c r="F645" s="1"/>
      <c r="G645" s="1"/>
      <c r="H645" s="1"/>
      <c r="I645" s="1"/>
      <c r="J645" s="23"/>
      <c r="K645" s="23"/>
      <c r="N645" s="24"/>
      <c r="O645" s="24"/>
      <c r="P645" s="23"/>
      <c r="Q645" s="23"/>
      <c r="T645" s="24"/>
      <c r="U645" s="24"/>
    </row>
    <row r="646" spans="1:21">
      <c r="F646" s="1"/>
      <c r="G646" s="1"/>
      <c r="H646" s="1"/>
      <c r="I646" s="1"/>
      <c r="J646" s="23"/>
      <c r="K646" s="23"/>
      <c r="N646" s="24"/>
      <c r="O646" s="24"/>
      <c r="P646" s="23"/>
      <c r="Q646" s="23"/>
      <c r="T646" s="24"/>
      <c r="U646" s="24"/>
    </row>
    <row r="647" spans="1:21">
      <c r="A647" s="4"/>
      <c r="F647" s="1"/>
      <c r="G647" s="1"/>
      <c r="H647" s="1"/>
      <c r="I647" s="1"/>
      <c r="J647" s="23"/>
      <c r="K647" s="23"/>
      <c r="N647" s="24"/>
      <c r="O647" s="24"/>
      <c r="P647" s="23"/>
      <c r="Q647" s="23"/>
      <c r="T647" s="24"/>
      <c r="U647" s="24"/>
    </row>
    <row r="648" spans="1:21">
      <c r="F648" s="1"/>
      <c r="G648" s="1"/>
      <c r="H648" s="1"/>
      <c r="I648" s="1"/>
      <c r="J648" s="23"/>
      <c r="K648" s="23"/>
      <c r="N648" s="24"/>
      <c r="O648" s="24"/>
      <c r="P648" s="23"/>
      <c r="Q648" s="23"/>
      <c r="T648" s="24"/>
      <c r="U648" s="24"/>
    </row>
    <row r="649" spans="1:21">
      <c r="A649" s="7"/>
      <c r="F649" s="1"/>
      <c r="G649" s="1"/>
      <c r="H649" s="1"/>
      <c r="I649" s="1"/>
      <c r="J649" s="23"/>
      <c r="K649" s="23"/>
      <c r="N649" s="24"/>
      <c r="O649" s="24"/>
      <c r="P649" s="23"/>
      <c r="Q649" s="23"/>
      <c r="T649" s="24"/>
      <c r="U649" s="24"/>
    </row>
    <row r="650" spans="1:21">
      <c r="F650" s="1"/>
      <c r="G650" s="1"/>
      <c r="H650" s="1"/>
      <c r="I650" s="1"/>
      <c r="J650" s="23"/>
      <c r="K650" s="23"/>
      <c r="N650" s="24"/>
      <c r="O650" s="24"/>
      <c r="P650" s="23"/>
      <c r="Q650" s="23"/>
      <c r="T650" s="24"/>
      <c r="U650" s="24"/>
    </row>
    <row r="651" spans="1:21">
      <c r="A651" s="7"/>
      <c r="F651" s="1"/>
      <c r="G651" s="1"/>
      <c r="H651" s="1"/>
      <c r="I651" s="1"/>
      <c r="J651" s="23"/>
      <c r="K651" s="23"/>
      <c r="N651" s="24"/>
      <c r="O651" s="24"/>
      <c r="P651" s="23"/>
      <c r="Q651" s="23"/>
      <c r="T651" s="24"/>
      <c r="U651" s="24"/>
    </row>
    <row r="652" spans="1:21">
      <c r="F652" s="1"/>
      <c r="G652" s="1"/>
      <c r="H652" s="1"/>
      <c r="I652" s="1"/>
      <c r="J652" s="23"/>
      <c r="K652" s="23"/>
      <c r="N652" s="24"/>
      <c r="O652" s="24"/>
      <c r="P652" s="23"/>
      <c r="Q652" s="23"/>
      <c r="T652" s="24"/>
      <c r="U652" s="24"/>
    </row>
    <row r="653" spans="1:21">
      <c r="F653" s="1"/>
      <c r="G653" s="1"/>
      <c r="H653" s="1"/>
      <c r="I653" s="1"/>
      <c r="J653" s="23"/>
      <c r="K653" s="23"/>
      <c r="N653" s="24"/>
      <c r="O653" s="24"/>
      <c r="P653" s="23"/>
      <c r="Q653" s="23"/>
      <c r="T653" s="24"/>
      <c r="U653" s="24"/>
    </row>
    <row r="654" spans="1:21">
      <c r="F654" s="1"/>
      <c r="G654" s="1"/>
      <c r="H654" s="1"/>
      <c r="I654" s="1"/>
      <c r="J654" s="23"/>
      <c r="K654" s="23"/>
      <c r="N654" s="24"/>
      <c r="O654" s="24"/>
      <c r="P654" s="23"/>
      <c r="Q654" s="23"/>
      <c r="T654" s="24"/>
      <c r="U654" s="24"/>
    </row>
    <row r="655" spans="1:21">
      <c r="A655" s="4"/>
      <c r="F655" s="1"/>
      <c r="G655" s="1"/>
      <c r="H655" s="1"/>
      <c r="I655" s="1"/>
      <c r="J655" s="23"/>
      <c r="K655" s="23"/>
      <c r="N655" s="24"/>
      <c r="O655" s="24"/>
      <c r="P655" s="23"/>
      <c r="Q655" s="23"/>
      <c r="T655" s="24"/>
      <c r="U655" s="24"/>
    </row>
    <row r="656" spans="1:21">
      <c r="F656" s="1"/>
      <c r="G656" s="1"/>
      <c r="H656" s="1"/>
      <c r="I656" s="1"/>
      <c r="J656" s="23"/>
      <c r="K656" s="23"/>
      <c r="N656" s="24"/>
      <c r="O656" s="24"/>
      <c r="P656" s="23"/>
      <c r="Q656" s="23"/>
      <c r="T656" s="24"/>
      <c r="U656" s="24"/>
    </row>
    <row r="657" spans="1:21">
      <c r="A657" s="4"/>
      <c r="F657" s="1"/>
      <c r="G657" s="1"/>
      <c r="H657" s="1"/>
      <c r="I657" s="1"/>
      <c r="J657" s="23"/>
      <c r="K657" s="23"/>
      <c r="N657" s="24"/>
      <c r="O657" s="24"/>
      <c r="P657" s="23"/>
      <c r="Q657" s="23"/>
      <c r="T657" s="24"/>
      <c r="U657" s="24"/>
    </row>
    <row r="658" spans="1:21">
      <c r="F658" s="1"/>
      <c r="G658" s="1"/>
      <c r="H658" s="1"/>
      <c r="I658" s="1"/>
      <c r="J658" s="23"/>
      <c r="K658" s="23"/>
      <c r="N658" s="24"/>
      <c r="O658" s="24"/>
      <c r="P658" s="23"/>
      <c r="Q658" s="23"/>
      <c r="T658" s="24"/>
      <c r="U658" s="24"/>
    </row>
    <row r="659" spans="1:21">
      <c r="A659" s="4"/>
      <c r="F659" s="1"/>
      <c r="G659" s="1"/>
      <c r="H659" s="1"/>
      <c r="I659" s="1"/>
      <c r="J659" s="23"/>
      <c r="K659" s="23"/>
      <c r="N659" s="24"/>
      <c r="O659" s="24"/>
      <c r="P659" s="23"/>
      <c r="Q659" s="23"/>
      <c r="T659" s="24"/>
      <c r="U659" s="24"/>
    </row>
    <row r="660" spans="1:21">
      <c r="F660" s="1"/>
      <c r="G660" s="1"/>
      <c r="H660" s="1"/>
      <c r="I660" s="1"/>
      <c r="J660" s="23"/>
      <c r="K660" s="23"/>
      <c r="N660" s="24"/>
      <c r="O660" s="24"/>
      <c r="P660" s="23"/>
      <c r="Q660" s="23"/>
      <c r="T660" s="24"/>
      <c r="U660" s="24"/>
    </row>
    <row r="661" spans="1:21">
      <c r="A661" s="4"/>
      <c r="F661" s="1"/>
      <c r="G661" s="1"/>
      <c r="H661" s="1"/>
      <c r="I661" s="1"/>
      <c r="J661" s="23"/>
      <c r="K661" s="23"/>
      <c r="N661" s="24"/>
      <c r="O661" s="24"/>
      <c r="P661" s="23"/>
      <c r="Q661" s="23"/>
      <c r="T661" s="24"/>
      <c r="U661" s="24"/>
    </row>
    <row r="662" spans="1:21">
      <c r="F662" s="1"/>
      <c r="G662" s="1"/>
      <c r="H662" s="1"/>
      <c r="I662" s="1"/>
      <c r="J662" s="23"/>
      <c r="K662" s="23"/>
      <c r="N662" s="24"/>
      <c r="O662" s="24"/>
      <c r="P662" s="23"/>
      <c r="Q662" s="23"/>
      <c r="T662" s="24"/>
      <c r="U662" s="24"/>
    </row>
    <row r="663" spans="1:21">
      <c r="A663" s="4"/>
      <c r="F663" s="1"/>
      <c r="G663" s="1"/>
      <c r="H663" s="1"/>
      <c r="I663" s="1"/>
      <c r="J663" s="23"/>
      <c r="K663" s="23"/>
      <c r="N663" s="24"/>
      <c r="O663" s="24"/>
      <c r="P663" s="23"/>
      <c r="Q663" s="23"/>
      <c r="T663" s="24"/>
      <c r="U663" s="24"/>
    </row>
    <row r="664" spans="1:21">
      <c r="A664" s="4"/>
      <c r="F664" s="1"/>
      <c r="G664" s="1"/>
      <c r="H664" s="1"/>
      <c r="I664" s="1"/>
      <c r="J664" s="23"/>
      <c r="K664" s="23"/>
      <c r="N664" s="24"/>
      <c r="O664" s="24"/>
      <c r="P664" s="23"/>
      <c r="Q664" s="23"/>
      <c r="T664" s="24"/>
      <c r="U664" s="24"/>
    </row>
    <row r="665" spans="1:21">
      <c r="A665" s="4"/>
      <c r="F665" s="1"/>
      <c r="G665" s="1"/>
      <c r="H665" s="1"/>
      <c r="I665" s="1"/>
      <c r="J665" s="23"/>
      <c r="K665" s="23"/>
      <c r="N665" s="24"/>
      <c r="O665" s="24"/>
      <c r="P665" s="23"/>
      <c r="Q665" s="23"/>
      <c r="T665" s="24"/>
      <c r="U665" s="24"/>
    </row>
    <row r="666" spans="1:21">
      <c r="A666" s="4"/>
      <c r="F666" s="1"/>
      <c r="G666" s="1"/>
      <c r="H666" s="1"/>
      <c r="I666" s="1"/>
      <c r="J666" s="23"/>
      <c r="K666" s="23"/>
      <c r="N666" s="24"/>
      <c r="O666" s="24"/>
      <c r="P666" s="23"/>
      <c r="Q666" s="23"/>
      <c r="T666" s="24"/>
      <c r="U666" s="24"/>
    </row>
    <row r="667" spans="1:21">
      <c r="A667" s="4"/>
      <c r="F667" s="1"/>
      <c r="G667" s="1"/>
      <c r="H667" s="1"/>
      <c r="I667" s="1"/>
      <c r="J667" s="23"/>
      <c r="K667" s="23"/>
      <c r="N667" s="24"/>
      <c r="O667" s="24"/>
      <c r="P667" s="23"/>
      <c r="Q667" s="23"/>
      <c r="T667" s="24"/>
      <c r="U667" s="24"/>
    </row>
    <row r="668" spans="1:21">
      <c r="A668" s="4"/>
      <c r="F668" s="1"/>
      <c r="G668" s="1"/>
      <c r="H668" s="1"/>
      <c r="I668" s="1"/>
      <c r="J668" s="23"/>
      <c r="K668" s="23"/>
      <c r="N668" s="24"/>
      <c r="O668" s="24"/>
      <c r="P668" s="23"/>
      <c r="Q668" s="23"/>
      <c r="T668" s="24"/>
      <c r="U668" s="24"/>
    </row>
    <row r="669" spans="1:21">
      <c r="F669" s="1"/>
      <c r="G669" s="1"/>
      <c r="H669" s="1"/>
      <c r="I669" s="1"/>
      <c r="J669" s="23"/>
      <c r="K669" s="23"/>
      <c r="N669" s="24"/>
      <c r="O669" s="24"/>
      <c r="P669" s="23"/>
      <c r="Q669" s="23"/>
      <c r="T669" s="24"/>
      <c r="U669" s="24"/>
    </row>
    <row r="670" spans="1:21">
      <c r="A670" s="4"/>
      <c r="F670" s="1"/>
      <c r="G670" s="1"/>
      <c r="H670" s="1"/>
      <c r="I670" s="1"/>
      <c r="J670" s="23"/>
      <c r="K670" s="23"/>
      <c r="N670" s="24"/>
      <c r="O670" s="24"/>
      <c r="P670" s="23"/>
      <c r="Q670" s="23"/>
      <c r="T670" s="24"/>
      <c r="U670" s="24"/>
    </row>
    <row r="671" spans="1:21">
      <c r="A671" s="4"/>
      <c r="F671" s="1"/>
      <c r="G671" s="1"/>
      <c r="H671" s="1"/>
      <c r="I671" s="1"/>
      <c r="J671" s="23"/>
      <c r="K671" s="23"/>
      <c r="N671" s="24"/>
      <c r="O671" s="24"/>
      <c r="P671" s="23"/>
      <c r="Q671" s="23"/>
      <c r="T671" s="24"/>
      <c r="U671" s="24"/>
    </row>
    <row r="672" spans="1:21">
      <c r="A672" s="4"/>
      <c r="F672" s="1"/>
      <c r="G672" s="1"/>
      <c r="H672" s="1"/>
      <c r="I672" s="1"/>
      <c r="J672" s="23"/>
      <c r="K672" s="23"/>
      <c r="N672" s="24"/>
      <c r="O672" s="24"/>
      <c r="P672" s="23"/>
      <c r="Q672" s="23"/>
      <c r="T672" s="24"/>
      <c r="U672" s="24"/>
    </row>
    <row r="673" spans="1:21">
      <c r="F673" s="1"/>
      <c r="G673" s="1"/>
      <c r="H673" s="1"/>
      <c r="I673" s="1"/>
      <c r="J673" s="23"/>
      <c r="K673" s="23"/>
      <c r="N673" s="24"/>
      <c r="O673" s="24"/>
      <c r="P673" s="23"/>
      <c r="Q673" s="23"/>
      <c r="T673" s="24"/>
      <c r="U673" s="24"/>
    </row>
    <row r="674" spans="1:21">
      <c r="A674" s="4"/>
      <c r="F674" s="1"/>
      <c r="G674" s="1"/>
      <c r="H674" s="1"/>
      <c r="I674" s="1"/>
      <c r="J674" s="23"/>
      <c r="K674" s="23"/>
      <c r="N674" s="24"/>
      <c r="O674" s="24"/>
      <c r="P674" s="23"/>
      <c r="Q674" s="23"/>
      <c r="T674" s="24"/>
      <c r="U674" s="24"/>
    </row>
    <row r="675" spans="1:21">
      <c r="F675" s="1"/>
      <c r="G675" s="1"/>
      <c r="H675" s="1"/>
      <c r="I675" s="1"/>
      <c r="J675" s="23"/>
      <c r="K675" s="23"/>
      <c r="N675" s="24"/>
      <c r="O675" s="24"/>
      <c r="P675" s="23"/>
      <c r="Q675" s="23"/>
      <c r="T675" s="24"/>
      <c r="U675" s="24"/>
    </row>
    <row r="676" spans="1:21">
      <c r="A676" s="4"/>
      <c r="F676" s="1"/>
      <c r="G676" s="1"/>
      <c r="H676" s="1"/>
      <c r="I676" s="1"/>
      <c r="J676" s="23"/>
      <c r="K676" s="23"/>
      <c r="N676" s="24"/>
      <c r="O676" s="24"/>
      <c r="P676" s="23"/>
      <c r="Q676" s="23"/>
      <c r="T676" s="24"/>
      <c r="U676" s="24"/>
    </row>
    <row r="677" spans="1:21">
      <c r="F677" s="1"/>
      <c r="G677" s="1"/>
      <c r="H677" s="1"/>
      <c r="I677" s="1"/>
      <c r="J677" s="23"/>
      <c r="K677" s="23"/>
      <c r="N677" s="24"/>
      <c r="O677" s="24"/>
      <c r="P677" s="23"/>
      <c r="Q677" s="23"/>
      <c r="T677" s="24"/>
      <c r="U677" s="24"/>
    </row>
    <row r="678" spans="1:21">
      <c r="A678" s="4"/>
      <c r="F678" s="1"/>
      <c r="G678" s="1"/>
      <c r="H678" s="1"/>
      <c r="I678" s="1"/>
      <c r="J678" s="23"/>
      <c r="K678" s="23"/>
      <c r="N678" s="24"/>
      <c r="O678" s="24"/>
      <c r="P678" s="23"/>
      <c r="Q678" s="23"/>
      <c r="T678" s="24"/>
      <c r="U678" s="24"/>
    </row>
    <row r="679" spans="1:21">
      <c r="A679" s="4"/>
      <c r="F679" s="1"/>
      <c r="G679" s="1"/>
      <c r="H679" s="1"/>
      <c r="I679" s="1"/>
      <c r="J679" s="23"/>
      <c r="K679" s="23"/>
      <c r="N679" s="24"/>
      <c r="O679" s="24"/>
      <c r="P679" s="23"/>
      <c r="Q679" s="23"/>
      <c r="T679" s="24"/>
      <c r="U679" s="24"/>
    </row>
    <row r="680" spans="1:21">
      <c r="A680" s="4"/>
      <c r="F680" s="1"/>
      <c r="G680" s="1"/>
      <c r="H680" s="1"/>
      <c r="I680" s="1"/>
      <c r="J680" s="23"/>
      <c r="K680" s="23"/>
      <c r="N680" s="24"/>
      <c r="O680" s="24"/>
      <c r="P680" s="23"/>
      <c r="Q680" s="23"/>
      <c r="T680" s="24"/>
      <c r="U680" s="24"/>
    </row>
    <row r="681" spans="1:21">
      <c r="A681" s="7"/>
      <c r="F681" s="1"/>
      <c r="G681" s="1"/>
      <c r="H681" s="1"/>
      <c r="I681" s="1"/>
      <c r="J681" s="23"/>
      <c r="K681" s="23"/>
      <c r="N681" s="24"/>
      <c r="O681" s="24"/>
      <c r="P681" s="23"/>
      <c r="Q681" s="23"/>
      <c r="T681" s="24"/>
      <c r="U681" s="24"/>
    </row>
    <row r="682" spans="1:21">
      <c r="A682" s="7"/>
      <c r="F682" s="1"/>
      <c r="G682" s="1"/>
      <c r="H682" s="1"/>
      <c r="I682" s="1"/>
      <c r="J682" s="23"/>
      <c r="K682" s="23"/>
      <c r="N682" s="24"/>
      <c r="O682" s="24"/>
      <c r="P682" s="23"/>
      <c r="Q682" s="23"/>
      <c r="T682" s="24"/>
      <c r="U682" s="24"/>
    </row>
    <row r="683" spans="1:21">
      <c r="F683" s="1"/>
      <c r="G683" s="1"/>
      <c r="H683" s="1"/>
      <c r="I683" s="1"/>
      <c r="J683" s="23"/>
      <c r="K683" s="23"/>
      <c r="N683" s="24"/>
      <c r="O683" s="24"/>
      <c r="P683" s="23"/>
      <c r="Q683" s="23"/>
      <c r="T683" s="24"/>
      <c r="U683" s="24"/>
    </row>
    <row r="684" spans="1:21">
      <c r="F684" s="1"/>
      <c r="G684" s="1"/>
      <c r="H684" s="1"/>
      <c r="I684" s="1"/>
      <c r="J684" s="23"/>
      <c r="K684" s="23"/>
      <c r="N684" s="24"/>
      <c r="O684" s="24"/>
      <c r="P684" s="23"/>
      <c r="Q684" s="23"/>
      <c r="T684" s="24"/>
      <c r="U684" s="24"/>
    </row>
    <row r="685" spans="1:21">
      <c r="F685" s="1"/>
      <c r="G685" s="1"/>
      <c r="H685" s="1"/>
      <c r="I685" s="1"/>
      <c r="J685" s="23"/>
      <c r="K685" s="23"/>
      <c r="N685" s="24"/>
      <c r="O685" s="24"/>
      <c r="P685" s="23"/>
      <c r="Q685" s="23"/>
      <c r="T685" s="24"/>
      <c r="U685" s="24"/>
    </row>
    <row r="686" spans="1:21">
      <c r="A686" s="4"/>
      <c r="F686" s="1"/>
      <c r="G686" s="1"/>
      <c r="H686" s="1"/>
      <c r="I686" s="1"/>
      <c r="J686" s="23"/>
      <c r="K686" s="23"/>
      <c r="N686" s="24"/>
      <c r="O686" s="24"/>
      <c r="P686" s="23"/>
      <c r="Q686" s="23"/>
      <c r="T686" s="24"/>
      <c r="U686" s="24"/>
    </row>
    <row r="687" spans="1:21">
      <c r="F687" s="1"/>
      <c r="G687" s="1"/>
      <c r="H687" s="1"/>
      <c r="I687" s="1"/>
      <c r="J687" s="23"/>
      <c r="K687" s="23"/>
      <c r="N687" s="24"/>
      <c r="O687" s="24"/>
      <c r="P687" s="23"/>
      <c r="Q687" s="23"/>
      <c r="T687" s="24"/>
      <c r="U687" s="24"/>
    </row>
    <row r="688" spans="1:21">
      <c r="A688" s="4"/>
      <c r="F688" s="1"/>
      <c r="G688" s="1"/>
      <c r="H688" s="1"/>
      <c r="I688" s="1"/>
      <c r="J688" s="23"/>
      <c r="K688" s="23"/>
      <c r="N688" s="24"/>
      <c r="O688" s="24"/>
      <c r="P688" s="23"/>
      <c r="Q688" s="23"/>
      <c r="T688" s="24"/>
      <c r="U688" s="24"/>
    </row>
    <row r="689" spans="1:21">
      <c r="F689" s="1"/>
      <c r="G689" s="1"/>
      <c r="H689" s="1"/>
      <c r="I689" s="1"/>
      <c r="J689" s="23"/>
      <c r="K689" s="23"/>
      <c r="N689" s="24"/>
      <c r="O689" s="24"/>
      <c r="P689" s="23"/>
      <c r="Q689" s="23"/>
      <c r="T689" s="24"/>
      <c r="U689" s="24"/>
    </row>
    <row r="690" spans="1:21">
      <c r="F690" s="1"/>
      <c r="G690" s="1"/>
      <c r="H690" s="1"/>
      <c r="I690" s="1"/>
      <c r="J690" s="23"/>
      <c r="K690" s="23"/>
      <c r="N690" s="24"/>
      <c r="O690" s="24"/>
      <c r="P690" s="23"/>
      <c r="Q690" s="23"/>
      <c r="T690" s="24"/>
      <c r="U690" s="24"/>
    </row>
    <row r="691" spans="1:21">
      <c r="F691" s="1"/>
      <c r="G691" s="1"/>
      <c r="H691" s="1"/>
      <c r="I691" s="1"/>
      <c r="J691" s="23"/>
      <c r="K691" s="23"/>
      <c r="N691" s="24"/>
      <c r="O691" s="24"/>
      <c r="P691" s="23"/>
      <c r="Q691" s="23"/>
      <c r="T691" s="24"/>
      <c r="U691" s="24"/>
    </row>
    <row r="692" spans="1:21">
      <c r="A692" s="4"/>
      <c r="F692" s="1"/>
      <c r="G692" s="1"/>
      <c r="H692" s="1"/>
      <c r="I692" s="1"/>
      <c r="J692" s="23"/>
      <c r="K692" s="23"/>
      <c r="N692" s="24"/>
      <c r="O692" s="24"/>
      <c r="P692" s="23"/>
      <c r="Q692" s="23"/>
      <c r="T692" s="24"/>
      <c r="U692" s="24"/>
    </row>
    <row r="693" spans="1:21">
      <c r="F693" s="1"/>
      <c r="G693" s="1"/>
      <c r="H693" s="1"/>
      <c r="I693" s="1"/>
      <c r="J693" s="23"/>
      <c r="K693" s="23"/>
      <c r="N693" s="24"/>
      <c r="O693" s="24"/>
      <c r="P693" s="23"/>
      <c r="Q693" s="23"/>
      <c r="T693" s="24"/>
      <c r="U693" s="24"/>
    </row>
    <row r="694" spans="1:21">
      <c r="A694" s="4"/>
      <c r="F694" s="1"/>
      <c r="G694" s="1"/>
      <c r="H694" s="1"/>
      <c r="I694" s="1"/>
      <c r="J694" s="23"/>
      <c r="K694" s="23"/>
      <c r="N694" s="24"/>
      <c r="O694" s="24"/>
      <c r="P694" s="23"/>
      <c r="Q694" s="23"/>
      <c r="T694" s="24"/>
      <c r="U694" s="24"/>
    </row>
    <row r="695" spans="1:21">
      <c r="A695" s="4"/>
      <c r="F695" s="1"/>
      <c r="G695" s="1"/>
      <c r="H695" s="1"/>
      <c r="I695" s="1"/>
      <c r="J695" s="23"/>
      <c r="K695" s="23"/>
      <c r="N695" s="24"/>
      <c r="O695" s="24"/>
      <c r="P695" s="23"/>
      <c r="Q695" s="23"/>
      <c r="T695" s="24"/>
      <c r="U695" s="24"/>
    </row>
    <row r="696" spans="1:21">
      <c r="A696" s="4"/>
      <c r="F696" s="1"/>
      <c r="G696" s="1"/>
      <c r="H696" s="1"/>
      <c r="I696" s="1"/>
      <c r="J696" s="23"/>
      <c r="K696" s="23"/>
      <c r="N696" s="24"/>
      <c r="O696" s="24"/>
      <c r="P696" s="23"/>
      <c r="Q696" s="23"/>
      <c r="T696" s="24"/>
      <c r="U696" s="24"/>
    </row>
    <row r="697" spans="1:21">
      <c r="A697" s="4"/>
      <c r="F697" s="1"/>
      <c r="G697" s="1"/>
      <c r="H697" s="1"/>
      <c r="I697" s="1"/>
      <c r="J697" s="23"/>
      <c r="K697" s="23"/>
      <c r="N697" s="24"/>
      <c r="O697" s="24"/>
      <c r="P697" s="23"/>
      <c r="Q697" s="23"/>
      <c r="T697" s="24"/>
      <c r="U697" s="24"/>
    </row>
    <row r="698" spans="1:21">
      <c r="F698" s="1"/>
      <c r="G698" s="1"/>
      <c r="H698" s="1"/>
      <c r="I698" s="1"/>
      <c r="J698" s="23"/>
      <c r="K698" s="23"/>
      <c r="N698" s="24"/>
      <c r="O698" s="24"/>
      <c r="P698" s="23"/>
      <c r="Q698" s="23"/>
      <c r="T698" s="24"/>
      <c r="U698" s="24"/>
    </row>
    <row r="699" spans="1:21">
      <c r="A699" s="4"/>
      <c r="F699" s="1"/>
      <c r="G699" s="1"/>
      <c r="H699" s="1"/>
      <c r="I699" s="1"/>
      <c r="J699" s="23"/>
      <c r="K699" s="23"/>
      <c r="N699" s="24"/>
      <c r="O699" s="24"/>
      <c r="P699" s="23"/>
      <c r="Q699" s="23"/>
      <c r="T699" s="24"/>
      <c r="U699" s="24"/>
    </row>
    <row r="700" spans="1:21">
      <c r="F700" s="1"/>
      <c r="G700" s="1"/>
      <c r="H700" s="1"/>
      <c r="I700" s="1"/>
      <c r="J700" s="23"/>
      <c r="K700" s="23"/>
      <c r="N700" s="24"/>
      <c r="O700" s="24"/>
      <c r="P700" s="23"/>
      <c r="Q700" s="23"/>
      <c r="T700" s="24"/>
      <c r="U700" s="24"/>
    </row>
    <row r="701" spans="1:21">
      <c r="A701" s="4"/>
      <c r="F701" s="1"/>
      <c r="G701" s="1"/>
      <c r="H701" s="1"/>
      <c r="I701" s="1"/>
      <c r="J701" s="23"/>
      <c r="K701" s="23"/>
      <c r="N701" s="24"/>
      <c r="O701" s="24"/>
      <c r="P701" s="23"/>
      <c r="Q701" s="23"/>
      <c r="T701" s="24"/>
      <c r="U701" s="24"/>
    </row>
    <row r="702" spans="1:21">
      <c r="F702" s="1"/>
      <c r="G702" s="1"/>
      <c r="H702" s="1"/>
      <c r="I702" s="1"/>
      <c r="J702" s="23"/>
      <c r="K702" s="23"/>
      <c r="N702" s="24"/>
      <c r="O702" s="24"/>
      <c r="P702" s="23"/>
      <c r="Q702" s="23"/>
      <c r="T702" s="24"/>
      <c r="U702" s="24"/>
    </row>
    <row r="703" spans="1:21">
      <c r="A703" s="4"/>
      <c r="F703" s="1"/>
      <c r="G703" s="1"/>
      <c r="H703" s="1"/>
      <c r="I703" s="1"/>
      <c r="J703" s="23"/>
      <c r="K703" s="23"/>
      <c r="N703" s="24"/>
      <c r="O703" s="24"/>
      <c r="P703" s="23"/>
      <c r="Q703" s="23"/>
      <c r="T703" s="24"/>
      <c r="U703" s="24"/>
    </row>
    <row r="704" spans="1:21">
      <c r="A704" s="4"/>
      <c r="F704" s="1"/>
      <c r="G704" s="1"/>
      <c r="H704" s="1"/>
      <c r="I704" s="1"/>
      <c r="J704" s="23"/>
      <c r="K704" s="23"/>
      <c r="N704" s="24"/>
      <c r="O704" s="24"/>
      <c r="P704" s="23"/>
      <c r="Q704" s="23"/>
      <c r="T704" s="24"/>
      <c r="U704" s="24"/>
    </row>
    <row r="705" spans="1:21">
      <c r="A705" s="4"/>
      <c r="F705" s="1"/>
      <c r="G705" s="1"/>
      <c r="H705" s="1"/>
      <c r="I705" s="1"/>
      <c r="J705" s="23"/>
      <c r="K705" s="23"/>
      <c r="N705" s="24"/>
      <c r="O705" s="24"/>
      <c r="P705" s="23"/>
      <c r="Q705" s="23"/>
      <c r="T705" s="24"/>
      <c r="U705" s="24"/>
    </row>
    <row r="706" spans="1:21">
      <c r="A706" s="7"/>
      <c r="F706" s="1"/>
      <c r="G706" s="1"/>
      <c r="H706" s="1"/>
      <c r="I706" s="1"/>
      <c r="J706" s="23"/>
      <c r="K706" s="23"/>
      <c r="N706" s="24"/>
      <c r="O706" s="24"/>
      <c r="P706" s="23"/>
      <c r="Q706" s="23"/>
      <c r="T706" s="24"/>
      <c r="U706" s="24"/>
    </row>
    <row r="707" spans="1:21">
      <c r="A707" s="7"/>
      <c r="F707" s="1"/>
      <c r="G707" s="1"/>
      <c r="H707" s="1"/>
      <c r="I707" s="1"/>
      <c r="J707" s="23"/>
      <c r="K707" s="23"/>
      <c r="N707" s="24"/>
      <c r="O707" s="24"/>
      <c r="P707" s="23"/>
      <c r="Q707" s="23"/>
      <c r="T707" s="24"/>
      <c r="U707" s="24"/>
    </row>
    <row r="708" spans="1:21">
      <c r="F708" s="1"/>
      <c r="G708" s="1"/>
      <c r="H708" s="1"/>
      <c r="I708" s="1"/>
      <c r="J708" s="23"/>
      <c r="K708" s="23"/>
      <c r="N708" s="24"/>
      <c r="O708" s="24"/>
      <c r="P708" s="23"/>
      <c r="Q708" s="23"/>
      <c r="T708" s="24"/>
      <c r="U708" s="24"/>
    </row>
    <row r="709" spans="1:21">
      <c r="A709" s="7"/>
      <c r="F709" s="1"/>
      <c r="G709" s="1"/>
      <c r="H709" s="1"/>
      <c r="I709" s="1"/>
      <c r="J709" s="23"/>
      <c r="K709" s="23"/>
      <c r="N709" s="24"/>
      <c r="O709" s="24"/>
      <c r="P709" s="23"/>
      <c r="Q709" s="23"/>
      <c r="T709" s="24"/>
      <c r="U709" s="24"/>
    </row>
    <row r="710" spans="1:21">
      <c r="F710" s="1"/>
      <c r="G710" s="1"/>
      <c r="H710" s="1"/>
      <c r="I710" s="1"/>
      <c r="J710" s="23"/>
      <c r="K710" s="23"/>
      <c r="N710" s="24"/>
      <c r="O710" s="24"/>
      <c r="P710" s="23"/>
      <c r="Q710" s="23"/>
      <c r="T710" s="24"/>
      <c r="U710" s="24"/>
    </row>
    <row r="711" spans="1:21">
      <c r="A711" s="7"/>
      <c r="F711" s="1"/>
      <c r="G711" s="1"/>
      <c r="H711" s="1"/>
      <c r="I711" s="1"/>
      <c r="J711" s="23"/>
      <c r="K711" s="23"/>
      <c r="N711" s="24"/>
      <c r="O711" s="24"/>
      <c r="P711" s="23"/>
      <c r="Q711" s="23"/>
      <c r="T711" s="24"/>
      <c r="U711" s="24"/>
    </row>
    <row r="712" spans="1:21">
      <c r="F712" s="1"/>
      <c r="G712" s="1"/>
      <c r="H712" s="1"/>
      <c r="I712" s="1"/>
      <c r="J712" s="23"/>
      <c r="K712" s="23"/>
      <c r="N712" s="24"/>
      <c r="O712" s="24"/>
      <c r="P712" s="23"/>
      <c r="Q712" s="23"/>
      <c r="T712" s="24"/>
      <c r="U712" s="24"/>
    </row>
    <row r="715" spans="1:21">
      <c r="A715" s="4"/>
    </row>
    <row r="717" spans="1:21">
      <c r="A717" s="4"/>
    </row>
    <row r="719" spans="1:21">
      <c r="A719" s="4"/>
    </row>
    <row r="721" spans="1:1">
      <c r="A721" s="4"/>
    </row>
    <row r="723" spans="1:1">
      <c r="A723" s="4"/>
    </row>
    <row r="725" spans="1:1">
      <c r="A725" s="4"/>
    </row>
    <row r="727" spans="1:1">
      <c r="A727" s="4"/>
    </row>
    <row r="729" spans="1:1">
      <c r="A729" s="4"/>
    </row>
    <row r="731" spans="1:1">
      <c r="A731" s="7"/>
    </row>
    <row r="733" spans="1:1">
      <c r="A733" s="4"/>
    </row>
    <row r="735" spans="1:1">
      <c r="A735" s="4"/>
    </row>
    <row r="739" spans="1:1">
      <c r="A739" s="4"/>
    </row>
    <row r="740" spans="1:1">
      <c r="A740" s="4"/>
    </row>
    <row r="741" spans="1:1">
      <c r="A741" s="7"/>
    </row>
    <row r="742" spans="1:1">
      <c r="A742" s="7"/>
    </row>
    <row r="744" spans="1:1">
      <c r="A744" s="7"/>
    </row>
    <row r="746" spans="1:1">
      <c r="A746" s="7"/>
    </row>
    <row r="749" spans="1:1">
      <c r="A749" s="4"/>
    </row>
    <row r="750" spans="1:1">
      <c r="A750" s="7"/>
    </row>
    <row r="751" spans="1:1">
      <c r="A751" s="7"/>
    </row>
    <row r="753" spans="1:1">
      <c r="A753" s="7"/>
    </row>
    <row r="755" spans="1:1">
      <c r="A755" s="7"/>
    </row>
    <row r="757" spans="1:1">
      <c r="A757" s="4"/>
    </row>
    <row r="758" spans="1:1">
      <c r="A758" s="4"/>
    </row>
    <row r="759" spans="1:1">
      <c r="A759" s="7"/>
    </row>
    <row r="760" spans="1:1">
      <c r="A760" s="7"/>
    </row>
    <row r="764" spans="1:1">
      <c r="A764" s="7"/>
    </row>
    <row r="765" spans="1:1">
      <c r="A765" s="7"/>
    </row>
    <row r="766" spans="1:1">
      <c r="A766" s="7"/>
    </row>
    <row r="767" spans="1:1">
      <c r="A767" s="7"/>
    </row>
    <row r="769" spans="1:1">
      <c r="A769" s="4"/>
    </row>
    <row r="771" spans="1:1">
      <c r="A771" s="4"/>
    </row>
    <row r="773" spans="1:1">
      <c r="A773" s="4"/>
    </row>
    <row r="775" spans="1:1">
      <c r="A775" s="4"/>
    </row>
    <row r="779" spans="1:1">
      <c r="A779" s="7"/>
    </row>
    <row r="781" spans="1:1">
      <c r="A781" s="4"/>
    </row>
    <row r="783" spans="1:1">
      <c r="A783" s="7"/>
    </row>
    <row r="785" spans="1:1">
      <c r="A785" s="4"/>
    </row>
    <row r="787" spans="1:1">
      <c r="A787" s="7"/>
    </row>
    <row r="789" spans="1:1">
      <c r="A789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8F69-9FDF-6B41-B5F6-FF41FE458BAF}">
  <dimension ref="A1:U784"/>
  <sheetViews>
    <sheetView tabSelected="1" showWhiteSpace="0" zoomScale="67" zoomScaleNormal="202" zoomScalePageLayoutView="67" workbookViewId="0">
      <selection activeCell="F20" sqref="F20"/>
    </sheetView>
  </sheetViews>
  <sheetFormatPr baseColWidth="10" defaultRowHeight="16"/>
  <cols>
    <col min="1" max="1" width="8.33203125" bestFit="1" customWidth="1"/>
    <col min="2" max="2" width="7.1640625" bestFit="1" customWidth="1"/>
    <col min="3" max="3" width="10" customWidth="1"/>
    <col min="4" max="4" width="5.5" bestFit="1" customWidth="1"/>
    <col min="5" max="5" width="14.83203125" customWidth="1"/>
    <col min="6" max="6" width="6.1640625" bestFit="1" customWidth="1"/>
    <col min="7" max="7" width="7.1640625" bestFit="1" customWidth="1"/>
    <col min="8" max="8" width="6.6640625" customWidth="1"/>
    <col min="9" max="9" width="6.6640625" bestFit="1" customWidth="1"/>
    <col min="10" max="10" width="6.6640625" customWidth="1"/>
    <col min="11" max="11" width="8" customWidth="1"/>
    <col min="12" max="12" width="9" customWidth="1"/>
    <col min="13" max="13" width="7" customWidth="1"/>
    <col min="14" max="14" width="7.83203125" customWidth="1"/>
    <col min="15" max="15" width="8.6640625" customWidth="1"/>
    <col min="16" max="16" width="6.1640625" customWidth="1"/>
    <col min="17" max="17" width="7.6640625" bestFit="1" customWidth="1"/>
    <col min="18" max="18" width="5.6640625" customWidth="1"/>
    <col min="19" max="19" width="7.1640625" customWidth="1"/>
    <col min="20" max="20" width="5.5" customWidth="1"/>
    <col min="21" max="21" width="7.1640625" customWidth="1"/>
  </cols>
  <sheetData>
    <row r="1" spans="1:21">
      <c r="B1" t="s">
        <v>377</v>
      </c>
      <c r="C1" t="s">
        <v>378</v>
      </c>
      <c r="D1" t="s">
        <v>375</v>
      </c>
      <c r="E1" t="s">
        <v>379</v>
      </c>
      <c r="F1" t="s">
        <v>376</v>
      </c>
      <c r="G1" t="s">
        <v>355</v>
      </c>
      <c r="H1" t="s">
        <v>380</v>
      </c>
      <c r="I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391</v>
      </c>
      <c r="T1" t="s">
        <v>392</v>
      </c>
      <c r="U1" t="s">
        <v>393</v>
      </c>
    </row>
    <row r="2" spans="1:21">
      <c r="A2" t="s">
        <v>394</v>
      </c>
      <c r="K2" t="s">
        <v>395</v>
      </c>
      <c r="L2" t="s">
        <v>374</v>
      </c>
      <c r="O2" t="s">
        <v>374</v>
      </c>
    </row>
    <row r="3" spans="1:21">
      <c r="A3" t="s">
        <v>2</v>
      </c>
      <c r="K3" t="s">
        <v>396</v>
      </c>
      <c r="L3" t="s">
        <v>397</v>
      </c>
    </row>
    <row r="4" spans="1:21">
      <c r="A4" t="s">
        <v>398</v>
      </c>
      <c r="K4" t="s">
        <v>399</v>
      </c>
    </row>
    <row r="5" spans="1:21">
      <c r="A5" t="s">
        <v>400</v>
      </c>
      <c r="K5" t="s">
        <v>401</v>
      </c>
      <c r="L5" t="s">
        <v>374</v>
      </c>
    </row>
    <row r="6" spans="1:21">
      <c r="A6" t="s">
        <v>402</v>
      </c>
    </row>
    <row r="7" spans="1:21">
      <c r="K7" s="9" t="s">
        <v>884</v>
      </c>
      <c r="L7" s="9" t="s">
        <v>403</v>
      </c>
      <c r="M7" t="s">
        <v>404</v>
      </c>
      <c r="N7" t="s">
        <v>405</v>
      </c>
      <c r="O7" s="9" t="s">
        <v>405</v>
      </c>
      <c r="P7" t="s">
        <v>406</v>
      </c>
      <c r="Q7" t="s">
        <v>407</v>
      </c>
      <c r="R7" t="s">
        <v>389</v>
      </c>
      <c r="S7" t="s">
        <v>409</v>
      </c>
      <c r="T7" t="s">
        <v>410</v>
      </c>
    </row>
    <row r="8" spans="1:21">
      <c r="K8" t="s">
        <v>885</v>
      </c>
      <c r="L8" t="s">
        <v>412</v>
      </c>
      <c r="M8" t="s">
        <v>413</v>
      </c>
      <c r="N8" t="s">
        <v>414</v>
      </c>
      <c r="O8" t="s">
        <v>415</v>
      </c>
      <c r="P8" t="s">
        <v>416</v>
      </c>
      <c r="Q8" t="s">
        <v>417</v>
      </c>
      <c r="R8" t="s">
        <v>246</v>
      </c>
      <c r="S8" t="s">
        <v>419</v>
      </c>
      <c r="T8" t="s">
        <v>420</v>
      </c>
    </row>
    <row r="9" spans="1:21">
      <c r="K9" t="s">
        <v>886</v>
      </c>
      <c r="L9" t="s">
        <v>421</v>
      </c>
      <c r="M9" t="s">
        <v>422</v>
      </c>
      <c r="N9" t="s">
        <v>423</v>
      </c>
      <c r="O9" t="s">
        <v>424</v>
      </c>
      <c r="P9" t="s">
        <v>425</v>
      </c>
      <c r="Q9" t="s">
        <v>426</v>
      </c>
      <c r="R9" t="s">
        <v>427</v>
      </c>
      <c r="S9" t="s">
        <v>429</v>
      </c>
      <c r="T9" t="s">
        <v>430</v>
      </c>
    </row>
    <row r="10" spans="1:21">
      <c r="K10" t="s">
        <v>887</v>
      </c>
      <c r="L10" t="s">
        <v>431</v>
      </c>
      <c r="M10" t="s">
        <v>432</v>
      </c>
      <c r="N10" t="s">
        <v>433</v>
      </c>
      <c r="O10" t="s">
        <v>434</v>
      </c>
      <c r="P10" t="s">
        <v>435</v>
      </c>
      <c r="Q10" t="s">
        <v>5</v>
      </c>
      <c r="R10" t="s">
        <v>436</v>
      </c>
      <c r="S10" t="s">
        <v>438</v>
      </c>
    </row>
    <row r="11" spans="1:21">
      <c r="L11" t="s">
        <v>440</v>
      </c>
      <c r="M11" t="s">
        <v>441</v>
      </c>
      <c r="N11" t="s">
        <v>442</v>
      </c>
      <c r="O11" t="s">
        <v>443</v>
      </c>
      <c r="P11" t="s">
        <v>444</v>
      </c>
      <c r="Q11" t="s">
        <v>445</v>
      </c>
      <c r="R11" t="s">
        <v>446</v>
      </c>
      <c r="S11" t="s">
        <v>448</v>
      </c>
    </row>
    <row r="12" spans="1:21">
      <c r="K12" t="s">
        <v>888</v>
      </c>
      <c r="L12" t="s">
        <v>449</v>
      </c>
      <c r="M12" t="s">
        <v>450</v>
      </c>
      <c r="O12" t="s">
        <v>451</v>
      </c>
      <c r="P12" t="s">
        <v>452</v>
      </c>
      <c r="Q12" t="s">
        <v>453</v>
      </c>
      <c r="S12" t="s">
        <v>454</v>
      </c>
    </row>
    <row r="13" spans="1:21">
      <c r="K13" t="s">
        <v>889</v>
      </c>
      <c r="L13" t="s">
        <v>456</v>
      </c>
      <c r="O13" t="s">
        <v>457</v>
      </c>
      <c r="P13" t="s">
        <v>458</v>
      </c>
      <c r="Q13" t="s">
        <v>459</v>
      </c>
      <c r="S13" t="s">
        <v>460</v>
      </c>
    </row>
    <row r="14" spans="1:21">
      <c r="L14" t="s">
        <v>462</v>
      </c>
      <c r="M14" s="9"/>
      <c r="O14" t="s">
        <v>463</v>
      </c>
      <c r="P14" t="s">
        <v>464</v>
      </c>
      <c r="Q14" t="s">
        <v>465</v>
      </c>
    </row>
    <row r="15" spans="1:21">
      <c r="K15" t="s">
        <v>890</v>
      </c>
      <c r="L15" t="s">
        <v>467</v>
      </c>
      <c r="O15" t="s">
        <v>468</v>
      </c>
      <c r="P15" t="s">
        <v>469</v>
      </c>
      <c r="Q15" t="s">
        <v>470</v>
      </c>
    </row>
    <row r="16" spans="1:21">
      <c r="K16" t="s">
        <v>891</v>
      </c>
      <c r="L16" t="s">
        <v>472</v>
      </c>
      <c r="O16" t="s">
        <v>473</v>
      </c>
      <c r="P16" t="s">
        <v>474</v>
      </c>
      <c r="Q16" t="s">
        <v>475</v>
      </c>
    </row>
    <row r="17" spans="1:17">
      <c r="K17" t="s">
        <v>892</v>
      </c>
      <c r="L17" t="s">
        <v>477</v>
      </c>
      <c r="O17" t="s">
        <v>478</v>
      </c>
      <c r="P17" t="s">
        <v>479</v>
      </c>
      <c r="Q17" t="s">
        <v>480</v>
      </c>
    </row>
    <row r="18" spans="1:17">
      <c r="O18" t="s">
        <v>482</v>
      </c>
      <c r="P18" t="s">
        <v>483</v>
      </c>
    </row>
    <row r="23" spans="1:17">
      <c r="C23" s="10"/>
    </row>
    <row r="24" spans="1:17">
      <c r="C24" s="10"/>
    </row>
    <row r="25" spans="1:17">
      <c r="C25" s="10"/>
    </row>
    <row r="26" spans="1:17">
      <c r="A26" t="s">
        <v>490</v>
      </c>
      <c r="B26" t="s">
        <v>424</v>
      </c>
      <c r="C26" s="10" t="s">
        <v>491</v>
      </c>
      <c r="D26" t="s">
        <v>232</v>
      </c>
      <c r="E26" t="s">
        <v>492</v>
      </c>
    </row>
    <row r="27" spans="1:17">
      <c r="A27" t="s">
        <v>490</v>
      </c>
      <c r="B27" t="s">
        <v>493</v>
      </c>
      <c r="C27" s="10" t="s">
        <v>494</v>
      </c>
      <c r="D27" t="s">
        <v>232</v>
      </c>
      <c r="E27" t="s">
        <v>493</v>
      </c>
    </row>
    <row r="28" spans="1:17">
      <c r="A28" t="s">
        <v>490</v>
      </c>
      <c r="B28" t="s">
        <v>269</v>
      </c>
      <c r="C28" t="s">
        <v>495</v>
      </c>
      <c r="D28" t="s">
        <v>269</v>
      </c>
    </row>
    <row r="29" spans="1:17">
      <c r="A29" t="s">
        <v>490</v>
      </c>
      <c r="B29" t="s">
        <v>140</v>
      </c>
      <c r="C29" t="s">
        <v>495</v>
      </c>
      <c r="D29" t="s">
        <v>140</v>
      </c>
    </row>
    <row r="30" spans="1:17">
      <c r="A30" t="s">
        <v>490</v>
      </c>
      <c r="B30" t="s">
        <v>331</v>
      </c>
      <c r="C30" t="s">
        <v>495</v>
      </c>
      <c r="D30" t="s">
        <v>331</v>
      </c>
    </row>
    <row r="31" spans="1:17">
      <c r="A31" t="s">
        <v>490</v>
      </c>
      <c r="B31" t="s">
        <v>298</v>
      </c>
      <c r="C31" t="s">
        <v>495</v>
      </c>
      <c r="D31" t="s">
        <v>298</v>
      </c>
    </row>
    <row r="32" spans="1:17">
      <c r="A32" t="s">
        <v>496</v>
      </c>
      <c r="B32">
        <v>703</v>
      </c>
      <c r="C32" t="s">
        <v>497</v>
      </c>
      <c r="D32" t="s">
        <v>14</v>
      </c>
      <c r="E32" t="s">
        <v>498</v>
      </c>
      <c r="F32">
        <v>33.53</v>
      </c>
      <c r="G32">
        <v>92.1</v>
      </c>
      <c r="H32" s="11">
        <f t="shared" ref="H32:H57" si="0">ROUND((ROUNDDOWN(G32,0)+(G32-ROUNDDOWN(G32,0))*(5/3)),2)</f>
        <v>92.17</v>
      </c>
      <c r="I32" s="11">
        <f t="shared" ref="I32:I57" si="1">ROUND((ROUNDDOWN(F32,0)+(F32-ROUNDDOWN(F32,0))*(5/3)),2)</f>
        <v>33.880000000000003</v>
      </c>
      <c r="J32" s="11"/>
    </row>
    <row r="33" spans="1:10">
      <c r="A33" t="s">
        <v>496</v>
      </c>
      <c r="B33">
        <v>117</v>
      </c>
      <c r="C33" t="s">
        <v>497</v>
      </c>
      <c r="D33" t="s">
        <v>76</v>
      </c>
      <c r="E33" t="s">
        <v>499</v>
      </c>
      <c r="F33">
        <v>33.22</v>
      </c>
      <c r="G33">
        <v>84.47</v>
      </c>
      <c r="H33" s="11">
        <f t="shared" si="0"/>
        <v>84.78</v>
      </c>
      <c r="I33" s="11">
        <f t="shared" si="1"/>
        <v>33.369999999999997</v>
      </c>
      <c r="J33" s="11"/>
    </row>
    <row r="34" spans="1:10">
      <c r="A34" t="s">
        <v>496</v>
      </c>
      <c r="B34">
        <v>166</v>
      </c>
      <c r="C34" t="s">
        <v>497</v>
      </c>
      <c r="D34" t="s">
        <v>76</v>
      </c>
      <c r="E34" t="s">
        <v>500</v>
      </c>
      <c r="F34">
        <v>33.4</v>
      </c>
      <c r="G34">
        <v>84.13</v>
      </c>
      <c r="H34" s="11">
        <f t="shared" si="0"/>
        <v>84.22</v>
      </c>
      <c r="I34" s="11">
        <f t="shared" si="1"/>
        <v>33.67</v>
      </c>
      <c r="J34" s="11"/>
    </row>
    <row r="35" spans="1:10">
      <c r="A35" t="s">
        <v>496</v>
      </c>
      <c r="B35">
        <v>794</v>
      </c>
      <c r="C35" t="s">
        <v>497</v>
      </c>
      <c r="D35" t="s">
        <v>28</v>
      </c>
      <c r="E35" t="s">
        <v>501</v>
      </c>
      <c r="F35">
        <v>31.55</v>
      </c>
      <c r="G35">
        <v>92.38</v>
      </c>
      <c r="H35" s="11">
        <f t="shared" si="0"/>
        <v>92.63</v>
      </c>
      <c r="I35" s="11">
        <f t="shared" si="1"/>
        <v>31.92</v>
      </c>
      <c r="J35" s="11"/>
    </row>
    <row r="36" spans="1:10">
      <c r="A36" t="s">
        <v>496</v>
      </c>
      <c r="B36" s="12" t="s">
        <v>502</v>
      </c>
      <c r="C36" t="s">
        <v>497</v>
      </c>
      <c r="D36" t="s">
        <v>28</v>
      </c>
      <c r="E36" t="s">
        <v>130</v>
      </c>
      <c r="F36">
        <v>29.95</v>
      </c>
      <c r="G36">
        <v>90.08</v>
      </c>
      <c r="H36" s="11">
        <f t="shared" si="0"/>
        <v>90.13</v>
      </c>
      <c r="I36" s="11">
        <f t="shared" si="1"/>
        <v>30.58</v>
      </c>
      <c r="J36" s="11"/>
    </row>
    <row r="37" spans="1:10">
      <c r="A37" t="s">
        <v>496</v>
      </c>
      <c r="B37">
        <v>556</v>
      </c>
      <c r="C37" t="s">
        <v>497</v>
      </c>
      <c r="D37" t="s">
        <v>503</v>
      </c>
      <c r="E37" t="s">
        <v>81</v>
      </c>
      <c r="F37">
        <v>32.5</v>
      </c>
      <c r="G37">
        <v>83.39</v>
      </c>
      <c r="H37" s="11">
        <f t="shared" si="0"/>
        <v>83.65</v>
      </c>
      <c r="I37" s="11">
        <f t="shared" si="1"/>
        <v>32.83</v>
      </c>
      <c r="J37" s="11"/>
    </row>
    <row r="38" spans="1:10">
      <c r="A38" t="s">
        <v>496</v>
      </c>
      <c r="B38">
        <v>625</v>
      </c>
      <c r="C38" t="s">
        <v>497</v>
      </c>
      <c r="D38" t="s">
        <v>503</v>
      </c>
      <c r="E38" t="s">
        <v>504</v>
      </c>
      <c r="F38">
        <v>30.24</v>
      </c>
      <c r="G38">
        <v>89.26</v>
      </c>
      <c r="H38" s="11">
        <f t="shared" si="0"/>
        <v>89.43</v>
      </c>
      <c r="I38" s="11">
        <f t="shared" si="1"/>
        <v>30.4</v>
      </c>
      <c r="J38" s="11"/>
    </row>
    <row r="39" spans="1:10">
      <c r="A39" t="s">
        <v>496</v>
      </c>
      <c r="B39" t="s">
        <v>505</v>
      </c>
      <c r="C39" t="s">
        <v>506</v>
      </c>
      <c r="D39" t="s">
        <v>269</v>
      </c>
      <c r="E39" t="s">
        <v>507</v>
      </c>
      <c r="F39">
        <v>39.57</v>
      </c>
      <c r="G39">
        <v>75.09</v>
      </c>
      <c r="H39" s="11">
        <f t="shared" si="0"/>
        <v>75.150000000000006</v>
      </c>
      <c r="I39" s="11">
        <f t="shared" si="1"/>
        <v>39.950000000000003</v>
      </c>
      <c r="J39" s="11"/>
    </row>
    <row r="40" spans="1:10">
      <c r="A40" t="s">
        <v>496</v>
      </c>
      <c r="B40">
        <v>1</v>
      </c>
      <c r="C40" t="s">
        <v>508</v>
      </c>
      <c r="D40" t="s">
        <v>298</v>
      </c>
      <c r="E40" t="s">
        <v>1074</v>
      </c>
      <c r="F40">
        <v>36.28</v>
      </c>
      <c r="G40">
        <v>81.48</v>
      </c>
      <c r="H40" s="11">
        <f t="shared" si="0"/>
        <v>81.8</v>
      </c>
      <c r="I40" s="11">
        <f t="shared" si="1"/>
        <v>36.47</v>
      </c>
      <c r="J40" s="11"/>
    </row>
    <row r="41" spans="1:10">
      <c r="A41" t="s">
        <v>496</v>
      </c>
      <c r="B41">
        <v>10</v>
      </c>
      <c r="C41" t="s">
        <v>508</v>
      </c>
      <c r="D41" t="s">
        <v>298</v>
      </c>
      <c r="E41" t="s">
        <v>1076</v>
      </c>
      <c r="F41">
        <v>36.17</v>
      </c>
      <c r="G41">
        <v>82.28</v>
      </c>
      <c r="H41" s="11">
        <f t="shared" si="0"/>
        <v>82.47</v>
      </c>
      <c r="I41" s="11">
        <f t="shared" si="1"/>
        <v>36.28</v>
      </c>
      <c r="J41" s="11"/>
    </row>
    <row r="42" spans="1:10">
      <c r="A42" t="s">
        <v>496</v>
      </c>
      <c r="B42">
        <v>23</v>
      </c>
      <c r="C42" t="s">
        <v>508</v>
      </c>
      <c r="D42" t="s">
        <v>298</v>
      </c>
      <c r="E42" t="s">
        <v>1075</v>
      </c>
      <c r="F42">
        <v>36.270000000000003</v>
      </c>
      <c r="G42">
        <v>83.34</v>
      </c>
      <c r="H42" s="11">
        <f t="shared" si="0"/>
        <v>83.57</v>
      </c>
      <c r="I42" s="11">
        <f t="shared" si="1"/>
        <v>36.450000000000003</v>
      </c>
      <c r="J42" s="11"/>
    </row>
    <row r="43" spans="1:10">
      <c r="A43" t="s">
        <v>496</v>
      </c>
      <c r="B43">
        <v>36</v>
      </c>
      <c r="C43" t="s">
        <v>508</v>
      </c>
      <c r="D43" t="s">
        <v>298</v>
      </c>
      <c r="E43" t="s">
        <v>1077</v>
      </c>
      <c r="F43">
        <v>36.19</v>
      </c>
      <c r="G43">
        <v>84.11</v>
      </c>
      <c r="H43" s="11">
        <f t="shared" si="0"/>
        <v>84.18</v>
      </c>
      <c r="I43" s="11">
        <f t="shared" si="1"/>
        <v>36.32</v>
      </c>
      <c r="J43" s="11"/>
    </row>
    <row r="44" spans="1:10">
      <c r="A44" t="s">
        <v>496</v>
      </c>
      <c r="B44">
        <v>42</v>
      </c>
      <c r="C44" t="s">
        <v>508</v>
      </c>
      <c r="D44" t="s">
        <v>298</v>
      </c>
      <c r="E44" t="s">
        <v>1078</v>
      </c>
      <c r="F44">
        <v>35.520000000000003</v>
      </c>
      <c r="G44">
        <v>84.3</v>
      </c>
      <c r="H44" s="11">
        <f t="shared" si="0"/>
        <v>84.5</v>
      </c>
      <c r="I44" s="11">
        <f t="shared" si="1"/>
        <v>35.869999999999997</v>
      </c>
      <c r="J44" s="11"/>
    </row>
    <row r="45" spans="1:10">
      <c r="A45" s="1" t="s">
        <v>496</v>
      </c>
      <c r="B45" s="1">
        <v>48</v>
      </c>
      <c r="C45" s="1" t="s">
        <v>508</v>
      </c>
      <c r="D45" s="1" t="s">
        <v>298</v>
      </c>
      <c r="E45" s="1" t="s">
        <v>253</v>
      </c>
      <c r="F45" s="1">
        <v>35.299999999999997</v>
      </c>
      <c r="G45" s="1">
        <v>85.1</v>
      </c>
      <c r="H45" s="13">
        <f t="shared" si="0"/>
        <v>85.17</v>
      </c>
      <c r="I45" s="13">
        <f t="shared" si="1"/>
        <v>35.5</v>
      </c>
      <c r="J45" s="13"/>
    </row>
    <row r="46" spans="1:10">
      <c r="A46" s="1" t="s">
        <v>496</v>
      </c>
      <c r="B46" s="14">
        <v>55</v>
      </c>
      <c r="C46" s="1" t="s">
        <v>508</v>
      </c>
      <c r="D46" s="1" t="s">
        <v>298</v>
      </c>
      <c r="E46" s="1" t="s">
        <v>509</v>
      </c>
      <c r="F46" s="1">
        <v>35.020000000000003</v>
      </c>
      <c r="G46" s="1">
        <v>85.16</v>
      </c>
      <c r="H46" s="13">
        <f t="shared" si="0"/>
        <v>85.27</v>
      </c>
      <c r="I46" s="13">
        <f t="shared" si="1"/>
        <v>35.03</v>
      </c>
      <c r="J46" s="13"/>
    </row>
    <row r="47" spans="1:10">
      <c r="A47" s="1" t="s">
        <v>496</v>
      </c>
      <c r="B47" s="14">
        <v>301</v>
      </c>
      <c r="C47" s="1" t="s">
        <v>508</v>
      </c>
      <c r="D47" s="1" t="s">
        <v>298</v>
      </c>
      <c r="E47" s="1" t="s">
        <v>510</v>
      </c>
      <c r="F47" s="1">
        <v>36.119999999999997</v>
      </c>
      <c r="G47" s="1">
        <v>85.39</v>
      </c>
      <c r="H47" s="13">
        <f t="shared" si="0"/>
        <v>85.65</v>
      </c>
      <c r="I47" s="13">
        <f t="shared" si="1"/>
        <v>36.200000000000003</v>
      </c>
      <c r="J47" s="13"/>
    </row>
    <row r="48" spans="1:10">
      <c r="A48" s="1" t="s">
        <v>496</v>
      </c>
      <c r="B48" s="14">
        <v>304</v>
      </c>
      <c r="C48" s="1" t="s">
        <v>508</v>
      </c>
      <c r="D48" s="1" t="s">
        <v>298</v>
      </c>
      <c r="E48" s="1" t="s">
        <v>511</v>
      </c>
      <c r="F48" s="1">
        <v>36.01</v>
      </c>
      <c r="G48" s="1">
        <v>86.07</v>
      </c>
      <c r="H48" s="13">
        <f t="shared" si="0"/>
        <v>86.12</v>
      </c>
      <c r="I48" s="13">
        <f t="shared" si="1"/>
        <v>36.020000000000003</v>
      </c>
      <c r="J48" s="13"/>
    </row>
    <row r="49" spans="1:10">
      <c r="A49" s="1" t="s">
        <v>496</v>
      </c>
      <c r="B49" s="14">
        <v>326</v>
      </c>
      <c r="C49" s="1" t="s">
        <v>508</v>
      </c>
      <c r="D49" s="1" t="s">
        <v>298</v>
      </c>
      <c r="E49" s="1" t="s">
        <v>512</v>
      </c>
      <c r="F49" s="1">
        <v>35.29</v>
      </c>
      <c r="G49" s="1">
        <v>86.27</v>
      </c>
      <c r="H49" s="13">
        <f t="shared" si="0"/>
        <v>86.45</v>
      </c>
      <c r="I49" s="13">
        <f t="shared" si="1"/>
        <v>35.479999999999997</v>
      </c>
      <c r="J49" s="13"/>
    </row>
    <row r="50" spans="1:10">
      <c r="A50" s="1" t="s">
        <v>496</v>
      </c>
      <c r="B50" s="14">
        <v>296</v>
      </c>
      <c r="C50" s="1" t="s">
        <v>508</v>
      </c>
      <c r="D50" s="1" t="s">
        <v>298</v>
      </c>
      <c r="E50" s="1" t="s">
        <v>107</v>
      </c>
      <c r="F50" s="1">
        <v>36.29</v>
      </c>
      <c r="G50" s="1">
        <v>86.52</v>
      </c>
      <c r="H50" s="13">
        <f t="shared" si="0"/>
        <v>86.87</v>
      </c>
      <c r="I50" s="13">
        <f t="shared" si="1"/>
        <v>36.479999999999997</v>
      </c>
      <c r="J50" s="13"/>
    </row>
    <row r="51" spans="1:10">
      <c r="A51" s="1" t="s">
        <v>496</v>
      </c>
      <c r="B51" s="14">
        <v>315</v>
      </c>
      <c r="C51" s="1" t="s">
        <v>508</v>
      </c>
      <c r="D51" s="1" t="s">
        <v>298</v>
      </c>
      <c r="E51" s="1" t="s">
        <v>513</v>
      </c>
      <c r="F51" s="1">
        <v>36.049999999999997</v>
      </c>
      <c r="G51" s="1">
        <v>87.47</v>
      </c>
      <c r="H51" s="13">
        <f t="shared" si="0"/>
        <v>87.78</v>
      </c>
      <c r="I51" s="13">
        <f t="shared" si="1"/>
        <v>36.08</v>
      </c>
      <c r="J51" s="13"/>
    </row>
    <row r="52" spans="1:10">
      <c r="A52" s="1" t="s">
        <v>496</v>
      </c>
      <c r="B52" s="14">
        <v>336</v>
      </c>
      <c r="C52" s="1" t="s">
        <v>508</v>
      </c>
      <c r="D52" s="1" t="s">
        <v>298</v>
      </c>
      <c r="E52" s="1" t="s">
        <v>514</v>
      </c>
      <c r="F52" s="1">
        <v>35.1</v>
      </c>
      <c r="G52" s="1">
        <v>87.44</v>
      </c>
      <c r="H52" s="13">
        <f t="shared" si="0"/>
        <v>87.73</v>
      </c>
      <c r="I52" s="13">
        <f t="shared" si="1"/>
        <v>35.17</v>
      </c>
      <c r="J52" s="13"/>
    </row>
    <row r="53" spans="1:10">
      <c r="A53" s="1" t="s">
        <v>496</v>
      </c>
      <c r="B53" s="14">
        <v>492</v>
      </c>
      <c r="C53" s="1" t="s">
        <v>508</v>
      </c>
      <c r="D53" s="1" t="s">
        <v>298</v>
      </c>
      <c r="E53" s="1" t="s">
        <v>515</v>
      </c>
      <c r="F53" s="1">
        <v>36.020000000000003</v>
      </c>
      <c r="G53" s="1">
        <v>89.23</v>
      </c>
      <c r="H53" s="13">
        <f t="shared" si="0"/>
        <v>89.38</v>
      </c>
      <c r="I53" s="13">
        <f t="shared" si="1"/>
        <v>36.03</v>
      </c>
      <c r="J53" s="13"/>
    </row>
    <row r="54" spans="1:10">
      <c r="A54" s="1" t="s">
        <v>496</v>
      </c>
      <c r="B54" s="14">
        <v>491</v>
      </c>
      <c r="C54" s="1" t="s">
        <v>508</v>
      </c>
      <c r="D54" s="1" t="s">
        <v>298</v>
      </c>
      <c r="E54" s="1" t="s">
        <v>516</v>
      </c>
      <c r="F54" s="1">
        <v>36.04</v>
      </c>
      <c r="G54" s="1">
        <v>88.59</v>
      </c>
      <c r="H54" s="13">
        <f t="shared" si="0"/>
        <v>88.98</v>
      </c>
      <c r="I54" s="13">
        <f t="shared" si="1"/>
        <v>36.07</v>
      </c>
      <c r="J54" s="13"/>
    </row>
    <row r="55" spans="1:10">
      <c r="A55" s="1" t="s">
        <v>496</v>
      </c>
      <c r="B55" s="14" t="s">
        <v>517</v>
      </c>
      <c r="C55" s="1" t="s">
        <v>508</v>
      </c>
      <c r="D55" s="1" t="s">
        <v>298</v>
      </c>
      <c r="E55" s="1" t="s">
        <v>518</v>
      </c>
      <c r="F55" s="1">
        <v>35.5</v>
      </c>
      <c r="G55" s="1">
        <v>89.24</v>
      </c>
      <c r="H55" s="13">
        <f t="shared" si="0"/>
        <v>89.4</v>
      </c>
      <c r="I55" s="13">
        <f t="shared" si="1"/>
        <v>35.83</v>
      </c>
      <c r="J55" s="13"/>
    </row>
    <row r="56" spans="1:10">
      <c r="A56" s="1" t="s">
        <v>496</v>
      </c>
      <c r="B56" s="14" t="s">
        <v>519</v>
      </c>
      <c r="C56" s="1" t="s">
        <v>508</v>
      </c>
      <c r="D56" s="1" t="s">
        <v>298</v>
      </c>
      <c r="E56" s="1" t="s">
        <v>520</v>
      </c>
      <c r="F56" s="1">
        <v>35.159999999999997</v>
      </c>
      <c r="G56" s="1">
        <v>89</v>
      </c>
      <c r="H56" s="13">
        <f t="shared" si="0"/>
        <v>89</v>
      </c>
      <c r="I56" s="13">
        <f t="shared" si="1"/>
        <v>35.270000000000003</v>
      </c>
      <c r="J56" s="13"/>
    </row>
    <row r="57" spans="1:10">
      <c r="A57" s="1" t="s">
        <v>496</v>
      </c>
      <c r="B57" s="14" t="s">
        <v>521</v>
      </c>
      <c r="C57" s="1" t="s">
        <v>508</v>
      </c>
      <c r="D57" s="1" t="s">
        <v>298</v>
      </c>
      <c r="E57" s="1" t="s">
        <v>303</v>
      </c>
      <c r="F57" s="1">
        <v>35.07</v>
      </c>
      <c r="G57" s="1">
        <v>89.58</v>
      </c>
      <c r="H57" s="13">
        <f t="shared" si="0"/>
        <v>89.97</v>
      </c>
      <c r="I57" s="13">
        <f t="shared" si="1"/>
        <v>35.119999999999997</v>
      </c>
      <c r="J57" s="13"/>
    </row>
    <row r="58" spans="1:10">
      <c r="A58" s="1" t="s">
        <v>496</v>
      </c>
      <c r="B58" s="14">
        <v>312</v>
      </c>
      <c r="C58" s="1" t="s">
        <v>497</v>
      </c>
      <c r="D58" s="1" t="s">
        <v>298</v>
      </c>
      <c r="E58" s="1" t="s">
        <v>522</v>
      </c>
      <c r="F58" s="1">
        <v>36.090000000000003</v>
      </c>
      <c r="G58" s="1">
        <v>86.46</v>
      </c>
      <c r="H58" s="13">
        <f t="shared" ref="H58:H104" si="2">ROUND((ROUNDDOWN(G58,0)+(G58-ROUNDDOWN(G58,0))*(5/3)),2)</f>
        <v>86.77</v>
      </c>
      <c r="I58" s="13">
        <f t="shared" ref="I58:I104" si="3">ROUND((ROUNDDOWN(F58,0)+(F58-ROUNDDOWN(F58,0))*(5/3)),2)</f>
        <v>36.15</v>
      </c>
      <c r="J58" s="13"/>
    </row>
    <row r="59" spans="1:10">
      <c r="A59" s="1" t="s">
        <v>496</v>
      </c>
      <c r="B59" s="14">
        <v>503</v>
      </c>
      <c r="C59" s="1" t="s">
        <v>497</v>
      </c>
      <c r="D59" s="1" t="s">
        <v>298</v>
      </c>
      <c r="E59" s="1" t="s">
        <v>523</v>
      </c>
      <c r="F59" s="1">
        <v>35.35</v>
      </c>
      <c r="G59" s="1">
        <v>89.15</v>
      </c>
      <c r="H59" s="13">
        <f t="shared" si="2"/>
        <v>89.25</v>
      </c>
      <c r="I59" s="13">
        <f t="shared" si="3"/>
        <v>35.58</v>
      </c>
      <c r="J59" s="13"/>
    </row>
    <row r="60" spans="1:10">
      <c r="A60" s="1" t="s">
        <v>496</v>
      </c>
      <c r="B60" s="14">
        <v>838</v>
      </c>
      <c r="C60" s="1" t="s">
        <v>508</v>
      </c>
      <c r="D60" s="1" t="s">
        <v>306</v>
      </c>
      <c r="E60" s="1" t="s">
        <v>524</v>
      </c>
      <c r="F60" s="1">
        <v>33.49</v>
      </c>
      <c r="G60" s="1">
        <v>96.33</v>
      </c>
      <c r="H60" s="13">
        <f t="shared" si="2"/>
        <v>96.55</v>
      </c>
      <c r="I60" s="13">
        <f t="shared" si="3"/>
        <v>33.82</v>
      </c>
      <c r="J60" s="13"/>
    </row>
    <row r="61" spans="1:10">
      <c r="A61" s="1" t="s">
        <v>496</v>
      </c>
      <c r="B61" s="14">
        <v>840</v>
      </c>
      <c r="C61" s="1" t="s">
        <v>508</v>
      </c>
      <c r="D61" s="1" t="s">
        <v>306</v>
      </c>
      <c r="E61" s="1" t="s">
        <v>525</v>
      </c>
      <c r="F61" s="1">
        <v>33.119999999999997</v>
      </c>
      <c r="G61" s="1">
        <v>97.7</v>
      </c>
      <c r="H61" s="13">
        <f t="shared" si="2"/>
        <v>98.17</v>
      </c>
      <c r="I61" s="13">
        <f t="shared" si="3"/>
        <v>33.200000000000003</v>
      </c>
      <c r="J61" s="13"/>
    </row>
    <row r="62" spans="1:10">
      <c r="A62" s="1" t="s">
        <v>496</v>
      </c>
      <c r="B62" s="1">
        <v>883</v>
      </c>
      <c r="C62" s="1" t="s">
        <v>508</v>
      </c>
      <c r="D62" s="1" t="s">
        <v>306</v>
      </c>
      <c r="E62" s="1" t="s">
        <v>311</v>
      </c>
      <c r="F62" s="1">
        <v>30.16</v>
      </c>
      <c r="G62" s="1">
        <v>97.44</v>
      </c>
      <c r="H62" s="13">
        <f t="shared" si="2"/>
        <v>97.73</v>
      </c>
      <c r="I62" s="13">
        <f t="shared" si="3"/>
        <v>30.27</v>
      </c>
      <c r="J62" s="13"/>
    </row>
    <row r="63" spans="1:10">
      <c r="A63" s="1" t="s">
        <v>496</v>
      </c>
      <c r="B63" s="1">
        <v>907</v>
      </c>
      <c r="C63" s="1" t="s">
        <v>508</v>
      </c>
      <c r="D63" s="1" t="s">
        <v>306</v>
      </c>
      <c r="E63" s="1" t="s">
        <v>526</v>
      </c>
      <c r="F63" s="1">
        <v>26.12</v>
      </c>
      <c r="G63" s="1">
        <v>98.14</v>
      </c>
      <c r="H63" s="13">
        <f t="shared" si="2"/>
        <v>98.23</v>
      </c>
      <c r="I63" s="13">
        <f t="shared" si="3"/>
        <v>26.2</v>
      </c>
      <c r="J63" s="13"/>
    </row>
    <row r="64" spans="1:10">
      <c r="A64" s="1" t="s">
        <v>496</v>
      </c>
      <c r="B64" s="14">
        <v>853</v>
      </c>
      <c r="C64" s="1" t="s">
        <v>497</v>
      </c>
      <c r="D64" s="1" t="s">
        <v>306</v>
      </c>
      <c r="E64" s="1" t="s">
        <v>527</v>
      </c>
      <c r="F64" s="1">
        <v>31.33</v>
      </c>
      <c r="G64" s="1">
        <v>97.9</v>
      </c>
      <c r="H64" s="13">
        <f t="shared" si="2"/>
        <v>98.5</v>
      </c>
      <c r="I64" s="13">
        <f t="shared" si="3"/>
        <v>31.55</v>
      </c>
      <c r="J64" s="13"/>
    </row>
    <row r="65" spans="1:10">
      <c r="A65" s="1" t="s">
        <v>496</v>
      </c>
      <c r="B65" s="15" t="s">
        <v>528</v>
      </c>
      <c r="C65" s="1" t="s">
        <v>529</v>
      </c>
      <c r="D65" s="1" t="s">
        <v>264</v>
      </c>
      <c r="E65" s="1" t="s">
        <v>530</v>
      </c>
      <c r="F65" s="1">
        <v>43.35</v>
      </c>
      <c r="G65" s="1">
        <v>119.3</v>
      </c>
      <c r="H65" s="13">
        <f t="shared" si="2"/>
        <v>119.5</v>
      </c>
      <c r="I65" s="13">
        <f t="shared" si="3"/>
        <v>43.58</v>
      </c>
      <c r="J65" s="13"/>
    </row>
    <row r="66" spans="1:10">
      <c r="A66" s="1" t="s">
        <v>496</v>
      </c>
      <c r="B66" s="15" t="s">
        <v>531</v>
      </c>
      <c r="C66" s="1" t="s">
        <v>529</v>
      </c>
      <c r="D66" s="1" t="s">
        <v>264</v>
      </c>
      <c r="E66" s="1" t="s">
        <v>532</v>
      </c>
      <c r="F66" s="1">
        <v>42.58</v>
      </c>
      <c r="G66" s="1">
        <v>117.3</v>
      </c>
      <c r="H66" s="13">
        <f t="shared" si="2"/>
        <v>117.5</v>
      </c>
      <c r="I66" s="13">
        <f t="shared" si="3"/>
        <v>42.97</v>
      </c>
      <c r="J66" s="13"/>
    </row>
    <row r="67" spans="1:10">
      <c r="A67" s="1" t="s">
        <v>496</v>
      </c>
      <c r="B67" s="15" t="s">
        <v>533</v>
      </c>
      <c r="C67" s="1" t="s">
        <v>529</v>
      </c>
      <c r="D67" s="1" t="s">
        <v>264</v>
      </c>
      <c r="E67" s="1" t="s">
        <v>61</v>
      </c>
      <c r="F67" s="1">
        <v>42.18</v>
      </c>
      <c r="G67" s="1">
        <v>122.58</v>
      </c>
      <c r="H67" s="13">
        <f t="shared" si="2"/>
        <v>122.97</v>
      </c>
      <c r="I67" s="13">
        <f t="shared" si="3"/>
        <v>42.3</v>
      </c>
      <c r="J67" s="13"/>
    </row>
    <row r="68" spans="1:10">
      <c r="A68" s="1" t="s">
        <v>496</v>
      </c>
      <c r="B68" s="15" t="s">
        <v>534</v>
      </c>
      <c r="C68" s="1" t="s">
        <v>529</v>
      </c>
      <c r="D68" s="1" t="s">
        <v>264</v>
      </c>
      <c r="E68" s="1" t="s">
        <v>535</v>
      </c>
      <c r="F68" s="1">
        <v>44.13</v>
      </c>
      <c r="G68" s="1">
        <v>123.12</v>
      </c>
      <c r="H68" s="13">
        <f t="shared" si="2"/>
        <v>123.2</v>
      </c>
      <c r="I68" s="13">
        <f t="shared" si="3"/>
        <v>44.22</v>
      </c>
      <c r="J68" s="13"/>
    </row>
    <row r="69" spans="1:10">
      <c r="A69" s="1" t="s">
        <v>496</v>
      </c>
      <c r="B69" s="15" t="s">
        <v>536</v>
      </c>
      <c r="C69" s="1" t="s">
        <v>537</v>
      </c>
      <c r="D69" s="1" t="s">
        <v>324</v>
      </c>
      <c r="E69" s="1" t="s">
        <v>538</v>
      </c>
      <c r="F69" s="1">
        <v>41.01</v>
      </c>
      <c r="G69" s="1">
        <v>112.12</v>
      </c>
      <c r="H69" s="13">
        <f t="shared" si="2"/>
        <v>112.2</v>
      </c>
      <c r="I69" s="13">
        <f t="shared" si="3"/>
        <v>41.02</v>
      </c>
      <c r="J69" s="13"/>
    </row>
    <row r="70" spans="1:10">
      <c r="A70" s="1" t="s">
        <v>539</v>
      </c>
      <c r="B70" s="14">
        <v>831</v>
      </c>
      <c r="C70" s="1" t="s">
        <v>508</v>
      </c>
      <c r="D70" s="1" t="s">
        <v>306</v>
      </c>
      <c r="E70" s="1" t="s">
        <v>540</v>
      </c>
      <c r="F70" s="1">
        <v>32.33</v>
      </c>
      <c r="G70" s="1">
        <v>94.22</v>
      </c>
      <c r="H70" s="13">
        <f t="shared" si="2"/>
        <v>94.37</v>
      </c>
      <c r="I70" s="13">
        <f t="shared" si="3"/>
        <v>32.549999999999997</v>
      </c>
      <c r="J70" s="13"/>
    </row>
    <row r="71" spans="1:10">
      <c r="A71" s="1" t="s">
        <v>539</v>
      </c>
      <c r="B71" s="14">
        <v>836</v>
      </c>
      <c r="C71" s="1" t="s">
        <v>508</v>
      </c>
      <c r="D71" s="1" t="s">
        <v>306</v>
      </c>
      <c r="E71" s="1" t="s">
        <v>541</v>
      </c>
      <c r="F71" s="1">
        <v>33.39</v>
      </c>
      <c r="G71" s="1">
        <v>95.32</v>
      </c>
      <c r="H71" s="13">
        <f t="shared" si="2"/>
        <v>95.53</v>
      </c>
      <c r="I71" s="13">
        <f t="shared" si="3"/>
        <v>33.65</v>
      </c>
      <c r="J71" s="13"/>
    </row>
    <row r="72" spans="1:10">
      <c r="A72" s="1" t="s">
        <v>539</v>
      </c>
      <c r="B72" s="1" t="s">
        <v>542</v>
      </c>
      <c r="C72" s="1" t="s">
        <v>508</v>
      </c>
      <c r="D72" s="1" t="s">
        <v>306</v>
      </c>
      <c r="E72" s="1" t="s">
        <v>543</v>
      </c>
      <c r="F72" s="1">
        <v>30.43</v>
      </c>
      <c r="G72" s="1">
        <v>95.33</v>
      </c>
      <c r="H72" s="13">
        <f t="shared" si="2"/>
        <v>95.55</v>
      </c>
      <c r="I72" s="13">
        <f t="shared" si="3"/>
        <v>30.72</v>
      </c>
      <c r="J72" s="13"/>
    </row>
    <row r="73" spans="1:10">
      <c r="A73" s="1" t="s">
        <v>539</v>
      </c>
      <c r="B73" s="1">
        <v>881</v>
      </c>
      <c r="C73" s="1" t="s">
        <v>508</v>
      </c>
      <c r="D73" s="1" t="s">
        <v>306</v>
      </c>
      <c r="E73" s="1" t="s">
        <v>544</v>
      </c>
      <c r="F73" s="1">
        <v>29.54</v>
      </c>
      <c r="G73" s="1">
        <v>96.52</v>
      </c>
      <c r="H73" s="13">
        <f t="shared" si="2"/>
        <v>96.87</v>
      </c>
      <c r="I73" s="13">
        <f t="shared" si="3"/>
        <v>29.9</v>
      </c>
      <c r="J73" s="13"/>
    </row>
    <row r="74" spans="1:10">
      <c r="A74" s="1" t="s">
        <v>539</v>
      </c>
      <c r="B74" s="1">
        <v>892</v>
      </c>
      <c r="C74" s="1" t="s">
        <v>508</v>
      </c>
      <c r="D74" s="1" t="s">
        <v>306</v>
      </c>
      <c r="E74" s="1" t="s">
        <v>545</v>
      </c>
      <c r="F74" s="1">
        <v>29.2</v>
      </c>
      <c r="G74" s="1">
        <v>99.8</v>
      </c>
      <c r="H74" s="13">
        <f t="shared" si="2"/>
        <v>100.33</v>
      </c>
      <c r="I74" s="13">
        <f t="shared" si="3"/>
        <v>29.33</v>
      </c>
      <c r="J74" s="13"/>
    </row>
    <row r="75" spans="1:10">
      <c r="A75" s="1" t="s">
        <v>539</v>
      </c>
      <c r="B75" s="1">
        <v>906</v>
      </c>
      <c r="C75" s="1" t="s">
        <v>508</v>
      </c>
      <c r="D75" s="1" t="s">
        <v>306</v>
      </c>
      <c r="E75" s="1" t="s">
        <v>313</v>
      </c>
      <c r="F75" s="1">
        <v>27.44</v>
      </c>
      <c r="G75" s="1">
        <v>97.24</v>
      </c>
      <c r="H75" s="13">
        <f t="shared" si="2"/>
        <v>97.4</v>
      </c>
      <c r="I75" s="13">
        <f t="shared" si="3"/>
        <v>27.73</v>
      </c>
      <c r="J75" s="13"/>
    </row>
    <row r="76" spans="1:10">
      <c r="A76" s="1" t="s">
        <v>539</v>
      </c>
      <c r="B76" s="1">
        <v>894</v>
      </c>
      <c r="C76" s="1" t="s">
        <v>508</v>
      </c>
      <c r="D76" s="1" t="s">
        <v>306</v>
      </c>
      <c r="E76" s="1" t="s">
        <v>546</v>
      </c>
      <c r="F76" s="1">
        <v>28.2</v>
      </c>
      <c r="G76" s="1">
        <v>99.21</v>
      </c>
      <c r="H76" s="13">
        <f t="shared" si="2"/>
        <v>99.35</v>
      </c>
      <c r="I76" s="13">
        <f t="shared" si="3"/>
        <v>28.33</v>
      </c>
      <c r="J76" s="13"/>
    </row>
    <row r="77" spans="1:10">
      <c r="A77" s="1" t="s">
        <v>539</v>
      </c>
      <c r="B77" s="1">
        <v>895</v>
      </c>
      <c r="C77" s="1" t="s">
        <v>508</v>
      </c>
      <c r="D77" s="1" t="s">
        <v>306</v>
      </c>
      <c r="E77" s="1" t="s">
        <v>547</v>
      </c>
      <c r="F77" s="1">
        <v>27.31</v>
      </c>
      <c r="G77" s="1">
        <v>99.29</v>
      </c>
      <c r="H77" s="13">
        <f t="shared" si="2"/>
        <v>99.48</v>
      </c>
      <c r="I77" s="13">
        <f t="shared" si="3"/>
        <v>27.52</v>
      </c>
      <c r="J77" s="13"/>
    </row>
    <row r="78" spans="1:10">
      <c r="A78" s="1" t="s">
        <v>539</v>
      </c>
      <c r="B78" s="1">
        <v>899</v>
      </c>
      <c r="C78" s="1" t="s">
        <v>508</v>
      </c>
      <c r="D78" s="1" t="s">
        <v>306</v>
      </c>
      <c r="E78" s="1" t="s">
        <v>548</v>
      </c>
      <c r="F78" s="1">
        <v>26.24</v>
      </c>
      <c r="G78" s="1">
        <v>99</v>
      </c>
      <c r="H78" s="13">
        <f t="shared" si="2"/>
        <v>99</v>
      </c>
      <c r="I78" s="13">
        <f t="shared" si="3"/>
        <v>26.4</v>
      </c>
      <c r="J78" s="13"/>
    </row>
    <row r="79" spans="1:10">
      <c r="A79" s="1" t="s">
        <v>539</v>
      </c>
      <c r="B79" s="1">
        <v>911</v>
      </c>
      <c r="C79" s="1" t="s">
        <v>508</v>
      </c>
      <c r="D79" s="1" t="s">
        <v>306</v>
      </c>
      <c r="E79" s="1" t="s">
        <v>523</v>
      </c>
      <c r="F79" s="1">
        <v>25.55</v>
      </c>
      <c r="G79" s="1">
        <v>97.29</v>
      </c>
      <c r="H79" s="13">
        <f t="shared" si="2"/>
        <v>97.48</v>
      </c>
      <c r="I79" s="13">
        <f t="shared" si="3"/>
        <v>25.92</v>
      </c>
      <c r="J79" s="13"/>
    </row>
    <row r="80" spans="1:10">
      <c r="A80" s="1" t="s">
        <v>539</v>
      </c>
      <c r="B80" s="15" t="s">
        <v>549</v>
      </c>
      <c r="C80" s="1" t="s">
        <v>529</v>
      </c>
      <c r="D80" s="1" t="s">
        <v>264</v>
      </c>
      <c r="E80" s="1" t="s">
        <v>550</v>
      </c>
      <c r="F80" s="1">
        <v>45.4</v>
      </c>
      <c r="G80" s="1">
        <v>118.47</v>
      </c>
      <c r="H80" s="13">
        <f t="shared" si="2"/>
        <v>118.78</v>
      </c>
      <c r="I80" s="13">
        <f t="shared" si="3"/>
        <v>45.67</v>
      </c>
      <c r="J80" s="13"/>
    </row>
    <row r="81" spans="1:10">
      <c r="A81" s="1" t="s">
        <v>539</v>
      </c>
      <c r="B81" s="15" t="s">
        <v>232</v>
      </c>
      <c r="C81" s="1" t="s">
        <v>551</v>
      </c>
      <c r="D81" s="1" t="s">
        <v>232</v>
      </c>
      <c r="E81" s="1" t="s">
        <v>424</v>
      </c>
      <c r="F81" s="1">
        <v>40.409999999999997</v>
      </c>
      <c r="G81" s="1">
        <v>73.59</v>
      </c>
      <c r="H81" s="13">
        <f t="shared" si="2"/>
        <v>73.98</v>
      </c>
      <c r="I81" s="13">
        <f t="shared" si="3"/>
        <v>40.68</v>
      </c>
      <c r="J81" s="13"/>
    </row>
    <row r="82" spans="1:10">
      <c r="A82" s="1" t="s">
        <v>539</v>
      </c>
      <c r="B82" s="16">
        <v>27</v>
      </c>
      <c r="C82" s="1" t="s">
        <v>497</v>
      </c>
      <c r="D82" s="1" t="s">
        <v>298</v>
      </c>
      <c r="E82" s="1" t="s">
        <v>552</v>
      </c>
      <c r="F82" s="1">
        <v>35.44</v>
      </c>
      <c r="G82" s="1">
        <v>83.58</v>
      </c>
      <c r="H82" s="13">
        <f t="shared" si="2"/>
        <v>83.97</v>
      </c>
      <c r="I82" s="13">
        <f t="shared" si="3"/>
        <v>35.729999999999997</v>
      </c>
      <c r="J82" s="13"/>
    </row>
    <row r="83" spans="1:10">
      <c r="A83" s="1" t="s">
        <v>539</v>
      </c>
      <c r="B83" s="16">
        <v>40</v>
      </c>
      <c r="C83" s="1" t="s">
        <v>497</v>
      </c>
      <c r="D83" s="1" t="s">
        <v>298</v>
      </c>
      <c r="E83" s="1" t="s">
        <v>553</v>
      </c>
      <c r="F83" s="1">
        <v>35.36</v>
      </c>
      <c r="G83" s="1">
        <v>84.28</v>
      </c>
      <c r="H83" s="13">
        <f t="shared" si="2"/>
        <v>84.47</v>
      </c>
      <c r="I83" s="13">
        <f t="shared" si="3"/>
        <v>35.6</v>
      </c>
      <c r="J83" s="13"/>
    </row>
    <row r="84" spans="1:10">
      <c r="A84" s="1" t="s">
        <v>539</v>
      </c>
      <c r="B84" s="15">
        <v>299</v>
      </c>
      <c r="C84" s="1" t="s">
        <v>497</v>
      </c>
      <c r="D84" s="1" t="s">
        <v>298</v>
      </c>
      <c r="E84" s="1" t="s">
        <v>554</v>
      </c>
      <c r="F84" s="1">
        <v>36.19</v>
      </c>
      <c r="G84" s="1">
        <v>87.5</v>
      </c>
      <c r="H84" s="13">
        <f t="shared" si="2"/>
        <v>87.83</v>
      </c>
      <c r="I84" s="13">
        <f t="shared" si="3"/>
        <v>36.32</v>
      </c>
      <c r="J84" s="13"/>
    </row>
    <row r="85" spans="1:10">
      <c r="A85" s="1" t="s">
        <v>539</v>
      </c>
      <c r="B85" s="15">
        <v>494</v>
      </c>
      <c r="C85" s="1" t="s">
        <v>497</v>
      </c>
      <c r="D85" s="1" t="s">
        <v>298</v>
      </c>
      <c r="E85" s="1" t="s">
        <v>555</v>
      </c>
      <c r="F85" s="1">
        <v>36.15</v>
      </c>
      <c r="G85" s="1">
        <v>89.11</v>
      </c>
      <c r="H85" s="13">
        <f t="shared" si="2"/>
        <v>89.18</v>
      </c>
      <c r="I85" s="13">
        <f t="shared" si="3"/>
        <v>36.25</v>
      </c>
      <c r="J85" s="13"/>
    </row>
    <row r="86" spans="1:10">
      <c r="A86" s="1" t="s">
        <v>539</v>
      </c>
      <c r="B86" s="15">
        <v>52</v>
      </c>
      <c r="C86" s="1" t="s">
        <v>497</v>
      </c>
      <c r="D86" s="1" t="s">
        <v>298</v>
      </c>
      <c r="E86" s="1" t="s">
        <v>253</v>
      </c>
      <c r="F86" s="1">
        <v>35.299999999999997</v>
      </c>
      <c r="G86" s="1">
        <v>85.1</v>
      </c>
      <c r="H86" s="13">
        <f t="shared" si="2"/>
        <v>85.17</v>
      </c>
      <c r="I86" s="13">
        <f t="shared" si="3"/>
        <v>35.5</v>
      </c>
      <c r="J86" s="13"/>
    </row>
    <row r="87" spans="1:10">
      <c r="A87" s="1" t="s">
        <v>539</v>
      </c>
      <c r="B87" s="15">
        <v>678</v>
      </c>
      <c r="C87" s="1" t="s">
        <v>497</v>
      </c>
      <c r="D87" s="1" t="s">
        <v>14</v>
      </c>
      <c r="E87" s="1" t="s">
        <v>556</v>
      </c>
      <c r="F87" s="1">
        <v>35.44</v>
      </c>
      <c r="G87" s="1">
        <v>90.33</v>
      </c>
      <c r="H87" s="13">
        <f t="shared" si="2"/>
        <v>90.55</v>
      </c>
      <c r="I87" s="13">
        <f t="shared" si="3"/>
        <v>35.729999999999997</v>
      </c>
      <c r="J87" s="13"/>
    </row>
    <row r="88" spans="1:10">
      <c r="A88" s="1" t="s">
        <v>539</v>
      </c>
      <c r="B88" s="15">
        <v>741</v>
      </c>
      <c r="C88" s="1" t="s">
        <v>497</v>
      </c>
      <c r="D88" s="1" t="s">
        <v>14</v>
      </c>
      <c r="E88" s="1" t="s">
        <v>557</v>
      </c>
      <c r="F88" s="1">
        <v>33.119999999999997</v>
      </c>
      <c r="G88" s="1">
        <v>92.39</v>
      </c>
      <c r="H88" s="13">
        <f t="shared" si="2"/>
        <v>92.65</v>
      </c>
      <c r="I88" s="13">
        <f t="shared" si="3"/>
        <v>33.200000000000003</v>
      </c>
      <c r="J88" s="13"/>
    </row>
    <row r="89" spans="1:10">
      <c r="A89" s="1" t="s">
        <v>539</v>
      </c>
      <c r="B89" s="15">
        <v>79</v>
      </c>
      <c r="C89" s="1" t="s">
        <v>497</v>
      </c>
      <c r="D89" s="1" t="s">
        <v>76</v>
      </c>
      <c r="E89" s="1" t="s">
        <v>558</v>
      </c>
      <c r="F89" s="1">
        <v>34.15</v>
      </c>
      <c r="G89" s="1">
        <v>85.11</v>
      </c>
      <c r="H89" s="13">
        <f t="shared" si="2"/>
        <v>85.18</v>
      </c>
      <c r="I89" s="13">
        <f t="shared" si="3"/>
        <v>34.25</v>
      </c>
      <c r="J89" s="13"/>
    </row>
    <row r="90" spans="1:10">
      <c r="A90" s="1" t="s">
        <v>539</v>
      </c>
      <c r="B90" s="15">
        <v>342</v>
      </c>
      <c r="C90" s="1" t="s">
        <v>497</v>
      </c>
      <c r="D90" s="1" t="s">
        <v>7</v>
      </c>
      <c r="E90" s="1" t="s">
        <v>543</v>
      </c>
      <c r="F90" s="1">
        <v>34.43</v>
      </c>
      <c r="G90" s="1">
        <v>86.35</v>
      </c>
      <c r="H90" s="13">
        <f t="shared" si="2"/>
        <v>86.58</v>
      </c>
      <c r="I90" s="13">
        <f t="shared" si="3"/>
        <v>34.72</v>
      </c>
      <c r="J90" s="13"/>
    </row>
    <row r="91" spans="1:10">
      <c r="A91" s="1" t="s">
        <v>539</v>
      </c>
      <c r="B91" s="15">
        <v>356</v>
      </c>
      <c r="C91" s="1" t="s">
        <v>497</v>
      </c>
      <c r="D91" s="1" t="s">
        <v>7</v>
      </c>
      <c r="E91" s="1" t="s">
        <v>559</v>
      </c>
      <c r="F91" s="1">
        <v>33.56</v>
      </c>
      <c r="G91" s="1">
        <v>86.28</v>
      </c>
      <c r="H91" s="13">
        <f t="shared" si="2"/>
        <v>86.47</v>
      </c>
      <c r="I91" s="13">
        <f t="shared" si="3"/>
        <v>33.93</v>
      </c>
      <c r="J91" s="13"/>
    </row>
    <row r="92" spans="1:10">
      <c r="A92" s="1" t="s">
        <v>539</v>
      </c>
      <c r="B92" s="15">
        <v>434</v>
      </c>
      <c r="C92" s="1" t="s">
        <v>497</v>
      </c>
      <c r="D92" s="1" t="s">
        <v>7</v>
      </c>
      <c r="E92" s="1" t="s">
        <v>560</v>
      </c>
      <c r="F92" s="1">
        <v>31.54</v>
      </c>
      <c r="G92" s="1">
        <v>86.09</v>
      </c>
      <c r="H92" s="13">
        <f t="shared" si="2"/>
        <v>86.15</v>
      </c>
      <c r="I92" s="13">
        <f t="shared" si="3"/>
        <v>31.9</v>
      </c>
      <c r="J92" s="13"/>
    </row>
    <row r="93" spans="1:10">
      <c r="A93" s="1" t="s">
        <v>539</v>
      </c>
      <c r="B93" s="15">
        <v>444</v>
      </c>
      <c r="C93" s="1" t="s">
        <v>497</v>
      </c>
      <c r="D93" s="1" t="s">
        <v>7</v>
      </c>
      <c r="E93" s="1" t="s">
        <v>561</v>
      </c>
      <c r="F93" s="1">
        <v>31.24</v>
      </c>
      <c r="G93" s="1">
        <v>86.29</v>
      </c>
      <c r="H93" s="13">
        <f t="shared" si="2"/>
        <v>86.48</v>
      </c>
      <c r="I93" s="13">
        <f t="shared" si="3"/>
        <v>31.4</v>
      </c>
      <c r="J93" s="13"/>
    </row>
    <row r="94" spans="1:10">
      <c r="A94" s="1" t="s">
        <v>539</v>
      </c>
      <c r="B94" s="15">
        <v>446</v>
      </c>
      <c r="C94" s="1" t="s">
        <v>497</v>
      </c>
      <c r="D94" s="1" t="s">
        <v>7</v>
      </c>
      <c r="E94" s="1" t="s">
        <v>562</v>
      </c>
      <c r="F94" s="1">
        <v>33.58</v>
      </c>
      <c r="G94" s="1">
        <v>86.52</v>
      </c>
      <c r="H94" s="13">
        <f t="shared" si="2"/>
        <v>86.87</v>
      </c>
      <c r="I94" s="13">
        <f t="shared" si="3"/>
        <v>33.97</v>
      </c>
      <c r="J94" s="13"/>
    </row>
    <row r="95" spans="1:10">
      <c r="A95" s="1" t="s">
        <v>539</v>
      </c>
      <c r="B95" s="15">
        <v>472</v>
      </c>
      <c r="C95" s="1" t="s">
        <v>497</v>
      </c>
      <c r="D95" s="1" t="s">
        <v>7</v>
      </c>
      <c r="E95" s="1" t="s">
        <v>563</v>
      </c>
      <c r="F95" s="1">
        <v>30.59</v>
      </c>
      <c r="G95" s="1">
        <v>87.51</v>
      </c>
      <c r="H95" s="13">
        <f t="shared" si="2"/>
        <v>87.85</v>
      </c>
      <c r="I95" s="13">
        <f t="shared" si="3"/>
        <v>30.98</v>
      </c>
      <c r="J95" s="13"/>
    </row>
    <row r="96" spans="1:10">
      <c r="A96" s="1" t="s">
        <v>539</v>
      </c>
      <c r="B96" s="15">
        <v>548</v>
      </c>
      <c r="C96" s="1" t="s">
        <v>497</v>
      </c>
      <c r="D96" s="1" t="s">
        <v>503</v>
      </c>
      <c r="E96" s="1" t="s">
        <v>564</v>
      </c>
      <c r="F96" s="1">
        <v>33.479999999999997</v>
      </c>
      <c r="G96" s="1">
        <v>90.31</v>
      </c>
      <c r="H96" s="13">
        <f t="shared" si="2"/>
        <v>90.52</v>
      </c>
      <c r="I96" s="13">
        <f t="shared" si="3"/>
        <v>33.799999999999997</v>
      </c>
      <c r="J96" s="13"/>
    </row>
    <row r="97" spans="1:11">
      <c r="A97" s="1" t="s">
        <v>539</v>
      </c>
      <c r="B97" s="15">
        <v>595</v>
      </c>
      <c r="C97" s="1" t="s">
        <v>497</v>
      </c>
      <c r="D97" s="1" t="s">
        <v>503</v>
      </c>
      <c r="E97" s="1" t="s">
        <v>565</v>
      </c>
      <c r="F97" s="1">
        <v>31.49</v>
      </c>
      <c r="G97" s="1">
        <v>91.03</v>
      </c>
      <c r="H97" s="13">
        <f t="shared" si="2"/>
        <v>91.05</v>
      </c>
      <c r="I97" s="13">
        <f t="shared" si="3"/>
        <v>31.82</v>
      </c>
      <c r="J97" s="13"/>
    </row>
    <row r="98" spans="1:11">
      <c r="A98" s="1" t="s">
        <v>539</v>
      </c>
      <c r="B98" s="15">
        <v>791</v>
      </c>
      <c r="C98" s="1" t="s">
        <v>497</v>
      </c>
      <c r="D98" s="1" t="s">
        <v>28</v>
      </c>
      <c r="E98" s="1" t="s">
        <v>566</v>
      </c>
      <c r="F98" s="1">
        <v>31.08</v>
      </c>
      <c r="G98" s="1">
        <v>93.16</v>
      </c>
      <c r="H98" s="13">
        <f t="shared" si="2"/>
        <v>93.27</v>
      </c>
      <c r="I98" s="13">
        <f t="shared" si="3"/>
        <v>31.13</v>
      </c>
      <c r="J98" s="13"/>
    </row>
    <row r="99" spans="1:11">
      <c r="A99" s="1" t="s">
        <v>539</v>
      </c>
      <c r="B99" s="15">
        <v>850</v>
      </c>
      <c r="C99" s="1" t="s">
        <v>497</v>
      </c>
      <c r="D99" s="1" t="s">
        <v>306</v>
      </c>
      <c r="E99" s="1" t="s">
        <v>567</v>
      </c>
      <c r="F99" s="1">
        <v>32.229999999999997</v>
      </c>
      <c r="G99" s="1">
        <v>96.5</v>
      </c>
      <c r="H99" s="13">
        <f t="shared" si="2"/>
        <v>96.83</v>
      </c>
      <c r="I99" s="13">
        <f t="shared" si="3"/>
        <v>32.380000000000003</v>
      </c>
      <c r="J99" s="13"/>
    </row>
    <row r="100" spans="1:11">
      <c r="A100" s="1" t="s">
        <v>539</v>
      </c>
      <c r="B100" s="15">
        <v>863</v>
      </c>
      <c r="C100" s="1" t="s">
        <v>497</v>
      </c>
      <c r="D100" s="1" t="s">
        <v>306</v>
      </c>
      <c r="E100" s="1" t="s">
        <v>568</v>
      </c>
      <c r="F100" s="1">
        <v>30.04</v>
      </c>
      <c r="G100" s="1">
        <v>94.07</v>
      </c>
      <c r="H100" s="13">
        <f t="shared" si="2"/>
        <v>94.12</v>
      </c>
      <c r="I100" s="13">
        <f t="shared" si="3"/>
        <v>30.07</v>
      </c>
      <c r="J100" s="13"/>
    </row>
    <row r="101" spans="1:11">
      <c r="A101" s="1" t="s">
        <v>0</v>
      </c>
      <c r="B101" s="1">
        <v>833</v>
      </c>
      <c r="C101" s="1" t="s">
        <v>508</v>
      </c>
      <c r="D101" s="1" t="s">
        <v>306</v>
      </c>
      <c r="E101" s="1" t="s">
        <v>569</v>
      </c>
      <c r="F101" s="1">
        <v>33.26</v>
      </c>
      <c r="G101" s="1">
        <v>94.04</v>
      </c>
      <c r="H101" s="13">
        <f t="shared" si="2"/>
        <v>94.07</v>
      </c>
      <c r="I101" s="13">
        <f t="shared" si="3"/>
        <v>33.43</v>
      </c>
      <c r="J101" s="13"/>
    </row>
    <row r="102" spans="1:11">
      <c r="A102" s="1" t="s">
        <v>0</v>
      </c>
      <c r="B102" s="1">
        <v>827</v>
      </c>
      <c r="C102" s="1" t="s">
        <v>508</v>
      </c>
      <c r="D102" s="1" t="s">
        <v>306</v>
      </c>
      <c r="E102" s="1" t="s">
        <v>570</v>
      </c>
      <c r="F102" s="1">
        <v>32.21</v>
      </c>
      <c r="G102" s="1">
        <v>95.18</v>
      </c>
      <c r="H102" s="13">
        <f t="shared" si="2"/>
        <v>95.3</v>
      </c>
      <c r="I102" s="13">
        <f t="shared" si="3"/>
        <v>32.35</v>
      </c>
      <c r="J102" s="13"/>
    </row>
    <row r="103" spans="1:11">
      <c r="A103" s="1" t="s">
        <v>0</v>
      </c>
      <c r="B103" s="1">
        <v>891</v>
      </c>
      <c r="C103" s="1" t="s">
        <v>508</v>
      </c>
      <c r="D103" s="1" t="s">
        <v>306</v>
      </c>
      <c r="E103" s="1" t="s">
        <v>307</v>
      </c>
      <c r="F103" s="1">
        <v>29.25</v>
      </c>
      <c r="G103" s="1">
        <v>98.29</v>
      </c>
      <c r="H103" s="13">
        <f t="shared" si="2"/>
        <v>98.48</v>
      </c>
      <c r="I103" s="13">
        <f t="shared" si="3"/>
        <v>29.42</v>
      </c>
      <c r="J103" s="13"/>
    </row>
    <row r="104" spans="1:11">
      <c r="A104" s="1" t="s">
        <v>0</v>
      </c>
      <c r="B104" s="1">
        <v>901</v>
      </c>
      <c r="C104" s="1" t="s">
        <v>508</v>
      </c>
      <c r="D104" s="1" t="s">
        <v>306</v>
      </c>
      <c r="E104" s="1" t="s">
        <v>571</v>
      </c>
      <c r="F104" s="1">
        <v>27.13</v>
      </c>
      <c r="G104" s="1">
        <v>98.8</v>
      </c>
      <c r="H104" s="13">
        <f t="shared" si="2"/>
        <v>99.33</v>
      </c>
      <c r="I104" s="13">
        <f t="shared" si="3"/>
        <v>27.22</v>
      </c>
      <c r="J104" s="13"/>
    </row>
    <row r="105" spans="1:11">
      <c r="A105" s="1" t="s">
        <v>539</v>
      </c>
      <c r="B105" s="15">
        <v>893</v>
      </c>
      <c r="C105" s="1" t="s">
        <v>497</v>
      </c>
      <c r="D105" s="1" t="s">
        <v>306</v>
      </c>
      <c r="E105" s="1" t="s">
        <v>547</v>
      </c>
      <c r="F105" s="1">
        <v>27.31</v>
      </c>
      <c r="G105" s="1">
        <v>99.29</v>
      </c>
      <c r="H105" s="13">
        <f t="shared" ref="H105:H194" si="4">ROUND((ROUNDDOWN(G105,0)+(G105-ROUNDDOWN(G105,0))*(5/3)),2)</f>
        <v>99.48</v>
      </c>
      <c r="I105" s="13">
        <f t="shared" ref="I105:I195" si="5">ROUND((ROUNDDOWN(F105,0)+(F105-ROUNDDOWN(F105,0))*(5/3)),2)</f>
        <v>27.52</v>
      </c>
      <c r="J105" s="13"/>
    </row>
    <row r="106" spans="1:11">
      <c r="A106" s="1" t="s">
        <v>539</v>
      </c>
      <c r="B106" s="15">
        <v>894</v>
      </c>
      <c r="C106" s="1" t="s">
        <v>497</v>
      </c>
      <c r="D106" s="1" t="s">
        <v>306</v>
      </c>
      <c r="E106" s="1" t="s">
        <v>546</v>
      </c>
      <c r="F106" s="1">
        <v>28.2</v>
      </c>
      <c r="G106" s="1">
        <v>99.21</v>
      </c>
      <c r="H106" s="13">
        <f t="shared" si="4"/>
        <v>99.35</v>
      </c>
      <c r="I106" s="13">
        <f t="shared" si="5"/>
        <v>28.33</v>
      </c>
      <c r="J106" s="13"/>
    </row>
    <row r="107" spans="1:11">
      <c r="A107" s="1" t="s">
        <v>539</v>
      </c>
      <c r="B107" s="15">
        <v>911</v>
      </c>
      <c r="C107" s="1" t="s">
        <v>497</v>
      </c>
      <c r="D107" s="1" t="s">
        <v>306</v>
      </c>
      <c r="E107" s="1" t="s">
        <v>523</v>
      </c>
      <c r="F107" s="1">
        <v>25.55</v>
      </c>
      <c r="G107" s="1">
        <v>97.29</v>
      </c>
      <c r="H107" s="13">
        <f t="shared" si="4"/>
        <v>97.48</v>
      </c>
      <c r="I107" s="13">
        <f t="shared" si="5"/>
        <v>25.92</v>
      </c>
      <c r="J107" s="13"/>
    </row>
    <row r="108" spans="1:11">
      <c r="A108" s="1" t="s">
        <v>539</v>
      </c>
      <c r="B108" s="15">
        <v>252</v>
      </c>
      <c r="C108" s="1" t="s">
        <v>497</v>
      </c>
      <c r="D108" s="1" t="s">
        <v>60</v>
      </c>
      <c r="E108" s="1" t="s">
        <v>572</v>
      </c>
      <c r="F108" s="1">
        <v>29.88</v>
      </c>
      <c r="G108" s="1">
        <v>83.2</v>
      </c>
      <c r="H108" s="13">
        <f t="shared" si="4"/>
        <v>83.33</v>
      </c>
      <c r="I108" s="13">
        <f t="shared" si="5"/>
        <v>30.47</v>
      </c>
      <c r="J108" s="13"/>
    </row>
    <row r="109" spans="1:11">
      <c r="A109" s="1" t="s">
        <v>539</v>
      </c>
      <c r="B109" s="15">
        <v>263</v>
      </c>
      <c r="C109" s="1" t="s">
        <v>497</v>
      </c>
      <c r="D109" s="1" t="s">
        <v>60</v>
      </c>
      <c r="E109" s="1" t="s">
        <v>573</v>
      </c>
      <c r="F109" s="1">
        <v>27.54</v>
      </c>
      <c r="G109" s="1">
        <v>81.349999999999994</v>
      </c>
      <c r="H109" s="13">
        <f t="shared" si="4"/>
        <v>81.58</v>
      </c>
      <c r="I109" s="13">
        <f t="shared" si="5"/>
        <v>27.9</v>
      </c>
      <c r="J109" s="13"/>
    </row>
    <row r="110" spans="1:11">
      <c r="A110" s="1" t="s">
        <v>0</v>
      </c>
      <c r="B110" s="2" t="s">
        <v>1</v>
      </c>
      <c r="C110" s="1" t="s">
        <v>2</v>
      </c>
      <c r="D110" s="1" t="s">
        <v>3</v>
      </c>
      <c r="E110" s="3" t="s">
        <v>4</v>
      </c>
      <c r="F110" s="1">
        <v>61.13</v>
      </c>
      <c r="G110" s="1">
        <v>149.53</v>
      </c>
      <c r="H110" s="1">
        <f t="shared" si="4"/>
        <v>149.88</v>
      </c>
      <c r="I110" s="1">
        <f t="shared" si="5"/>
        <v>61.22</v>
      </c>
      <c r="J110" s="1"/>
      <c r="K110" s="4"/>
    </row>
    <row r="111" spans="1:11">
      <c r="A111" s="1" t="s">
        <v>0</v>
      </c>
      <c r="B111" s="5" t="s">
        <v>6</v>
      </c>
      <c r="C111" s="1" t="s">
        <v>2</v>
      </c>
      <c r="D111" s="1" t="s">
        <v>7</v>
      </c>
      <c r="E111" s="3" t="s">
        <v>8</v>
      </c>
      <c r="F111" s="1">
        <v>33.31</v>
      </c>
      <c r="G111" s="1">
        <v>86.48</v>
      </c>
      <c r="H111" s="1">
        <f t="shared" si="4"/>
        <v>86.8</v>
      </c>
      <c r="I111" s="1">
        <f t="shared" si="5"/>
        <v>33.520000000000003</v>
      </c>
      <c r="J111" s="1"/>
    </row>
    <row r="112" spans="1:11">
      <c r="A112" s="1" t="s">
        <v>0</v>
      </c>
      <c r="B112" s="5" t="s">
        <v>9</v>
      </c>
      <c r="C112" s="1" t="s">
        <v>2</v>
      </c>
      <c r="D112" s="1" t="s">
        <v>7</v>
      </c>
      <c r="E112" s="3" t="s">
        <v>10</v>
      </c>
      <c r="F112" s="1">
        <v>30.41</v>
      </c>
      <c r="G112" s="1">
        <v>88.02</v>
      </c>
      <c r="H112" s="1">
        <f t="shared" si="4"/>
        <v>88.03</v>
      </c>
      <c r="I112" s="1">
        <f t="shared" si="5"/>
        <v>30.68</v>
      </c>
      <c r="J112" s="1"/>
    </row>
    <row r="113" spans="1:11">
      <c r="A113" s="1" t="s">
        <v>0</v>
      </c>
      <c r="B113" s="5" t="s">
        <v>11</v>
      </c>
      <c r="C113" s="1" t="s">
        <v>2</v>
      </c>
      <c r="D113" s="1" t="s">
        <v>7</v>
      </c>
      <c r="E113" s="3" t="s">
        <v>12</v>
      </c>
      <c r="F113" s="1">
        <v>32.21</v>
      </c>
      <c r="G113" s="1">
        <v>86.16</v>
      </c>
      <c r="H113" s="1">
        <f t="shared" si="4"/>
        <v>86.27</v>
      </c>
      <c r="I113" s="1">
        <f t="shared" si="5"/>
        <v>32.35</v>
      </c>
      <c r="J113" s="1"/>
    </row>
    <row r="114" spans="1:11">
      <c r="A114" s="1" t="s">
        <v>0</v>
      </c>
      <c r="B114" s="5" t="s">
        <v>13</v>
      </c>
      <c r="C114" s="1" t="s">
        <v>2</v>
      </c>
      <c r="D114" s="1" t="s">
        <v>14</v>
      </c>
      <c r="E114" s="3" t="s">
        <v>15</v>
      </c>
      <c r="F114" s="1">
        <v>34.44</v>
      </c>
      <c r="G114" s="1">
        <v>92.19</v>
      </c>
      <c r="H114" s="1">
        <f t="shared" si="4"/>
        <v>92.32</v>
      </c>
      <c r="I114" s="1">
        <f t="shared" si="5"/>
        <v>34.729999999999997</v>
      </c>
      <c r="J114" s="1"/>
    </row>
    <row r="115" spans="1:11">
      <c r="A115" s="1" t="s">
        <v>0</v>
      </c>
      <c r="B115" s="5" t="s">
        <v>16</v>
      </c>
      <c r="C115" s="1" t="s">
        <v>2</v>
      </c>
      <c r="D115" s="1" t="s">
        <v>17</v>
      </c>
      <c r="E115" s="3" t="s">
        <v>18</v>
      </c>
      <c r="F115" s="1">
        <v>35.11</v>
      </c>
      <c r="G115" s="1">
        <v>111.37</v>
      </c>
      <c r="H115" s="1">
        <f t="shared" si="4"/>
        <v>111.62</v>
      </c>
      <c r="I115" s="1">
        <f t="shared" si="5"/>
        <v>35.18</v>
      </c>
      <c r="J115" s="1"/>
      <c r="K115" s="4"/>
    </row>
    <row r="116" spans="1:11">
      <c r="A116" s="1" t="s">
        <v>0</v>
      </c>
      <c r="B116" s="5" t="s">
        <v>19</v>
      </c>
      <c r="C116" s="1" t="s">
        <v>2</v>
      </c>
      <c r="D116" s="1" t="s">
        <v>17</v>
      </c>
      <c r="E116" s="3" t="s">
        <v>20</v>
      </c>
      <c r="F116" s="1">
        <v>33.26</v>
      </c>
      <c r="G116" s="1">
        <v>112.04</v>
      </c>
      <c r="H116" s="1">
        <f t="shared" si="4"/>
        <v>112.07</v>
      </c>
      <c r="I116" s="1">
        <f t="shared" si="5"/>
        <v>33.43</v>
      </c>
      <c r="J116" s="1"/>
      <c r="K116" s="4"/>
    </row>
    <row r="117" spans="1:11">
      <c r="A117" s="1" t="s">
        <v>0</v>
      </c>
      <c r="B117" s="5" t="s">
        <v>21</v>
      </c>
      <c r="C117" s="1" t="s">
        <v>2</v>
      </c>
      <c r="D117" s="1" t="s">
        <v>17</v>
      </c>
      <c r="E117" s="3" t="s">
        <v>22</v>
      </c>
      <c r="F117" s="1">
        <v>33.130000000000003</v>
      </c>
      <c r="G117" s="1">
        <v>110.55</v>
      </c>
      <c r="H117" s="1">
        <f t="shared" si="4"/>
        <v>110.92</v>
      </c>
      <c r="I117" s="1">
        <f t="shared" si="5"/>
        <v>33.22</v>
      </c>
      <c r="J117" s="1"/>
      <c r="K117" s="4"/>
    </row>
    <row r="118" spans="1:11">
      <c r="A118" s="1" t="s">
        <v>0</v>
      </c>
      <c r="B118" s="2" t="s">
        <v>23</v>
      </c>
      <c r="C118" s="1" t="s">
        <v>2</v>
      </c>
      <c r="D118" s="1" t="s">
        <v>24</v>
      </c>
      <c r="E118" s="3" t="s">
        <v>25</v>
      </c>
      <c r="F118" s="1">
        <v>35.22</v>
      </c>
      <c r="G118" s="1">
        <v>119.1</v>
      </c>
      <c r="H118" s="1">
        <f t="shared" si="4"/>
        <v>119.17</v>
      </c>
      <c r="I118" s="1">
        <f t="shared" si="5"/>
        <v>35.369999999999997</v>
      </c>
      <c r="J118" s="1"/>
      <c r="K118" s="4"/>
    </row>
    <row r="119" spans="1:11">
      <c r="A119" s="1" t="s">
        <v>0</v>
      </c>
      <c r="B119" s="5" t="s">
        <v>26</v>
      </c>
      <c r="C119" s="1" t="s">
        <v>2</v>
      </c>
      <c r="D119" s="1" t="s">
        <v>24</v>
      </c>
      <c r="E119" s="3" t="s">
        <v>27</v>
      </c>
      <c r="F119" s="1">
        <v>36.450000000000003</v>
      </c>
      <c r="G119" s="1">
        <v>119.46</v>
      </c>
      <c r="H119" s="1">
        <f t="shared" si="4"/>
        <v>119.77</v>
      </c>
      <c r="I119" s="1">
        <f t="shared" si="5"/>
        <v>36.75</v>
      </c>
      <c r="J119" s="1"/>
      <c r="K119" s="4"/>
    </row>
    <row r="120" spans="1:11">
      <c r="A120" s="1" t="s">
        <v>0</v>
      </c>
      <c r="B120" s="5" t="s">
        <v>28</v>
      </c>
      <c r="C120" s="1" t="s">
        <v>2</v>
      </c>
      <c r="D120" s="1" t="s">
        <v>24</v>
      </c>
      <c r="E120" s="3" t="s">
        <v>29</v>
      </c>
      <c r="F120" s="1">
        <v>34.03</v>
      </c>
      <c r="G120" s="1">
        <v>118.15</v>
      </c>
      <c r="H120" s="1">
        <f t="shared" si="4"/>
        <v>118.25</v>
      </c>
      <c r="I120" s="1">
        <f t="shared" si="5"/>
        <v>34.049999999999997</v>
      </c>
      <c r="J120" s="1"/>
      <c r="K120" s="4"/>
    </row>
    <row r="121" spans="1:11">
      <c r="A121" s="1" t="s">
        <v>0</v>
      </c>
      <c r="B121" s="5" t="s">
        <v>30</v>
      </c>
      <c r="C121" s="1" t="s">
        <v>2</v>
      </c>
      <c r="D121" s="1" t="s">
        <v>24</v>
      </c>
      <c r="E121" s="3" t="s">
        <v>31</v>
      </c>
      <c r="F121" s="1">
        <v>37.39</v>
      </c>
      <c r="G121" s="1">
        <v>120.59</v>
      </c>
      <c r="H121" s="1">
        <f t="shared" si="4"/>
        <v>120.98</v>
      </c>
      <c r="I121" s="1">
        <f t="shared" si="5"/>
        <v>37.65</v>
      </c>
      <c r="J121" s="1"/>
      <c r="K121" s="4"/>
    </row>
    <row r="122" spans="1:11">
      <c r="A122" s="1" t="s">
        <v>0</v>
      </c>
      <c r="B122" s="5" t="s">
        <v>32</v>
      </c>
      <c r="C122" s="1" t="s">
        <v>2</v>
      </c>
      <c r="D122" s="1" t="s">
        <v>24</v>
      </c>
      <c r="E122" s="6" t="s">
        <v>33</v>
      </c>
      <c r="F122" s="1">
        <v>33.56</v>
      </c>
      <c r="G122" s="1">
        <v>117.23</v>
      </c>
      <c r="H122" s="1">
        <f t="shared" si="4"/>
        <v>117.38</v>
      </c>
      <c r="I122" s="1">
        <f t="shared" si="5"/>
        <v>33.93</v>
      </c>
      <c r="J122" s="1"/>
      <c r="K122" s="4"/>
    </row>
    <row r="123" spans="1:11">
      <c r="A123" s="1" t="s">
        <v>0</v>
      </c>
      <c r="B123" s="5" t="s">
        <v>34</v>
      </c>
      <c r="C123" s="1" t="s">
        <v>2</v>
      </c>
      <c r="D123" s="1" t="s">
        <v>24</v>
      </c>
      <c r="E123" s="3" t="s">
        <v>35</v>
      </c>
      <c r="F123" s="1">
        <v>38.340000000000003</v>
      </c>
      <c r="G123" s="1">
        <v>121.29</v>
      </c>
      <c r="H123" s="1">
        <f t="shared" si="4"/>
        <v>121.48</v>
      </c>
      <c r="I123" s="1">
        <f t="shared" si="5"/>
        <v>38.57</v>
      </c>
      <c r="J123" s="1"/>
      <c r="K123" s="4"/>
    </row>
    <row r="124" spans="1:11">
      <c r="A124" s="1" t="s">
        <v>0</v>
      </c>
      <c r="B124" s="5" t="s">
        <v>36</v>
      </c>
      <c r="C124" s="1" t="s">
        <v>2</v>
      </c>
      <c r="D124" s="1" t="s">
        <v>24</v>
      </c>
      <c r="E124" s="3" t="s">
        <v>37</v>
      </c>
      <c r="F124" s="1">
        <v>32.42</v>
      </c>
      <c r="G124" s="1">
        <v>117.09</v>
      </c>
      <c r="H124" s="1">
        <f t="shared" si="4"/>
        <v>117.15</v>
      </c>
      <c r="I124" s="1">
        <f t="shared" si="5"/>
        <v>32.700000000000003</v>
      </c>
      <c r="J124" s="1"/>
      <c r="K124" s="4"/>
    </row>
    <row r="125" spans="1:11">
      <c r="A125" s="1" t="s">
        <v>0</v>
      </c>
      <c r="B125" s="5" t="s">
        <v>38</v>
      </c>
      <c r="C125" s="1" t="s">
        <v>2</v>
      </c>
      <c r="D125" s="1" t="s">
        <v>24</v>
      </c>
      <c r="E125" s="3" t="s">
        <v>39</v>
      </c>
      <c r="F125" s="1">
        <v>37.49</v>
      </c>
      <c r="G125" s="1">
        <v>112.24</v>
      </c>
      <c r="H125" s="1">
        <f t="shared" si="4"/>
        <v>112.4</v>
      </c>
      <c r="I125" s="1">
        <f t="shared" si="5"/>
        <v>37.82</v>
      </c>
      <c r="J125" s="1"/>
      <c r="K125" s="4"/>
    </row>
    <row r="126" spans="1:11">
      <c r="A126" s="1" t="s">
        <v>0</v>
      </c>
      <c r="B126" s="5" t="s">
        <v>40</v>
      </c>
      <c r="C126" s="1" t="s">
        <v>2</v>
      </c>
      <c r="D126" s="1" t="s">
        <v>24</v>
      </c>
      <c r="E126" s="3" t="s">
        <v>41</v>
      </c>
      <c r="F126" s="1">
        <v>37.200000000000003</v>
      </c>
      <c r="G126" s="1">
        <v>121.53</v>
      </c>
      <c r="H126" s="1">
        <f t="shared" si="4"/>
        <v>121.88</v>
      </c>
      <c r="I126" s="1">
        <f t="shared" si="5"/>
        <v>37.33</v>
      </c>
      <c r="J126" s="1"/>
      <c r="K126" s="4"/>
    </row>
    <row r="127" spans="1:11">
      <c r="A127" s="1" t="s">
        <v>0</v>
      </c>
      <c r="B127" s="2" t="s">
        <v>42</v>
      </c>
      <c r="C127" s="1" t="s">
        <v>2</v>
      </c>
      <c r="D127" s="1" t="s">
        <v>43</v>
      </c>
      <c r="E127" s="3" t="s">
        <v>44</v>
      </c>
      <c r="F127" s="1">
        <v>38.5</v>
      </c>
      <c r="G127" s="1">
        <v>104.49</v>
      </c>
      <c r="H127" s="1">
        <f t="shared" si="4"/>
        <v>104.82</v>
      </c>
      <c r="I127" s="1">
        <f t="shared" si="5"/>
        <v>38.83</v>
      </c>
      <c r="J127" s="1"/>
      <c r="K127" s="4"/>
    </row>
    <row r="128" spans="1:11">
      <c r="A128" s="1" t="s">
        <v>0</v>
      </c>
      <c r="B128" s="5" t="s">
        <v>45</v>
      </c>
      <c r="C128" s="1" t="s">
        <v>2</v>
      </c>
      <c r="D128" s="1" t="s">
        <v>43</v>
      </c>
      <c r="E128" s="3" t="s">
        <v>46</v>
      </c>
      <c r="F128" s="1">
        <v>39.74</v>
      </c>
      <c r="G128" s="1">
        <v>104.99</v>
      </c>
      <c r="H128" s="1">
        <f t="shared" si="4"/>
        <v>105.65</v>
      </c>
      <c r="I128" s="1">
        <f t="shared" si="5"/>
        <v>40.229999999999997</v>
      </c>
      <c r="J128" s="1"/>
      <c r="K128" s="4"/>
    </row>
    <row r="129" spans="1:11">
      <c r="A129" s="1" t="s">
        <v>0</v>
      </c>
      <c r="B129" s="5" t="s">
        <v>47</v>
      </c>
      <c r="C129" s="1" t="s">
        <v>2</v>
      </c>
      <c r="D129" s="1" t="s">
        <v>48</v>
      </c>
      <c r="E129" s="3" t="s">
        <v>49</v>
      </c>
      <c r="F129" s="1">
        <v>41.45</v>
      </c>
      <c r="G129" s="1">
        <v>72.400000000000006</v>
      </c>
      <c r="H129" s="1">
        <f t="shared" si="4"/>
        <v>72.67</v>
      </c>
      <c r="I129" s="1">
        <f t="shared" si="5"/>
        <v>41.75</v>
      </c>
      <c r="J129" s="1"/>
      <c r="K129" s="4"/>
    </row>
    <row r="130" spans="1:11">
      <c r="A130" s="1" t="s">
        <v>0</v>
      </c>
      <c r="B130" s="5" t="s">
        <v>50</v>
      </c>
      <c r="C130" s="1" t="s">
        <v>2</v>
      </c>
      <c r="D130" s="1" t="s">
        <v>48</v>
      </c>
      <c r="E130" s="3" t="s">
        <v>51</v>
      </c>
      <c r="F130" s="1">
        <v>41.18</v>
      </c>
      <c r="G130" s="1">
        <v>72.55</v>
      </c>
      <c r="H130" s="1">
        <f t="shared" si="4"/>
        <v>72.92</v>
      </c>
      <c r="I130" s="1">
        <f t="shared" si="5"/>
        <v>41.3</v>
      </c>
      <c r="J130" s="1"/>
      <c r="K130" s="4"/>
    </row>
    <row r="131" spans="1:11">
      <c r="A131" s="1" t="s">
        <v>0</v>
      </c>
      <c r="B131" s="2" t="s">
        <v>6</v>
      </c>
      <c r="C131" s="1" t="s">
        <v>2</v>
      </c>
      <c r="D131" s="1" t="s">
        <v>48</v>
      </c>
      <c r="E131" s="3" t="s">
        <v>52</v>
      </c>
      <c r="F131" s="1">
        <v>41.11</v>
      </c>
      <c r="G131" s="1">
        <v>73.11</v>
      </c>
      <c r="H131" s="1">
        <f t="shared" si="4"/>
        <v>73.180000000000007</v>
      </c>
      <c r="I131" s="1">
        <f t="shared" si="5"/>
        <v>41.18</v>
      </c>
      <c r="J131" s="1"/>
      <c r="K131" s="4"/>
    </row>
    <row r="132" spans="1:11">
      <c r="A132" s="1" t="s">
        <v>0</v>
      </c>
      <c r="B132" s="5" t="s">
        <v>53</v>
      </c>
      <c r="C132" s="1" t="s">
        <v>2</v>
      </c>
      <c r="D132" s="1" t="s">
        <v>53</v>
      </c>
      <c r="E132" s="3" t="s">
        <v>54</v>
      </c>
      <c r="F132" s="1">
        <v>38.54</v>
      </c>
      <c r="G132" s="1">
        <v>77</v>
      </c>
      <c r="H132" s="1">
        <f t="shared" si="4"/>
        <v>77</v>
      </c>
      <c r="I132" s="1">
        <f t="shared" si="5"/>
        <v>38.9</v>
      </c>
      <c r="J132" s="1"/>
      <c r="K132" s="4"/>
    </row>
    <row r="133" spans="1:11">
      <c r="A133" s="1" t="s">
        <v>0</v>
      </c>
      <c r="B133" s="5" t="s">
        <v>55</v>
      </c>
      <c r="C133" s="1" t="s">
        <v>2</v>
      </c>
      <c r="D133" s="1" t="s">
        <v>56</v>
      </c>
      <c r="E133" s="3" t="s">
        <v>57</v>
      </c>
      <c r="F133" s="1">
        <v>39.44</v>
      </c>
      <c r="G133" s="1">
        <v>75.319999999999993</v>
      </c>
      <c r="H133" s="1">
        <f t="shared" si="4"/>
        <v>75.53</v>
      </c>
      <c r="I133" s="1">
        <f t="shared" si="5"/>
        <v>39.729999999999997</v>
      </c>
      <c r="J133" s="1"/>
      <c r="K133" s="4"/>
    </row>
    <row r="134" spans="1:11">
      <c r="A134" s="1" t="s">
        <v>0</v>
      </c>
      <c r="B134" s="5" t="s">
        <v>59</v>
      </c>
      <c r="C134" s="1" t="s">
        <v>2</v>
      </c>
      <c r="D134" s="1" t="s">
        <v>60</v>
      </c>
      <c r="E134" s="6" t="s">
        <v>61</v>
      </c>
      <c r="F134" s="1">
        <v>30.2</v>
      </c>
      <c r="G134" s="1">
        <v>81.39</v>
      </c>
      <c r="H134" s="1">
        <f t="shared" si="4"/>
        <v>81.650000000000006</v>
      </c>
      <c r="I134" s="1">
        <f t="shared" si="5"/>
        <v>30.33</v>
      </c>
      <c r="J134" s="1"/>
    </row>
    <row r="135" spans="1:11">
      <c r="A135" s="1" t="s">
        <v>0</v>
      </c>
      <c r="B135" s="5" t="s">
        <v>62</v>
      </c>
      <c r="C135" s="1" t="s">
        <v>2</v>
      </c>
      <c r="D135" s="1" t="s">
        <v>60</v>
      </c>
      <c r="E135" s="3" t="s">
        <v>63</v>
      </c>
      <c r="F135" s="1">
        <v>25.78</v>
      </c>
      <c r="G135" s="1">
        <v>80.2</v>
      </c>
      <c r="H135" s="1">
        <f t="shared" si="4"/>
        <v>80.33</v>
      </c>
      <c r="I135" s="1">
        <f t="shared" si="5"/>
        <v>26.3</v>
      </c>
      <c r="J135" s="1"/>
    </row>
    <row r="136" spans="1:11">
      <c r="A136" s="1" t="s">
        <v>0</v>
      </c>
      <c r="B136" s="5" t="s">
        <v>64</v>
      </c>
      <c r="C136" s="1" t="s">
        <v>2</v>
      </c>
      <c r="D136" s="1" t="s">
        <v>60</v>
      </c>
      <c r="E136" s="3" t="s">
        <v>65</v>
      </c>
      <c r="F136" s="1">
        <v>28.32</v>
      </c>
      <c r="G136" s="1">
        <v>81.22</v>
      </c>
      <c r="H136" s="1">
        <f t="shared" si="4"/>
        <v>81.37</v>
      </c>
      <c r="I136" s="1">
        <f t="shared" si="5"/>
        <v>28.53</v>
      </c>
      <c r="J136" s="1"/>
    </row>
    <row r="137" spans="1:11">
      <c r="A137" s="1" t="s">
        <v>0</v>
      </c>
      <c r="B137" s="5" t="s">
        <v>66</v>
      </c>
      <c r="C137" s="1" t="s">
        <v>2</v>
      </c>
      <c r="D137" s="1" t="s">
        <v>60</v>
      </c>
      <c r="E137" s="3" t="s">
        <v>67</v>
      </c>
      <c r="F137" s="1">
        <v>30.26</v>
      </c>
      <c r="G137" s="1">
        <v>87.12</v>
      </c>
      <c r="H137" s="1">
        <f t="shared" si="4"/>
        <v>87.2</v>
      </c>
      <c r="I137" s="1">
        <f t="shared" si="5"/>
        <v>30.43</v>
      </c>
      <c r="J137" s="1"/>
    </row>
    <row r="138" spans="1:11">
      <c r="A138" s="1" t="s">
        <v>0</v>
      </c>
      <c r="B138" s="5" t="s">
        <v>68</v>
      </c>
      <c r="C138" s="1" t="s">
        <v>2</v>
      </c>
      <c r="D138" s="1" t="s">
        <v>60</v>
      </c>
      <c r="E138" s="3" t="s">
        <v>69</v>
      </c>
      <c r="F138" s="1">
        <v>27.56</v>
      </c>
      <c r="G138" s="1">
        <v>82.27</v>
      </c>
      <c r="H138" s="1">
        <f t="shared" si="4"/>
        <v>82.45</v>
      </c>
      <c r="I138" s="1">
        <f t="shared" si="5"/>
        <v>27.93</v>
      </c>
      <c r="J138" s="1"/>
    </row>
    <row r="139" spans="1:11">
      <c r="A139" s="1" t="s">
        <v>0</v>
      </c>
      <c r="B139" s="5" t="s">
        <v>70</v>
      </c>
      <c r="C139" s="1" t="s">
        <v>2</v>
      </c>
      <c r="D139" s="1" t="s">
        <v>60</v>
      </c>
      <c r="E139" s="3" t="s">
        <v>71</v>
      </c>
      <c r="F139" s="1">
        <v>26.42</v>
      </c>
      <c r="G139" s="1">
        <v>80.03</v>
      </c>
      <c r="H139" s="1">
        <f t="shared" si="4"/>
        <v>80.05</v>
      </c>
      <c r="I139" s="1">
        <f t="shared" si="5"/>
        <v>26.7</v>
      </c>
      <c r="J139" s="1"/>
    </row>
    <row r="140" spans="1:11">
      <c r="A140" s="1" t="s">
        <v>0</v>
      </c>
      <c r="B140" s="5" t="s">
        <v>60</v>
      </c>
      <c r="C140" s="1" t="s">
        <v>2</v>
      </c>
      <c r="D140" s="1" t="s">
        <v>60</v>
      </c>
      <c r="E140" s="3" t="s">
        <v>72</v>
      </c>
      <c r="F140" s="1">
        <v>26.8</v>
      </c>
      <c r="G140" s="1">
        <v>80.900000000000006</v>
      </c>
      <c r="H140" s="1">
        <f t="shared" si="4"/>
        <v>81.5</v>
      </c>
      <c r="I140" s="1">
        <f t="shared" si="5"/>
        <v>27.33</v>
      </c>
      <c r="J140" s="1"/>
    </row>
    <row r="141" spans="1:11">
      <c r="A141" s="1" t="s">
        <v>0</v>
      </c>
      <c r="B141" s="5" t="s">
        <v>73</v>
      </c>
      <c r="C141" s="1" t="s">
        <v>2</v>
      </c>
      <c r="D141" s="1" t="s">
        <v>60</v>
      </c>
      <c r="E141" s="3" t="s">
        <v>74</v>
      </c>
      <c r="F141" s="1">
        <v>30.27</v>
      </c>
      <c r="G141" s="1">
        <v>84.15</v>
      </c>
      <c r="H141" s="1">
        <f t="shared" si="4"/>
        <v>84.25</v>
      </c>
      <c r="I141" s="1">
        <f t="shared" si="5"/>
        <v>30.45</v>
      </c>
      <c r="J141" s="1"/>
    </row>
    <row r="142" spans="1:11">
      <c r="A142" s="1" t="s">
        <v>0</v>
      </c>
      <c r="B142" s="2" t="s">
        <v>75</v>
      </c>
      <c r="C142" s="1" t="s">
        <v>2</v>
      </c>
      <c r="D142" s="1" t="s">
        <v>76</v>
      </c>
      <c r="E142" s="3" t="s">
        <v>77</v>
      </c>
      <c r="F142" s="1">
        <v>33.44</v>
      </c>
      <c r="G142" s="1">
        <v>84.23</v>
      </c>
      <c r="H142" s="1">
        <f t="shared" si="4"/>
        <v>84.38</v>
      </c>
      <c r="I142" s="1">
        <f t="shared" si="5"/>
        <v>33.729999999999997</v>
      </c>
      <c r="J142" s="1"/>
    </row>
    <row r="143" spans="1:11">
      <c r="A143" s="1" t="s">
        <v>0</v>
      </c>
      <c r="B143" s="2" t="s">
        <v>78</v>
      </c>
      <c r="C143" s="1" t="s">
        <v>2</v>
      </c>
      <c r="D143" s="1" t="s">
        <v>76</v>
      </c>
      <c r="E143" s="3" t="s">
        <v>79</v>
      </c>
      <c r="F143" s="1">
        <v>33.28</v>
      </c>
      <c r="G143" s="1">
        <v>81.58</v>
      </c>
      <c r="H143" s="1">
        <f t="shared" si="4"/>
        <v>81.97</v>
      </c>
      <c r="I143" s="1">
        <f t="shared" si="5"/>
        <v>33.47</v>
      </c>
      <c r="J143" s="1"/>
    </row>
    <row r="144" spans="1:11">
      <c r="A144" s="1" t="s">
        <v>0</v>
      </c>
      <c r="B144" s="2" t="s">
        <v>80</v>
      </c>
      <c r="C144" s="1" t="s">
        <v>2</v>
      </c>
      <c r="D144" s="1" t="s">
        <v>76</v>
      </c>
      <c r="E144" s="3" t="s">
        <v>81</v>
      </c>
      <c r="F144" s="1">
        <v>32.5</v>
      </c>
      <c r="G144" s="1">
        <v>83.39</v>
      </c>
      <c r="H144" s="1">
        <f t="shared" si="4"/>
        <v>83.65</v>
      </c>
      <c r="I144" s="1">
        <f t="shared" si="5"/>
        <v>32.83</v>
      </c>
      <c r="J144" s="1"/>
    </row>
    <row r="145" spans="1:11">
      <c r="A145" s="1" t="s">
        <v>0</v>
      </c>
      <c r="B145" s="5" t="s">
        <v>82</v>
      </c>
      <c r="C145" s="1" t="s">
        <v>2</v>
      </c>
      <c r="D145" s="1" t="s">
        <v>76</v>
      </c>
      <c r="E145" s="3" t="s">
        <v>83</v>
      </c>
      <c r="F145" s="1">
        <v>32.29</v>
      </c>
      <c r="G145" s="1">
        <v>84.56</v>
      </c>
      <c r="H145" s="1">
        <f t="shared" si="4"/>
        <v>84.93</v>
      </c>
      <c r="I145" s="1">
        <f t="shared" si="5"/>
        <v>32.479999999999997</v>
      </c>
      <c r="J145" s="1"/>
    </row>
    <row r="146" spans="1:11">
      <c r="A146" s="1" t="s">
        <v>0</v>
      </c>
      <c r="B146" s="5" t="s">
        <v>84</v>
      </c>
      <c r="C146" s="1" t="s">
        <v>2</v>
      </c>
      <c r="D146" s="1" t="s">
        <v>76</v>
      </c>
      <c r="E146" s="3" t="s">
        <v>85</v>
      </c>
      <c r="F146" s="1">
        <v>32.04</v>
      </c>
      <c r="G146" s="1">
        <v>81.05</v>
      </c>
      <c r="H146" s="1">
        <f t="shared" si="4"/>
        <v>81.08</v>
      </c>
      <c r="I146" s="1">
        <f t="shared" si="5"/>
        <v>32.07</v>
      </c>
      <c r="J146" s="1"/>
    </row>
    <row r="147" spans="1:11">
      <c r="A147" s="1" t="s">
        <v>0</v>
      </c>
      <c r="B147" s="5" t="s">
        <v>86</v>
      </c>
      <c r="C147" s="1" t="s">
        <v>2</v>
      </c>
      <c r="D147" s="1" t="s">
        <v>87</v>
      </c>
      <c r="E147" s="3" t="s">
        <v>88</v>
      </c>
      <c r="F147" s="1">
        <v>41.32</v>
      </c>
      <c r="G147" s="1">
        <v>90.35</v>
      </c>
      <c r="H147" s="1">
        <f t="shared" si="4"/>
        <v>90.58</v>
      </c>
      <c r="I147" s="1">
        <f t="shared" si="5"/>
        <v>41.53</v>
      </c>
      <c r="J147" s="1"/>
    </row>
    <row r="148" spans="1:11">
      <c r="A148" s="1" t="s">
        <v>0</v>
      </c>
      <c r="B148" s="5" t="s">
        <v>86</v>
      </c>
      <c r="C148" s="1" t="s">
        <v>2</v>
      </c>
      <c r="D148" s="1" t="s">
        <v>87</v>
      </c>
      <c r="E148" s="3" t="s">
        <v>89</v>
      </c>
      <c r="F148" s="1">
        <v>41.35</v>
      </c>
      <c r="G148" s="1">
        <v>93.37</v>
      </c>
      <c r="H148" s="1">
        <f t="shared" si="4"/>
        <v>93.62</v>
      </c>
      <c r="I148" s="1">
        <f t="shared" si="5"/>
        <v>41.58</v>
      </c>
      <c r="J148" s="1"/>
    </row>
    <row r="149" spans="1:11">
      <c r="A149" s="1" t="s">
        <v>0</v>
      </c>
      <c r="B149" s="5" t="s">
        <v>90</v>
      </c>
      <c r="C149" s="1" t="s">
        <v>2</v>
      </c>
      <c r="D149" s="1" t="s">
        <v>87</v>
      </c>
      <c r="E149" s="3" t="s">
        <v>91</v>
      </c>
      <c r="F149" s="1">
        <v>43.8</v>
      </c>
      <c r="G149" s="1">
        <v>93.12</v>
      </c>
      <c r="H149" s="1">
        <f t="shared" si="4"/>
        <v>93.2</v>
      </c>
      <c r="I149" s="1">
        <f t="shared" si="5"/>
        <v>44.33</v>
      </c>
      <c r="J149" s="1"/>
    </row>
    <row r="150" spans="1:11">
      <c r="A150" s="1" t="s">
        <v>0</v>
      </c>
      <c r="B150" s="5" t="s">
        <v>92</v>
      </c>
      <c r="C150" s="1" t="s">
        <v>2</v>
      </c>
      <c r="D150" s="1" t="s">
        <v>87</v>
      </c>
      <c r="E150" s="3" t="s">
        <v>93</v>
      </c>
      <c r="F150" s="1">
        <v>42.29</v>
      </c>
      <c r="G150" s="1">
        <v>96.23</v>
      </c>
      <c r="H150" s="1">
        <f t="shared" si="4"/>
        <v>96.38</v>
      </c>
      <c r="I150" s="1">
        <f t="shared" si="5"/>
        <v>42.48</v>
      </c>
      <c r="J150" s="1"/>
    </row>
    <row r="151" spans="1:11">
      <c r="A151" s="1" t="s">
        <v>0</v>
      </c>
      <c r="B151" s="2" t="s">
        <v>94</v>
      </c>
      <c r="C151" s="1" t="s">
        <v>2</v>
      </c>
      <c r="D151" s="1" t="s">
        <v>95</v>
      </c>
      <c r="E151" s="3" t="s">
        <v>96</v>
      </c>
      <c r="F151" s="1">
        <v>43.36</v>
      </c>
      <c r="G151" s="1">
        <v>116.12</v>
      </c>
      <c r="H151" s="1">
        <f t="shared" si="4"/>
        <v>116.2</v>
      </c>
      <c r="I151" s="1">
        <f t="shared" si="5"/>
        <v>43.6</v>
      </c>
      <c r="J151" s="1"/>
      <c r="K151" s="4"/>
    </row>
    <row r="152" spans="1:11">
      <c r="A152" s="1" t="s">
        <v>0</v>
      </c>
      <c r="B152" s="2" t="s">
        <v>97</v>
      </c>
      <c r="C152" s="1" t="s">
        <v>2</v>
      </c>
      <c r="D152" s="1" t="s">
        <v>95</v>
      </c>
      <c r="E152" s="3" t="s">
        <v>98</v>
      </c>
      <c r="F152" s="1">
        <v>43.3</v>
      </c>
      <c r="G152" s="1">
        <v>112.2</v>
      </c>
      <c r="H152" s="1">
        <f t="shared" si="4"/>
        <v>112.33</v>
      </c>
      <c r="I152" s="1">
        <f t="shared" si="5"/>
        <v>43.5</v>
      </c>
      <c r="J152" s="1"/>
    </row>
    <row r="153" spans="1:11">
      <c r="A153" s="1" t="s">
        <v>0</v>
      </c>
      <c r="B153" s="2" t="s">
        <v>99</v>
      </c>
      <c r="C153" s="1" t="s">
        <v>2</v>
      </c>
      <c r="D153" s="1" t="s">
        <v>100</v>
      </c>
      <c r="E153" s="3" t="s">
        <v>101</v>
      </c>
      <c r="F153" s="1">
        <v>41.52</v>
      </c>
      <c r="G153" s="1">
        <v>87.37</v>
      </c>
      <c r="H153" s="1">
        <f t="shared" si="4"/>
        <v>87.62</v>
      </c>
      <c r="I153" s="1">
        <f t="shared" si="5"/>
        <v>41.87</v>
      </c>
      <c r="J153" s="1"/>
    </row>
    <row r="154" spans="1:11">
      <c r="A154" s="1" t="s">
        <v>0</v>
      </c>
      <c r="B154" s="5" t="s">
        <v>102</v>
      </c>
      <c r="C154" s="1" t="s">
        <v>2</v>
      </c>
      <c r="D154" s="1" t="s">
        <v>100</v>
      </c>
      <c r="E154" s="3" t="s">
        <v>103</v>
      </c>
      <c r="F154" s="1">
        <v>42.16</v>
      </c>
      <c r="G154" s="1">
        <v>89.05</v>
      </c>
      <c r="H154" s="1">
        <f t="shared" si="4"/>
        <v>89.08</v>
      </c>
      <c r="I154" s="1">
        <f t="shared" si="5"/>
        <v>42.27</v>
      </c>
      <c r="J154" s="1"/>
    </row>
    <row r="155" spans="1:11">
      <c r="A155" s="1" t="s">
        <v>0</v>
      </c>
      <c r="B155" s="5" t="s">
        <v>104</v>
      </c>
      <c r="C155" s="1" t="s">
        <v>2</v>
      </c>
      <c r="D155" s="1" t="s">
        <v>100</v>
      </c>
      <c r="E155" s="3" t="s">
        <v>105</v>
      </c>
      <c r="F155" s="1">
        <v>40.409999999999997</v>
      </c>
      <c r="G155" s="1">
        <v>89.35</v>
      </c>
      <c r="H155" s="1">
        <f t="shared" si="4"/>
        <v>89.58</v>
      </c>
      <c r="I155" s="1">
        <f t="shared" si="5"/>
        <v>40.68</v>
      </c>
      <c r="J155" s="1"/>
    </row>
    <row r="156" spans="1:11">
      <c r="A156" s="1" t="s">
        <v>0</v>
      </c>
      <c r="B156" s="5" t="s">
        <v>106</v>
      </c>
      <c r="C156" s="1" t="s">
        <v>2</v>
      </c>
      <c r="D156" s="1" t="s">
        <v>100</v>
      </c>
      <c r="E156" s="3" t="s">
        <v>107</v>
      </c>
      <c r="F156" s="1">
        <v>39.47</v>
      </c>
      <c r="G156" s="1">
        <v>89.39</v>
      </c>
      <c r="H156" s="1">
        <f t="shared" si="4"/>
        <v>89.65</v>
      </c>
      <c r="I156" s="1">
        <f t="shared" si="5"/>
        <v>39.78</v>
      </c>
      <c r="J156" s="1"/>
    </row>
    <row r="157" spans="1:11">
      <c r="A157" s="1" t="s">
        <v>0</v>
      </c>
      <c r="B157" s="5" t="s">
        <v>108</v>
      </c>
      <c r="C157" s="1" t="s">
        <v>2</v>
      </c>
      <c r="D157" s="1" t="s">
        <v>109</v>
      </c>
      <c r="E157" s="3" t="s">
        <v>110</v>
      </c>
      <c r="F157" s="1">
        <v>41.04</v>
      </c>
      <c r="G157" s="1">
        <v>85.08</v>
      </c>
      <c r="H157" s="1">
        <f t="shared" si="4"/>
        <v>85.13</v>
      </c>
      <c r="I157" s="1">
        <f t="shared" si="5"/>
        <v>41.07</v>
      </c>
      <c r="J157" s="1"/>
    </row>
    <row r="158" spans="1:11">
      <c r="A158" s="1" t="s">
        <v>0</v>
      </c>
      <c r="B158" s="5" t="s">
        <v>111</v>
      </c>
      <c r="C158" s="1" t="s">
        <v>2</v>
      </c>
      <c r="D158" s="1" t="s">
        <v>109</v>
      </c>
      <c r="E158" s="3" t="s">
        <v>112</v>
      </c>
      <c r="F158" s="1">
        <v>39.46</v>
      </c>
      <c r="G158" s="1">
        <v>86.09</v>
      </c>
      <c r="H158" s="1">
        <f t="shared" si="4"/>
        <v>86.15</v>
      </c>
      <c r="I158" s="1">
        <f t="shared" si="5"/>
        <v>39.770000000000003</v>
      </c>
      <c r="J158" s="1"/>
    </row>
    <row r="159" spans="1:11">
      <c r="A159" s="1" t="s">
        <v>0</v>
      </c>
      <c r="B159" s="5" t="s">
        <v>113</v>
      </c>
      <c r="C159" s="1" t="s">
        <v>2</v>
      </c>
      <c r="D159" s="1" t="s">
        <v>109</v>
      </c>
      <c r="E159" s="3" t="s">
        <v>114</v>
      </c>
      <c r="F159" s="1">
        <v>41.4</v>
      </c>
      <c r="G159" s="1">
        <v>86.15</v>
      </c>
      <c r="H159" s="1">
        <f t="shared" si="4"/>
        <v>86.25</v>
      </c>
      <c r="I159" s="1">
        <f t="shared" si="5"/>
        <v>41.67</v>
      </c>
      <c r="J159" s="1"/>
    </row>
    <row r="160" spans="1:11">
      <c r="A160" s="1" t="s">
        <v>0</v>
      </c>
      <c r="B160" s="5" t="s">
        <v>108</v>
      </c>
      <c r="C160" s="1" t="s">
        <v>2</v>
      </c>
      <c r="D160" s="1" t="s">
        <v>109</v>
      </c>
      <c r="E160" s="3" t="s">
        <v>115</v>
      </c>
      <c r="F160" s="1">
        <v>37.58</v>
      </c>
      <c r="G160" s="1">
        <v>87.33</v>
      </c>
      <c r="H160" s="1">
        <f t="shared" si="4"/>
        <v>87.55</v>
      </c>
      <c r="I160" s="1">
        <f t="shared" si="5"/>
        <v>37.97</v>
      </c>
      <c r="J160" s="1"/>
    </row>
    <row r="161" spans="1:10">
      <c r="A161" s="1" t="s">
        <v>0</v>
      </c>
      <c r="B161" s="5" t="s">
        <v>116</v>
      </c>
      <c r="C161" s="1" t="s">
        <v>2</v>
      </c>
      <c r="D161" s="1" t="s">
        <v>109</v>
      </c>
      <c r="E161" s="3" t="s">
        <v>117</v>
      </c>
      <c r="F161" s="1">
        <v>41.35</v>
      </c>
      <c r="G161" s="1">
        <v>87.2</v>
      </c>
      <c r="H161" s="1">
        <f t="shared" si="4"/>
        <v>87.33</v>
      </c>
      <c r="I161" s="1">
        <f t="shared" si="5"/>
        <v>41.58</v>
      </c>
      <c r="J161" s="1"/>
    </row>
    <row r="162" spans="1:10">
      <c r="A162" s="1" t="s">
        <v>0</v>
      </c>
      <c r="B162" s="5" t="s">
        <v>118</v>
      </c>
      <c r="C162" s="1" t="s">
        <v>2</v>
      </c>
      <c r="D162" s="1" t="s">
        <v>109</v>
      </c>
      <c r="E162" s="3" t="s">
        <v>119</v>
      </c>
      <c r="F162" s="1">
        <v>39.28</v>
      </c>
      <c r="G162" s="1">
        <v>87.23</v>
      </c>
      <c r="H162" s="1">
        <f t="shared" si="4"/>
        <v>87.38</v>
      </c>
      <c r="I162" s="1">
        <f t="shared" si="5"/>
        <v>39.47</v>
      </c>
      <c r="J162" s="1"/>
    </row>
    <row r="163" spans="1:10">
      <c r="A163" s="1" t="s">
        <v>0</v>
      </c>
      <c r="B163" s="5" t="s">
        <v>120</v>
      </c>
      <c r="C163" s="1" t="s">
        <v>2</v>
      </c>
      <c r="D163" s="1" t="s">
        <v>121</v>
      </c>
      <c r="E163" s="3" t="s">
        <v>122</v>
      </c>
      <c r="F163" s="5">
        <v>37.409999999999997</v>
      </c>
      <c r="G163" s="1">
        <v>97.2</v>
      </c>
      <c r="H163" s="1">
        <f t="shared" si="4"/>
        <v>97.33</v>
      </c>
      <c r="I163" s="1">
        <f t="shared" si="5"/>
        <v>37.68</v>
      </c>
      <c r="J163" s="1"/>
    </row>
    <row r="164" spans="1:10">
      <c r="A164" s="1" t="s">
        <v>0</v>
      </c>
      <c r="B164" s="5" t="s">
        <v>123</v>
      </c>
      <c r="C164" s="1" t="s">
        <v>2</v>
      </c>
      <c r="D164" s="1" t="s">
        <v>124</v>
      </c>
      <c r="E164" s="3" t="s">
        <v>125</v>
      </c>
      <c r="F164" s="1">
        <v>38.01</v>
      </c>
      <c r="G164" s="1">
        <v>84.29</v>
      </c>
      <c r="H164" s="1">
        <f t="shared" si="4"/>
        <v>84.48</v>
      </c>
      <c r="I164" s="1">
        <f t="shared" si="5"/>
        <v>38.020000000000003</v>
      </c>
      <c r="J164" s="1"/>
    </row>
    <row r="165" spans="1:10">
      <c r="A165" s="1" t="s">
        <v>0</v>
      </c>
      <c r="B165" s="5" t="s">
        <v>123</v>
      </c>
      <c r="C165" s="1" t="s">
        <v>2</v>
      </c>
      <c r="D165" s="1" t="s">
        <v>124</v>
      </c>
      <c r="E165" s="3" t="s">
        <v>126</v>
      </c>
      <c r="F165" s="1">
        <v>38.15</v>
      </c>
      <c r="G165" s="1">
        <v>85.45</v>
      </c>
      <c r="H165" s="1">
        <f t="shared" si="4"/>
        <v>85.75</v>
      </c>
      <c r="I165" s="1">
        <f t="shared" si="5"/>
        <v>38.25</v>
      </c>
      <c r="J165" s="1"/>
    </row>
    <row r="166" spans="1:10">
      <c r="A166" s="1" t="s">
        <v>0</v>
      </c>
      <c r="B166" s="2" t="s">
        <v>127</v>
      </c>
      <c r="C166" s="1" t="s">
        <v>2</v>
      </c>
      <c r="D166" s="1" t="s">
        <v>28</v>
      </c>
      <c r="E166" s="3" t="s">
        <v>128</v>
      </c>
      <c r="F166" s="1">
        <v>30.29</v>
      </c>
      <c r="G166" s="1">
        <v>91.1</v>
      </c>
      <c r="H166" s="1">
        <f t="shared" si="4"/>
        <v>91.17</v>
      </c>
      <c r="I166" s="1">
        <f t="shared" si="5"/>
        <v>30.48</v>
      </c>
      <c r="J166" s="1"/>
    </row>
    <row r="167" spans="1:10">
      <c r="A167" s="1" t="s">
        <v>0</v>
      </c>
      <c r="B167" s="5" t="s">
        <v>129</v>
      </c>
      <c r="C167" s="1" t="s">
        <v>2</v>
      </c>
      <c r="D167" s="1" t="s">
        <v>28</v>
      </c>
      <c r="E167" s="3" t="s">
        <v>130</v>
      </c>
      <c r="F167" s="1">
        <v>29.95</v>
      </c>
      <c r="G167" s="1">
        <v>90.08</v>
      </c>
      <c r="H167" s="1">
        <f t="shared" si="4"/>
        <v>90.13</v>
      </c>
      <c r="I167" s="1">
        <f t="shared" si="5"/>
        <v>30.58</v>
      </c>
      <c r="J167" s="1"/>
    </row>
    <row r="168" spans="1:10">
      <c r="A168" s="1" t="s">
        <v>0</v>
      </c>
      <c r="B168" s="5" t="s">
        <v>131</v>
      </c>
      <c r="C168" s="1" t="s">
        <v>2</v>
      </c>
      <c r="D168" s="1" t="s">
        <v>28</v>
      </c>
      <c r="E168" s="3" t="s">
        <v>132</v>
      </c>
      <c r="F168" s="1">
        <v>32.299999999999997</v>
      </c>
      <c r="G168" s="1">
        <v>93.44</v>
      </c>
      <c r="H168" s="1">
        <f t="shared" si="4"/>
        <v>93.73</v>
      </c>
      <c r="I168" s="1">
        <f t="shared" si="5"/>
        <v>32.5</v>
      </c>
      <c r="J168" s="1"/>
    </row>
    <row r="169" spans="1:10">
      <c r="A169" s="1" t="s">
        <v>0</v>
      </c>
      <c r="B169" s="5" t="s">
        <v>133</v>
      </c>
      <c r="C169" s="1" t="s">
        <v>2</v>
      </c>
      <c r="D169" s="1" t="s">
        <v>134</v>
      </c>
      <c r="E169" s="3" t="s">
        <v>107</v>
      </c>
      <c r="F169" s="1">
        <v>42.06</v>
      </c>
      <c r="G169" s="1">
        <v>72.349999999999994</v>
      </c>
      <c r="H169" s="1">
        <f t="shared" si="4"/>
        <v>72.58</v>
      </c>
      <c r="I169" s="1">
        <f t="shared" si="5"/>
        <v>42.1</v>
      </c>
      <c r="J169" s="1"/>
    </row>
    <row r="170" spans="1:10">
      <c r="A170" s="1" t="s">
        <v>0</v>
      </c>
      <c r="B170" s="2" t="s">
        <v>135</v>
      </c>
      <c r="C170" s="1" t="s">
        <v>2</v>
      </c>
      <c r="D170" s="1" t="s">
        <v>134</v>
      </c>
      <c r="E170" s="3" t="s">
        <v>136</v>
      </c>
      <c r="F170" s="1">
        <v>42.21</v>
      </c>
      <c r="G170" s="1">
        <v>71.03</v>
      </c>
      <c r="H170" s="1">
        <f t="shared" si="4"/>
        <v>71.05</v>
      </c>
      <c r="I170" s="1">
        <f t="shared" si="5"/>
        <v>42.35</v>
      </c>
      <c r="J170" s="1"/>
    </row>
    <row r="171" spans="1:10">
      <c r="A171" s="1" t="s">
        <v>0</v>
      </c>
      <c r="B171" s="5" t="s">
        <v>137</v>
      </c>
      <c r="C171" s="1" t="s">
        <v>2</v>
      </c>
      <c r="D171" s="1" t="s">
        <v>134</v>
      </c>
      <c r="E171" s="3" t="s">
        <v>138</v>
      </c>
      <c r="F171" s="1">
        <v>42.16</v>
      </c>
      <c r="G171" s="1">
        <v>71.47</v>
      </c>
      <c r="H171" s="5">
        <f t="shared" si="4"/>
        <v>71.78</v>
      </c>
      <c r="I171" s="1">
        <f t="shared" si="5"/>
        <v>42.27</v>
      </c>
      <c r="J171" s="1"/>
    </row>
    <row r="172" spans="1:10">
      <c r="A172" s="1" t="s">
        <v>0</v>
      </c>
      <c r="B172" s="2" t="s">
        <v>139</v>
      </c>
      <c r="C172" s="1" t="s">
        <v>2</v>
      </c>
      <c r="D172" s="1" t="s">
        <v>140</v>
      </c>
      <c r="E172" s="3" t="s">
        <v>141</v>
      </c>
      <c r="F172" s="1">
        <v>39.17</v>
      </c>
      <c r="G172" s="1">
        <v>76.36</v>
      </c>
      <c r="H172" s="1">
        <f t="shared" si="4"/>
        <v>76.599999999999994</v>
      </c>
      <c r="I172" s="1">
        <f t="shared" si="5"/>
        <v>39.28</v>
      </c>
      <c r="J172" s="1"/>
    </row>
    <row r="173" spans="1:10">
      <c r="A173" s="1" t="s">
        <v>0</v>
      </c>
      <c r="B173" s="2" t="s">
        <v>142</v>
      </c>
      <c r="C173" s="1" t="s">
        <v>2</v>
      </c>
      <c r="D173" s="1" t="s">
        <v>143</v>
      </c>
      <c r="E173" s="3" t="s">
        <v>144</v>
      </c>
      <c r="F173" s="1">
        <v>44.48</v>
      </c>
      <c r="G173" s="1">
        <v>68.459999999999994</v>
      </c>
      <c r="H173" s="1">
        <f t="shared" si="4"/>
        <v>68.77</v>
      </c>
      <c r="I173" s="1">
        <f t="shared" si="5"/>
        <v>44.8</v>
      </c>
      <c r="J173" s="1"/>
    </row>
    <row r="174" spans="1:10">
      <c r="A174" s="1" t="s">
        <v>0</v>
      </c>
      <c r="B174" s="5" t="s">
        <v>145</v>
      </c>
      <c r="C174" s="1" t="s">
        <v>2</v>
      </c>
      <c r="D174" s="1" t="s">
        <v>143</v>
      </c>
      <c r="E174" s="3" t="s">
        <v>146</v>
      </c>
      <c r="F174" s="1">
        <v>43.39</v>
      </c>
      <c r="G174" s="1">
        <v>70.150000000000006</v>
      </c>
      <c r="H174" s="1">
        <f t="shared" si="4"/>
        <v>70.25</v>
      </c>
      <c r="I174" s="1">
        <f t="shared" si="5"/>
        <v>43.65</v>
      </c>
      <c r="J174" s="1"/>
    </row>
    <row r="175" spans="1:10">
      <c r="A175" s="1" t="s">
        <v>0</v>
      </c>
      <c r="B175" s="2" t="s">
        <v>147</v>
      </c>
      <c r="C175" s="1" t="s">
        <v>2</v>
      </c>
      <c r="D175" s="1" t="s">
        <v>148</v>
      </c>
      <c r="E175" s="3" t="s">
        <v>149</v>
      </c>
      <c r="F175" s="1">
        <v>42.16</v>
      </c>
      <c r="G175" s="1">
        <v>83.44</v>
      </c>
      <c r="H175" s="1">
        <f t="shared" si="4"/>
        <v>83.73</v>
      </c>
      <c r="I175" s="1">
        <f t="shared" si="5"/>
        <v>42.27</v>
      </c>
      <c r="J175" s="1"/>
    </row>
    <row r="176" spans="1:10">
      <c r="A176" s="1" t="s">
        <v>0</v>
      </c>
      <c r="B176" s="5" t="s">
        <v>150</v>
      </c>
      <c r="C176" s="1" t="s">
        <v>2</v>
      </c>
      <c r="D176" s="1" t="s">
        <v>148</v>
      </c>
      <c r="E176" s="3" t="s">
        <v>151</v>
      </c>
      <c r="F176" s="1">
        <v>42.19</v>
      </c>
      <c r="G176" s="1">
        <v>83.02</v>
      </c>
      <c r="H176" s="1">
        <f t="shared" si="4"/>
        <v>83.03</v>
      </c>
      <c r="I176" s="1">
        <f t="shared" si="5"/>
        <v>42.32</v>
      </c>
      <c r="J176" s="1"/>
    </row>
    <row r="177" spans="1:10">
      <c r="A177" s="1" t="s">
        <v>0</v>
      </c>
      <c r="B177" s="5" t="s">
        <v>152</v>
      </c>
      <c r="C177" s="1" t="s">
        <v>2</v>
      </c>
      <c r="D177" s="1" t="s">
        <v>148</v>
      </c>
      <c r="E177" s="3" t="s">
        <v>153</v>
      </c>
      <c r="F177" s="1">
        <v>43.01</v>
      </c>
      <c r="G177" s="1">
        <v>83.41</v>
      </c>
      <c r="H177" s="1">
        <f t="shared" si="4"/>
        <v>83.68</v>
      </c>
      <c r="I177" s="1">
        <f t="shared" si="5"/>
        <v>43.02</v>
      </c>
      <c r="J177" s="1"/>
    </row>
    <row r="178" spans="1:10">
      <c r="A178" s="1" t="s">
        <v>0</v>
      </c>
      <c r="B178" s="5" t="s">
        <v>154</v>
      </c>
      <c r="C178" s="1" t="s">
        <v>2</v>
      </c>
      <c r="D178" s="1" t="s">
        <v>148</v>
      </c>
      <c r="E178" s="3" t="s">
        <v>155</v>
      </c>
      <c r="F178" s="1">
        <v>42.57</v>
      </c>
      <c r="G178" s="1">
        <v>85.39</v>
      </c>
      <c r="H178" s="1">
        <f t="shared" si="4"/>
        <v>85.65</v>
      </c>
      <c r="I178" s="1">
        <f t="shared" si="5"/>
        <v>42.95</v>
      </c>
      <c r="J178" s="1"/>
    </row>
    <row r="179" spans="1:10">
      <c r="A179" s="1" t="s">
        <v>0</v>
      </c>
      <c r="B179" s="5" t="s">
        <v>156</v>
      </c>
      <c r="C179" s="1" t="s">
        <v>2</v>
      </c>
      <c r="D179" s="1" t="s">
        <v>148</v>
      </c>
      <c r="E179" s="3" t="s">
        <v>157</v>
      </c>
      <c r="F179" s="1">
        <v>42.44</v>
      </c>
      <c r="G179" s="1">
        <v>84.32</v>
      </c>
      <c r="H179" s="1">
        <f t="shared" si="4"/>
        <v>84.53</v>
      </c>
      <c r="I179" s="1">
        <f t="shared" si="5"/>
        <v>42.73</v>
      </c>
      <c r="J179" s="1"/>
    </row>
    <row r="180" spans="1:10">
      <c r="A180" s="1" t="s">
        <v>0</v>
      </c>
      <c r="B180" s="5" t="s">
        <v>158</v>
      </c>
      <c r="C180" s="1" t="s">
        <v>2</v>
      </c>
      <c r="D180" s="1" t="s">
        <v>159</v>
      </c>
      <c r="E180" s="3" t="s">
        <v>160</v>
      </c>
      <c r="F180" s="1">
        <v>44.58</v>
      </c>
      <c r="G180" s="1">
        <v>93.16</v>
      </c>
      <c r="H180" s="1">
        <f t="shared" si="4"/>
        <v>93.27</v>
      </c>
      <c r="I180" s="1">
        <f t="shared" si="5"/>
        <v>44.97</v>
      </c>
      <c r="J180" s="1"/>
    </row>
    <row r="181" spans="1:10">
      <c r="A181" s="1" t="s">
        <v>0</v>
      </c>
      <c r="B181" s="5" t="s">
        <v>161</v>
      </c>
      <c r="C181" s="1" t="s">
        <v>2</v>
      </c>
      <c r="D181" s="1" t="s">
        <v>159</v>
      </c>
      <c r="E181" s="3" t="s">
        <v>162</v>
      </c>
      <c r="F181" s="1">
        <v>46.47</v>
      </c>
      <c r="G181" s="1">
        <v>92.05</v>
      </c>
      <c r="H181" s="1">
        <f t="shared" si="4"/>
        <v>92.08</v>
      </c>
      <c r="I181" s="1">
        <f t="shared" si="5"/>
        <v>46.78</v>
      </c>
      <c r="J181" s="1"/>
    </row>
    <row r="182" spans="1:10">
      <c r="A182" s="1" t="s">
        <v>0</v>
      </c>
      <c r="B182" s="5" t="s">
        <v>163</v>
      </c>
      <c r="C182" s="1" t="s">
        <v>2</v>
      </c>
      <c r="D182" s="1" t="s">
        <v>159</v>
      </c>
      <c r="E182" s="3" t="s">
        <v>164</v>
      </c>
      <c r="F182" s="1">
        <v>43.58</v>
      </c>
      <c r="G182" s="1">
        <v>94.37</v>
      </c>
      <c r="H182" s="1">
        <f t="shared" si="4"/>
        <v>94.62</v>
      </c>
      <c r="I182" s="1">
        <f t="shared" si="5"/>
        <v>43.97</v>
      </c>
      <c r="J182" s="1"/>
    </row>
    <row r="183" spans="1:10">
      <c r="A183" s="1" t="s">
        <v>0</v>
      </c>
      <c r="B183" s="5" t="s">
        <v>165</v>
      </c>
      <c r="C183" s="1" t="s">
        <v>2</v>
      </c>
      <c r="D183" s="1" t="s">
        <v>159</v>
      </c>
      <c r="E183" s="3" t="s">
        <v>166</v>
      </c>
      <c r="F183" s="1">
        <v>47.29</v>
      </c>
      <c r="G183" s="1">
        <v>92.52</v>
      </c>
      <c r="H183" s="1">
        <f t="shared" si="4"/>
        <v>92.87</v>
      </c>
      <c r="I183" s="1">
        <f t="shared" si="5"/>
        <v>47.48</v>
      </c>
      <c r="J183" s="1"/>
    </row>
    <row r="184" spans="1:10">
      <c r="A184" s="1" t="s">
        <v>0</v>
      </c>
      <c r="B184" s="5" t="s">
        <v>167</v>
      </c>
      <c r="C184" s="1" t="s">
        <v>2</v>
      </c>
      <c r="D184" s="1" t="s">
        <v>168</v>
      </c>
      <c r="E184" s="3" t="s">
        <v>169</v>
      </c>
      <c r="F184" s="1">
        <v>39.049999999999997</v>
      </c>
      <c r="G184" s="1">
        <v>94.34</v>
      </c>
      <c r="H184" s="1">
        <f t="shared" si="4"/>
        <v>94.57</v>
      </c>
      <c r="I184" s="1">
        <f t="shared" si="5"/>
        <v>39.08</v>
      </c>
      <c r="J184" s="1"/>
    </row>
    <row r="185" spans="1:10">
      <c r="A185" s="1" t="s">
        <v>0</v>
      </c>
      <c r="B185" s="5" t="s">
        <v>170</v>
      </c>
      <c r="C185" s="1" t="s">
        <v>2</v>
      </c>
      <c r="D185" s="1" t="s">
        <v>168</v>
      </c>
      <c r="E185" s="3" t="s">
        <v>171</v>
      </c>
      <c r="F185" s="1">
        <v>37.119999999999997</v>
      </c>
      <c r="G185" s="1">
        <v>93.17</v>
      </c>
      <c r="H185" s="1">
        <f t="shared" si="4"/>
        <v>93.28</v>
      </c>
      <c r="I185" s="1">
        <f t="shared" si="5"/>
        <v>37.200000000000003</v>
      </c>
      <c r="J185" s="1"/>
    </row>
    <row r="186" spans="1:10">
      <c r="A186" s="1" t="s">
        <v>0</v>
      </c>
      <c r="B186" s="5" t="s">
        <v>172</v>
      </c>
      <c r="C186" s="1" t="s">
        <v>2</v>
      </c>
      <c r="D186" s="1" t="s">
        <v>168</v>
      </c>
      <c r="E186" s="3" t="s">
        <v>173</v>
      </c>
      <c r="F186" s="1">
        <v>38.369999999999997</v>
      </c>
      <c r="G186" s="1">
        <v>90.11</v>
      </c>
      <c r="H186" s="1">
        <f t="shared" si="4"/>
        <v>90.18</v>
      </c>
      <c r="I186" s="1">
        <f t="shared" si="5"/>
        <v>38.619999999999997</v>
      </c>
      <c r="J186" s="1"/>
    </row>
    <row r="187" spans="1:10">
      <c r="A187" s="1" t="s">
        <v>0</v>
      </c>
      <c r="B187" s="5" t="s">
        <v>174</v>
      </c>
      <c r="C187" s="1" t="s">
        <v>2</v>
      </c>
      <c r="D187" s="1" t="s">
        <v>168</v>
      </c>
      <c r="E187" s="3" t="s">
        <v>175</v>
      </c>
      <c r="F187" s="1">
        <v>39.450000000000003</v>
      </c>
      <c r="G187" s="1">
        <v>94.5</v>
      </c>
      <c r="H187" s="1">
        <f t="shared" si="4"/>
        <v>94.83</v>
      </c>
      <c r="I187" s="1">
        <f t="shared" si="5"/>
        <v>39.75</v>
      </c>
      <c r="J187" s="1"/>
    </row>
    <row r="188" spans="1:10">
      <c r="A188" s="1" t="s">
        <v>0</v>
      </c>
      <c r="B188" s="2" t="s">
        <v>176</v>
      </c>
      <c r="C188" s="1" t="s">
        <v>2</v>
      </c>
      <c r="D188" s="1" t="s">
        <v>177</v>
      </c>
      <c r="E188" s="3" t="s">
        <v>178</v>
      </c>
      <c r="F188" s="1">
        <v>45.47</v>
      </c>
      <c r="G188" s="1">
        <v>108.3</v>
      </c>
      <c r="H188" s="1">
        <f t="shared" si="4"/>
        <v>108.5</v>
      </c>
      <c r="I188" s="1">
        <f t="shared" si="5"/>
        <v>45.78</v>
      </c>
      <c r="J188" s="1"/>
    </row>
    <row r="189" spans="1:10">
      <c r="A189" s="1" t="s">
        <v>0</v>
      </c>
      <c r="B189" s="5" t="s">
        <v>179</v>
      </c>
      <c r="C189" s="1" t="s">
        <v>2</v>
      </c>
      <c r="D189" s="1" t="s">
        <v>177</v>
      </c>
      <c r="E189" s="3" t="s">
        <v>180</v>
      </c>
      <c r="F189" s="1">
        <v>46.51</v>
      </c>
      <c r="G189" s="1">
        <v>114</v>
      </c>
      <c r="H189" s="1">
        <f t="shared" si="4"/>
        <v>114</v>
      </c>
      <c r="I189" s="1">
        <f t="shared" si="5"/>
        <v>46.85</v>
      </c>
      <c r="J189" s="1"/>
    </row>
    <row r="190" spans="1:10">
      <c r="A190" s="1" t="s">
        <v>0</v>
      </c>
      <c r="B190" s="5" t="s">
        <v>181</v>
      </c>
      <c r="C190" s="1" t="s">
        <v>2</v>
      </c>
      <c r="D190" s="1" t="s">
        <v>177</v>
      </c>
      <c r="E190" s="3" t="s">
        <v>182</v>
      </c>
      <c r="F190" s="1">
        <v>47.3</v>
      </c>
      <c r="G190" s="1">
        <v>111.17</v>
      </c>
      <c r="H190" s="1">
        <f t="shared" si="4"/>
        <v>111.28</v>
      </c>
      <c r="I190" s="1">
        <f t="shared" si="5"/>
        <v>47.5</v>
      </c>
      <c r="J190" s="1"/>
    </row>
    <row r="191" spans="1:10">
      <c r="A191" s="1" t="s">
        <v>0</v>
      </c>
      <c r="B191" s="5" t="s">
        <v>177</v>
      </c>
      <c r="C191" s="1" t="s">
        <v>2</v>
      </c>
      <c r="D191" s="1" t="s">
        <v>177</v>
      </c>
      <c r="E191" s="3" t="s">
        <v>183</v>
      </c>
      <c r="F191" s="1">
        <v>47.1</v>
      </c>
      <c r="G191" s="1">
        <v>105.45</v>
      </c>
      <c r="H191" s="1">
        <f t="shared" si="4"/>
        <v>105.75</v>
      </c>
      <c r="I191" s="1">
        <f t="shared" si="5"/>
        <v>47.17</v>
      </c>
      <c r="J191" s="1"/>
    </row>
    <row r="192" spans="1:10">
      <c r="A192" s="1" t="s">
        <v>0</v>
      </c>
      <c r="B192" s="2" t="s">
        <v>184</v>
      </c>
      <c r="C192" s="1" t="s">
        <v>2</v>
      </c>
      <c r="D192" s="1" t="s">
        <v>185</v>
      </c>
      <c r="E192" s="3" t="s">
        <v>186</v>
      </c>
      <c r="F192" s="1">
        <v>35.35</v>
      </c>
      <c r="G192" s="1">
        <v>82.33</v>
      </c>
      <c r="H192" s="1">
        <f t="shared" si="4"/>
        <v>82.55</v>
      </c>
      <c r="I192" s="1">
        <f t="shared" si="5"/>
        <v>35.58</v>
      </c>
      <c r="J192" s="1"/>
    </row>
    <row r="193" spans="1:10">
      <c r="A193" s="1" t="s">
        <v>0</v>
      </c>
      <c r="B193" s="2" t="s">
        <v>187</v>
      </c>
      <c r="C193" s="1" t="s">
        <v>2</v>
      </c>
      <c r="D193" s="1" t="s">
        <v>185</v>
      </c>
      <c r="E193" s="3" t="s">
        <v>188</v>
      </c>
      <c r="F193" s="1">
        <v>35.130000000000003</v>
      </c>
      <c r="G193" s="1">
        <v>80.5</v>
      </c>
      <c r="H193" s="1">
        <f t="shared" si="4"/>
        <v>80.83</v>
      </c>
      <c r="I193" s="1">
        <f t="shared" si="5"/>
        <v>35.22</v>
      </c>
      <c r="J193" s="1"/>
    </row>
    <row r="194" spans="1:10">
      <c r="A194" s="1" t="s">
        <v>0</v>
      </c>
      <c r="B194" s="5" t="s">
        <v>189</v>
      </c>
      <c r="C194" s="1" t="s">
        <v>2</v>
      </c>
      <c r="D194" s="1" t="s">
        <v>185</v>
      </c>
      <c r="E194" s="3" t="s">
        <v>190</v>
      </c>
      <c r="F194" s="1">
        <v>35.299999999999997</v>
      </c>
      <c r="G194" s="1">
        <v>78.52</v>
      </c>
      <c r="H194" s="1">
        <f t="shared" si="4"/>
        <v>78.87</v>
      </c>
      <c r="I194" s="1">
        <f t="shared" si="5"/>
        <v>35.5</v>
      </c>
      <c r="J194" s="1"/>
    </row>
    <row r="195" spans="1:10">
      <c r="A195" s="1" t="s">
        <v>0</v>
      </c>
      <c r="B195" s="5" t="s">
        <v>191</v>
      </c>
      <c r="C195" s="1" t="s">
        <v>2</v>
      </c>
      <c r="D195" s="1" t="s">
        <v>185</v>
      </c>
      <c r="E195" s="3" t="s">
        <v>192</v>
      </c>
      <c r="F195" s="1">
        <v>35.46</v>
      </c>
      <c r="G195" s="1">
        <v>78.38</v>
      </c>
      <c r="H195" s="1">
        <v>78.38</v>
      </c>
      <c r="I195" s="1">
        <f t="shared" si="5"/>
        <v>35.770000000000003</v>
      </c>
      <c r="J195" s="1"/>
    </row>
    <row r="196" spans="1:10">
      <c r="A196" s="1" t="s">
        <v>0</v>
      </c>
      <c r="B196" s="5" t="s">
        <v>193</v>
      </c>
      <c r="C196" s="1" t="s">
        <v>2</v>
      </c>
      <c r="D196" s="1" t="s">
        <v>185</v>
      </c>
      <c r="E196" s="3" t="s">
        <v>194</v>
      </c>
      <c r="F196" s="1">
        <v>35.590000000000003</v>
      </c>
      <c r="G196" s="1">
        <v>78.540000000000006</v>
      </c>
      <c r="H196" s="1">
        <f t="shared" ref="H196:H206" si="6">ROUND((ROUNDDOWN(G196,0)+(G196-ROUNDDOWN(G196,0))*(5/3)),2)</f>
        <v>78.900000000000006</v>
      </c>
      <c r="I196" s="1">
        <f t="shared" ref="I196:I269" si="7">ROUND((ROUNDDOWN(F196,0)+(F196-ROUNDDOWN(F196,0))*(5/3)),2)</f>
        <v>35.979999999999997</v>
      </c>
      <c r="J196" s="1"/>
    </row>
    <row r="197" spans="1:10">
      <c r="A197" s="1" t="s">
        <v>0</v>
      </c>
      <c r="B197" s="5" t="s">
        <v>195</v>
      </c>
      <c r="C197" s="1" t="s">
        <v>2</v>
      </c>
      <c r="D197" s="1" t="s">
        <v>185</v>
      </c>
      <c r="E197" s="3" t="s">
        <v>196</v>
      </c>
      <c r="F197" s="1">
        <v>36.4</v>
      </c>
      <c r="G197" s="1">
        <v>79.489999999999995</v>
      </c>
      <c r="H197" s="1">
        <f t="shared" si="6"/>
        <v>79.819999999999993</v>
      </c>
      <c r="I197" s="1">
        <f t="shared" si="7"/>
        <v>36.67</v>
      </c>
      <c r="J197" s="1"/>
    </row>
    <row r="198" spans="1:10">
      <c r="A198" s="1" t="s">
        <v>0</v>
      </c>
      <c r="B198" s="2" t="s">
        <v>23</v>
      </c>
      <c r="C198" s="1" t="s">
        <v>2</v>
      </c>
      <c r="D198" s="1" t="s">
        <v>197</v>
      </c>
      <c r="E198" s="3" t="s">
        <v>198</v>
      </c>
      <c r="F198" s="1">
        <v>46.48</v>
      </c>
      <c r="G198" s="1">
        <v>100.47</v>
      </c>
      <c r="H198" s="1">
        <f t="shared" si="6"/>
        <v>100.78</v>
      </c>
      <c r="I198" s="1">
        <f t="shared" si="7"/>
        <v>46.8</v>
      </c>
      <c r="J198" s="1"/>
    </row>
    <row r="199" spans="1:10">
      <c r="A199" s="1" t="s">
        <v>0</v>
      </c>
      <c r="B199" s="5" t="s">
        <v>26</v>
      </c>
      <c r="C199" s="1" t="s">
        <v>2</v>
      </c>
      <c r="D199" s="1" t="s">
        <v>197</v>
      </c>
      <c r="E199" s="3" t="s">
        <v>199</v>
      </c>
      <c r="F199" s="1">
        <v>46.52</v>
      </c>
      <c r="G199" s="1">
        <v>96.47</v>
      </c>
      <c r="H199" s="1">
        <f t="shared" si="6"/>
        <v>96.78</v>
      </c>
      <c r="I199" s="1">
        <f t="shared" si="7"/>
        <v>46.87</v>
      </c>
      <c r="J199" s="1"/>
    </row>
    <row r="200" spans="1:10">
      <c r="A200" s="1" t="s">
        <v>0</v>
      </c>
      <c r="B200" s="5" t="s">
        <v>200</v>
      </c>
      <c r="C200" s="1" t="s">
        <v>2</v>
      </c>
      <c r="D200" s="1" t="s">
        <v>197</v>
      </c>
      <c r="E200" s="3" t="s">
        <v>201</v>
      </c>
      <c r="F200" s="1">
        <v>48.13</v>
      </c>
      <c r="G200" s="1">
        <v>101.17</v>
      </c>
      <c r="H200" s="1">
        <f t="shared" si="6"/>
        <v>101.28</v>
      </c>
      <c r="I200" s="1">
        <f t="shared" si="7"/>
        <v>48.22</v>
      </c>
      <c r="J200" s="1"/>
    </row>
    <row r="201" spans="1:10">
      <c r="A201" s="1" t="s">
        <v>0</v>
      </c>
      <c r="B201" s="5" t="s">
        <v>156</v>
      </c>
      <c r="C201" s="1" t="s">
        <v>2</v>
      </c>
      <c r="D201" s="1" t="s">
        <v>202</v>
      </c>
      <c r="E201" s="3" t="s">
        <v>203</v>
      </c>
      <c r="F201" s="1">
        <v>40.479999999999997</v>
      </c>
      <c r="G201" s="1">
        <v>96.4</v>
      </c>
      <c r="H201" s="1">
        <f t="shared" si="6"/>
        <v>96.67</v>
      </c>
      <c r="I201" s="1">
        <f t="shared" si="7"/>
        <v>40.799999999999997</v>
      </c>
      <c r="J201" s="1"/>
    </row>
    <row r="202" spans="1:10">
      <c r="A202" s="1" t="s">
        <v>0</v>
      </c>
      <c r="B202" s="5" t="s">
        <v>204</v>
      </c>
      <c r="C202" s="1" t="s">
        <v>2</v>
      </c>
      <c r="D202" s="1" t="s">
        <v>202</v>
      </c>
      <c r="E202" s="3" t="s">
        <v>205</v>
      </c>
      <c r="F202" s="1">
        <v>41.15</v>
      </c>
      <c r="G202" s="1">
        <v>95.56</v>
      </c>
      <c r="H202" s="1">
        <f t="shared" si="6"/>
        <v>95.93</v>
      </c>
      <c r="I202" s="1">
        <f t="shared" si="7"/>
        <v>41.25</v>
      </c>
      <c r="J202" s="1"/>
    </row>
    <row r="203" spans="1:10">
      <c r="A203" s="1" t="s">
        <v>0</v>
      </c>
      <c r="B203" s="5" t="s">
        <v>206</v>
      </c>
      <c r="C203" s="1" t="s">
        <v>2</v>
      </c>
      <c r="D203" s="1" t="s">
        <v>202</v>
      </c>
      <c r="E203" s="3" t="s">
        <v>207</v>
      </c>
      <c r="F203" s="1">
        <v>42.01</v>
      </c>
      <c r="G203" s="1">
        <v>97.26</v>
      </c>
      <c r="H203" s="1">
        <f t="shared" si="6"/>
        <v>97.43</v>
      </c>
      <c r="I203" s="1">
        <f t="shared" si="7"/>
        <v>42.02</v>
      </c>
      <c r="J203" s="1"/>
    </row>
    <row r="204" spans="1:10">
      <c r="A204" s="1" t="s">
        <v>0</v>
      </c>
      <c r="B204" s="5" t="s">
        <v>208</v>
      </c>
      <c r="C204" s="1" t="s">
        <v>2</v>
      </c>
      <c r="D204" s="1" t="s">
        <v>202</v>
      </c>
      <c r="E204" s="3" t="s">
        <v>209</v>
      </c>
      <c r="F204" s="1">
        <v>41.14</v>
      </c>
      <c r="G204" s="1">
        <v>100.76</v>
      </c>
      <c r="H204" s="1">
        <f t="shared" si="6"/>
        <v>101.27</v>
      </c>
      <c r="I204" s="1">
        <f t="shared" si="7"/>
        <v>41.23</v>
      </c>
      <c r="J204" s="1"/>
    </row>
    <row r="205" spans="1:10">
      <c r="A205" s="1" t="s">
        <v>0</v>
      </c>
      <c r="B205" s="5" t="s">
        <v>210</v>
      </c>
      <c r="C205" s="1" t="s">
        <v>2</v>
      </c>
      <c r="D205" s="1" t="s">
        <v>202</v>
      </c>
      <c r="E205" s="3" t="s">
        <v>211</v>
      </c>
      <c r="F205" s="1">
        <v>41.52</v>
      </c>
      <c r="G205" s="1">
        <v>103.39</v>
      </c>
      <c r="H205" s="1">
        <f t="shared" si="6"/>
        <v>103.65</v>
      </c>
      <c r="I205" s="1">
        <f t="shared" si="7"/>
        <v>41.87</v>
      </c>
      <c r="J205" s="1"/>
    </row>
    <row r="206" spans="1:10">
      <c r="A206" s="1" t="s">
        <v>0</v>
      </c>
      <c r="B206" s="5" t="s">
        <v>158</v>
      </c>
      <c r="C206" s="1" t="s">
        <v>2</v>
      </c>
      <c r="D206" s="1" t="s">
        <v>50</v>
      </c>
      <c r="E206" s="3" t="s">
        <v>212</v>
      </c>
      <c r="F206" s="1">
        <v>42.59</v>
      </c>
      <c r="G206" s="1">
        <v>71.27</v>
      </c>
      <c r="H206" s="1">
        <f t="shared" si="6"/>
        <v>71.45</v>
      </c>
      <c r="I206" s="1">
        <f t="shared" si="7"/>
        <v>42.98</v>
      </c>
      <c r="J206" s="1"/>
    </row>
    <row r="207" spans="1:10">
      <c r="A207" s="1" t="s">
        <v>0</v>
      </c>
      <c r="B207" s="5" t="s">
        <v>213</v>
      </c>
      <c r="C207" s="1" t="s">
        <v>2</v>
      </c>
      <c r="D207" s="1" t="s">
        <v>214</v>
      </c>
      <c r="E207" s="3" t="s">
        <v>215</v>
      </c>
      <c r="F207" s="1">
        <v>40.22</v>
      </c>
      <c r="G207" s="1">
        <v>74.760000000000005</v>
      </c>
      <c r="H207" s="1">
        <v>79.38</v>
      </c>
      <c r="I207" s="1">
        <f t="shared" si="7"/>
        <v>40.369999999999997</v>
      </c>
      <c r="J207" s="1"/>
    </row>
    <row r="208" spans="1:10">
      <c r="A208" s="1" t="s">
        <v>0</v>
      </c>
      <c r="B208" s="2" t="s">
        <v>216</v>
      </c>
      <c r="C208" s="1" t="s">
        <v>2</v>
      </c>
      <c r="D208" s="1" t="s">
        <v>217</v>
      </c>
      <c r="E208" s="3" t="s">
        <v>218</v>
      </c>
      <c r="F208" s="1">
        <v>35.06</v>
      </c>
      <c r="G208" s="1">
        <v>106.36</v>
      </c>
      <c r="H208" s="1">
        <f t="shared" ref="H208:H216" si="8">ROUND((ROUNDDOWN(G208,0)+(G208-ROUNDDOWN(G208,0))*(5/3)),2)</f>
        <v>106.6</v>
      </c>
      <c r="I208" s="1">
        <f t="shared" si="7"/>
        <v>35.1</v>
      </c>
      <c r="J208" s="1"/>
    </row>
    <row r="209" spans="1:10">
      <c r="A209" s="1" t="s">
        <v>219</v>
      </c>
      <c r="B209" s="2" t="s">
        <v>220</v>
      </c>
      <c r="C209" s="1" t="s">
        <v>2</v>
      </c>
      <c r="D209" s="1" t="s">
        <v>217</v>
      </c>
      <c r="E209" s="3" t="s">
        <v>221</v>
      </c>
      <c r="F209" s="1">
        <v>35.4</v>
      </c>
      <c r="G209" s="1">
        <v>105.57</v>
      </c>
      <c r="H209" s="1">
        <f t="shared" si="8"/>
        <v>105.95</v>
      </c>
      <c r="I209" s="1">
        <f t="shared" si="7"/>
        <v>35.67</v>
      </c>
      <c r="J209" s="1"/>
    </row>
    <row r="210" spans="1:10">
      <c r="A210" s="1" t="s">
        <v>222</v>
      </c>
      <c r="B210" s="5" t="s">
        <v>223</v>
      </c>
      <c r="C210" s="1" t="s">
        <v>2</v>
      </c>
      <c r="D210" s="1" t="s">
        <v>224</v>
      </c>
      <c r="E210" s="3" t="s">
        <v>225</v>
      </c>
      <c r="F210" s="1">
        <v>32.17</v>
      </c>
      <c r="G210" s="1">
        <v>90.11</v>
      </c>
      <c r="H210" s="1">
        <f t="shared" si="8"/>
        <v>90.18</v>
      </c>
      <c r="I210" s="1">
        <f t="shared" si="7"/>
        <v>32.28</v>
      </c>
      <c r="J210" s="1"/>
    </row>
    <row r="211" spans="1:10">
      <c r="A211" s="1" t="s">
        <v>0</v>
      </c>
      <c r="B211" s="5" t="s">
        <v>226</v>
      </c>
      <c r="C211" s="1" t="s">
        <v>2</v>
      </c>
      <c r="D211" s="1" t="s">
        <v>227</v>
      </c>
      <c r="E211" s="3" t="s">
        <v>228</v>
      </c>
      <c r="F211" s="1">
        <v>36.1</v>
      </c>
      <c r="G211" s="1">
        <v>115.08</v>
      </c>
      <c r="H211" s="1">
        <f t="shared" si="8"/>
        <v>115.13</v>
      </c>
      <c r="I211" s="1">
        <f t="shared" si="7"/>
        <v>36.17</v>
      </c>
      <c r="J211" s="1"/>
    </row>
    <row r="212" spans="1:10">
      <c r="A212" s="1" t="s">
        <v>0</v>
      </c>
      <c r="B212" s="5" t="s">
        <v>229</v>
      </c>
      <c r="C212" s="1" t="s">
        <v>2</v>
      </c>
      <c r="D212" s="1" t="s">
        <v>227</v>
      </c>
      <c r="E212" s="3" t="s">
        <v>230</v>
      </c>
      <c r="F212" s="1">
        <v>39.31</v>
      </c>
      <c r="G212" s="1">
        <v>119.49</v>
      </c>
      <c r="H212" s="1">
        <f t="shared" si="8"/>
        <v>119.82</v>
      </c>
      <c r="I212" s="1">
        <f t="shared" si="7"/>
        <v>39.520000000000003</v>
      </c>
      <c r="J212" s="1"/>
    </row>
    <row r="213" spans="1:10">
      <c r="A213" s="1" t="s">
        <v>0</v>
      </c>
      <c r="B213" s="2" t="s">
        <v>231</v>
      </c>
      <c r="C213" s="1" t="s">
        <v>2</v>
      </c>
      <c r="D213" s="1" t="s">
        <v>232</v>
      </c>
      <c r="E213" s="3" t="s">
        <v>233</v>
      </c>
      <c r="F213" s="1">
        <v>42.39</v>
      </c>
      <c r="G213" s="1">
        <v>73.45</v>
      </c>
      <c r="H213" s="1">
        <f t="shared" si="8"/>
        <v>73.75</v>
      </c>
      <c r="I213" s="1">
        <f t="shared" si="7"/>
        <v>42.65</v>
      </c>
      <c r="J213" s="1"/>
    </row>
    <row r="214" spans="1:10">
      <c r="A214" s="1" t="s">
        <v>0</v>
      </c>
      <c r="B214" s="2" t="s">
        <v>142</v>
      </c>
      <c r="C214" s="1" t="s">
        <v>2</v>
      </c>
      <c r="D214" s="1" t="s">
        <v>232</v>
      </c>
      <c r="E214" s="3" t="s">
        <v>234</v>
      </c>
      <c r="F214" s="1">
        <v>42.53</v>
      </c>
      <c r="G214" s="1">
        <v>78.52</v>
      </c>
      <c r="H214" s="1">
        <f t="shared" si="8"/>
        <v>78.87</v>
      </c>
      <c r="I214" s="1">
        <f t="shared" si="7"/>
        <v>42.88</v>
      </c>
      <c r="J214" s="1"/>
    </row>
    <row r="215" spans="1:10">
      <c r="A215" s="1" t="s">
        <v>0</v>
      </c>
      <c r="B215" s="5" t="s">
        <v>236</v>
      </c>
      <c r="C215" s="1" t="s">
        <v>2</v>
      </c>
      <c r="D215" s="1" t="s">
        <v>232</v>
      </c>
      <c r="E215" s="3" t="s">
        <v>237</v>
      </c>
      <c r="F215" s="1">
        <v>43.09</v>
      </c>
      <c r="G215" s="1">
        <v>77.36</v>
      </c>
      <c r="H215" s="1">
        <f t="shared" si="8"/>
        <v>77.599999999999994</v>
      </c>
      <c r="I215" s="1">
        <f t="shared" si="7"/>
        <v>43.15</v>
      </c>
      <c r="J215" s="1"/>
    </row>
    <row r="216" spans="1:10">
      <c r="A216" s="1" t="s">
        <v>0</v>
      </c>
      <c r="B216" s="5" t="s">
        <v>238</v>
      </c>
      <c r="C216" s="1" t="s">
        <v>2</v>
      </c>
      <c r="D216" s="1" t="s">
        <v>232</v>
      </c>
      <c r="E216" s="3" t="s">
        <v>239</v>
      </c>
      <c r="F216" s="1">
        <v>43.02</v>
      </c>
      <c r="G216" s="1">
        <v>76.08</v>
      </c>
      <c r="H216" s="1">
        <f t="shared" si="8"/>
        <v>76.13</v>
      </c>
      <c r="I216" s="1">
        <f t="shared" si="7"/>
        <v>43.03</v>
      </c>
      <c r="J216" s="1"/>
    </row>
    <row r="217" spans="1:10">
      <c r="A217" s="1" t="s">
        <v>0</v>
      </c>
      <c r="B217" s="2" t="s">
        <v>142</v>
      </c>
      <c r="C217" s="1" t="s">
        <v>2</v>
      </c>
      <c r="D217" s="1" t="s">
        <v>232</v>
      </c>
      <c r="E217" s="3" t="s">
        <v>240</v>
      </c>
      <c r="F217" s="1">
        <v>42.06</v>
      </c>
      <c r="G217" s="1">
        <v>75.540000000000006</v>
      </c>
      <c r="H217" s="1">
        <v>80.38</v>
      </c>
      <c r="I217" s="1">
        <f t="shared" si="7"/>
        <v>42.1</v>
      </c>
      <c r="J217" s="1"/>
    </row>
    <row r="218" spans="1:10">
      <c r="A218" s="1" t="s">
        <v>0</v>
      </c>
      <c r="B218" s="2" t="s">
        <v>241</v>
      </c>
      <c r="C218" s="1" t="s">
        <v>2</v>
      </c>
      <c r="D218" s="1" t="s">
        <v>242</v>
      </c>
      <c r="E218" s="3" t="s">
        <v>243</v>
      </c>
      <c r="F218" s="1">
        <v>41.04</v>
      </c>
      <c r="G218" s="1">
        <v>81.31</v>
      </c>
      <c r="H218" s="1">
        <f t="shared" ref="H218:H225" si="9">ROUND((ROUNDDOWN(G218,0)+(G218-ROUNDDOWN(G218,0))*(5/3)),2)</f>
        <v>81.52</v>
      </c>
      <c r="I218" s="1">
        <f t="shared" si="7"/>
        <v>41.07</v>
      </c>
      <c r="J218" s="1"/>
    </row>
    <row r="219" spans="1:10">
      <c r="A219" s="1" t="s">
        <v>0</v>
      </c>
      <c r="B219" s="2" t="s">
        <v>244</v>
      </c>
      <c r="C219" s="1" t="s">
        <v>2</v>
      </c>
      <c r="D219" s="1" t="s">
        <v>242</v>
      </c>
      <c r="E219" s="3" t="s">
        <v>245</v>
      </c>
      <c r="F219" s="1">
        <v>40.479999999999997</v>
      </c>
      <c r="G219" s="1">
        <v>81.22</v>
      </c>
      <c r="H219" s="1">
        <f t="shared" si="9"/>
        <v>81.37</v>
      </c>
      <c r="I219" s="1">
        <f t="shared" si="7"/>
        <v>40.799999999999997</v>
      </c>
      <c r="J219" s="1"/>
    </row>
    <row r="220" spans="1:10">
      <c r="A220" s="1" t="s">
        <v>0</v>
      </c>
      <c r="B220" s="2" t="s">
        <v>246</v>
      </c>
      <c r="C220" s="1" t="s">
        <v>2</v>
      </c>
      <c r="D220" s="1" t="s">
        <v>242</v>
      </c>
      <c r="E220" s="3" t="s">
        <v>247</v>
      </c>
      <c r="F220" s="1">
        <v>39.06</v>
      </c>
      <c r="G220" s="1">
        <v>84.3</v>
      </c>
      <c r="H220" s="1">
        <f t="shared" si="9"/>
        <v>84.5</v>
      </c>
      <c r="I220" s="1">
        <f t="shared" si="7"/>
        <v>39.1</v>
      </c>
      <c r="J220" s="1"/>
    </row>
    <row r="221" spans="1:10">
      <c r="A221" s="1" t="s">
        <v>0</v>
      </c>
      <c r="B221" s="2" t="s">
        <v>248</v>
      </c>
      <c r="C221" s="1" t="s">
        <v>2</v>
      </c>
      <c r="D221" s="1" t="s">
        <v>242</v>
      </c>
      <c r="E221" s="3" t="s">
        <v>249</v>
      </c>
      <c r="F221" s="1">
        <v>41.28</v>
      </c>
      <c r="G221" s="1">
        <v>81.400000000000006</v>
      </c>
      <c r="H221" s="1">
        <f t="shared" si="9"/>
        <v>81.67</v>
      </c>
      <c r="I221" s="1">
        <f t="shared" si="7"/>
        <v>41.47</v>
      </c>
      <c r="J221" s="1"/>
    </row>
    <row r="222" spans="1:10">
      <c r="A222" s="1" t="s">
        <v>0</v>
      </c>
      <c r="B222" s="5" t="s">
        <v>250</v>
      </c>
      <c r="C222" s="1" t="s">
        <v>2</v>
      </c>
      <c r="D222" s="1" t="s">
        <v>242</v>
      </c>
      <c r="E222" s="3" t="s">
        <v>251</v>
      </c>
      <c r="F222" s="1">
        <v>39.57</v>
      </c>
      <c r="G222" s="1">
        <v>83</v>
      </c>
      <c r="H222" s="1">
        <f t="shared" si="9"/>
        <v>83</v>
      </c>
      <c r="I222" s="1">
        <f t="shared" si="7"/>
        <v>39.950000000000003</v>
      </c>
      <c r="J222" s="1"/>
    </row>
    <row r="223" spans="1:10">
      <c r="A223" s="1" t="s">
        <v>0</v>
      </c>
      <c r="B223" s="5" t="s">
        <v>252</v>
      </c>
      <c r="C223" s="1" t="s">
        <v>2</v>
      </c>
      <c r="D223" s="1" t="s">
        <v>242</v>
      </c>
      <c r="E223" s="3" t="s">
        <v>253</v>
      </c>
      <c r="F223" s="1">
        <v>39.450000000000003</v>
      </c>
      <c r="G223" s="1">
        <v>84.11</v>
      </c>
      <c r="H223" s="1">
        <f t="shared" si="9"/>
        <v>84.18</v>
      </c>
      <c r="I223" s="1">
        <f t="shared" si="7"/>
        <v>39.75</v>
      </c>
      <c r="J223" s="1"/>
    </row>
    <row r="224" spans="1:10">
      <c r="A224" s="1" t="s">
        <v>0</v>
      </c>
      <c r="B224" s="5" t="s">
        <v>73</v>
      </c>
      <c r="C224" s="1" t="s">
        <v>2</v>
      </c>
      <c r="D224" s="1" t="s">
        <v>242</v>
      </c>
      <c r="E224" s="3" t="s">
        <v>254</v>
      </c>
      <c r="F224" s="1">
        <v>41.39</v>
      </c>
      <c r="G224" s="1">
        <v>83.34</v>
      </c>
      <c r="H224" s="1">
        <f t="shared" si="9"/>
        <v>83.57</v>
      </c>
      <c r="I224" s="1">
        <f t="shared" si="7"/>
        <v>41.65</v>
      </c>
      <c r="J224" s="1"/>
    </row>
    <row r="225" spans="1:10">
      <c r="A225" s="1" t="s">
        <v>0</v>
      </c>
      <c r="B225" s="5" t="s">
        <v>255</v>
      </c>
      <c r="C225" s="1" t="s">
        <v>2</v>
      </c>
      <c r="D225" s="1" t="s">
        <v>242</v>
      </c>
      <c r="E225" s="3" t="s">
        <v>256</v>
      </c>
      <c r="F225" s="1">
        <v>41.06</v>
      </c>
      <c r="G225" s="1">
        <v>80.39</v>
      </c>
      <c r="H225" s="1">
        <f t="shared" si="9"/>
        <v>80.650000000000006</v>
      </c>
      <c r="I225" s="1">
        <f t="shared" si="7"/>
        <v>41.1</v>
      </c>
      <c r="J225" s="1"/>
    </row>
    <row r="226" spans="1:10">
      <c r="A226" s="1" t="s">
        <v>0</v>
      </c>
      <c r="B226" s="5" t="s">
        <v>257</v>
      </c>
      <c r="C226" s="1" t="s">
        <v>2</v>
      </c>
      <c r="D226" s="1" t="s">
        <v>242</v>
      </c>
      <c r="E226" s="3" t="s">
        <v>258</v>
      </c>
      <c r="F226" s="1">
        <v>41.26</v>
      </c>
      <c r="G226" s="1">
        <v>82.1</v>
      </c>
      <c r="H226" s="1">
        <v>81.38</v>
      </c>
      <c r="I226" s="1">
        <f t="shared" si="7"/>
        <v>41.43</v>
      </c>
      <c r="J226" s="1"/>
    </row>
    <row r="227" spans="1:10">
      <c r="A227" s="1" t="s">
        <v>0</v>
      </c>
      <c r="B227" s="5" t="s">
        <v>21</v>
      </c>
      <c r="C227" s="1" t="s">
        <v>2</v>
      </c>
      <c r="D227" s="1" t="s">
        <v>259</v>
      </c>
      <c r="E227" s="3" t="s">
        <v>260</v>
      </c>
      <c r="F227" s="1">
        <v>36.07</v>
      </c>
      <c r="G227" s="1">
        <v>95.56</v>
      </c>
      <c r="H227" s="1">
        <f t="shared" ref="H227:H235" si="10">ROUND((ROUNDDOWN(G227,0)+(G227-ROUNDDOWN(G227,0))*(5/3)),2)</f>
        <v>95.93</v>
      </c>
      <c r="I227" s="1">
        <f t="shared" si="7"/>
        <v>36.119999999999997</v>
      </c>
      <c r="J227" s="1"/>
    </row>
    <row r="228" spans="1:10">
      <c r="A228" s="1" t="s">
        <v>0</v>
      </c>
      <c r="B228" s="5" t="s">
        <v>261</v>
      </c>
      <c r="C228" s="1" t="s">
        <v>2</v>
      </c>
      <c r="D228" s="1" t="s">
        <v>259</v>
      </c>
      <c r="E228" s="3" t="s">
        <v>262</v>
      </c>
      <c r="F228" s="1">
        <v>35.28</v>
      </c>
      <c r="G228" s="1">
        <v>97.31</v>
      </c>
      <c r="H228" s="1">
        <f t="shared" si="10"/>
        <v>97.52</v>
      </c>
      <c r="I228" s="1">
        <f t="shared" si="7"/>
        <v>35.47</v>
      </c>
      <c r="J228" s="1"/>
    </row>
    <row r="229" spans="1:10">
      <c r="A229" s="1" t="s">
        <v>0</v>
      </c>
      <c r="B229" s="5" t="s">
        <v>263</v>
      </c>
      <c r="C229" s="1" t="s">
        <v>2</v>
      </c>
      <c r="D229" s="1" t="s">
        <v>264</v>
      </c>
      <c r="E229" s="3" t="s">
        <v>265</v>
      </c>
      <c r="F229" s="1">
        <v>45.31</v>
      </c>
      <c r="G229" s="1">
        <v>122.4</v>
      </c>
      <c r="H229" s="1">
        <f t="shared" si="10"/>
        <v>122.67</v>
      </c>
      <c r="I229" s="1">
        <f t="shared" si="7"/>
        <v>45.52</v>
      </c>
      <c r="J229" s="1"/>
    </row>
    <row r="230" spans="1:10">
      <c r="A230" s="1" t="s">
        <v>219</v>
      </c>
      <c r="B230" s="5" t="s">
        <v>266</v>
      </c>
      <c r="C230" s="1" t="s">
        <v>2</v>
      </c>
      <c r="D230" s="1" t="s">
        <v>264</v>
      </c>
      <c r="E230" s="3" t="s">
        <v>267</v>
      </c>
      <c r="F230" s="1">
        <v>44.03</v>
      </c>
      <c r="G230" s="1">
        <v>123.05</v>
      </c>
      <c r="H230" s="1">
        <f t="shared" si="10"/>
        <v>123.08</v>
      </c>
      <c r="I230" s="1">
        <f t="shared" si="7"/>
        <v>44.05</v>
      </c>
      <c r="J230" s="1"/>
    </row>
    <row r="231" spans="1:10">
      <c r="A231" s="1" t="s">
        <v>0</v>
      </c>
      <c r="B231" s="2" t="s">
        <v>268</v>
      </c>
      <c r="C231" s="1" t="s">
        <v>2</v>
      </c>
      <c r="D231" s="1" t="s">
        <v>269</v>
      </c>
      <c r="E231" s="3" t="s">
        <v>270</v>
      </c>
      <c r="F231" s="1">
        <v>40.36</v>
      </c>
      <c r="G231" s="1">
        <v>75.28</v>
      </c>
      <c r="H231" s="1">
        <f t="shared" si="10"/>
        <v>75.47</v>
      </c>
      <c r="I231" s="1">
        <f t="shared" si="7"/>
        <v>40.6</v>
      </c>
      <c r="J231" s="1"/>
    </row>
    <row r="232" spans="1:10">
      <c r="A232" s="1" t="s">
        <v>0</v>
      </c>
      <c r="B232" s="5" t="s">
        <v>271</v>
      </c>
      <c r="C232" s="1" t="s">
        <v>2</v>
      </c>
      <c r="D232" s="1" t="s">
        <v>269</v>
      </c>
      <c r="E232" s="3" t="s">
        <v>272</v>
      </c>
      <c r="F232" s="1">
        <v>42.07</v>
      </c>
      <c r="G232" s="1">
        <v>80.05</v>
      </c>
      <c r="H232" s="1">
        <f t="shared" si="10"/>
        <v>80.08</v>
      </c>
      <c r="I232" s="1">
        <f t="shared" si="7"/>
        <v>42.12</v>
      </c>
      <c r="J232" s="1"/>
    </row>
    <row r="233" spans="1:10">
      <c r="A233" s="1" t="s">
        <v>0</v>
      </c>
      <c r="B233" s="5" t="s">
        <v>47</v>
      </c>
      <c r="C233" s="1" t="s">
        <v>2</v>
      </c>
      <c r="D233" s="1" t="s">
        <v>269</v>
      </c>
      <c r="E233" s="3" t="s">
        <v>273</v>
      </c>
      <c r="F233" s="1">
        <v>40.26</v>
      </c>
      <c r="G233" s="1">
        <v>79.58</v>
      </c>
      <c r="H233" s="1">
        <f t="shared" si="10"/>
        <v>79.97</v>
      </c>
      <c r="I233" s="1">
        <f t="shared" si="7"/>
        <v>40.43</v>
      </c>
      <c r="J233" s="1"/>
    </row>
    <row r="234" spans="1:10">
      <c r="A234" s="1" t="s">
        <v>0</v>
      </c>
      <c r="B234" s="5" t="s">
        <v>274</v>
      </c>
      <c r="C234" s="1" t="s">
        <v>2</v>
      </c>
      <c r="D234" s="1" t="s">
        <v>269</v>
      </c>
      <c r="E234" s="3" t="s">
        <v>275</v>
      </c>
      <c r="F234" s="1">
        <v>41.24</v>
      </c>
      <c r="G234" s="1">
        <v>75.400000000000006</v>
      </c>
      <c r="H234" s="1">
        <f t="shared" si="10"/>
        <v>75.67</v>
      </c>
      <c r="I234" s="1">
        <f t="shared" si="7"/>
        <v>41.4</v>
      </c>
      <c r="J234" s="1"/>
    </row>
    <row r="235" spans="1:10">
      <c r="A235" s="1" t="s">
        <v>0</v>
      </c>
      <c r="B235" s="5" t="s">
        <v>47</v>
      </c>
      <c r="C235" s="1" t="s">
        <v>2</v>
      </c>
      <c r="D235" s="1" t="s">
        <v>269</v>
      </c>
      <c r="E235" s="3" t="s">
        <v>276</v>
      </c>
      <c r="F235" s="1">
        <v>40.159999999999997</v>
      </c>
      <c r="G235" s="1">
        <v>76.52</v>
      </c>
      <c r="H235" s="1">
        <f t="shared" si="10"/>
        <v>76.87</v>
      </c>
      <c r="I235" s="1">
        <f t="shared" si="7"/>
        <v>40.270000000000003</v>
      </c>
      <c r="J235" s="1"/>
    </row>
    <row r="236" spans="1:10">
      <c r="A236" s="1" t="s">
        <v>0</v>
      </c>
      <c r="B236" s="5" t="s">
        <v>277</v>
      </c>
      <c r="C236" s="1" t="s">
        <v>2</v>
      </c>
      <c r="D236" s="1" t="s">
        <v>269</v>
      </c>
      <c r="E236" s="3" t="s">
        <v>278</v>
      </c>
      <c r="F236" s="1">
        <v>40.47</v>
      </c>
      <c r="G236" s="1">
        <v>77.510000000000005</v>
      </c>
      <c r="H236" s="1">
        <v>82.38</v>
      </c>
      <c r="I236" s="1">
        <f t="shared" si="7"/>
        <v>40.78</v>
      </c>
      <c r="J236" s="1"/>
    </row>
    <row r="237" spans="1:10">
      <c r="A237" s="1" t="s">
        <v>0</v>
      </c>
      <c r="B237" s="5" t="s">
        <v>279</v>
      </c>
      <c r="C237" s="1" t="s">
        <v>2</v>
      </c>
      <c r="D237" s="1" t="s">
        <v>280</v>
      </c>
      <c r="E237" s="3" t="s">
        <v>281</v>
      </c>
      <c r="F237" s="1">
        <v>41.49</v>
      </c>
      <c r="G237" s="1">
        <v>71.25</v>
      </c>
      <c r="H237" s="1">
        <f t="shared" ref="H237:H246" si="11">ROUND((ROUNDDOWN(G237,0)+(G237-ROUNDDOWN(G237,0))*(5/3)),2)</f>
        <v>71.42</v>
      </c>
      <c r="I237" s="1">
        <f t="shared" si="7"/>
        <v>41.82</v>
      </c>
      <c r="J237" s="1"/>
    </row>
    <row r="238" spans="1:10">
      <c r="A238" s="1" t="s">
        <v>0</v>
      </c>
      <c r="B238" s="2" t="s">
        <v>282</v>
      </c>
      <c r="C238" s="1" t="s">
        <v>2</v>
      </c>
      <c r="D238" s="1" t="s">
        <v>283</v>
      </c>
      <c r="E238" s="3" t="s">
        <v>284</v>
      </c>
      <c r="F238" s="1">
        <v>32.47</v>
      </c>
      <c r="G238" s="1">
        <v>79.55</v>
      </c>
      <c r="H238" s="1">
        <f t="shared" si="11"/>
        <v>79.92</v>
      </c>
      <c r="I238" s="1">
        <f t="shared" si="7"/>
        <v>32.78</v>
      </c>
      <c r="J238" s="1"/>
    </row>
    <row r="239" spans="1:10">
      <c r="A239" s="1" t="s">
        <v>0</v>
      </c>
      <c r="B239" s="5" t="s">
        <v>285</v>
      </c>
      <c r="C239" s="1" t="s">
        <v>2</v>
      </c>
      <c r="D239" s="1" t="s">
        <v>283</v>
      </c>
      <c r="E239" s="3" t="s">
        <v>286</v>
      </c>
      <c r="F239" s="1">
        <v>34.5</v>
      </c>
      <c r="G239" s="1">
        <v>82.23</v>
      </c>
      <c r="H239" s="1">
        <f t="shared" si="11"/>
        <v>82.38</v>
      </c>
      <c r="I239" s="1">
        <f t="shared" si="7"/>
        <v>34.83</v>
      </c>
      <c r="J239" s="1"/>
    </row>
    <row r="240" spans="1:10">
      <c r="A240" s="1" t="s">
        <v>0</v>
      </c>
      <c r="B240" s="2" t="s">
        <v>248</v>
      </c>
      <c r="C240" s="1" t="s">
        <v>2</v>
      </c>
      <c r="D240" s="1" t="s">
        <v>283</v>
      </c>
      <c r="E240" s="3" t="s">
        <v>287</v>
      </c>
      <c r="F240" s="1">
        <v>34</v>
      </c>
      <c r="G240" s="1">
        <v>81.2</v>
      </c>
      <c r="H240" s="1">
        <f t="shared" si="11"/>
        <v>81.33</v>
      </c>
      <c r="I240" s="1">
        <f t="shared" si="7"/>
        <v>34</v>
      </c>
      <c r="J240" s="1"/>
    </row>
    <row r="241" spans="1:10">
      <c r="A241" s="1" t="s">
        <v>0</v>
      </c>
      <c r="B241" s="2" t="s">
        <v>288</v>
      </c>
      <c r="C241" s="1" t="s">
        <v>2</v>
      </c>
      <c r="D241" s="1" t="s">
        <v>36</v>
      </c>
      <c r="E241" s="3" t="s">
        <v>289</v>
      </c>
      <c r="F241" s="1">
        <v>45.27</v>
      </c>
      <c r="G241" s="1">
        <v>98.29</v>
      </c>
      <c r="H241" s="1">
        <f t="shared" si="11"/>
        <v>98.48</v>
      </c>
      <c r="I241" s="1">
        <f t="shared" si="7"/>
        <v>45.45</v>
      </c>
      <c r="J241" s="1"/>
    </row>
    <row r="242" spans="1:10">
      <c r="A242" s="1" t="s">
        <v>0</v>
      </c>
      <c r="B242" s="5" t="s">
        <v>38</v>
      </c>
      <c r="C242" s="1" t="s">
        <v>2</v>
      </c>
      <c r="D242" s="1" t="s">
        <v>36</v>
      </c>
      <c r="E242" s="3" t="s">
        <v>290</v>
      </c>
      <c r="F242" s="1">
        <v>43.42</v>
      </c>
      <c r="G242" s="1">
        <v>96.43</v>
      </c>
      <c r="H242" s="1">
        <f t="shared" si="11"/>
        <v>96.72</v>
      </c>
      <c r="I242" s="1">
        <f t="shared" si="7"/>
        <v>43.7</v>
      </c>
      <c r="J242" s="1"/>
    </row>
    <row r="243" spans="1:10">
      <c r="A243" s="1" t="s">
        <v>0</v>
      </c>
      <c r="B243" s="5" t="s">
        <v>291</v>
      </c>
      <c r="C243" s="1" t="s">
        <v>2</v>
      </c>
      <c r="D243" s="1" t="s">
        <v>36</v>
      </c>
      <c r="E243" s="3" t="s">
        <v>292</v>
      </c>
      <c r="F243" s="1">
        <v>44.08</v>
      </c>
      <c r="G243" s="1">
        <v>103.23</v>
      </c>
      <c r="H243" s="1">
        <f t="shared" si="11"/>
        <v>103.38</v>
      </c>
      <c r="I243" s="1">
        <f t="shared" si="7"/>
        <v>44.13</v>
      </c>
      <c r="J243" s="1"/>
    </row>
    <row r="244" spans="1:10">
      <c r="A244" s="1" t="s">
        <v>0</v>
      </c>
      <c r="B244" s="5" t="s">
        <v>293</v>
      </c>
      <c r="C244" s="1" t="s">
        <v>2</v>
      </c>
      <c r="D244" s="1" t="s">
        <v>36</v>
      </c>
      <c r="E244" s="3" t="s">
        <v>294</v>
      </c>
      <c r="F244" s="1">
        <v>45.56</v>
      </c>
      <c r="G244" s="1">
        <v>102.9</v>
      </c>
      <c r="H244" s="1">
        <f t="shared" si="11"/>
        <v>103.5</v>
      </c>
      <c r="I244" s="1">
        <f t="shared" si="7"/>
        <v>45.93</v>
      </c>
      <c r="J244" s="1"/>
    </row>
    <row r="245" spans="1:10">
      <c r="A245" s="1" t="s">
        <v>0</v>
      </c>
      <c r="B245" s="5" t="s">
        <v>295</v>
      </c>
      <c r="C245" s="1" t="s">
        <v>2</v>
      </c>
      <c r="D245" s="1" t="s">
        <v>36</v>
      </c>
      <c r="E245" s="3" t="s">
        <v>296</v>
      </c>
      <c r="F245" s="1">
        <v>44.52</v>
      </c>
      <c r="G245" s="1">
        <v>98.31</v>
      </c>
      <c r="H245" s="1">
        <f t="shared" si="11"/>
        <v>98.52</v>
      </c>
      <c r="I245" s="1">
        <f t="shared" si="7"/>
        <v>44.87</v>
      </c>
      <c r="J245" s="1"/>
    </row>
    <row r="246" spans="1:10">
      <c r="A246" s="1" t="s">
        <v>0</v>
      </c>
      <c r="B246" s="2" t="s">
        <v>297</v>
      </c>
      <c r="C246" s="1" t="s">
        <v>2</v>
      </c>
      <c r="D246" s="1" t="s">
        <v>298</v>
      </c>
      <c r="E246" s="3" t="s">
        <v>299</v>
      </c>
      <c r="F246" s="1">
        <v>35.200000000000003</v>
      </c>
      <c r="G246" s="1">
        <v>85.16</v>
      </c>
      <c r="H246" s="1">
        <f t="shared" si="11"/>
        <v>85.27</v>
      </c>
      <c r="I246" s="1">
        <f t="shared" si="7"/>
        <v>35.33</v>
      </c>
      <c r="J246" s="1"/>
    </row>
    <row r="247" spans="1:10">
      <c r="A247" s="1" t="s">
        <v>0</v>
      </c>
      <c r="B247" s="5" t="s">
        <v>300</v>
      </c>
      <c r="C247" s="1" t="s">
        <v>2</v>
      </c>
      <c r="D247" s="1" t="s">
        <v>298</v>
      </c>
      <c r="E247" s="3" t="s">
        <v>301</v>
      </c>
      <c r="F247" s="1">
        <v>35.96</v>
      </c>
      <c r="G247" s="1">
        <v>83.92</v>
      </c>
      <c r="H247" s="1">
        <v>83.38</v>
      </c>
      <c r="I247" s="1">
        <f t="shared" si="7"/>
        <v>36.6</v>
      </c>
      <c r="J247" s="1"/>
    </row>
    <row r="248" spans="1:10">
      <c r="A248" s="1" t="s">
        <v>0</v>
      </c>
      <c r="B248" s="5" t="s">
        <v>302</v>
      </c>
      <c r="C248" s="1" t="s">
        <v>2</v>
      </c>
      <c r="D248" s="1" t="s">
        <v>298</v>
      </c>
      <c r="E248" s="3" t="s">
        <v>303</v>
      </c>
      <c r="F248" s="1">
        <v>35.07</v>
      </c>
      <c r="G248" s="1">
        <v>89.58</v>
      </c>
      <c r="H248" s="1">
        <f t="shared" ref="H248:H254" si="12">ROUND((ROUNDDOWN(G248,0)+(G248-ROUNDDOWN(G248,0))*(5/3)),2)</f>
        <v>89.97</v>
      </c>
      <c r="I248" s="1">
        <f t="shared" si="7"/>
        <v>35.119999999999997</v>
      </c>
      <c r="J248" s="1"/>
    </row>
    <row r="249" spans="1:10">
      <c r="A249" s="1" t="s">
        <v>0</v>
      </c>
      <c r="B249" s="5" t="s">
        <v>304</v>
      </c>
      <c r="C249" s="1" t="s">
        <v>2</v>
      </c>
      <c r="D249" s="1" t="s">
        <v>298</v>
      </c>
      <c r="E249" s="3" t="s">
        <v>522</v>
      </c>
      <c r="F249" s="1">
        <v>36.090000000000003</v>
      </c>
      <c r="G249" s="1">
        <v>86.46</v>
      </c>
      <c r="H249" s="1">
        <f t="shared" si="12"/>
        <v>86.77</v>
      </c>
      <c r="I249" s="1">
        <f t="shared" si="7"/>
        <v>36.15</v>
      </c>
      <c r="J249" s="1"/>
    </row>
    <row r="250" spans="1:10">
      <c r="A250" s="1" t="s">
        <v>0</v>
      </c>
      <c r="B250" s="5" t="s">
        <v>305</v>
      </c>
      <c r="C250" s="1" t="s">
        <v>2</v>
      </c>
      <c r="D250" s="1" t="s">
        <v>306</v>
      </c>
      <c r="E250" s="3" t="s">
        <v>307</v>
      </c>
      <c r="F250" s="1">
        <v>29.25</v>
      </c>
      <c r="G250" s="1">
        <v>98.29</v>
      </c>
      <c r="H250" s="1">
        <f t="shared" si="12"/>
        <v>98.48</v>
      </c>
      <c r="I250" s="1">
        <f t="shared" si="7"/>
        <v>29.42</v>
      </c>
      <c r="J250" s="1"/>
    </row>
    <row r="251" spans="1:10">
      <c r="A251" s="1" t="s">
        <v>0</v>
      </c>
      <c r="B251" s="5" t="s">
        <v>308</v>
      </c>
      <c r="C251" s="1" t="s">
        <v>2</v>
      </c>
      <c r="D251" s="1" t="s">
        <v>306</v>
      </c>
      <c r="E251" s="3" t="s">
        <v>309</v>
      </c>
      <c r="F251" s="1">
        <v>31.45</v>
      </c>
      <c r="G251" s="1">
        <v>106.29</v>
      </c>
      <c r="H251" s="1">
        <f t="shared" si="12"/>
        <v>106.48</v>
      </c>
      <c r="I251" s="1">
        <f t="shared" si="7"/>
        <v>31.75</v>
      </c>
      <c r="J251" s="1"/>
    </row>
    <row r="252" spans="1:10">
      <c r="A252" s="1" t="s">
        <v>0</v>
      </c>
      <c r="B252" s="2" t="s">
        <v>310</v>
      </c>
      <c r="C252" s="1" t="s">
        <v>2</v>
      </c>
      <c r="D252" s="1" t="s">
        <v>306</v>
      </c>
      <c r="E252" s="3" t="s">
        <v>311</v>
      </c>
      <c r="F252" s="1">
        <v>30.16</v>
      </c>
      <c r="G252" s="1">
        <v>97.44</v>
      </c>
      <c r="H252" s="1">
        <f t="shared" si="12"/>
        <v>97.73</v>
      </c>
      <c r="I252" s="1">
        <f t="shared" si="7"/>
        <v>30.27</v>
      </c>
      <c r="J252" s="1"/>
    </row>
    <row r="253" spans="1:10">
      <c r="A253" s="1" t="s">
        <v>0</v>
      </c>
      <c r="B253" s="5" t="s">
        <v>312</v>
      </c>
      <c r="C253" s="1" t="s">
        <v>2</v>
      </c>
      <c r="D253" s="1" t="s">
        <v>306</v>
      </c>
      <c r="E253" s="3" t="s">
        <v>313</v>
      </c>
      <c r="F253" s="1">
        <v>27.44</v>
      </c>
      <c r="G253" s="1">
        <v>97.24</v>
      </c>
      <c r="H253" s="1">
        <f t="shared" si="12"/>
        <v>97.4</v>
      </c>
      <c r="I253" s="1">
        <f t="shared" si="7"/>
        <v>27.73</v>
      </c>
      <c r="J253" s="1"/>
    </row>
    <row r="254" spans="1:10">
      <c r="A254" s="1" t="s">
        <v>0</v>
      </c>
      <c r="B254" s="5" t="s">
        <v>314</v>
      </c>
      <c r="C254" s="1" t="s">
        <v>2</v>
      </c>
      <c r="D254" s="1" t="s">
        <v>306</v>
      </c>
      <c r="E254" s="3" t="s">
        <v>315</v>
      </c>
      <c r="F254" s="1">
        <v>32.46</v>
      </c>
      <c r="G254" s="1">
        <v>96.48</v>
      </c>
      <c r="H254" s="1">
        <f t="shared" si="12"/>
        <v>96.8</v>
      </c>
      <c r="I254" s="1">
        <f t="shared" si="7"/>
        <v>32.770000000000003</v>
      </c>
      <c r="J254" s="1"/>
    </row>
    <row r="255" spans="1:10">
      <c r="A255" s="1" t="s">
        <v>0</v>
      </c>
      <c r="B255" s="5" t="s">
        <v>316</v>
      </c>
      <c r="C255" s="1" t="s">
        <v>2</v>
      </c>
      <c r="D255" s="1" t="s">
        <v>306</v>
      </c>
      <c r="E255" s="3" t="s">
        <v>317</v>
      </c>
      <c r="F255" s="1">
        <v>29.45</v>
      </c>
      <c r="G255" s="1">
        <v>95.22</v>
      </c>
      <c r="H255" s="1">
        <v>84.38</v>
      </c>
      <c r="I255" s="1">
        <f t="shared" si="7"/>
        <v>29.75</v>
      </c>
      <c r="J255" s="1"/>
    </row>
    <row r="256" spans="1:10">
      <c r="A256" s="1" t="s">
        <v>0</v>
      </c>
      <c r="B256" s="5" t="s">
        <v>318</v>
      </c>
      <c r="C256" s="1" t="s">
        <v>2</v>
      </c>
      <c r="D256" s="1" t="s">
        <v>306</v>
      </c>
      <c r="E256" s="3" t="s">
        <v>319</v>
      </c>
      <c r="F256" s="1">
        <v>35.11</v>
      </c>
      <c r="G256" s="1">
        <v>101.5</v>
      </c>
      <c r="H256" s="1">
        <f>ROUND((ROUNDDOWN(G256,0)+(G256-ROUNDDOWN(G256,0))*(5/3)),2)</f>
        <v>101.83</v>
      </c>
      <c r="I256" s="1">
        <f>ROUND((ROUNDDOWN(F256,0)+(F256-ROUNDDOWN(F256,0))*(5/3)),2)</f>
        <v>35.18</v>
      </c>
      <c r="J256" s="1"/>
    </row>
    <row r="257" spans="1:11">
      <c r="A257" s="1" t="s">
        <v>0</v>
      </c>
      <c r="B257" s="5" t="s">
        <v>320</v>
      </c>
      <c r="C257" s="1" t="s">
        <v>2</v>
      </c>
      <c r="D257" s="1" t="s">
        <v>306</v>
      </c>
      <c r="E257" s="3" t="s">
        <v>321</v>
      </c>
      <c r="F257" s="1">
        <v>33.340000000000003</v>
      </c>
      <c r="G257" s="1">
        <v>101.53</v>
      </c>
      <c r="H257" s="1">
        <f>ROUND((ROUNDDOWN(G257,0)+(G257-ROUNDDOWN(G257,0))*(5/3)),2)</f>
        <v>101.88</v>
      </c>
      <c r="I257" s="1">
        <f>ROUND((ROUNDDOWN(F257,0)+(F257-ROUNDDOWN(F257,0))*(5/3)),2)</f>
        <v>33.57</v>
      </c>
      <c r="J257" s="1"/>
    </row>
    <row r="258" spans="1:11">
      <c r="A258" s="1" t="s">
        <v>0</v>
      </c>
      <c r="B258" s="5" t="s">
        <v>322</v>
      </c>
      <c r="C258" s="1" t="s">
        <v>2</v>
      </c>
      <c r="D258" s="1" t="s">
        <v>306</v>
      </c>
      <c r="E258" s="3" t="s">
        <v>323</v>
      </c>
      <c r="F258" s="1">
        <v>31.51</v>
      </c>
      <c r="G258" s="1">
        <v>102.21</v>
      </c>
      <c r="H258" s="1">
        <f>ROUND((ROUNDDOWN(G258,0)+(G258-ROUNDDOWN(G258,0))*(5/3)),2)</f>
        <v>102.35</v>
      </c>
      <c r="I258" s="1">
        <f>ROUND((ROUNDDOWN(F258,0)+(F258-ROUNDDOWN(F258,0))*(5/3)),2)</f>
        <v>31.85</v>
      </c>
      <c r="J258" s="1"/>
    </row>
    <row r="259" spans="1:11">
      <c r="A259" s="1" t="s">
        <v>0</v>
      </c>
      <c r="B259" s="5" t="s">
        <v>172</v>
      </c>
      <c r="C259" s="1" t="s">
        <v>2</v>
      </c>
      <c r="D259" s="1" t="s">
        <v>324</v>
      </c>
      <c r="E259" s="3" t="s">
        <v>325</v>
      </c>
      <c r="F259" s="1">
        <v>40.450000000000003</v>
      </c>
      <c r="G259" s="1">
        <v>111.53</v>
      </c>
      <c r="H259" s="1">
        <f t="shared" ref="H259:H266" si="13">ROUND((ROUNDDOWN(G259,0)+(G259-ROUNDDOWN(G259,0))*(5/3)),2)</f>
        <v>111.88</v>
      </c>
      <c r="I259" s="1">
        <f t="shared" si="7"/>
        <v>40.75</v>
      </c>
      <c r="J259" s="1"/>
    </row>
    <row r="260" spans="1:11">
      <c r="A260" s="1" t="s">
        <v>0</v>
      </c>
      <c r="B260" s="5" t="s">
        <v>326</v>
      </c>
      <c r="C260" s="1" t="s">
        <v>2</v>
      </c>
      <c r="D260" s="1" t="s">
        <v>324</v>
      </c>
      <c r="E260" s="3" t="s">
        <v>327</v>
      </c>
      <c r="F260" s="1">
        <v>41.13</v>
      </c>
      <c r="G260" s="1">
        <v>111.57</v>
      </c>
      <c r="H260" s="1">
        <f t="shared" si="13"/>
        <v>111.95</v>
      </c>
      <c r="I260" s="1">
        <f t="shared" si="7"/>
        <v>41.22</v>
      </c>
      <c r="J260" s="1"/>
      <c r="K260" s="4"/>
    </row>
    <row r="261" spans="1:11">
      <c r="A261" s="1" t="s">
        <v>0</v>
      </c>
      <c r="B261" s="5" t="s">
        <v>328</v>
      </c>
      <c r="C261" s="1" t="s">
        <v>2</v>
      </c>
      <c r="D261" s="1" t="s">
        <v>324</v>
      </c>
      <c r="E261" s="3" t="s">
        <v>329</v>
      </c>
      <c r="F261" s="1">
        <v>40.14</v>
      </c>
      <c r="G261" s="1">
        <v>111.39</v>
      </c>
      <c r="H261" s="1">
        <f t="shared" si="13"/>
        <v>111.65</v>
      </c>
      <c r="I261" s="1">
        <f t="shared" si="7"/>
        <v>40.229999999999997</v>
      </c>
      <c r="J261" s="1"/>
      <c r="K261" s="4"/>
    </row>
    <row r="262" spans="1:11">
      <c r="A262" s="1" t="s">
        <v>0</v>
      </c>
      <c r="B262" s="5" t="s">
        <v>330</v>
      </c>
      <c r="C262" s="1" t="s">
        <v>2</v>
      </c>
      <c r="D262" s="1" t="s">
        <v>331</v>
      </c>
      <c r="E262" s="3" t="s">
        <v>207</v>
      </c>
      <c r="F262" s="1">
        <v>36.5</v>
      </c>
      <c r="G262" s="1">
        <v>76.17</v>
      </c>
      <c r="H262" s="1">
        <f t="shared" si="13"/>
        <v>76.28</v>
      </c>
      <c r="I262" s="1">
        <f t="shared" si="7"/>
        <v>36.83</v>
      </c>
      <c r="J262" s="1"/>
    </row>
    <row r="263" spans="1:11">
      <c r="A263" s="1" t="s">
        <v>0</v>
      </c>
      <c r="B263" s="5" t="s">
        <v>236</v>
      </c>
      <c r="C263" s="1" t="s">
        <v>2</v>
      </c>
      <c r="D263" s="1" t="s">
        <v>331</v>
      </c>
      <c r="E263" s="3" t="s">
        <v>332</v>
      </c>
      <c r="F263" s="1">
        <v>37.322000000000003</v>
      </c>
      <c r="G263" s="1">
        <v>77.260000000000005</v>
      </c>
      <c r="H263" s="1">
        <f t="shared" si="13"/>
        <v>77.430000000000007</v>
      </c>
      <c r="I263" s="1">
        <f t="shared" si="7"/>
        <v>37.54</v>
      </c>
      <c r="J263" s="1"/>
    </row>
    <row r="264" spans="1:11">
      <c r="A264" s="1" t="s">
        <v>0</v>
      </c>
      <c r="B264" s="5" t="s">
        <v>229</v>
      </c>
      <c r="C264" s="1" t="s">
        <v>2</v>
      </c>
      <c r="D264" s="1" t="s">
        <v>331</v>
      </c>
      <c r="E264" s="3" t="s">
        <v>333</v>
      </c>
      <c r="F264" s="1">
        <v>37.159999999999997</v>
      </c>
      <c r="G264" s="1">
        <v>79.56</v>
      </c>
      <c r="H264" s="1">
        <f t="shared" si="13"/>
        <v>79.930000000000007</v>
      </c>
      <c r="I264" s="1">
        <f t="shared" si="7"/>
        <v>37.270000000000003</v>
      </c>
      <c r="J264" s="1"/>
    </row>
    <row r="265" spans="1:11">
      <c r="A265" s="1" t="s">
        <v>0</v>
      </c>
      <c r="B265" s="2" t="s">
        <v>176</v>
      </c>
      <c r="C265" s="1" t="s">
        <v>2</v>
      </c>
      <c r="D265" s="1" t="s">
        <v>334</v>
      </c>
      <c r="E265" s="3" t="s">
        <v>335</v>
      </c>
      <c r="F265" s="1">
        <v>44.28</v>
      </c>
      <c r="G265" s="1">
        <v>73.12</v>
      </c>
      <c r="H265" s="1">
        <f t="shared" si="13"/>
        <v>73.2</v>
      </c>
      <c r="I265" s="1">
        <f t="shared" si="7"/>
        <v>44.47</v>
      </c>
      <c r="J265" s="1"/>
    </row>
    <row r="266" spans="1:11">
      <c r="A266" s="1" t="s">
        <v>0</v>
      </c>
      <c r="B266" s="5" t="s">
        <v>336</v>
      </c>
      <c r="C266" s="1" t="s">
        <v>2</v>
      </c>
      <c r="D266" s="1" t="s">
        <v>334</v>
      </c>
      <c r="E266" s="3" t="s">
        <v>337</v>
      </c>
      <c r="F266" s="1">
        <v>43.36</v>
      </c>
      <c r="G266" s="1">
        <v>72.58</v>
      </c>
      <c r="H266" s="1">
        <f t="shared" si="13"/>
        <v>72.97</v>
      </c>
      <c r="I266" s="1">
        <f t="shared" si="7"/>
        <v>43.6</v>
      </c>
      <c r="J266" s="1"/>
    </row>
    <row r="267" spans="1:11">
      <c r="A267" s="1" t="s">
        <v>0</v>
      </c>
      <c r="B267" s="5" t="s">
        <v>338</v>
      </c>
      <c r="C267" s="1" t="s">
        <v>2</v>
      </c>
      <c r="D267" s="1" t="s">
        <v>339</v>
      </c>
      <c r="E267" s="3" t="s">
        <v>340</v>
      </c>
      <c r="F267" s="1">
        <v>47.36</v>
      </c>
      <c r="G267" s="1">
        <v>122.19</v>
      </c>
      <c r="H267" s="1">
        <v>85.38</v>
      </c>
      <c r="I267" s="1">
        <f t="shared" si="7"/>
        <v>47.6</v>
      </c>
      <c r="J267" s="1"/>
      <c r="K267" s="4"/>
    </row>
    <row r="268" spans="1:11">
      <c r="A268" s="1" t="s">
        <v>0</v>
      </c>
      <c r="B268" s="5" t="s">
        <v>341</v>
      </c>
      <c r="C268" s="1" t="s">
        <v>2</v>
      </c>
      <c r="D268" s="1" t="s">
        <v>339</v>
      </c>
      <c r="E268" s="3" t="s">
        <v>342</v>
      </c>
      <c r="F268" s="1">
        <v>47.39</v>
      </c>
      <c r="G268" s="1">
        <v>117.25</v>
      </c>
      <c r="H268" s="1">
        <f t="shared" ref="H268:H273" si="14">ROUND((ROUNDDOWN(G268,0)+(G268-ROUNDDOWN(G268,0))*(5/3)),2)</f>
        <v>117.42</v>
      </c>
      <c r="I268" s="1">
        <f t="shared" si="7"/>
        <v>47.65</v>
      </c>
      <c r="J268" s="1"/>
      <c r="K268" s="4"/>
    </row>
    <row r="269" spans="1:11">
      <c r="A269" s="1" t="s">
        <v>0</v>
      </c>
      <c r="B269" s="5" t="s">
        <v>343</v>
      </c>
      <c r="C269" s="1" t="s">
        <v>2</v>
      </c>
      <c r="D269" s="1" t="s">
        <v>339</v>
      </c>
      <c r="E269" s="3" t="s">
        <v>344</v>
      </c>
      <c r="F269" s="1">
        <v>46.3</v>
      </c>
      <c r="G269" s="1">
        <v>118.19</v>
      </c>
      <c r="H269" s="1">
        <f t="shared" si="14"/>
        <v>118.32</v>
      </c>
      <c r="I269" s="1">
        <f t="shared" si="7"/>
        <v>46.5</v>
      </c>
      <c r="J269" s="1"/>
    </row>
    <row r="270" spans="1:11">
      <c r="A270" s="1" t="s">
        <v>0</v>
      </c>
      <c r="B270" s="5" t="s">
        <v>345</v>
      </c>
      <c r="C270" s="1" t="s">
        <v>2</v>
      </c>
      <c r="D270" s="1" t="s">
        <v>346</v>
      </c>
      <c r="E270" s="3" t="s">
        <v>347</v>
      </c>
      <c r="F270" s="1">
        <v>43.02</v>
      </c>
      <c r="G270" s="1">
        <v>89.24</v>
      </c>
      <c r="H270" s="1">
        <f t="shared" si="14"/>
        <v>89.4</v>
      </c>
      <c r="I270" s="1">
        <f t="shared" ref="I270:I273" si="15">ROUND((ROUNDDOWN(F270,0)+(F270-ROUNDDOWN(F270,0))*(5/3)),2)</f>
        <v>43.03</v>
      </c>
      <c r="J270" s="1"/>
    </row>
    <row r="271" spans="1:11">
      <c r="A271" s="1" t="s">
        <v>0</v>
      </c>
      <c r="B271" s="5" t="s">
        <v>348</v>
      </c>
      <c r="C271" s="1" t="s">
        <v>2</v>
      </c>
      <c r="D271" s="1" t="s">
        <v>346</v>
      </c>
      <c r="E271" s="6" t="s">
        <v>349</v>
      </c>
      <c r="F271" s="1">
        <v>43.05</v>
      </c>
      <c r="G271" s="1">
        <v>87.95</v>
      </c>
      <c r="H271" s="1">
        <f t="shared" si="14"/>
        <v>88.58</v>
      </c>
      <c r="I271" s="1">
        <f t="shared" si="15"/>
        <v>43.08</v>
      </c>
      <c r="J271" s="1"/>
    </row>
    <row r="272" spans="1:11">
      <c r="A272" s="1" t="s">
        <v>0</v>
      </c>
      <c r="B272" s="2" t="s">
        <v>350</v>
      </c>
      <c r="C272" s="1" t="s">
        <v>2</v>
      </c>
      <c r="D272" s="1" t="s">
        <v>351</v>
      </c>
      <c r="E272" s="3" t="s">
        <v>352</v>
      </c>
      <c r="F272" s="1">
        <v>38.200000000000003</v>
      </c>
      <c r="G272" s="1">
        <v>81.38</v>
      </c>
      <c r="H272" s="1">
        <f t="shared" si="14"/>
        <v>81.63</v>
      </c>
      <c r="I272" s="1">
        <f t="shared" si="15"/>
        <v>38.33</v>
      </c>
      <c r="J272" s="1"/>
    </row>
    <row r="273" spans="1:11">
      <c r="A273" s="1" t="s">
        <v>0</v>
      </c>
      <c r="B273" s="5" t="s">
        <v>353</v>
      </c>
      <c r="C273" s="1" t="s">
        <v>2</v>
      </c>
      <c r="D273" s="1" t="s">
        <v>351</v>
      </c>
      <c r="E273" s="3" t="s">
        <v>354</v>
      </c>
      <c r="F273" s="1">
        <v>38.25</v>
      </c>
      <c r="G273" s="1">
        <v>82.224999999999994</v>
      </c>
      <c r="H273" s="1">
        <f t="shared" si="14"/>
        <v>82.38</v>
      </c>
      <c r="I273" s="1">
        <f t="shared" si="15"/>
        <v>38.42</v>
      </c>
      <c r="J273" s="1"/>
    </row>
    <row r="274" spans="1:11">
      <c r="B274" s="7"/>
      <c r="K274" s="4"/>
    </row>
    <row r="275" spans="1:11">
      <c r="K275" s="4"/>
    </row>
    <row r="276" spans="1:11">
      <c r="B276" s="7"/>
      <c r="K276" s="4"/>
    </row>
    <row r="277" spans="1:11">
      <c r="A277" s="7"/>
      <c r="B277" s="7"/>
      <c r="K277" s="4"/>
    </row>
    <row r="278" spans="1:11">
      <c r="A278" s="7"/>
      <c r="B278" s="7"/>
      <c r="K278" s="4"/>
    </row>
    <row r="279" spans="1:11">
      <c r="B279" s="7"/>
      <c r="K279" s="4"/>
    </row>
    <row r="280" spans="1:11">
      <c r="A280" s="4"/>
      <c r="B280" s="7"/>
      <c r="K280" s="4"/>
    </row>
    <row r="281" spans="1:11">
      <c r="B281" s="7"/>
      <c r="K281" s="4"/>
    </row>
    <row r="282" spans="1:11">
      <c r="A282" s="4"/>
      <c r="B282" s="7"/>
      <c r="K282" s="4"/>
    </row>
    <row r="283" spans="1:11">
      <c r="B283" s="7"/>
      <c r="K283" s="4"/>
    </row>
    <row r="284" spans="1:11">
      <c r="B284" s="7"/>
      <c r="K284" s="4"/>
    </row>
    <row r="285" spans="1:11">
      <c r="B285" s="7"/>
      <c r="K285" s="4"/>
    </row>
    <row r="286" spans="1:11">
      <c r="A286" s="4"/>
      <c r="B286" s="7"/>
      <c r="K286" s="4"/>
    </row>
    <row r="287" spans="1:11">
      <c r="A287" s="4"/>
      <c r="B287" s="7"/>
      <c r="K287" s="4"/>
    </row>
    <row r="288" spans="1:11">
      <c r="A288" s="7"/>
      <c r="B288" s="7"/>
      <c r="K288" s="4"/>
    </row>
    <row r="289" spans="1:11">
      <c r="A289" s="7"/>
      <c r="B289" s="7"/>
      <c r="K289" s="4"/>
    </row>
    <row r="290" spans="1:11">
      <c r="B290" s="7"/>
      <c r="K290" s="4"/>
    </row>
    <row r="291" spans="1:11">
      <c r="A291" s="7"/>
      <c r="B291" s="7"/>
      <c r="K291" s="4"/>
    </row>
    <row r="292" spans="1:11">
      <c r="B292" s="7"/>
      <c r="K292" s="4"/>
    </row>
    <row r="293" spans="1:11">
      <c r="A293" s="7"/>
      <c r="B293" s="7"/>
      <c r="K293" s="4"/>
    </row>
    <row r="294" spans="1:11">
      <c r="B294" s="7"/>
      <c r="K294" s="4"/>
    </row>
    <row r="295" spans="1:11">
      <c r="A295" s="4"/>
      <c r="B295" s="7"/>
      <c r="K295" s="4"/>
    </row>
    <row r="296" spans="1:11">
      <c r="A296" s="4"/>
      <c r="B296" s="7"/>
      <c r="K296" s="4"/>
    </row>
    <row r="297" spans="1:11">
      <c r="A297" s="4"/>
      <c r="B297" s="7"/>
      <c r="K297" s="4"/>
    </row>
    <row r="298" spans="1:11">
      <c r="A298" s="7"/>
      <c r="B298" s="7"/>
      <c r="K298" s="4"/>
    </row>
    <row r="299" spans="1:11">
      <c r="A299" s="7"/>
      <c r="B299" s="4"/>
      <c r="K299" s="4"/>
    </row>
    <row r="300" spans="1:11">
      <c r="B300" s="4"/>
      <c r="K300" s="4"/>
    </row>
    <row r="301" spans="1:11">
      <c r="A301" s="4"/>
      <c r="B301" s="4"/>
      <c r="K301" s="4"/>
    </row>
    <row r="302" spans="1:11">
      <c r="A302" s="4"/>
      <c r="B302" s="4"/>
      <c r="K302" s="4"/>
    </row>
    <row r="303" spans="1:11">
      <c r="A303" s="7"/>
      <c r="B303" s="4"/>
      <c r="K303" s="4"/>
    </row>
    <row r="304" spans="1:11">
      <c r="A304" s="7"/>
      <c r="B304" s="4"/>
      <c r="K304" s="4"/>
    </row>
    <row r="305" spans="1:11">
      <c r="B305" s="4"/>
      <c r="K305" s="4"/>
    </row>
    <row r="306" spans="1:11">
      <c r="B306" s="4"/>
      <c r="K306" s="4"/>
    </row>
    <row r="307" spans="1:11">
      <c r="B307" s="4"/>
      <c r="K307" s="4"/>
    </row>
    <row r="308" spans="1:11">
      <c r="A308" s="7"/>
      <c r="B308" s="4"/>
      <c r="K308" s="4"/>
    </row>
    <row r="309" spans="1:11">
      <c r="B309" s="4"/>
      <c r="K309" s="4"/>
    </row>
    <row r="310" spans="1:11">
      <c r="A310" s="7"/>
      <c r="B310" s="4"/>
    </row>
    <row r="311" spans="1:11">
      <c r="B311" s="4"/>
    </row>
    <row r="312" spans="1:11">
      <c r="A312" s="4"/>
      <c r="B312" s="4"/>
    </row>
    <row r="313" spans="1:11">
      <c r="B313" s="4"/>
    </row>
    <row r="314" spans="1:11">
      <c r="A314" s="4"/>
      <c r="B314" s="4"/>
    </row>
    <row r="315" spans="1:11">
      <c r="B315" s="4"/>
    </row>
    <row r="316" spans="1:11">
      <c r="A316" s="4"/>
      <c r="B316" s="4"/>
    </row>
    <row r="317" spans="1:11">
      <c r="B317" s="4"/>
    </row>
    <row r="318" spans="1:11">
      <c r="A318" s="4"/>
      <c r="B318" s="4"/>
    </row>
    <row r="319" spans="1:11">
      <c r="B319" s="4"/>
    </row>
    <row r="320" spans="1:11">
      <c r="A320" s="4"/>
      <c r="B320" s="4"/>
    </row>
    <row r="321" spans="1:2">
      <c r="B321" s="4"/>
    </row>
    <row r="322" spans="1:2">
      <c r="A322" s="4"/>
      <c r="B322" s="4"/>
    </row>
    <row r="323" spans="1:2">
      <c r="B323" s="4"/>
    </row>
    <row r="324" spans="1:2">
      <c r="A324" s="4"/>
      <c r="B324" s="4"/>
    </row>
    <row r="325" spans="1:2">
      <c r="B325" s="4"/>
    </row>
    <row r="326" spans="1:2">
      <c r="A326" s="4"/>
      <c r="B326" s="4"/>
    </row>
    <row r="327" spans="1:2">
      <c r="B327" s="4"/>
    </row>
    <row r="328" spans="1:2">
      <c r="A328" s="4"/>
      <c r="B328" s="4"/>
    </row>
    <row r="329" spans="1:2">
      <c r="B329" s="4"/>
    </row>
    <row r="330" spans="1:2">
      <c r="A330" s="4"/>
      <c r="B330" s="4"/>
    </row>
    <row r="331" spans="1:2">
      <c r="B331" s="4"/>
    </row>
    <row r="332" spans="1:2">
      <c r="A332" s="4"/>
      <c r="B332" s="4"/>
    </row>
    <row r="333" spans="1:2">
      <c r="B333" s="4"/>
    </row>
    <row r="334" spans="1:2">
      <c r="A334" s="4"/>
      <c r="B334" s="4"/>
    </row>
    <row r="335" spans="1:2"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B349" s="4"/>
    </row>
    <row r="350" spans="1:2">
      <c r="A350" s="4"/>
      <c r="B350" s="4"/>
    </row>
    <row r="351" spans="1:2">
      <c r="B351" s="4"/>
    </row>
    <row r="352" spans="1:2">
      <c r="A352" s="4"/>
      <c r="B352" s="4"/>
    </row>
    <row r="353" spans="1:2">
      <c r="B353" s="4"/>
    </row>
    <row r="354" spans="1:2">
      <c r="A354" s="4"/>
      <c r="B354" s="4"/>
    </row>
    <row r="355" spans="1:2">
      <c r="A355" s="4"/>
      <c r="B355" s="4"/>
    </row>
    <row r="356" spans="1:2">
      <c r="B356" s="4"/>
    </row>
    <row r="357" spans="1:2">
      <c r="B357" s="4"/>
    </row>
    <row r="358" spans="1:2">
      <c r="B358" s="4"/>
    </row>
    <row r="359" spans="1:2">
      <c r="A359" s="4"/>
      <c r="B359" s="4"/>
    </row>
    <row r="360" spans="1:2"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7"/>
      <c r="B364" s="4"/>
    </row>
    <row r="365" spans="1:2">
      <c r="A365" s="7"/>
      <c r="B365" s="4"/>
    </row>
    <row r="366" spans="1:2">
      <c r="B366" s="4"/>
    </row>
    <row r="367" spans="1:2">
      <c r="A367" s="4"/>
      <c r="B367" s="4"/>
    </row>
    <row r="368" spans="1:2">
      <c r="B368" s="4"/>
    </row>
    <row r="369" spans="1:2">
      <c r="A369" s="4"/>
      <c r="B369" s="4"/>
    </row>
    <row r="370" spans="1:2">
      <c r="B370" s="4"/>
    </row>
    <row r="371" spans="1:2">
      <c r="A371" s="4"/>
      <c r="B371" s="4"/>
    </row>
    <row r="372" spans="1:2"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7"/>
      <c r="B380" s="4"/>
    </row>
    <row r="381" spans="1:2">
      <c r="A381" s="7"/>
      <c r="B381" s="4"/>
    </row>
    <row r="382" spans="1:2">
      <c r="B382" s="4"/>
    </row>
    <row r="383" spans="1:2">
      <c r="B383" s="4"/>
    </row>
    <row r="384" spans="1:2"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7"/>
      <c r="B388" s="4"/>
    </row>
    <row r="389" spans="1:2">
      <c r="A389" s="7"/>
      <c r="B389" s="4"/>
    </row>
    <row r="390" spans="1:2">
      <c r="B390" s="4"/>
    </row>
    <row r="391" spans="1:2">
      <c r="A391" s="4"/>
      <c r="B391" s="4"/>
    </row>
    <row r="392" spans="1:2">
      <c r="B392" s="4"/>
    </row>
    <row r="393" spans="1:2">
      <c r="A393" s="4"/>
      <c r="B393" s="4"/>
    </row>
    <row r="394" spans="1:2">
      <c r="B394" s="4"/>
    </row>
    <row r="395" spans="1:2">
      <c r="A395" s="4"/>
      <c r="B395" s="4"/>
    </row>
    <row r="396" spans="1:2">
      <c r="B396" s="4"/>
    </row>
    <row r="397" spans="1:2">
      <c r="A397" s="4"/>
      <c r="B397" s="4"/>
    </row>
    <row r="398" spans="1:2">
      <c r="B398" s="4"/>
    </row>
    <row r="399" spans="1:2">
      <c r="A399" s="4"/>
      <c r="B399" s="4"/>
    </row>
    <row r="400" spans="1:2">
      <c r="B400" s="4"/>
    </row>
    <row r="401" spans="1:2">
      <c r="A401" s="4"/>
      <c r="B401" s="4"/>
    </row>
    <row r="402" spans="1:2">
      <c r="B402" s="4"/>
    </row>
    <row r="403" spans="1:2">
      <c r="A403" s="4"/>
      <c r="B403" s="4"/>
    </row>
    <row r="404" spans="1:2">
      <c r="B404" s="4"/>
    </row>
    <row r="405" spans="1:2">
      <c r="A405" s="4"/>
      <c r="B405" s="4"/>
    </row>
    <row r="406" spans="1:2">
      <c r="B406" s="4"/>
    </row>
    <row r="407" spans="1:2">
      <c r="A407" s="4"/>
      <c r="B407" s="4"/>
    </row>
    <row r="408" spans="1:2">
      <c r="B408" s="4"/>
    </row>
    <row r="409" spans="1:2">
      <c r="A409" s="4"/>
      <c r="B409" s="4"/>
    </row>
    <row r="410" spans="1:2">
      <c r="B410" s="4"/>
    </row>
    <row r="411" spans="1:2">
      <c r="A411" s="4"/>
      <c r="B411" s="4"/>
    </row>
    <row r="412" spans="1:2">
      <c r="B412" s="4"/>
    </row>
    <row r="413" spans="1:2">
      <c r="A413" s="4"/>
      <c r="B413" s="4"/>
    </row>
    <row r="414" spans="1:2">
      <c r="B414" s="4"/>
    </row>
    <row r="415" spans="1:2">
      <c r="A415" s="4"/>
      <c r="B415" s="4"/>
    </row>
    <row r="416" spans="1:2">
      <c r="B416" s="4"/>
    </row>
    <row r="417" spans="1:2">
      <c r="A417" s="4"/>
      <c r="B417" s="4"/>
    </row>
    <row r="418" spans="1:2">
      <c r="B418" s="4"/>
    </row>
    <row r="419" spans="1:2">
      <c r="A419" s="7"/>
      <c r="B419" s="4"/>
    </row>
    <row r="420" spans="1:2">
      <c r="B420" s="4"/>
    </row>
    <row r="421" spans="1:2">
      <c r="A421" s="4"/>
      <c r="B421" s="4"/>
    </row>
    <row r="422" spans="1:2">
      <c r="B422" s="4"/>
    </row>
    <row r="423" spans="1:2">
      <c r="A423" s="4"/>
      <c r="B423" s="4"/>
    </row>
    <row r="424" spans="1:2">
      <c r="B424" s="4"/>
    </row>
    <row r="425" spans="1:2">
      <c r="A425" s="4"/>
      <c r="B425" s="4"/>
    </row>
    <row r="426" spans="1:2">
      <c r="B426" s="4"/>
    </row>
    <row r="427" spans="1:2">
      <c r="A427" s="4"/>
      <c r="B427" s="4"/>
    </row>
    <row r="428" spans="1:2">
      <c r="B428" s="4"/>
    </row>
    <row r="429" spans="1:2">
      <c r="A429" s="7"/>
      <c r="B429" s="4"/>
    </row>
    <row r="430" spans="1:2">
      <c r="B430" s="4"/>
    </row>
    <row r="431" spans="1:2">
      <c r="A431" s="4"/>
      <c r="B431" s="4"/>
    </row>
    <row r="432" spans="1:2">
      <c r="B432" s="4"/>
    </row>
    <row r="433" spans="1:7">
      <c r="A433" s="7"/>
      <c r="B433" s="4"/>
    </row>
    <row r="434" spans="1:7">
      <c r="B434" s="4"/>
    </row>
    <row r="435" spans="1:7">
      <c r="A435" s="4"/>
      <c r="B435" s="4"/>
    </row>
    <row r="436" spans="1:7">
      <c r="B436" s="4"/>
    </row>
    <row r="437" spans="1:7">
      <c r="A437" s="4"/>
      <c r="B437" s="4"/>
    </row>
    <row r="438" spans="1:7">
      <c r="B438" s="4"/>
    </row>
    <row r="439" spans="1:7">
      <c r="B439" s="4"/>
      <c r="G439" s="4"/>
    </row>
    <row r="440" spans="1:7">
      <c r="B440" s="4"/>
      <c r="G440" s="4"/>
    </row>
    <row r="441" spans="1:7">
      <c r="A441" s="4"/>
      <c r="B441" s="4"/>
      <c r="G441" s="4"/>
    </row>
    <row r="442" spans="1:7">
      <c r="A442" s="4"/>
      <c r="B442" s="4"/>
      <c r="G442" s="4"/>
    </row>
    <row r="443" spans="1:7">
      <c r="A443" s="4"/>
      <c r="B443" s="4"/>
      <c r="G443" s="4"/>
    </row>
    <row r="444" spans="1:7">
      <c r="A444" s="4"/>
      <c r="B444" s="4"/>
      <c r="G444" s="4"/>
    </row>
    <row r="445" spans="1:7">
      <c r="A445" s="4"/>
      <c r="B445" s="4"/>
      <c r="G445" s="4"/>
    </row>
    <row r="446" spans="1:7">
      <c r="A446" s="4"/>
      <c r="B446" s="4"/>
      <c r="G446" s="4"/>
    </row>
    <row r="447" spans="1:7">
      <c r="A447" s="4"/>
      <c r="B447" s="4"/>
      <c r="G447" s="4"/>
    </row>
    <row r="448" spans="1:7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  <row r="501" spans="1:2">
      <c r="A501" s="4"/>
      <c r="B501" s="4"/>
    </row>
    <row r="502" spans="1:2">
      <c r="A502" s="4"/>
      <c r="B502" s="4"/>
    </row>
    <row r="503" spans="1:2">
      <c r="A503" s="4"/>
      <c r="B503" s="4"/>
    </row>
    <row r="504" spans="1:2">
      <c r="A504" s="4"/>
      <c r="B504" s="4"/>
    </row>
    <row r="505" spans="1:2">
      <c r="A505" s="4"/>
      <c r="B505" s="4"/>
    </row>
    <row r="506" spans="1:2">
      <c r="A506" s="4"/>
      <c r="B506" s="4"/>
    </row>
    <row r="507" spans="1:2">
      <c r="A507" s="4"/>
      <c r="B507" s="4"/>
    </row>
    <row r="508" spans="1:2">
      <c r="A508" s="4"/>
      <c r="B508" s="4"/>
    </row>
    <row r="509" spans="1:2">
      <c r="A509" s="4"/>
      <c r="B509" s="4"/>
    </row>
    <row r="510" spans="1:2">
      <c r="A510" s="4"/>
      <c r="B510" s="4"/>
    </row>
    <row r="511" spans="1:2">
      <c r="A511" s="4"/>
      <c r="B511" s="4"/>
    </row>
    <row r="512" spans="1:2">
      <c r="A512" s="4"/>
      <c r="B512" s="4"/>
    </row>
    <row r="513" spans="1:2">
      <c r="A513" s="4"/>
      <c r="B513" s="4"/>
    </row>
    <row r="514" spans="1:2">
      <c r="A514" s="4"/>
      <c r="B514" s="4"/>
    </row>
    <row r="515" spans="1:2">
      <c r="A515" s="4"/>
      <c r="B515" s="4"/>
    </row>
    <row r="516" spans="1:2">
      <c r="A516" s="4"/>
      <c r="B516" s="4"/>
    </row>
    <row r="517" spans="1:2">
      <c r="A517" s="4"/>
      <c r="B517" s="4"/>
    </row>
    <row r="518" spans="1:2">
      <c r="A518" s="4"/>
      <c r="B518" s="4"/>
    </row>
    <row r="519" spans="1:2">
      <c r="A519" s="4"/>
      <c r="B519" s="4"/>
    </row>
    <row r="520" spans="1:2">
      <c r="A520" s="4"/>
      <c r="B520" s="4"/>
    </row>
    <row r="521" spans="1:2">
      <c r="A521" s="4"/>
      <c r="B521" s="4"/>
    </row>
    <row r="522" spans="1:2">
      <c r="A522" s="4"/>
      <c r="B522" s="4"/>
    </row>
    <row r="523" spans="1:2">
      <c r="A523" s="4"/>
      <c r="B523" s="4"/>
    </row>
    <row r="524" spans="1:2">
      <c r="A524" s="4"/>
      <c r="B524" s="4"/>
    </row>
    <row r="525" spans="1:2">
      <c r="A525" s="4"/>
      <c r="B525" s="4"/>
    </row>
    <row r="526" spans="1:2">
      <c r="A526" s="4"/>
      <c r="B526" s="4"/>
    </row>
    <row r="527" spans="1:2">
      <c r="A527" s="4"/>
      <c r="B527" s="4"/>
    </row>
    <row r="528" spans="1:2">
      <c r="A528" s="4"/>
      <c r="B528" s="4"/>
    </row>
    <row r="529" spans="1:2">
      <c r="A529" s="4"/>
      <c r="B529" s="4"/>
    </row>
    <row r="530" spans="1:2">
      <c r="A530" s="4"/>
      <c r="B530" s="4"/>
    </row>
    <row r="531" spans="1:2">
      <c r="A531" s="4"/>
      <c r="B531" s="4"/>
    </row>
    <row r="532" spans="1:2">
      <c r="A532" s="4"/>
      <c r="B532" s="4"/>
    </row>
    <row r="533" spans="1:2">
      <c r="A533" s="4"/>
      <c r="B533" s="4"/>
    </row>
    <row r="534" spans="1:2">
      <c r="A534" s="4"/>
      <c r="B534" s="4"/>
    </row>
    <row r="535" spans="1:2">
      <c r="A535" s="4"/>
      <c r="B535" s="4"/>
    </row>
    <row r="536" spans="1:2">
      <c r="A536" s="4"/>
      <c r="B536" s="4"/>
    </row>
    <row r="537" spans="1:2">
      <c r="A537" s="4"/>
      <c r="B537" s="4"/>
    </row>
    <row r="538" spans="1:2">
      <c r="A538" s="4"/>
      <c r="B538" s="4"/>
    </row>
    <row r="539" spans="1:2">
      <c r="A539" s="4"/>
      <c r="B539" s="4"/>
    </row>
    <row r="540" spans="1:2">
      <c r="A540" s="4"/>
      <c r="B540" s="4"/>
    </row>
    <row r="541" spans="1:2">
      <c r="A541" s="4"/>
      <c r="B541" s="4"/>
    </row>
    <row r="542" spans="1:2">
      <c r="A542" s="4"/>
      <c r="B542" s="4"/>
    </row>
    <row r="543" spans="1:2">
      <c r="A543" s="4"/>
      <c r="B543" s="4"/>
    </row>
    <row r="544" spans="1:2">
      <c r="A544" s="4"/>
      <c r="B544" s="4"/>
    </row>
    <row r="545" spans="1:2">
      <c r="A545" s="4"/>
      <c r="B545" s="4"/>
    </row>
    <row r="546" spans="1:2">
      <c r="A546" s="4"/>
      <c r="B546" s="4"/>
    </row>
    <row r="547" spans="1:2">
      <c r="A547" s="4"/>
      <c r="B547" s="4"/>
    </row>
    <row r="548" spans="1:2">
      <c r="A548" s="4"/>
      <c r="B548" s="4"/>
    </row>
    <row r="549" spans="1:2">
      <c r="A549" s="4"/>
      <c r="B549" s="4"/>
    </row>
    <row r="550" spans="1:2">
      <c r="A550" s="4"/>
      <c r="B550" s="4"/>
    </row>
    <row r="551" spans="1:2">
      <c r="A551" s="4"/>
      <c r="B551" s="4"/>
    </row>
    <row r="552" spans="1:2">
      <c r="A552" s="4"/>
      <c r="B552" s="4"/>
    </row>
    <row r="553" spans="1:2">
      <c r="A553" s="4"/>
      <c r="B553" s="4"/>
    </row>
    <row r="554" spans="1:2">
      <c r="A554" s="4"/>
      <c r="B554" s="4"/>
    </row>
    <row r="555" spans="1:2">
      <c r="A555" s="4"/>
      <c r="B555" s="4"/>
    </row>
    <row r="556" spans="1:2">
      <c r="A556" s="4"/>
      <c r="B556" s="4"/>
    </row>
    <row r="557" spans="1:2">
      <c r="A557" s="4"/>
      <c r="B557" s="4"/>
    </row>
    <row r="558" spans="1:2">
      <c r="A558" s="4"/>
      <c r="B558" s="4"/>
    </row>
    <row r="559" spans="1:2">
      <c r="A559" s="4"/>
      <c r="B559" s="4"/>
    </row>
    <row r="560" spans="1:2">
      <c r="A560" s="4"/>
      <c r="B560" s="4"/>
    </row>
    <row r="561" spans="1:2">
      <c r="A561" s="4"/>
      <c r="B561" s="4"/>
    </row>
    <row r="562" spans="1:2">
      <c r="A562" s="4"/>
      <c r="B562" s="4"/>
    </row>
    <row r="563" spans="1:2">
      <c r="A563" s="4"/>
      <c r="B563" s="4"/>
    </row>
    <row r="564" spans="1:2">
      <c r="A564" s="4"/>
      <c r="B564" s="4"/>
    </row>
    <row r="565" spans="1:2">
      <c r="A565" s="4"/>
      <c r="B565" s="4"/>
    </row>
    <row r="566" spans="1:2">
      <c r="A566" s="4"/>
      <c r="B566" s="4"/>
    </row>
    <row r="567" spans="1:2">
      <c r="A567" s="4"/>
      <c r="B567" s="4"/>
    </row>
    <row r="568" spans="1:2">
      <c r="A568" s="4"/>
      <c r="B568" s="4"/>
    </row>
    <row r="569" spans="1:2">
      <c r="A569" s="4"/>
      <c r="B569" s="4"/>
    </row>
    <row r="570" spans="1:2">
      <c r="A570" s="4"/>
      <c r="B570" s="4"/>
    </row>
    <row r="571" spans="1:2">
      <c r="A571" s="4"/>
      <c r="B571" s="4"/>
    </row>
    <row r="572" spans="1:2">
      <c r="A572" s="4"/>
      <c r="B572" s="4"/>
    </row>
    <row r="573" spans="1:2">
      <c r="A573" s="4"/>
      <c r="B573" s="4"/>
    </row>
    <row r="574" spans="1:2">
      <c r="A574" s="4"/>
      <c r="B574" s="4"/>
    </row>
    <row r="575" spans="1:2">
      <c r="A575" s="4"/>
      <c r="B575" s="4"/>
    </row>
    <row r="576" spans="1:2">
      <c r="A576" s="4"/>
      <c r="B576" s="4"/>
    </row>
    <row r="577" spans="1:2">
      <c r="A577" s="4"/>
      <c r="B577" s="4"/>
    </row>
    <row r="578" spans="1:2">
      <c r="A578" s="4"/>
      <c r="B578" s="4"/>
    </row>
    <row r="579" spans="1:2">
      <c r="A579" s="4"/>
      <c r="B579" s="4"/>
    </row>
    <row r="580" spans="1:2">
      <c r="A580" s="4"/>
      <c r="B580" s="4"/>
    </row>
    <row r="581" spans="1:2">
      <c r="A581" s="4"/>
      <c r="B581" s="4"/>
    </row>
    <row r="582" spans="1:2">
      <c r="A582" s="4"/>
      <c r="B582" s="4"/>
    </row>
    <row r="583" spans="1:2">
      <c r="A583" s="4"/>
      <c r="B583" s="4"/>
    </row>
    <row r="584" spans="1:2">
      <c r="A584" s="4"/>
      <c r="B584" s="4"/>
    </row>
    <row r="585" spans="1:2">
      <c r="A585" s="4"/>
      <c r="B585" s="4"/>
    </row>
    <row r="586" spans="1:2">
      <c r="A586" s="4"/>
      <c r="B586" s="4"/>
    </row>
    <row r="587" spans="1:2">
      <c r="A587" s="4"/>
      <c r="B587" s="4"/>
    </row>
    <row r="588" spans="1:2">
      <c r="A588" s="4"/>
      <c r="B588" s="4"/>
    </row>
    <row r="589" spans="1:2">
      <c r="A589" s="4"/>
      <c r="B589" s="4"/>
    </row>
    <row r="590" spans="1:2">
      <c r="A590" s="4"/>
      <c r="B590" s="4"/>
    </row>
    <row r="591" spans="1:2">
      <c r="A591" s="4"/>
      <c r="B591" s="4"/>
    </row>
    <row r="592" spans="1:2">
      <c r="A592" s="4"/>
      <c r="B592" s="4"/>
    </row>
    <row r="593" spans="1:8">
      <c r="A593" s="4"/>
      <c r="B593" s="4"/>
    </row>
    <row r="594" spans="1:8">
      <c r="A594" s="4"/>
      <c r="B594" s="4"/>
      <c r="H594" s="4"/>
    </row>
    <row r="595" spans="1:8">
      <c r="A595" s="4"/>
      <c r="B595" s="4"/>
      <c r="H595" s="4"/>
    </row>
    <row r="596" spans="1:8">
      <c r="A596" s="4"/>
      <c r="B596" s="4"/>
      <c r="H596" s="4"/>
    </row>
    <row r="597" spans="1:8">
      <c r="A597" s="4"/>
      <c r="B597" s="4"/>
      <c r="H597" s="4"/>
    </row>
    <row r="598" spans="1:8">
      <c r="A598" s="4"/>
      <c r="B598" s="4"/>
      <c r="H598" s="4"/>
    </row>
    <row r="599" spans="1:8">
      <c r="A599" s="4"/>
      <c r="B599" s="4"/>
      <c r="H599" s="4"/>
    </row>
    <row r="600" spans="1:8">
      <c r="A600" s="4"/>
      <c r="B600" s="4"/>
      <c r="H600" s="4"/>
    </row>
    <row r="601" spans="1:8">
      <c r="A601" s="4"/>
      <c r="B601" s="4"/>
      <c r="H601" s="4"/>
    </row>
    <row r="602" spans="1:8">
      <c r="A602" s="4"/>
      <c r="B602" s="4"/>
      <c r="H602" s="4"/>
    </row>
    <row r="603" spans="1:8">
      <c r="A603" s="4"/>
      <c r="B603" s="4"/>
      <c r="H603" s="4"/>
    </row>
    <row r="604" spans="1:8">
      <c r="A604" s="4"/>
      <c r="B604" s="4"/>
      <c r="H604" s="4"/>
    </row>
    <row r="605" spans="1:8">
      <c r="A605" s="4"/>
      <c r="B605" s="4"/>
    </row>
    <row r="606" spans="1:8">
      <c r="A606" s="4"/>
      <c r="B606" s="4"/>
    </row>
    <row r="607" spans="1:8">
      <c r="A607" s="4"/>
      <c r="B607" s="4"/>
    </row>
    <row r="608" spans="1:8">
      <c r="A608" s="4"/>
      <c r="B608" s="4"/>
    </row>
    <row r="609" spans="1:2">
      <c r="A609" s="4"/>
      <c r="B609" s="4"/>
    </row>
    <row r="610" spans="1:2">
      <c r="A610" s="4"/>
      <c r="B610" s="4"/>
    </row>
    <row r="611" spans="1:2">
      <c r="A611" s="4"/>
      <c r="B611" s="4"/>
    </row>
    <row r="612" spans="1:2">
      <c r="A612" s="4"/>
      <c r="B612" s="4"/>
    </row>
    <row r="613" spans="1:2">
      <c r="A613" s="4"/>
      <c r="B613" s="4"/>
    </row>
    <row r="614" spans="1:2">
      <c r="A614" s="4"/>
      <c r="B614" s="4"/>
    </row>
    <row r="615" spans="1:2">
      <c r="A615" s="4"/>
      <c r="B615" s="4"/>
    </row>
    <row r="616" spans="1:2">
      <c r="B616" s="4"/>
    </row>
    <row r="617" spans="1:2">
      <c r="A617" s="4"/>
    </row>
    <row r="619" spans="1:2">
      <c r="A619" s="4"/>
    </row>
    <row r="621" spans="1:2">
      <c r="A621" s="4"/>
    </row>
    <row r="623" spans="1:2">
      <c r="A623" s="4"/>
    </row>
    <row r="625" spans="1:1">
      <c r="A625" s="4"/>
    </row>
    <row r="628" spans="1:1">
      <c r="A628" s="4"/>
    </row>
    <row r="629" spans="1:1">
      <c r="A629" s="4"/>
    </row>
    <row r="630" spans="1:1">
      <c r="A630" s="4"/>
    </row>
    <row r="631" spans="1:1">
      <c r="A631" s="7"/>
    </row>
    <row r="632" spans="1:1">
      <c r="A632" s="7"/>
    </row>
    <row r="633" spans="1:1">
      <c r="A633" s="4"/>
    </row>
    <row r="634" spans="1:1">
      <c r="A634" s="4"/>
    </row>
    <row r="635" spans="1:1">
      <c r="A635" s="4"/>
    </row>
    <row r="636" spans="1:1">
      <c r="A636" s="7"/>
    </row>
    <row r="637" spans="1:1">
      <c r="A637" s="4"/>
    </row>
    <row r="638" spans="1:1">
      <c r="A638" s="4"/>
    </row>
    <row r="639" spans="1:1">
      <c r="A639" s="7"/>
    </row>
    <row r="640" spans="1:1">
      <c r="A640" s="7"/>
    </row>
    <row r="642" spans="1:1">
      <c r="A642" s="4"/>
    </row>
    <row r="644" spans="1:1">
      <c r="A644" s="7"/>
    </row>
    <row r="646" spans="1:1">
      <c r="A646" s="7"/>
    </row>
    <row r="650" spans="1:1">
      <c r="A650" s="4"/>
    </row>
    <row r="652" spans="1:1">
      <c r="A652" s="4"/>
    </row>
    <row r="654" spans="1:1">
      <c r="A654" s="4"/>
    </row>
    <row r="656" spans="1:1">
      <c r="A656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5" spans="1:1">
      <c r="A665" s="4"/>
    </row>
    <row r="666" spans="1:1">
      <c r="A666" s="4"/>
    </row>
    <row r="667" spans="1:1">
      <c r="A667" s="4"/>
    </row>
    <row r="669" spans="1:1">
      <c r="A669" s="4"/>
    </row>
    <row r="671" spans="1:1">
      <c r="A671" s="4"/>
    </row>
    <row r="673" spans="1:1">
      <c r="A673" s="4"/>
    </row>
    <row r="674" spans="1:1">
      <c r="A674" s="4"/>
    </row>
    <row r="675" spans="1:1">
      <c r="A675" s="4"/>
    </row>
    <row r="676" spans="1:1">
      <c r="A676" s="7"/>
    </row>
    <row r="677" spans="1:1">
      <c r="A677" s="7"/>
    </row>
    <row r="681" spans="1:1">
      <c r="A681" s="4"/>
    </row>
    <row r="683" spans="1:1">
      <c r="A683" s="4"/>
    </row>
    <row r="687" spans="1:1">
      <c r="A687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4" spans="1:1">
      <c r="A694" s="4"/>
    </row>
    <row r="696" spans="1:1">
      <c r="A696" s="4"/>
    </row>
    <row r="698" spans="1:1">
      <c r="A698" s="4"/>
    </row>
    <row r="699" spans="1:1">
      <c r="A699" s="4"/>
    </row>
    <row r="700" spans="1:1">
      <c r="A700" s="4"/>
    </row>
    <row r="701" spans="1:1">
      <c r="A701" s="7"/>
    </row>
    <row r="702" spans="1:1">
      <c r="A702" s="7"/>
    </row>
    <row r="704" spans="1:1">
      <c r="A704" s="7"/>
    </row>
    <row r="706" spans="1:1">
      <c r="A706" s="7"/>
    </row>
    <row r="710" spans="1:1">
      <c r="A710" s="4"/>
    </row>
    <row r="712" spans="1:1">
      <c r="A712" s="4"/>
    </row>
    <row r="714" spans="1:1">
      <c r="A714" s="4"/>
    </row>
    <row r="716" spans="1:1">
      <c r="A716" s="4"/>
    </row>
    <row r="718" spans="1:1">
      <c r="A718" s="4"/>
    </row>
    <row r="720" spans="1:1">
      <c r="A720" s="4"/>
    </row>
    <row r="722" spans="1:1">
      <c r="A722" s="4"/>
    </row>
    <row r="724" spans="1:1">
      <c r="A724" s="4"/>
    </row>
    <row r="726" spans="1:1">
      <c r="A726" s="7"/>
    </row>
    <row r="728" spans="1:1">
      <c r="A728" s="4"/>
    </row>
    <row r="730" spans="1:1">
      <c r="A730" s="4"/>
    </row>
    <row r="734" spans="1:1">
      <c r="A734" s="4"/>
    </row>
    <row r="735" spans="1:1">
      <c r="A735" s="4"/>
    </row>
    <row r="736" spans="1:1">
      <c r="A736" s="7"/>
    </row>
    <row r="737" spans="1:1">
      <c r="A737" s="7"/>
    </row>
    <row r="739" spans="1:1">
      <c r="A739" s="7"/>
    </row>
    <row r="741" spans="1:1">
      <c r="A741" s="7"/>
    </row>
    <row r="744" spans="1:1">
      <c r="A744" s="4"/>
    </row>
    <row r="745" spans="1:1">
      <c r="A745" s="7"/>
    </row>
    <row r="746" spans="1:1">
      <c r="A746" s="7"/>
    </row>
    <row r="748" spans="1:1">
      <c r="A748" s="7"/>
    </row>
    <row r="750" spans="1:1">
      <c r="A750" s="7"/>
    </row>
    <row r="752" spans="1:1">
      <c r="A752" s="4"/>
    </row>
    <row r="753" spans="1:1">
      <c r="A753" s="4"/>
    </row>
    <row r="754" spans="1:1">
      <c r="A754" s="7"/>
    </row>
    <row r="755" spans="1:1">
      <c r="A755" s="7"/>
    </row>
    <row r="759" spans="1:1">
      <c r="A759" s="7"/>
    </row>
    <row r="760" spans="1:1">
      <c r="A760" s="7"/>
    </row>
    <row r="761" spans="1:1">
      <c r="A761" s="7"/>
    </row>
    <row r="762" spans="1:1">
      <c r="A762" s="7"/>
    </row>
    <row r="764" spans="1:1">
      <c r="A764" s="4"/>
    </row>
    <row r="766" spans="1:1">
      <c r="A766" s="4"/>
    </row>
    <row r="768" spans="1:1">
      <c r="A768" s="4"/>
    </row>
    <row r="770" spans="1:1">
      <c r="A770" s="4"/>
    </row>
    <row r="774" spans="1:1">
      <c r="A774" s="7"/>
    </row>
    <row r="776" spans="1:1">
      <c r="A776" s="4"/>
    </row>
    <row r="778" spans="1:1">
      <c r="A778" s="7"/>
    </row>
    <row r="780" spans="1:1">
      <c r="A780" s="4"/>
    </row>
    <row r="782" spans="1:1">
      <c r="A782" s="7"/>
    </row>
    <row r="784" spans="1:1">
      <c r="A784" s="4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255D-6E27-DB4C-BFE3-C431E0AF1E89}">
  <dimension ref="A1:T339"/>
  <sheetViews>
    <sheetView topLeftCell="A2" zoomScale="65" workbookViewId="0">
      <selection activeCell="E276" sqref="E276"/>
    </sheetView>
  </sheetViews>
  <sheetFormatPr baseColWidth="10" defaultRowHeight="16"/>
  <cols>
    <col min="2" max="3" width="10.83203125" customWidth="1"/>
    <col min="5" max="5" width="12.83203125" customWidth="1"/>
    <col min="6" max="6" width="13.5" customWidth="1"/>
    <col min="7" max="8" width="13.1640625" customWidth="1"/>
    <col min="9" max="9" width="12.33203125" customWidth="1"/>
    <col min="11" max="19" width="10.6640625" customWidth="1"/>
    <col min="20" max="20" width="11.6640625" customWidth="1"/>
  </cols>
  <sheetData>
    <row r="1" spans="1:20">
      <c r="A1" t="s">
        <v>575</v>
      </c>
      <c r="B1" t="s">
        <v>576</v>
      </c>
      <c r="C1" t="s">
        <v>577</v>
      </c>
      <c r="E1" t="s">
        <v>398</v>
      </c>
      <c r="G1" t="s">
        <v>578</v>
      </c>
      <c r="H1" t="s">
        <v>579</v>
      </c>
      <c r="I1" t="s">
        <v>580</v>
      </c>
      <c r="J1" t="s">
        <v>581</v>
      </c>
    </row>
    <row r="2" spans="1:20">
      <c r="A2" s="17" t="s">
        <v>582</v>
      </c>
      <c r="B2" s="17" t="s">
        <v>582</v>
      </c>
      <c r="C2" s="17" t="s">
        <v>426</v>
      </c>
      <c r="E2" t="s">
        <v>485</v>
      </c>
      <c r="F2" t="s">
        <v>583</v>
      </c>
      <c r="G2" t="s">
        <v>584</v>
      </c>
      <c r="H2" t="s">
        <v>584</v>
      </c>
      <c r="J2" t="s">
        <v>585</v>
      </c>
    </row>
    <row r="3" spans="1:20">
      <c r="A3" t="s">
        <v>359</v>
      </c>
      <c r="B3" t="s">
        <v>586</v>
      </c>
      <c r="C3" t="s">
        <v>586</v>
      </c>
      <c r="E3" t="s">
        <v>587</v>
      </c>
      <c r="F3" t="s">
        <v>588</v>
      </c>
      <c r="G3" t="s">
        <v>589</v>
      </c>
      <c r="H3" t="s">
        <v>589</v>
      </c>
      <c r="J3" t="s">
        <v>590</v>
      </c>
    </row>
    <row r="4" spans="1:20">
      <c r="A4" t="s">
        <v>388</v>
      </c>
      <c r="B4" t="s">
        <v>388</v>
      </c>
      <c r="C4" t="s">
        <v>388</v>
      </c>
      <c r="E4" t="s">
        <v>591</v>
      </c>
      <c r="F4" t="s">
        <v>388</v>
      </c>
      <c r="G4" t="s">
        <v>592</v>
      </c>
      <c r="H4" t="s">
        <v>592</v>
      </c>
      <c r="J4" t="s">
        <v>593</v>
      </c>
    </row>
    <row r="5" spans="1:20">
      <c r="A5" t="s">
        <v>386</v>
      </c>
      <c r="B5" t="s">
        <v>386</v>
      </c>
      <c r="C5" t="s">
        <v>586</v>
      </c>
      <c r="E5" t="s">
        <v>594</v>
      </c>
      <c r="F5" t="s">
        <v>583</v>
      </c>
      <c r="G5" t="s">
        <v>595</v>
      </c>
      <c r="H5" t="s">
        <v>595</v>
      </c>
      <c r="J5" t="s">
        <v>596</v>
      </c>
    </row>
    <row r="6" spans="1:20">
      <c r="A6" t="s">
        <v>586</v>
      </c>
      <c r="B6" t="s">
        <v>387</v>
      </c>
      <c r="C6" t="s">
        <v>586</v>
      </c>
      <c r="E6" t="s">
        <v>597</v>
      </c>
      <c r="F6" t="s">
        <v>598</v>
      </c>
      <c r="G6" t="s">
        <v>599</v>
      </c>
      <c r="H6" t="s">
        <v>599</v>
      </c>
      <c r="I6" t="s">
        <v>599</v>
      </c>
      <c r="J6" t="s">
        <v>600</v>
      </c>
    </row>
    <row r="7" spans="1:20">
      <c r="A7" t="s">
        <v>586</v>
      </c>
      <c r="B7" t="s">
        <v>389</v>
      </c>
      <c r="C7" t="s">
        <v>586</v>
      </c>
      <c r="E7" t="s">
        <v>601</v>
      </c>
      <c r="F7" t="s">
        <v>386</v>
      </c>
      <c r="G7" t="s">
        <v>602</v>
      </c>
      <c r="H7" t="s">
        <v>602</v>
      </c>
      <c r="I7" t="s">
        <v>602</v>
      </c>
      <c r="J7" t="s">
        <v>603</v>
      </c>
    </row>
    <row r="8" spans="1:20">
      <c r="A8" t="s">
        <v>586</v>
      </c>
      <c r="B8" t="s">
        <v>604</v>
      </c>
      <c r="E8" t="s">
        <v>605</v>
      </c>
      <c r="F8" t="s">
        <v>384</v>
      </c>
      <c r="J8" s="18"/>
    </row>
    <row r="9" spans="1:20">
      <c r="A9" t="s">
        <v>384</v>
      </c>
      <c r="B9" t="s">
        <v>586</v>
      </c>
      <c r="C9" t="s">
        <v>586</v>
      </c>
      <c r="E9" t="s">
        <v>606</v>
      </c>
      <c r="F9" t="s">
        <v>386</v>
      </c>
      <c r="I9" t="s">
        <v>607</v>
      </c>
      <c r="J9" t="s">
        <v>374</v>
      </c>
    </row>
    <row r="10" spans="1:20">
      <c r="A10" t="s">
        <v>390</v>
      </c>
      <c r="B10" t="s">
        <v>586</v>
      </c>
      <c r="C10" t="s">
        <v>586</v>
      </c>
      <c r="E10" t="s">
        <v>486</v>
      </c>
      <c r="F10" t="s">
        <v>583</v>
      </c>
      <c r="I10" t="s">
        <v>608</v>
      </c>
      <c r="J10" t="s">
        <v>374</v>
      </c>
    </row>
    <row r="11" spans="1:20">
      <c r="A11" t="s">
        <v>609</v>
      </c>
      <c r="B11" t="s">
        <v>586</v>
      </c>
      <c r="C11" t="s">
        <v>586</v>
      </c>
      <c r="E11" t="s">
        <v>610</v>
      </c>
      <c r="F11" t="s">
        <v>611</v>
      </c>
      <c r="I11" t="s">
        <v>612</v>
      </c>
      <c r="J11" t="s">
        <v>374</v>
      </c>
    </row>
    <row r="12" spans="1:20">
      <c r="A12" t="s">
        <v>613</v>
      </c>
      <c r="B12" t="s">
        <v>586</v>
      </c>
      <c r="C12" t="s">
        <v>586</v>
      </c>
      <c r="E12" t="s">
        <v>614</v>
      </c>
      <c r="F12" t="s">
        <v>389</v>
      </c>
      <c r="I12" t="s">
        <v>615</v>
      </c>
      <c r="J12" t="s">
        <v>374</v>
      </c>
      <c r="K12" s="17"/>
      <c r="L12" s="17"/>
      <c r="M12" s="17"/>
      <c r="N12" s="17"/>
      <c r="O12" s="17"/>
      <c r="P12" s="17"/>
      <c r="Q12" s="17"/>
      <c r="R12" s="17"/>
      <c r="T12" s="17"/>
    </row>
    <row r="13" spans="1:20">
      <c r="A13" t="s">
        <v>616</v>
      </c>
      <c r="B13" t="s">
        <v>586</v>
      </c>
      <c r="C13" t="s">
        <v>586</v>
      </c>
      <c r="E13" t="s">
        <v>617</v>
      </c>
      <c r="F13" t="s">
        <v>609</v>
      </c>
      <c r="I13" t="s">
        <v>618</v>
      </c>
      <c r="J13" t="s">
        <v>374</v>
      </c>
      <c r="K13" s="17"/>
      <c r="L13" s="17"/>
      <c r="M13" s="17"/>
      <c r="N13" s="17"/>
      <c r="O13" s="17"/>
      <c r="P13" s="17"/>
      <c r="Q13" s="17"/>
      <c r="R13" s="17"/>
      <c r="T13" s="17"/>
    </row>
    <row r="14" spans="1:20">
      <c r="A14" t="s">
        <v>619</v>
      </c>
      <c r="B14" t="s">
        <v>586</v>
      </c>
      <c r="C14" t="s">
        <v>586</v>
      </c>
      <c r="E14" t="s">
        <v>620</v>
      </c>
      <c r="F14" t="s">
        <v>383</v>
      </c>
      <c r="I14" t="s">
        <v>621</v>
      </c>
      <c r="J14" t="s">
        <v>374</v>
      </c>
      <c r="K14" s="17"/>
      <c r="L14" s="8"/>
      <c r="M14" s="19"/>
      <c r="N14" s="17"/>
      <c r="O14" s="17"/>
      <c r="P14" s="17"/>
      <c r="Q14" s="17"/>
      <c r="R14" s="17"/>
      <c r="S14" s="20"/>
      <c r="T14" s="17"/>
    </row>
    <row r="15" spans="1:20">
      <c r="A15" t="s">
        <v>359</v>
      </c>
      <c r="B15" t="s">
        <v>586</v>
      </c>
      <c r="C15" t="s">
        <v>586</v>
      </c>
      <c r="E15" t="s">
        <v>622</v>
      </c>
      <c r="F15" t="s">
        <v>382</v>
      </c>
      <c r="I15" t="s">
        <v>623</v>
      </c>
      <c r="J15" t="s">
        <v>374</v>
      </c>
      <c r="K15" s="17"/>
      <c r="L15" s="17"/>
      <c r="M15" s="21"/>
      <c r="O15" s="17"/>
      <c r="Q15" s="17"/>
      <c r="S15" s="17"/>
      <c r="T15" s="17"/>
    </row>
    <row r="16" spans="1:20">
      <c r="E16" t="s">
        <v>624</v>
      </c>
      <c r="F16" t="s">
        <v>625</v>
      </c>
      <c r="I16" t="s">
        <v>626</v>
      </c>
      <c r="J16" t="s">
        <v>374</v>
      </c>
    </row>
    <row r="17" spans="1:10">
      <c r="E17" t="s">
        <v>627</v>
      </c>
      <c r="F17" t="s">
        <v>628</v>
      </c>
      <c r="I17" t="s">
        <v>629</v>
      </c>
      <c r="J17" t="s">
        <v>374</v>
      </c>
    </row>
    <row r="18" spans="1:10">
      <c r="E18" t="s">
        <v>630</v>
      </c>
      <c r="F18" t="s">
        <v>625</v>
      </c>
      <c r="I18" t="s">
        <v>631</v>
      </c>
      <c r="J18" t="s">
        <v>374</v>
      </c>
    </row>
    <row r="19" spans="1:10">
      <c r="E19" t="s">
        <v>632</v>
      </c>
      <c r="F19" t="s">
        <v>625</v>
      </c>
      <c r="I19" t="s">
        <v>633</v>
      </c>
      <c r="J19" t="s">
        <v>374</v>
      </c>
    </row>
    <row r="20" spans="1:10">
      <c r="A20">
        <f>42-COUNTIF(A2:C15,"-")</f>
        <v>20</v>
      </c>
      <c r="E20" t="s">
        <v>634</v>
      </c>
      <c r="F20" t="s">
        <v>625</v>
      </c>
      <c r="I20" t="s">
        <v>635</v>
      </c>
      <c r="J20" t="s">
        <v>374</v>
      </c>
    </row>
    <row r="21" spans="1:10">
      <c r="E21" t="s">
        <v>607</v>
      </c>
      <c r="F21" t="s">
        <v>374</v>
      </c>
      <c r="I21" t="s">
        <v>636</v>
      </c>
      <c r="J21" t="s">
        <v>374</v>
      </c>
    </row>
    <row r="22" spans="1:10">
      <c r="E22" t="s">
        <v>637</v>
      </c>
      <c r="F22" t="s">
        <v>625</v>
      </c>
      <c r="I22" t="s">
        <v>638</v>
      </c>
      <c r="J22" t="s">
        <v>374</v>
      </c>
    </row>
    <row r="23" spans="1:10">
      <c r="E23" t="s">
        <v>639</v>
      </c>
      <c r="F23" t="s">
        <v>386</v>
      </c>
      <c r="I23" t="s">
        <v>640</v>
      </c>
      <c r="J23" t="s">
        <v>374</v>
      </c>
    </row>
    <row r="24" spans="1:10">
      <c r="E24" t="s">
        <v>641</v>
      </c>
      <c r="F24" t="s">
        <v>386</v>
      </c>
      <c r="I24" t="s">
        <v>642</v>
      </c>
      <c r="J24" t="s">
        <v>374</v>
      </c>
    </row>
    <row r="25" spans="1:10">
      <c r="E25" t="s">
        <v>643</v>
      </c>
      <c r="F25" t="s">
        <v>386</v>
      </c>
      <c r="I25" t="s">
        <v>644</v>
      </c>
      <c r="J25" t="s">
        <v>374</v>
      </c>
    </row>
    <row r="26" spans="1:10">
      <c r="E26" t="s">
        <v>645</v>
      </c>
      <c r="F26" t="s">
        <v>384</v>
      </c>
      <c r="I26" t="s">
        <v>646</v>
      </c>
      <c r="J26" t="s">
        <v>374</v>
      </c>
    </row>
    <row r="27" spans="1:10">
      <c r="E27" t="s">
        <v>647</v>
      </c>
      <c r="F27" t="s">
        <v>625</v>
      </c>
      <c r="I27" t="s">
        <v>648</v>
      </c>
      <c r="J27" t="s">
        <v>374</v>
      </c>
    </row>
    <row r="28" spans="1:10">
      <c r="E28" t="s">
        <v>649</v>
      </c>
      <c r="F28" t="s">
        <v>384</v>
      </c>
      <c r="I28" t="s">
        <v>650</v>
      </c>
      <c r="J28" t="s">
        <v>374</v>
      </c>
    </row>
    <row r="29" spans="1:10">
      <c r="E29" t="s">
        <v>488</v>
      </c>
      <c r="F29" t="s">
        <v>583</v>
      </c>
      <c r="I29" t="s">
        <v>651</v>
      </c>
      <c r="J29" t="s">
        <v>374</v>
      </c>
    </row>
    <row r="30" spans="1:10">
      <c r="E30" t="s">
        <v>652</v>
      </c>
      <c r="F30" t="s">
        <v>384</v>
      </c>
      <c r="I30" t="s">
        <v>653</v>
      </c>
      <c r="J30" t="s">
        <v>374</v>
      </c>
    </row>
    <row r="31" spans="1:10">
      <c r="E31" t="s">
        <v>654</v>
      </c>
      <c r="F31" t="s">
        <v>609</v>
      </c>
      <c r="I31" t="s">
        <v>655</v>
      </c>
      <c r="J31" t="s">
        <v>656</v>
      </c>
    </row>
    <row r="32" spans="1:10">
      <c r="E32" t="s">
        <v>657</v>
      </c>
      <c r="F32" t="s">
        <v>611</v>
      </c>
      <c r="I32" t="s">
        <v>658</v>
      </c>
      <c r="J32" t="s">
        <v>391</v>
      </c>
    </row>
    <row r="33" spans="5:10">
      <c r="E33" t="s">
        <v>659</v>
      </c>
      <c r="F33" t="s">
        <v>625</v>
      </c>
      <c r="I33" t="s">
        <v>597</v>
      </c>
      <c r="J33" t="s">
        <v>598</v>
      </c>
    </row>
    <row r="34" spans="5:10">
      <c r="I34" t="s">
        <v>660</v>
      </c>
      <c r="J34" t="s">
        <v>387</v>
      </c>
    </row>
    <row r="35" spans="5:10">
      <c r="E35" t="s">
        <v>661</v>
      </c>
      <c r="F35" t="s">
        <v>388</v>
      </c>
      <c r="I35" t="s">
        <v>662</v>
      </c>
      <c r="J35" t="s">
        <v>387</v>
      </c>
    </row>
    <row r="36" spans="5:10">
      <c r="E36" t="s">
        <v>655</v>
      </c>
      <c r="F36" t="s">
        <v>656</v>
      </c>
      <c r="I36" t="s">
        <v>663</v>
      </c>
      <c r="J36" t="s">
        <v>664</v>
      </c>
    </row>
    <row r="37" spans="5:10">
      <c r="I37" t="s">
        <v>665</v>
      </c>
      <c r="J37" t="s">
        <v>664</v>
      </c>
    </row>
    <row r="38" spans="5:10">
      <c r="I38" t="s">
        <v>666</v>
      </c>
      <c r="J38" t="s">
        <v>664</v>
      </c>
    </row>
    <row r="39" spans="5:10">
      <c r="E39" t="s">
        <v>667</v>
      </c>
      <c r="F39" t="s">
        <v>583</v>
      </c>
      <c r="I39" t="s">
        <v>668</v>
      </c>
      <c r="J39" t="s">
        <v>669</v>
      </c>
    </row>
    <row r="40" spans="5:10">
      <c r="E40" t="s">
        <v>670</v>
      </c>
      <c r="F40" t="s">
        <v>386</v>
      </c>
      <c r="I40" t="s">
        <v>671</v>
      </c>
      <c r="J40" t="s">
        <v>672</v>
      </c>
    </row>
    <row r="41" spans="5:10">
      <c r="E41" t="s">
        <v>608</v>
      </c>
      <c r="F41" t="s">
        <v>374</v>
      </c>
      <c r="I41" t="s">
        <v>673</v>
      </c>
      <c r="J41" t="s">
        <v>672</v>
      </c>
    </row>
    <row r="42" spans="5:10">
      <c r="E42" t="s">
        <v>612</v>
      </c>
      <c r="F42" t="s">
        <v>374</v>
      </c>
      <c r="I42" t="s">
        <v>674</v>
      </c>
      <c r="J42" t="s">
        <v>672</v>
      </c>
    </row>
    <row r="43" spans="5:10">
      <c r="E43" t="s">
        <v>675</v>
      </c>
      <c r="F43" t="s">
        <v>676</v>
      </c>
      <c r="I43" t="s">
        <v>591</v>
      </c>
      <c r="J43" t="s">
        <v>388</v>
      </c>
    </row>
    <row r="44" spans="5:10">
      <c r="E44" t="s">
        <v>489</v>
      </c>
      <c r="F44" t="s">
        <v>583</v>
      </c>
      <c r="I44" t="s">
        <v>661</v>
      </c>
      <c r="J44" t="s">
        <v>388</v>
      </c>
    </row>
    <row r="45" spans="5:10">
      <c r="E45" t="s">
        <v>677</v>
      </c>
      <c r="F45" t="s">
        <v>609</v>
      </c>
      <c r="I45" t="s">
        <v>678</v>
      </c>
      <c r="J45" t="s">
        <v>388</v>
      </c>
    </row>
    <row r="46" spans="5:10">
      <c r="E46" t="s">
        <v>679</v>
      </c>
      <c r="F46" t="s">
        <v>386</v>
      </c>
      <c r="I46" t="s">
        <v>680</v>
      </c>
      <c r="J46" t="s">
        <v>388</v>
      </c>
    </row>
    <row r="47" spans="5:10">
      <c r="E47" t="s">
        <v>681</v>
      </c>
      <c r="F47" t="s">
        <v>384</v>
      </c>
      <c r="I47" t="s">
        <v>682</v>
      </c>
      <c r="J47" t="s">
        <v>388</v>
      </c>
    </row>
    <row r="48" spans="5:10">
      <c r="E48" t="s">
        <v>683</v>
      </c>
      <c r="F48" t="s">
        <v>583</v>
      </c>
      <c r="I48" t="s">
        <v>684</v>
      </c>
      <c r="J48" t="s">
        <v>388</v>
      </c>
    </row>
    <row r="49" spans="5:10">
      <c r="E49" t="s">
        <v>685</v>
      </c>
      <c r="F49" t="s">
        <v>588</v>
      </c>
      <c r="I49" t="s">
        <v>686</v>
      </c>
      <c r="J49" t="s">
        <v>388</v>
      </c>
    </row>
    <row r="50" spans="5:10">
      <c r="E50" t="s">
        <v>687</v>
      </c>
      <c r="F50" t="s">
        <v>611</v>
      </c>
      <c r="I50" t="s">
        <v>688</v>
      </c>
      <c r="J50" t="s">
        <v>388</v>
      </c>
    </row>
    <row r="51" spans="5:10">
      <c r="E51" t="s">
        <v>689</v>
      </c>
      <c r="F51" t="s">
        <v>384</v>
      </c>
      <c r="I51" t="s">
        <v>690</v>
      </c>
      <c r="J51" t="s">
        <v>388</v>
      </c>
    </row>
    <row r="52" spans="5:10">
      <c r="E52" t="s">
        <v>691</v>
      </c>
      <c r="F52" t="s">
        <v>692</v>
      </c>
      <c r="I52" t="s">
        <v>693</v>
      </c>
      <c r="J52" t="s">
        <v>388</v>
      </c>
    </row>
    <row r="53" spans="5:10">
      <c r="E53" t="s">
        <v>694</v>
      </c>
      <c r="F53" t="s">
        <v>583</v>
      </c>
      <c r="I53" t="s">
        <v>695</v>
      </c>
      <c r="J53" t="s">
        <v>388</v>
      </c>
    </row>
    <row r="54" spans="5:10">
      <c r="E54" t="s">
        <v>678</v>
      </c>
      <c r="F54" t="s">
        <v>388</v>
      </c>
      <c r="I54" t="s">
        <v>696</v>
      </c>
      <c r="J54" t="s">
        <v>388</v>
      </c>
    </row>
    <row r="55" spans="5:10">
      <c r="E55" t="s">
        <v>671</v>
      </c>
      <c r="F55" t="s">
        <v>672</v>
      </c>
      <c r="I55" t="s">
        <v>697</v>
      </c>
      <c r="J55" t="s">
        <v>388</v>
      </c>
    </row>
    <row r="56" spans="5:10">
      <c r="E56" t="s">
        <v>615</v>
      </c>
      <c r="F56" t="s">
        <v>374</v>
      </c>
      <c r="I56" t="s">
        <v>698</v>
      </c>
      <c r="J56" t="s">
        <v>388</v>
      </c>
    </row>
    <row r="57" spans="5:10">
      <c r="E57" t="s">
        <v>699</v>
      </c>
      <c r="F57" t="s">
        <v>700</v>
      </c>
      <c r="I57" t="s">
        <v>701</v>
      </c>
      <c r="J57" t="s">
        <v>388</v>
      </c>
    </row>
    <row r="58" spans="5:10">
      <c r="E58" t="s">
        <v>702</v>
      </c>
      <c r="F58" t="s">
        <v>386</v>
      </c>
      <c r="I58" t="s">
        <v>703</v>
      </c>
      <c r="J58" t="s">
        <v>388</v>
      </c>
    </row>
    <row r="59" spans="5:10">
      <c r="E59" t="s">
        <v>618</v>
      </c>
      <c r="F59" t="s">
        <v>374</v>
      </c>
      <c r="I59" t="s">
        <v>704</v>
      </c>
      <c r="J59" t="s">
        <v>388</v>
      </c>
    </row>
    <row r="60" spans="5:10">
      <c r="E60" t="s">
        <v>705</v>
      </c>
      <c r="F60" t="s">
        <v>384</v>
      </c>
      <c r="I60" t="s">
        <v>706</v>
      </c>
      <c r="J60" t="s">
        <v>388</v>
      </c>
    </row>
    <row r="61" spans="5:10">
      <c r="E61" t="s">
        <v>707</v>
      </c>
      <c r="F61" t="s">
        <v>384</v>
      </c>
      <c r="I61" t="s">
        <v>708</v>
      </c>
      <c r="J61" t="s">
        <v>388</v>
      </c>
    </row>
    <row r="62" spans="5:10">
      <c r="E62" t="s">
        <v>709</v>
      </c>
      <c r="F62" t="s">
        <v>386</v>
      </c>
      <c r="I62" t="s">
        <v>710</v>
      </c>
      <c r="J62" t="s">
        <v>388</v>
      </c>
    </row>
    <row r="63" spans="5:10">
      <c r="E63" t="s">
        <v>711</v>
      </c>
      <c r="F63" t="s">
        <v>625</v>
      </c>
      <c r="I63" t="s">
        <v>712</v>
      </c>
      <c r="J63" t="s">
        <v>388</v>
      </c>
    </row>
    <row r="64" spans="5:10">
      <c r="E64" t="s">
        <v>713</v>
      </c>
      <c r="F64" t="s">
        <v>609</v>
      </c>
      <c r="I64" t="s">
        <v>714</v>
      </c>
      <c r="J64" t="s">
        <v>392</v>
      </c>
    </row>
    <row r="65" spans="5:11">
      <c r="E65" t="s">
        <v>715</v>
      </c>
      <c r="F65" t="s">
        <v>359</v>
      </c>
      <c r="I65" t="s">
        <v>716</v>
      </c>
      <c r="J65" t="s">
        <v>392</v>
      </c>
    </row>
    <row r="66" spans="5:11">
      <c r="E66" t="s">
        <v>717</v>
      </c>
      <c r="F66" t="s">
        <v>390</v>
      </c>
      <c r="I66" t="s">
        <v>718</v>
      </c>
      <c r="J66" t="s">
        <v>392</v>
      </c>
    </row>
    <row r="67" spans="5:11">
      <c r="E67" t="s">
        <v>719</v>
      </c>
      <c r="F67" t="s">
        <v>583</v>
      </c>
      <c r="I67" t="s">
        <v>720</v>
      </c>
      <c r="J67" t="s">
        <v>392</v>
      </c>
    </row>
    <row r="68" spans="5:11">
      <c r="E68" t="s">
        <v>437</v>
      </c>
      <c r="F68" t="s">
        <v>588</v>
      </c>
      <c r="I68" t="s">
        <v>721</v>
      </c>
      <c r="J68" t="s">
        <v>392</v>
      </c>
    </row>
    <row r="69" spans="5:11">
      <c r="E69" t="s">
        <v>621</v>
      </c>
      <c r="F69" t="s">
        <v>374</v>
      </c>
      <c r="I69" t="s">
        <v>722</v>
      </c>
      <c r="J69" t="s">
        <v>392</v>
      </c>
    </row>
    <row r="70" spans="5:11">
      <c r="E70" t="s">
        <v>623</v>
      </c>
      <c r="F70" t="s">
        <v>374</v>
      </c>
      <c r="I70" t="s">
        <v>723</v>
      </c>
      <c r="J70" t="s">
        <v>583</v>
      </c>
    </row>
    <row r="71" spans="5:11">
      <c r="E71" t="s">
        <v>626</v>
      </c>
      <c r="F71" t="s">
        <v>374</v>
      </c>
      <c r="I71" t="s">
        <v>724</v>
      </c>
      <c r="J71" t="s">
        <v>392</v>
      </c>
    </row>
    <row r="72" spans="5:11">
      <c r="E72" t="s">
        <v>725</v>
      </c>
      <c r="F72" t="s">
        <v>726</v>
      </c>
      <c r="I72" t="s">
        <v>622</v>
      </c>
      <c r="J72" t="s">
        <v>382</v>
      </c>
    </row>
    <row r="73" spans="5:11">
      <c r="E73" t="s">
        <v>714</v>
      </c>
      <c r="F73" t="s">
        <v>392</v>
      </c>
      <c r="I73" t="s">
        <v>485</v>
      </c>
      <c r="J73" t="s">
        <v>583</v>
      </c>
    </row>
    <row r="74" spans="5:11">
      <c r="E74" t="s">
        <v>727</v>
      </c>
      <c r="F74" t="s">
        <v>625</v>
      </c>
      <c r="I74" t="s">
        <v>594</v>
      </c>
      <c r="J74" t="s">
        <v>583</v>
      </c>
    </row>
    <row r="75" spans="5:11">
      <c r="E75" t="s">
        <v>728</v>
      </c>
      <c r="F75" t="s">
        <v>583</v>
      </c>
      <c r="I75" t="s">
        <v>486</v>
      </c>
      <c r="J75" t="s">
        <v>583</v>
      </c>
    </row>
    <row r="76" spans="5:11">
      <c r="E76" t="s">
        <v>729</v>
      </c>
      <c r="F76" t="s">
        <v>386</v>
      </c>
      <c r="I76" t="s">
        <v>488</v>
      </c>
      <c r="J76" t="s">
        <v>583</v>
      </c>
    </row>
    <row r="77" spans="5:11">
      <c r="E77" t="s">
        <v>730</v>
      </c>
      <c r="F77" t="s">
        <v>583</v>
      </c>
      <c r="I77" t="s">
        <v>667</v>
      </c>
      <c r="J77" t="s">
        <v>583</v>
      </c>
    </row>
    <row r="78" spans="5:11">
      <c r="E78" t="s">
        <v>731</v>
      </c>
      <c r="F78" t="s">
        <v>384</v>
      </c>
      <c r="I78" t="s">
        <v>489</v>
      </c>
      <c r="J78" t="s">
        <v>583</v>
      </c>
    </row>
    <row r="79" spans="5:11">
      <c r="E79" t="s">
        <v>732</v>
      </c>
      <c r="F79" t="s">
        <v>384</v>
      </c>
      <c r="I79" t="s">
        <v>683</v>
      </c>
      <c r="J79" t="s">
        <v>583</v>
      </c>
    </row>
    <row r="80" spans="5:11">
      <c r="E80" t="s">
        <v>733</v>
      </c>
      <c r="F80" t="s">
        <v>389</v>
      </c>
      <c r="I80" t="s">
        <v>694</v>
      </c>
      <c r="J80" t="s">
        <v>583</v>
      </c>
      <c r="K80" t="s">
        <v>734</v>
      </c>
    </row>
    <row r="81" spans="5:11">
      <c r="E81" t="s">
        <v>680</v>
      </c>
      <c r="F81" t="s">
        <v>388</v>
      </c>
      <c r="I81" t="s">
        <v>719</v>
      </c>
      <c r="J81" t="s">
        <v>583</v>
      </c>
    </row>
    <row r="82" spans="5:11">
      <c r="E82" t="s">
        <v>735</v>
      </c>
      <c r="F82" t="s">
        <v>625</v>
      </c>
      <c r="I82" t="s">
        <v>728</v>
      </c>
      <c r="J82" t="s">
        <v>583</v>
      </c>
    </row>
    <row r="83" spans="5:11">
      <c r="E83" t="s">
        <v>736</v>
      </c>
      <c r="F83" t="s">
        <v>625</v>
      </c>
      <c r="I83" t="s">
        <v>730</v>
      </c>
      <c r="J83" t="s">
        <v>386</v>
      </c>
    </row>
    <row r="84" spans="5:11">
      <c r="E84" t="s">
        <v>682</v>
      </c>
      <c r="F84" t="s">
        <v>388</v>
      </c>
      <c r="I84" t="s">
        <v>737</v>
      </c>
      <c r="J84" t="s">
        <v>583</v>
      </c>
    </row>
    <row r="85" spans="5:11">
      <c r="E85" t="s">
        <v>684</v>
      </c>
      <c r="F85" t="s">
        <v>388</v>
      </c>
    </row>
    <row r="86" spans="5:11">
      <c r="E86" t="s">
        <v>737</v>
      </c>
      <c r="F86" t="s">
        <v>583</v>
      </c>
      <c r="I86" t="s">
        <v>738</v>
      </c>
      <c r="J86" t="s">
        <v>583</v>
      </c>
    </row>
    <row r="87" spans="5:11">
      <c r="E87" t="s">
        <v>739</v>
      </c>
      <c r="F87" t="s">
        <v>389</v>
      </c>
    </row>
    <row r="88" spans="5:11">
      <c r="E88" t="s">
        <v>740</v>
      </c>
      <c r="F88" t="s">
        <v>389</v>
      </c>
      <c r="I88" t="s">
        <v>741</v>
      </c>
      <c r="J88" t="s">
        <v>583</v>
      </c>
    </row>
    <row r="89" spans="5:11">
      <c r="E89" t="s">
        <v>742</v>
      </c>
      <c r="F89" t="s">
        <v>625</v>
      </c>
      <c r="I89" t="s">
        <v>743</v>
      </c>
      <c r="J89" t="s">
        <v>583</v>
      </c>
      <c r="K89" t="s">
        <v>734</v>
      </c>
    </row>
    <row r="90" spans="5:11">
      <c r="E90" t="s">
        <v>744</v>
      </c>
      <c r="F90" t="s">
        <v>583</v>
      </c>
      <c r="I90" t="s">
        <v>745</v>
      </c>
      <c r="J90" t="s">
        <v>583</v>
      </c>
      <c r="K90" t="s">
        <v>734</v>
      </c>
    </row>
    <row r="91" spans="5:11">
      <c r="E91" t="s">
        <v>738</v>
      </c>
      <c r="F91" t="s">
        <v>583</v>
      </c>
      <c r="I91" t="s">
        <v>746</v>
      </c>
      <c r="J91" t="s">
        <v>583</v>
      </c>
    </row>
    <row r="92" spans="5:11">
      <c r="E92" t="s">
        <v>747</v>
      </c>
      <c r="F92" t="s">
        <v>386</v>
      </c>
      <c r="I92" t="s">
        <v>620</v>
      </c>
      <c r="J92" t="s">
        <v>383</v>
      </c>
    </row>
    <row r="93" spans="5:11">
      <c r="E93" t="s">
        <v>629</v>
      </c>
      <c r="F93" t="s">
        <v>374</v>
      </c>
      <c r="I93" t="s">
        <v>748</v>
      </c>
      <c r="J93" t="s">
        <v>383</v>
      </c>
    </row>
    <row r="94" spans="5:11">
      <c r="E94" t="s">
        <v>631</v>
      </c>
      <c r="F94" t="s">
        <v>374</v>
      </c>
      <c r="I94" t="s">
        <v>691</v>
      </c>
      <c r="J94" t="s">
        <v>692</v>
      </c>
    </row>
    <row r="95" spans="5:11">
      <c r="E95" t="s">
        <v>686</v>
      </c>
      <c r="F95" t="s">
        <v>388</v>
      </c>
      <c r="I95" t="s">
        <v>675</v>
      </c>
      <c r="J95" t="s">
        <v>676</v>
      </c>
    </row>
    <row r="96" spans="5:11">
      <c r="E96" t="s">
        <v>749</v>
      </c>
      <c r="F96" t="s">
        <v>386</v>
      </c>
      <c r="I96" t="s">
        <v>617</v>
      </c>
      <c r="J96" t="s">
        <v>609</v>
      </c>
    </row>
    <row r="97" spans="5:10">
      <c r="E97" t="s">
        <v>372</v>
      </c>
      <c r="F97" t="s">
        <v>386</v>
      </c>
      <c r="I97" t="s">
        <v>654</v>
      </c>
      <c r="J97" t="s">
        <v>609</v>
      </c>
    </row>
    <row r="98" spans="5:10">
      <c r="E98" t="s">
        <v>673</v>
      </c>
      <c r="F98" t="s">
        <v>672</v>
      </c>
      <c r="I98" t="s">
        <v>677</v>
      </c>
      <c r="J98" t="s">
        <v>609</v>
      </c>
    </row>
    <row r="99" spans="5:10">
      <c r="E99" t="s">
        <v>750</v>
      </c>
      <c r="F99" t="s">
        <v>609</v>
      </c>
      <c r="I99" t="s">
        <v>713</v>
      </c>
      <c r="J99" t="s">
        <v>609</v>
      </c>
    </row>
    <row r="100" spans="5:10">
      <c r="E100" t="s">
        <v>751</v>
      </c>
      <c r="F100" t="s">
        <v>384</v>
      </c>
      <c r="I100" t="s">
        <v>750</v>
      </c>
      <c r="J100" t="s">
        <v>609</v>
      </c>
    </row>
    <row r="101" spans="5:10">
      <c r="E101" t="s">
        <v>752</v>
      </c>
      <c r="F101" s="22" t="s">
        <v>609</v>
      </c>
      <c r="I101" t="s">
        <v>752</v>
      </c>
      <c r="J101" t="s">
        <v>609</v>
      </c>
    </row>
    <row r="102" spans="5:10">
      <c r="I102" t="s">
        <v>753</v>
      </c>
      <c r="J102" t="s">
        <v>609</v>
      </c>
    </row>
    <row r="103" spans="5:10">
      <c r="E103" t="s">
        <v>688</v>
      </c>
      <c r="F103" t="s">
        <v>388</v>
      </c>
      <c r="I103" t="s">
        <v>754</v>
      </c>
      <c r="J103" t="s">
        <v>609</v>
      </c>
    </row>
    <row r="104" spans="5:10">
      <c r="I104" t="s">
        <v>755</v>
      </c>
      <c r="J104" t="s">
        <v>756</v>
      </c>
    </row>
    <row r="105" spans="5:10">
      <c r="E105" t="s">
        <v>663</v>
      </c>
      <c r="F105" t="s">
        <v>664</v>
      </c>
      <c r="I105" t="s">
        <v>610</v>
      </c>
      <c r="J105" t="s">
        <v>611</v>
      </c>
    </row>
    <row r="106" spans="5:10">
      <c r="E106" t="s">
        <v>716</v>
      </c>
      <c r="F106" t="s">
        <v>392</v>
      </c>
      <c r="I106" t="s">
        <v>657</v>
      </c>
      <c r="J106" t="s">
        <v>611</v>
      </c>
    </row>
    <row r="107" spans="5:10">
      <c r="E107" t="s">
        <v>633</v>
      </c>
      <c r="F107" t="s">
        <v>374</v>
      </c>
      <c r="I107" t="s">
        <v>687</v>
      </c>
      <c r="J107" t="s">
        <v>611</v>
      </c>
    </row>
    <row r="108" spans="5:10">
      <c r="E108" t="s">
        <v>635</v>
      </c>
      <c r="F108" t="s">
        <v>374</v>
      </c>
      <c r="I108" t="s">
        <v>601</v>
      </c>
      <c r="J108" t="s">
        <v>386</v>
      </c>
    </row>
    <row r="109" spans="5:10">
      <c r="E109" t="s">
        <v>636</v>
      </c>
      <c r="F109" t="s">
        <v>374</v>
      </c>
      <c r="I109" t="s">
        <v>606</v>
      </c>
      <c r="J109" t="s">
        <v>386</v>
      </c>
    </row>
    <row r="110" spans="5:10">
      <c r="E110" t="s">
        <v>757</v>
      </c>
      <c r="F110" t="s">
        <v>359</v>
      </c>
      <c r="I110" t="s">
        <v>639</v>
      </c>
      <c r="J110" t="s">
        <v>386</v>
      </c>
    </row>
    <row r="111" spans="5:10">
      <c r="E111" t="s">
        <v>638</v>
      </c>
      <c r="F111" t="s">
        <v>374</v>
      </c>
      <c r="I111" t="s">
        <v>641</v>
      </c>
      <c r="J111" t="s">
        <v>386</v>
      </c>
    </row>
    <row r="112" spans="5:10">
      <c r="E112" t="s">
        <v>690</v>
      </c>
      <c r="F112" t="s">
        <v>388</v>
      </c>
      <c r="I112" t="s">
        <v>643</v>
      </c>
      <c r="J112" t="s">
        <v>386</v>
      </c>
    </row>
    <row r="113" spans="5:11">
      <c r="E113" t="s">
        <v>758</v>
      </c>
      <c r="F113" t="s">
        <v>583</v>
      </c>
      <c r="I113" t="s">
        <v>670</v>
      </c>
      <c r="J113" t="s">
        <v>386</v>
      </c>
    </row>
    <row r="114" spans="5:11">
      <c r="E114" t="s">
        <v>693</v>
      </c>
      <c r="F114" t="s">
        <v>388</v>
      </c>
      <c r="I114" t="s">
        <v>679</v>
      </c>
      <c r="J114" t="s">
        <v>386</v>
      </c>
    </row>
    <row r="115" spans="5:11">
      <c r="E115" t="s">
        <v>759</v>
      </c>
      <c r="F115" t="s">
        <v>359</v>
      </c>
      <c r="I115" t="s">
        <v>702</v>
      </c>
      <c r="J115" t="s">
        <v>386</v>
      </c>
    </row>
    <row r="116" spans="5:11">
      <c r="E116" t="s">
        <v>660</v>
      </c>
      <c r="F116" t="s">
        <v>387</v>
      </c>
      <c r="I116" t="s">
        <v>709</v>
      </c>
      <c r="J116" t="s">
        <v>386</v>
      </c>
    </row>
    <row r="117" spans="5:11">
      <c r="E117" t="s">
        <v>760</v>
      </c>
      <c r="F117" t="s">
        <v>625</v>
      </c>
      <c r="I117" t="s">
        <v>729</v>
      </c>
      <c r="J117" t="s">
        <v>386</v>
      </c>
    </row>
    <row r="118" spans="5:11">
      <c r="E118" t="s">
        <v>761</v>
      </c>
      <c r="F118" t="s">
        <v>761</v>
      </c>
      <c r="I118" t="s">
        <v>747</v>
      </c>
      <c r="J118" t="s">
        <v>386</v>
      </c>
    </row>
    <row r="119" spans="5:11">
      <c r="E119" t="s">
        <v>762</v>
      </c>
      <c r="F119" t="s">
        <v>386</v>
      </c>
      <c r="I119" t="s">
        <v>749</v>
      </c>
      <c r="J119" t="s">
        <v>386</v>
      </c>
    </row>
    <row r="120" spans="5:11">
      <c r="E120" t="s">
        <v>718</v>
      </c>
      <c r="F120" t="s">
        <v>392</v>
      </c>
      <c r="I120" t="s">
        <v>372</v>
      </c>
      <c r="J120" t="s">
        <v>386</v>
      </c>
    </row>
    <row r="121" spans="5:11">
      <c r="E121" t="s">
        <v>753</v>
      </c>
      <c r="F121" t="s">
        <v>609</v>
      </c>
      <c r="I121" t="s">
        <v>762</v>
      </c>
      <c r="J121" t="s">
        <v>386</v>
      </c>
    </row>
    <row r="122" spans="5:11">
      <c r="E122" t="s">
        <v>665</v>
      </c>
      <c r="F122" t="s">
        <v>664</v>
      </c>
      <c r="I122" t="s">
        <v>763</v>
      </c>
      <c r="J122" t="s">
        <v>386</v>
      </c>
    </row>
    <row r="123" spans="5:11">
      <c r="E123" t="s">
        <v>763</v>
      </c>
      <c r="F123" t="s">
        <v>386</v>
      </c>
      <c r="I123" t="s">
        <v>58</v>
      </c>
      <c r="J123" t="s">
        <v>386</v>
      </c>
    </row>
    <row r="124" spans="5:11">
      <c r="E124" t="s">
        <v>764</v>
      </c>
      <c r="F124" t="s">
        <v>389</v>
      </c>
      <c r="I124" t="s">
        <v>765</v>
      </c>
      <c r="J124" t="s">
        <v>386</v>
      </c>
    </row>
    <row r="125" spans="5:11">
      <c r="E125" t="s">
        <v>58</v>
      </c>
      <c r="F125" t="s">
        <v>386</v>
      </c>
      <c r="I125" t="s">
        <v>766</v>
      </c>
      <c r="J125" t="s">
        <v>588</v>
      </c>
      <c r="K125" t="s">
        <v>767</v>
      </c>
    </row>
    <row r="126" spans="5:11">
      <c r="E126" t="s">
        <v>765</v>
      </c>
      <c r="F126" t="s">
        <v>386</v>
      </c>
      <c r="I126" t="s">
        <v>768</v>
      </c>
      <c r="J126" t="s">
        <v>386</v>
      </c>
    </row>
    <row r="127" spans="5:11">
      <c r="E127" t="s">
        <v>754</v>
      </c>
      <c r="F127" t="s">
        <v>609</v>
      </c>
      <c r="I127" t="s">
        <v>769</v>
      </c>
      <c r="J127" t="s">
        <v>386</v>
      </c>
    </row>
    <row r="128" spans="5:11">
      <c r="E128" t="s">
        <v>674</v>
      </c>
      <c r="F128" t="s">
        <v>672</v>
      </c>
      <c r="I128" t="s">
        <v>770</v>
      </c>
      <c r="J128" t="s">
        <v>386</v>
      </c>
    </row>
    <row r="129" spans="5:10">
      <c r="E129" t="s">
        <v>771</v>
      </c>
      <c r="F129" t="s">
        <v>384</v>
      </c>
      <c r="I129" t="s">
        <v>772</v>
      </c>
      <c r="J129" t="s">
        <v>386</v>
      </c>
    </row>
    <row r="130" spans="5:10">
      <c r="E130" t="s">
        <v>773</v>
      </c>
      <c r="F130" t="s">
        <v>774</v>
      </c>
      <c r="I130" t="s">
        <v>775</v>
      </c>
      <c r="J130" t="s">
        <v>386</v>
      </c>
    </row>
    <row r="131" spans="5:10">
      <c r="E131" t="s">
        <v>776</v>
      </c>
      <c r="F131" t="s">
        <v>625</v>
      </c>
      <c r="I131" t="s">
        <v>777</v>
      </c>
      <c r="J131" t="s">
        <v>386</v>
      </c>
    </row>
    <row r="132" spans="5:10">
      <c r="E132" t="s">
        <v>778</v>
      </c>
      <c r="F132" t="s">
        <v>390</v>
      </c>
      <c r="I132" t="s">
        <v>779</v>
      </c>
      <c r="J132" t="s">
        <v>386</v>
      </c>
    </row>
    <row r="133" spans="5:10">
      <c r="E133" t="s">
        <v>780</v>
      </c>
      <c r="F133" t="s">
        <v>588</v>
      </c>
      <c r="I133" t="s">
        <v>781</v>
      </c>
      <c r="J133" t="s">
        <v>386</v>
      </c>
    </row>
    <row r="134" spans="5:10">
      <c r="E134" t="s">
        <v>484</v>
      </c>
      <c r="F134" t="s">
        <v>588</v>
      </c>
      <c r="I134" t="s">
        <v>782</v>
      </c>
      <c r="J134" t="s">
        <v>386</v>
      </c>
    </row>
    <row r="135" spans="5:10">
      <c r="E135" t="s">
        <v>766</v>
      </c>
      <c r="F135" t="s">
        <v>386</v>
      </c>
      <c r="I135" t="s">
        <v>783</v>
      </c>
      <c r="J135" t="s">
        <v>386</v>
      </c>
    </row>
    <row r="136" spans="5:10">
      <c r="E136" t="s">
        <v>784</v>
      </c>
      <c r="F136" t="s">
        <v>588</v>
      </c>
      <c r="I136" t="s">
        <v>785</v>
      </c>
      <c r="J136" t="s">
        <v>386</v>
      </c>
    </row>
    <row r="137" spans="5:10">
      <c r="E137" t="s">
        <v>720</v>
      </c>
      <c r="F137" t="s">
        <v>392</v>
      </c>
      <c r="I137" t="s">
        <v>786</v>
      </c>
      <c r="J137" t="s">
        <v>386</v>
      </c>
    </row>
    <row r="138" spans="5:10">
      <c r="E138" t="s">
        <v>787</v>
      </c>
      <c r="F138" t="s">
        <v>625</v>
      </c>
      <c r="I138" t="s">
        <v>587</v>
      </c>
      <c r="J138" t="s">
        <v>583</v>
      </c>
    </row>
    <row r="139" spans="5:10">
      <c r="E139" t="s">
        <v>640</v>
      </c>
      <c r="F139" t="s">
        <v>374</v>
      </c>
      <c r="I139" t="s">
        <v>685</v>
      </c>
      <c r="J139" t="s">
        <v>588</v>
      </c>
    </row>
    <row r="140" spans="5:10">
      <c r="E140" t="s">
        <v>695</v>
      </c>
      <c r="F140" t="s">
        <v>388</v>
      </c>
      <c r="I140" t="s">
        <v>437</v>
      </c>
      <c r="J140" t="s">
        <v>588</v>
      </c>
    </row>
    <row r="141" spans="5:10">
      <c r="I141" t="s">
        <v>780</v>
      </c>
      <c r="J141" t="s">
        <v>588</v>
      </c>
    </row>
    <row r="142" spans="5:10">
      <c r="E142" t="s">
        <v>748</v>
      </c>
      <c r="F142" t="s">
        <v>383</v>
      </c>
      <c r="I142" t="s">
        <v>484</v>
      </c>
      <c r="J142" t="s">
        <v>588</v>
      </c>
    </row>
    <row r="143" spans="5:10">
      <c r="E143" t="s">
        <v>768</v>
      </c>
      <c r="F143" t="s">
        <v>386</v>
      </c>
      <c r="I143" t="s">
        <v>784</v>
      </c>
      <c r="J143" t="s">
        <v>588</v>
      </c>
    </row>
    <row r="144" spans="5:10">
      <c r="E144" t="s">
        <v>741</v>
      </c>
      <c r="F144" t="s">
        <v>583</v>
      </c>
      <c r="I144" t="s">
        <v>788</v>
      </c>
      <c r="J144" t="s">
        <v>588</v>
      </c>
    </row>
    <row r="145" spans="5:10">
      <c r="E145" t="s">
        <v>769</v>
      </c>
      <c r="F145" t="s">
        <v>386</v>
      </c>
      <c r="I145" t="s">
        <v>789</v>
      </c>
      <c r="J145" t="s">
        <v>588</v>
      </c>
    </row>
    <row r="146" spans="5:10">
      <c r="E146" t="s">
        <v>790</v>
      </c>
      <c r="F146" t="s">
        <v>384</v>
      </c>
      <c r="I146" t="s">
        <v>791</v>
      </c>
      <c r="J146" t="s">
        <v>609</v>
      </c>
    </row>
    <row r="147" spans="5:10">
      <c r="E147" t="s">
        <v>743</v>
      </c>
      <c r="F147" t="s">
        <v>583</v>
      </c>
      <c r="I147" t="s">
        <v>792</v>
      </c>
      <c r="J147" t="s">
        <v>588</v>
      </c>
    </row>
    <row r="148" spans="5:10">
      <c r="E148" t="s">
        <v>793</v>
      </c>
      <c r="F148" t="s">
        <v>625</v>
      </c>
      <c r="I148" t="s">
        <v>794</v>
      </c>
      <c r="J148" t="s">
        <v>795</v>
      </c>
    </row>
    <row r="149" spans="5:10">
      <c r="E149" t="s">
        <v>642</v>
      </c>
      <c r="F149" t="s">
        <v>374</v>
      </c>
      <c r="I149" t="s">
        <v>614</v>
      </c>
      <c r="J149" t="s">
        <v>389</v>
      </c>
    </row>
    <row r="150" spans="5:10">
      <c r="E150" t="s">
        <v>644</v>
      </c>
      <c r="F150" t="s">
        <v>374</v>
      </c>
      <c r="I150" t="s">
        <v>733</v>
      </c>
      <c r="J150" t="s">
        <v>389</v>
      </c>
    </row>
    <row r="151" spans="5:10">
      <c r="E151" t="s">
        <v>696</v>
      </c>
      <c r="F151" t="s">
        <v>388</v>
      </c>
      <c r="I151" t="s">
        <v>739</v>
      </c>
      <c r="J151" t="s">
        <v>389</v>
      </c>
    </row>
    <row r="152" spans="5:10">
      <c r="E152" t="s">
        <v>788</v>
      </c>
      <c r="F152" t="s">
        <v>588</v>
      </c>
      <c r="I152" t="s">
        <v>740</v>
      </c>
      <c r="J152" t="s">
        <v>389</v>
      </c>
    </row>
    <row r="153" spans="5:10">
      <c r="E153" t="s">
        <v>796</v>
      </c>
      <c r="F153" t="s">
        <v>390</v>
      </c>
      <c r="I153" t="s">
        <v>764</v>
      </c>
      <c r="J153" t="s">
        <v>389</v>
      </c>
    </row>
    <row r="154" spans="5:10">
      <c r="E154" t="s">
        <v>770</v>
      </c>
      <c r="F154" t="s">
        <v>386</v>
      </c>
      <c r="I154" t="s">
        <v>761</v>
      </c>
      <c r="J154" t="s">
        <v>761</v>
      </c>
    </row>
    <row r="155" spans="5:10">
      <c r="E155" t="s">
        <v>789</v>
      </c>
      <c r="F155" t="s">
        <v>588</v>
      </c>
      <c r="I155" t="s">
        <v>699</v>
      </c>
      <c r="J155" t="s">
        <v>700</v>
      </c>
    </row>
    <row r="156" spans="5:10">
      <c r="E156" t="s">
        <v>646</v>
      </c>
      <c r="F156" t="s">
        <v>374</v>
      </c>
      <c r="I156" t="s">
        <v>717</v>
      </c>
      <c r="J156" t="s">
        <v>390</v>
      </c>
    </row>
    <row r="157" spans="5:10">
      <c r="E157" t="s">
        <v>772</v>
      </c>
      <c r="F157" t="s">
        <v>386</v>
      </c>
      <c r="I157" t="s">
        <v>778</v>
      </c>
      <c r="J157" t="s">
        <v>390</v>
      </c>
    </row>
    <row r="158" spans="5:10">
      <c r="E158" t="s">
        <v>697</v>
      </c>
      <c r="F158" t="s">
        <v>388</v>
      </c>
      <c r="I158" t="s">
        <v>796</v>
      </c>
      <c r="J158" t="s">
        <v>390</v>
      </c>
    </row>
    <row r="159" spans="5:10">
      <c r="E159" t="s">
        <v>721</v>
      </c>
      <c r="F159" t="s">
        <v>392</v>
      </c>
      <c r="I159" t="s">
        <v>605</v>
      </c>
      <c r="J159" t="s">
        <v>384</v>
      </c>
    </row>
    <row r="160" spans="5:10">
      <c r="E160" t="s">
        <v>658</v>
      </c>
      <c r="F160" t="s">
        <v>391</v>
      </c>
      <c r="I160" t="s">
        <v>645</v>
      </c>
      <c r="J160" t="s">
        <v>384</v>
      </c>
    </row>
    <row r="161" spans="5:10">
      <c r="E161" t="s">
        <v>698</v>
      </c>
      <c r="F161" t="s">
        <v>388</v>
      </c>
      <c r="I161" t="s">
        <v>649</v>
      </c>
      <c r="J161" t="s">
        <v>384</v>
      </c>
    </row>
    <row r="162" spans="5:10">
      <c r="E162" t="s">
        <v>775</v>
      </c>
      <c r="F162" t="s">
        <v>386</v>
      </c>
      <c r="I162" t="s">
        <v>652</v>
      </c>
      <c r="J162" t="s">
        <v>384</v>
      </c>
    </row>
    <row r="163" spans="5:10">
      <c r="E163" t="s">
        <v>791</v>
      </c>
      <c r="F163" t="s">
        <v>588</v>
      </c>
      <c r="I163" t="s">
        <v>681</v>
      </c>
      <c r="J163" t="s">
        <v>384</v>
      </c>
    </row>
    <row r="164" spans="5:10">
      <c r="E164" t="s">
        <v>723</v>
      </c>
      <c r="F164" t="s">
        <v>797</v>
      </c>
      <c r="I164" t="s">
        <v>689</v>
      </c>
      <c r="J164" t="s">
        <v>384</v>
      </c>
    </row>
    <row r="165" spans="5:10">
      <c r="E165" t="s">
        <v>794</v>
      </c>
      <c r="F165" t="s">
        <v>795</v>
      </c>
      <c r="I165" t="s">
        <v>705</v>
      </c>
      <c r="J165" t="s">
        <v>384</v>
      </c>
    </row>
    <row r="166" spans="5:10">
      <c r="E166" t="s">
        <v>701</v>
      </c>
      <c r="F166" t="s">
        <v>388</v>
      </c>
      <c r="I166" t="s">
        <v>707</v>
      </c>
      <c r="J166" t="s">
        <v>384</v>
      </c>
    </row>
    <row r="167" spans="5:10">
      <c r="E167" t="s">
        <v>703</v>
      </c>
      <c r="F167" t="s">
        <v>388</v>
      </c>
      <c r="I167" t="s">
        <v>731</v>
      </c>
      <c r="J167" t="s">
        <v>384</v>
      </c>
    </row>
    <row r="168" spans="5:10">
      <c r="E168" t="s">
        <v>798</v>
      </c>
      <c r="F168" t="s">
        <v>625</v>
      </c>
      <c r="I168" t="s">
        <v>732</v>
      </c>
      <c r="J168" t="s">
        <v>384</v>
      </c>
    </row>
    <row r="169" spans="5:10">
      <c r="E169" t="s">
        <v>666</v>
      </c>
      <c r="F169" t="s">
        <v>664</v>
      </c>
      <c r="I169" t="s">
        <v>751</v>
      </c>
      <c r="J169" t="s">
        <v>384</v>
      </c>
    </row>
    <row r="170" spans="5:10">
      <c r="E170" t="s">
        <v>704</v>
      </c>
      <c r="F170" t="s">
        <v>388</v>
      </c>
      <c r="I170" t="s">
        <v>771</v>
      </c>
      <c r="J170" t="s">
        <v>384</v>
      </c>
    </row>
    <row r="171" spans="5:10">
      <c r="E171" t="s">
        <v>706</v>
      </c>
      <c r="F171" t="s">
        <v>388</v>
      </c>
      <c r="I171" t="s">
        <v>790</v>
      </c>
      <c r="J171" t="s">
        <v>384</v>
      </c>
    </row>
    <row r="172" spans="5:10">
      <c r="E172" t="s">
        <v>799</v>
      </c>
      <c r="F172" t="s">
        <v>384</v>
      </c>
      <c r="I172" t="s">
        <v>799</v>
      </c>
      <c r="J172" t="s">
        <v>384</v>
      </c>
    </row>
    <row r="173" spans="5:10">
      <c r="E173" t="s">
        <v>800</v>
      </c>
      <c r="F173" t="s">
        <v>625</v>
      </c>
      <c r="I173" t="s">
        <v>801</v>
      </c>
      <c r="J173" t="s">
        <v>384</v>
      </c>
    </row>
    <row r="174" spans="5:10">
      <c r="E174" t="s">
        <v>662</v>
      </c>
      <c r="F174" t="s">
        <v>387</v>
      </c>
      <c r="I174" t="s">
        <v>773</v>
      </c>
      <c r="J174" t="s">
        <v>774</v>
      </c>
    </row>
    <row r="175" spans="5:10">
      <c r="E175" t="s">
        <v>802</v>
      </c>
      <c r="F175" t="s">
        <v>803</v>
      </c>
      <c r="I175" t="s">
        <v>725</v>
      </c>
      <c r="J175" t="s">
        <v>726</v>
      </c>
    </row>
    <row r="176" spans="5:10">
      <c r="E176" t="s">
        <v>724</v>
      </c>
      <c r="F176" t="s">
        <v>797</v>
      </c>
      <c r="I176" t="s">
        <v>624</v>
      </c>
      <c r="J176" t="s">
        <v>625</v>
      </c>
    </row>
    <row r="177" spans="5:10">
      <c r="E177" t="s">
        <v>777</v>
      </c>
      <c r="F177" t="s">
        <v>386</v>
      </c>
      <c r="I177" t="s">
        <v>630</v>
      </c>
      <c r="J177" t="s">
        <v>625</v>
      </c>
    </row>
    <row r="178" spans="5:10">
      <c r="E178" t="s">
        <v>804</v>
      </c>
      <c r="F178" t="s">
        <v>625</v>
      </c>
      <c r="I178" t="s">
        <v>632</v>
      </c>
      <c r="J178" t="s">
        <v>625</v>
      </c>
    </row>
    <row r="179" spans="5:10">
      <c r="E179" t="s">
        <v>779</v>
      </c>
      <c r="F179" t="s">
        <v>386</v>
      </c>
      <c r="I179" t="s">
        <v>634</v>
      </c>
      <c r="J179" t="s">
        <v>625</v>
      </c>
    </row>
    <row r="180" spans="5:10">
      <c r="E180" t="s">
        <v>781</v>
      </c>
      <c r="F180" t="s">
        <v>386</v>
      </c>
      <c r="I180" t="s">
        <v>637</v>
      </c>
      <c r="J180" t="s">
        <v>625</v>
      </c>
    </row>
    <row r="181" spans="5:10">
      <c r="E181" t="s">
        <v>782</v>
      </c>
      <c r="F181" t="s">
        <v>386</v>
      </c>
      <c r="I181" t="s">
        <v>647</v>
      </c>
      <c r="J181" t="s">
        <v>625</v>
      </c>
    </row>
    <row r="182" spans="5:10">
      <c r="E182" t="s">
        <v>783</v>
      </c>
      <c r="F182" t="s">
        <v>386</v>
      </c>
      <c r="I182" t="s">
        <v>659</v>
      </c>
      <c r="J182" t="s">
        <v>625</v>
      </c>
    </row>
    <row r="183" spans="5:10">
      <c r="E183" t="s">
        <v>785</v>
      </c>
      <c r="F183" t="s">
        <v>386</v>
      </c>
      <c r="I183" t="s">
        <v>711</v>
      </c>
      <c r="J183" t="s">
        <v>625</v>
      </c>
    </row>
    <row r="184" spans="5:10">
      <c r="E184" t="s">
        <v>755</v>
      </c>
      <c r="F184" t="s">
        <v>756</v>
      </c>
      <c r="I184" t="s">
        <v>727</v>
      </c>
      <c r="J184" t="s">
        <v>625</v>
      </c>
    </row>
    <row r="185" spans="5:10">
      <c r="E185" t="s">
        <v>648</v>
      </c>
      <c r="F185" t="s">
        <v>374</v>
      </c>
      <c r="I185" t="s">
        <v>735</v>
      </c>
      <c r="J185" t="s">
        <v>625</v>
      </c>
    </row>
    <row r="186" spans="5:10">
      <c r="E186" t="s">
        <v>745</v>
      </c>
      <c r="F186" t="s">
        <v>583</v>
      </c>
      <c r="I186" t="s">
        <v>736</v>
      </c>
      <c r="J186" t="s">
        <v>625</v>
      </c>
    </row>
    <row r="187" spans="5:10">
      <c r="E187" t="s">
        <v>668</v>
      </c>
      <c r="F187" t="s">
        <v>669</v>
      </c>
      <c r="I187" t="s">
        <v>742</v>
      </c>
      <c r="J187" t="s">
        <v>625</v>
      </c>
    </row>
    <row r="188" spans="5:10">
      <c r="E188" t="s">
        <v>786</v>
      </c>
      <c r="F188" t="s">
        <v>386</v>
      </c>
      <c r="I188" t="s">
        <v>760</v>
      </c>
      <c r="J188" t="s">
        <v>625</v>
      </c>
    </row>
    <row r="189" spans="5:10">
      <c r="E189" t="s">
        <v>801</v>
      </c>
      <c r="F189" t="s">
        <v>384</v>
      </c>
      <c r="I189" t="s">
        <v>776</v>
      </c>
      <c r="J189" t="s">
        <v>625</v>
      </c>
    </row>
    <row r="190" spans="5:10">
      <c r="E190" t="s">
        <v>722</v>
      </c>
      <c r="F190" t="s">
        <v>392</v>
      </c>
      <c r="I190" t="s">
        <v>787</v>
      </c>
      <c r="J190" t="s">
        <v>625</v>
      </c>
    </row>
    <row r="191" spans="5:10">
      <c r="E191" t="s">
        <v>708</v>
      </c>
      <c r="F191" t="s">
        <v>388</v>
      </c>
      <c r="I191" t="s">
        <v>793</v>
      </c>
      <c r="J191" t="s">
        <v>625</v>
      </c>
    </row>
    <row r="192" spans="5:10">
      <c r="E192" t="s">
        <v>805</v>
      </c>
      <c r="F192" t="s">
        <v>625</v>
      </c>
      <c r="I192" t="s">
        <v>798</v>
      </c>
      <c r="J192" t="s">
        <v>625</v>
      </c>
    </row>
    <row r="193" spans="2:10">
      <c r="E193" t="s">
        <v>710</v>
      </c>
      <c r="F193" t="s">
        <v>388</v>
      </c>
      <c r="I193" t="s">
        <v>800</v>
      </c>
      <c r="J193" t="s">
        <v>625</v>
      </c>
    </row>
    <row r="194" spans="2:10">
      <c r="E194" t="s">
        <v>650</v>
      </c>
      <c r="F194" t="s">
        <v>374</v>
      </c>
      <c r="I194" t="s">
        <v>804</v>
      </c>
      <c r="J194" t="s">
        <v>625</v>
      </c>
    </row>
    <row r="195" spans="2:10">
      <c r="E195" t="s">
        <v>712</v>
      </c>
      <c r="F195" t="s">
        <v>388</v>
      </c>
      <c r="I195" t="s">
        <v>805</v>
      </c>
      <c r="J195" t="s">
        <v>625</v>
      </c>
    </row>
    <row r="196" spans="2:10">
      <c r="E196" t="s">
        <v>746</v>
      </c>
      <c r="F196" t="s">
        <v>583</v>
      </c>
      <c r="I196" t="s">
        <v>627</v>
      </c>
      <c r="J196" t="s">
        <v>628</v>
      </c>
    </row>
    <row r="197" spans="2:10">
      <c r="E197" t="s">
        <v>651</v>
      </c>
      <c r="F197" t="s">
        <v>374</v>
      </c>
      <c r="I197" t="s">
        <v>802</v>
      </c>
      <c r="J197" t="s">
        <v>803</v>
      </c>
    </row>
    <row r="198" spans="2:10">
      <c r="E198" t="s">
        <v>792</v>
      </c>
      <c r="F198" t="s">
        <v>588</v>
      </c>
      <c r="I198" t="s">
        <v>715</v>
      </c>
      <c r="J198" t="s">
        <v>359</v>
      </c>
    </row>
    <row r="199" spans="2:10">
      <c r="E199" t="s">
        <v>653</v>
      </c>
      <c r="F199" t="s">
        <v>374</v>
      </c>
      <c r="I199" t="s">
        <v>757</v>
      </c>
      <c r="J199" t="s">
        <v>359</v>
      </c>
    </row>
    <row r="200" spans="2:10">
      <c r="I200" t="s">
        <v>759</v>
      </c>
      <c r="J200" t="s">
        <v>359</v>
      </c>
    </row>
    <row r="202" spans="2:10">
      <c r="D202" t="s">
        <v>806</v>
      </c>
    </row>
    <row r="203" spans="2:10">
      <c r="D203" t="s">
        <v>807</v>
      </c>
    </row>
    <row r="204" spans="2:10">
      <c r="B204" t="s">
        <v>808</v>
      </c>
      <c r="C204" t="s">
        <v>809</v>
      </c>
    </row>
    <row r="205" spans="2:10">
      <c r="B205" t="s">
        <v>810</v>
      </c>
      <c r="C205" t="s">
        <v>811</v>
      </c>
    </row>
    <row r="206" spans="2:10">
      <c r="B206" t="s">
        <v>812</v>
      </c>
      <c r="C206" t="s">
        <v>813</v>
      </c>
    </row>
    <row r="207" spans="2:10">
      <c r="D207" t="s">
        <v>814</v>
      </c>
    </row>
    <row r="209" spans="1:4">
      <c r="B209" t="s">
        <v>815</v>
      </c>
      <c r="C209" t="s">
        <v>816</v>
      </c>
      <c r="D209" t="s">
        <v>817</v>
      </c>
    </row>
    <row r="210" spans="1:4">
      <c r="A210" t="s">
        <v>818</v>
      </c>
      <c r="B210">
        <v>6378206.4000000004</v>
      </c>
      <c r="C210">
        <f>B210</f>
        <v>6378206.4000000004</v>
      </c>
      <c r="D210">
        <f>B210</f>
        <v>6378206.4000000004</v>
      </c>
    </row>
    <row r="211" spans="1:4">
      <c r="A211" t="s">
        <v>819</v>
      </c>
      <c r="B211">
        <v>8.2271899999999995E-2</v>
      </c>
      <c r="C211">
        <f>B211</f>
        <v>8.2271899999999995E-2</v>
      </c>
      <c r="D211">
        <f>B211</f>
        <v>8.2271899999999995E-2</v>
      </c>
    </row>
    <row r="212" spans="1:4">
      <c r="A212" t="s">
        <v>820</v>
      </c>
      <c r="B212">
        <v>29.3</v>
      </c>
      <c r="C212">
        <f>(B212-ROUND(B212,0))*(100/60)+ROUND(B212,0)</f>
        <v>29.5</v>
      </c>
      <c r="D212">
        <f>RADIANS(C212)</f>
        <v>0.51487212933832727</v>
      </c>
    </row>
    <row r="213" spans="1:4">
      <c r="A213" t="s">
        <v>821</v>
      </c>
      <c r="B213">
        <v>45.3</v>
      </c>
      <c r="C213">
        <f t="shared" ref="C213:C217" si="0">(B213-ROUND(B213,0))*(100/60)+ROUND(B213,0)</f>
        <v>45.499999999999993</v>
      </c>
      <c r="D213">
        <f t="shared" ref="D213:D217" si="1">RADIANS(C213)</f>
        <v>0.79412480965741983</v>
      </c>
    </row>
    <row r="214" spans="1:4">
      <c r="A214" t="s">
        <v>822</v>
      </c>
      <c r="B214">
        <v>23</v>
      </c>
      <c r="C214">
        <f t="shared" si="0"/>
        <v>23</v>
      </c>
      <c r="D214">
        <f t="shared" si="1"/>
        <v>0.4014257279586958</v>
      </c>
    </row>
    <row r="215" spans="1:4">
      <c r="A215" t="s">
        <v>823</v>
      </c>
      <c r="B215">
        <v>-96</v>
      </c>
      <c r="C215">
        <f t="shared" si="0"/>
        <v>-96</v>
      </c>
      <c r="D215">
        <f t="shared" si="1"/>
        <v>-1.6755160819145565</v>
      </c>
    </row>
    <row r="216" spans="1:4">
      <c r="A216" t="s">
        <v>360</v>
      </c>
      <c r="B216">
        <v>35</v>
      </c>
      <c r="C216">
        <f t="shared" si="0"/>
        <v>35</v>
      </c>
      <c r="D216">
        <f t="shared" si="1"/>
        <v>0.6108652381980153</v>
      </c>
    </row>
    <row r="217" spans="1:4">
      <c r="A217" t="s">
        <v>366</v>
      </c>
      <c r="B217">
        <v>-75</v>
      </c>
      <c r="C217">
        <f t="shared" si="0"/>
        <v>-75</v>
      </c>
      <c r="D217">
        <f t="shared" si="1"/>
        <v>-1.3089969389957472</v>
      </c>
    </row>
    <row r="218" spans="1:4">
      <c r="A218" t="s">
        <v>824</v>
      </c>
      <c r="B218">
        <v>1</v>
      </c>
      <c r="C218">
        <v>1</v>
      </c>
      <c r="D218">
        <v>1</v>
      </c>
    </row>
    <row r="219" spans="1:4">
      <c r="B219" t="s">
        <v>825</v>
      </c>
      <c r="C219" t="s">
        <v>826</v>
      </c>
      <c r="D219" t="s">
        <v>817</v>
      </c>
    </row>
    <row r="220" spans="1:4">
      <c r="A220" t="s">
        <v>356</v>
      </c>
      <c r="B220">
        <f>((B223-(2*B224*SIN(D216)))^0.5)/B224</f>
        <v>1.3473026077172074</v>
      </c>
      <c r="C220">
        <v>1.3473025999999999</v>
      </c>
      <c r="D220">
        <f>B220</f>
        <v>1.3473026077172074</v>
      </c>
    </row>
    <row r="221" spans="1:4">
      <c r="A221" t="s">
        <v>368</v>
      </c>
      <c r="B221">
        <f>B224*(B217-B215)</f>
        <v>12.659577097205309</v>
      </c>
      <c r="C221">
        <v>12.65967771</v>
      </c>
      <c r="D221">
        <f>RADIANS(B221)</f>
        <v>0.22095130225629889</v>
      </c>
    </row>
    <row r="222" spans="1:4">
      <c r="A222" t="s">
        <v>827</v>
      </c>
      <c r="B222">
        <f>((B223-(2*B224*SIN(D214)))^0.5)/B224</f>
        <v>1.5562263294996082</v>
      </c>
      <c r="C222">
        <v>1.5562263000000001</v>
      </c>
      <c r="D222">
        <f t="shared" ref="D222:D224" si="2">B222</f>
        <v>1.5562263294996082</v>
      </c>
    </row>
    <row r="223" spans="1:4">
      <c r="A223" t="s">
        <v>362</v>
      </c>
      <c r="B223">
        <f>COS(D212)^2+2*B224*SIN(D212)</f>
        <v>1.3512213254178991</v>
      </c>
      <c r="C223">
        <v>1.3512213</v>
      </c>
      <c r="D223">
        <f t="shared" si="2"/>
        <v>1.3512213254178991</v>
      </c>
    </row>
    <row r="224" spans="1:4">
      <c r="A224" t="s">
        <v>363</v>
      </c>
      <c r="B224">
        <f>(SIN(D212)+SIN(D213))/2</f>
        <v>0.60283700462882428</v>
      </c>
      <c r="C224">
        <v>0.60283699999999996</v>
      </c>
      <c r="D224">
        <f t="shared" si="2"/>
        <v>0.60283700462882428</v>
      </c>
    </row>
    <row r="225" spans="1:11">
      <c r="A225" t="s">
        <v>828</v>
      </c>
    </row>
    <row r="226" spans="1:11">
      <c r="A226" t="s">
        <v>358</v>
      </c>
      <c r="B226">
        <f>B220*SIN(RADIANS(B221))</f>
        <v>0.29527200699223533</v>
      </c>
      <c r="C226">
        <v>0.29527199999999998</v>
      </c>
      <c r="D226">
        <f>D220*SIN(D221)</f>
        <v>0.29527200699223533</v>
      </c>
    </row>
    <row r="227" spans="1:11">
      <c r="A227" t="s">
        <v>359</v>
      </c>
      <c r="B227">
        <f>B222-B220*COS(RADIANS(B221))</f>
        <v>0.24167744921848122</v>
      </c>
      <c r="C227">
        <v>0.24167739999999999</v>
      </c>
      <c r="D227">
        <f>D222-D220*COS(D221)</f>
        <v>0.24167744921848122</v>
      </c>
    </row>
    <row r="228" spans="1:11">
      <c r="A228" t="s">
        <v>829</v>
      </c>
      <c r="B228">
        <f>COS(D216)/((B223-2*B224*SIN(D216))^0.5)</f>
        <v>1.0085547190733464</v>
      </c>
      <c r="C228">
        <v>1.0085546999999999</v>
      </c>
      <c r="D228">
        <f>COS(D216)/((D223-2*D224*SIN(D216))^0.5)</f>
        <v>1.0085547190733464</v>
      </c>
    </row>
    <row r="230" spans="1:11">
      <c r="B230" t="s">
        <v>830</v>
      </c>
      <c r="C230" t="s">
        <v>831</v>
      </c>
      <c r="D230" t="s">
        <v>832</v>
      </c>
      <c r="E230" t="s">
        <v>833</v>
      </c>
      <c r="F230" t="s">
        <v>834</v>
      </c>
      <c r="G230" t="s">
        <v>835</v>
      </c>
      <c r="H230" t="s">
        <v>356</v>
      </c>
      <c r="I230" t="s">
        <v>368</v>
      </c>
      <c r="J230" t="s">
        <v>358</v>
      </c>
      <c r="K230" t="s">
        <v>359</v>
      </c>
    </row>
    <row r="231" spans="1:11">
      <c r="A231" t="s">
        <v>836</v>
      </c>
      <c r="B231">
        <v>35</v>
      </c>
      <c r="C231">
        <v>75</v>
      </c>
      <c r="D231">
        <f>(B231-ROUND(B231,0))*(100/60)+ROUND(B231,0)</f>
        <v>35</v>
      </c>
      <c r="E231">
        <f>0-((C231-ROUND(C231,0))*(100/60)+ROUND(C231,0))</f>
        <v>-75</v>
      </c>
      <c r="F231" s="23">
        <f>RADIANS(D231)</f>
        <v>0.6108652381980153</v>
      </c>
      <c r="G231" s="23">
        <f>RADIANS(E231)</f>
        <v>-1.3089969389957472</v>
      </c>
      <c r="H231">
        <f>((1.3512213-(2*0.602837*SIN(F231)))^0.5)/0.602837</f>
        <v>1.3473025975283914</v>
      </c>
      <c r="I231">
        <f t="shared" ref="I231:I238" si="3">0.602837*(E231-(-96))</f>
        <v>12.659576999999999</v>
      </c>
      <c r="J231" s="24">
        <f t="shared" ref="J231:J238" si="4">H231*SIN(RADIANS(I231))</f>
        <v>0.29527200252907437</v>
      </c>
      <c r="K231" s="24">
        <f>1.5562263-H231*COS(RADIANS(I231))</f>
        <v>0.24167742915904844</v>
      </c>
    </row>
    <row r="232" spans="1:11">
      <c r="A232" t="s">
        <v>837</v>
      </c>
      <c r="B232">
        <v>40.42</v>
      </c>
      <c r="C232">
        <v>74</v>
      </c>
      <c r="D232">
        <f t="shared" ref="D232:D238" si="5">(B232-ROUND(B232,0))*(100/60)+ROUND(B232,0)</f>
        <v>40.700000000000003</v>
      </c>
      <c r="E232">
        <f t="shared" ref="E232:E238" si="6">0-((C232-ROUND(C232,0))*(100/60)+ROUND(C232,0))</f>
        <v>-74</v>
      </c>
      <c r="F232" s="23">
        <f t="shared" ref="F232:G238" si="7">RADIANS(D232)</f>
        <v>0.71034900556169223</v>
      </c>
      <c r="G232" s="23">
        <f t="shared" si="7"/>
        <v>-1.2915436464758039</v>
      </c>
      <c r="H232">
        <f t="shared" ref="H232:H238" si="8">((1.3512213-(2*0.602837*SIN(F232)))^0.5)/0.602837</f>
        <v>1.2468825794546514</v>
      </c>
      <c r="I232">
        <f t="shared" si="3"/>
        <v>13.262414</v>
      </c>
      <c r="J232" s="11">
        <f t="shared" si="4"/>
        <v>0.28604893221171707</v>
      </c>
      <c r="K232" s="24">
        <f t="shared" ref="K232:K238" si="9">1.5562263-H232*COS(RADIANS(I232))</f>
        <v>0.34259860777803142</v>
      </c>
    </row>
    <row r="233" spans="1:11">
      <c r="A233" t="s">
        <v>101</v>
      </c>
      <c r="B233">
        <v>41.52</v>
      </c>
      <c r="C233">
        <v>87.37</v>
      </c>
      <c r="D233">
        <f t="shared" si="5"/>
        <v>41.2</v>
      </c>
      <c r="E233">
        <f t="shared" si="6"/>
        <v>-87.616666666666674</v>
      </c>
      <c r="F233" s="23">
        <f t="shared" si="7"/>
        <v>0.71907565182166377</v>
      </c>
      <c r="G233" s="23">
        <f t="shared" si="7"/>
        <v>-1.5291993129556984</v>
      </c>
      <c r="H233">
        <f t="shared" si="8"/>
        <v>1.2380829426219651</v>
      </c>
      <c r="I233">
        <f t="shared" si="3"/>
        <v>5.0537835166666616</v>
      </c>
      <c r="J233" s="11">
        <f t="shared" si="4"/>
        <v>0.10906375603719581</v>
      </c>
      <c r="K233" s="24">
        <f t="shared" si="9"/>
        <v>0.32295647148293005</v>
      </c>
    </row>
    <row r="234" spans="1:11">
      <c r="A234" t="s">
        <v>838</v>
      </c>
      <c r="B234">
        <v>32.46</v>
      </c>
      <c r="C234">
        <v>96.48</v>
      </c>
      <c r="D234">
        <f t="shared" si="5"/>
        <v>32.766666666666666</v>
      </c>
      <c r="E234">
        <f t="shared" si="6"/>
        <v>-96.800000000000011</v>
      </c>
      <c r="F234" s="23">
        <f t="shared" si="7"/>
        <v>0.57188621823680863</v>
      </c>
      <c r="G234" s="23">
        <f t="shared" si="7"/>
        <v>-1.6894787159305111</v>
      </c>
      <c r="H234">
        <f t="shared" si="8"/>
        <v>1.3865693275851858</v>
      </c>
      <c r="I234">
        <f t="shared" si="3"/>
        <v>-0.48226960000000679</v>
      </c>
      <c r="J234" s="11">
        <f t="shared" si="4"/>
        <v>-1.1670882996259648E-2</v>
      </c>
      <c r="K234" s="24">
        <f t="shared" si="9"/>
        <v>0.16970609073865561</v>
      </c>
    </row>
    <row r="235" spans="1:11">
      <c r="A235" t="s">
        <v>89</v>
      </c>
      <c r="B235">
        <v>41.35</v>
      </c>
      <c r="C235">
        <v>93.37</v>
      </c>
      <c r="D235">
        <f t="shared" si="5"/>
        <v>41.583333333333336</v>
      </c>
      <c r="E235">
        <f t="shared" si="6"/>
        <v>-93.616666666666674</v>
      </c>
      <c r="F235" s="23">
        <f t="shared" si="7"/>
        <v>0.72576608062097536</v>
      </c>
      <c r="G235" s="23">
        <f t="shared" si="7"/>
        <v>-1.6339190680753584</v>
      </c>
      <c r="H235">
        <f t="shared" si="8"/>
        <v>1.2313396956179452</v>
      </c>
      <c r="I235">
        <f t="shared" si="3"/>
        <v>1.4367615166666621</v>
      </c>
      <c r="J235" s="11">
        <f t="shared" si="4"/>
        <v>3.0874107979686476E-2</v>
      </c>
      <c r="K235" s="24">
        <f t="shared" si="9"/>
        <v>0.3252737276151203</v>
      </c>
    </row>
    <row r="236" spans="1:11">
      <c r="A236" t="s">
        <v>38</v>
      </c>
      <c r="B236">
        <v>37.46</v>
      </c>
      <c r="C236">
        <v>122.25</v>
      </c>
      <c r="D236">
        <f t="shared" si="5"/>
        <v>37.766666666666666</v>
      </c>
      <c r="E236">
        <f t="shared" si="6"/>
        <v>-122.41666666666667</v>
      </c>
      <c r="F236" s="23">
        <f t="shared" si="7"/>
        <v>0.65915268083652512</v>
      </c>
      <c r="G236" s="23">
        <f t="shared" si="7"/>
        <v>-2.1365738926497251</v>
      </c>
      <c r="H236">
        <f t="shared" si="8"/>
        <v>1.2985625334493622</v>
      </c>
      <c r="I236">
        <f t="shared" si="3"/>
        <v>-15.924944083333335</v>
      </c>
      <c r="J236" s="11">
        <f t="shared" si="4"/>
        <v>-0.35629685177180115</v>
      </c>
      <c r="K236" s="24">
        <f t="shared" si="9"/>
        <v>0.30750006631387738</v>
      </c>
    </row>
    <row r="237" spans="1:11">
      <c r="A237" t="s">
        <v>839</v>
      </c>
      <c r="B237">
        <v>47.02</v>
      </c>
      <c r="C237">
        <v>122.54</v>
      </c>
      <c r="D237">
        <f t="shared" si="5"/>
        <v>47.033333333333339</v>
      </c>
      <c r="E237">
        <f t="shared" si="6"/>
        <v>-122.23333333333335</v>
      </c>
      <c r="F237" s="23">
        <f t="shared" si="7"/>
        <v>0.8208865248546664</v>
      </c>
      <c r="G237" s="23">
        <f t="shared" si="7"/>
        <v>-2.1333741223544025</v>
      </c>
      <c r="H237">
        <f t="shared" si="8"/>
        <v>1.1359837939856117</v>
      </c>
      <c r="I237">
        <f t="shared" si="3"/>
        <v>-15.814423966666675</v>
      </c>
      <c r="J237" s="11">
        <f t="shared" si="4"/>
        <v>-0.30958111244037073</v>
      </c>
      <c r="K237" s="24">
        <f t="shared" si="9"/>
        <v>0.46324015415087394</v>
      </c>
    </row>
    <row r="238" spans="1:11">
      <c r="A238" t="s">
        <v>840</v>
      </c>
      <c r="B238">
        <v>23</v>
      </c>
      <c r="C238">
        <v>96</v>
      </c>
      <c r="D238">
        <f t="shared" si="5"/>
        <v>23</v>
      </c>
      <c r="E238">
        <f t="shared" si="6"/>
        <v>-96</v>
      </c>
      <c r="F238" s="23">
        <f t="shared" si="7"/>
        <v>0.4014257279586958</v>
      </c>
      <c r="G238" s="23">
        <f t="shared" si="7"/>
        <v>-1.6755160819145565</v>
      </c>
      <c r="H238">
        <f t="shared" si="8"/>
        <v>1.5562263221751607</v>
      </c>
      <c r="I238">
        <f t="shared" si="3"/>
        <v>0</v>
      </c>
      <c r="J238" s="11">
        <f t="shared" si="4"/>
        <v>0</v>
      </c>
      <c r="K238" s="24">
        <f t="shared" si="9"/>
        <v>-2.2175160596660248E-8</v>
      </c>
    </row>
    <row r="242" spans="1:4">
      <c r="B242" s="11">
        <v>21.2</v>
      </c>
    </row>
    <row r="243" spans="1:4">
      <c r="B243" s="11">
        <v>58.3</v>
      </c>
    </row>
    <row r="245" spans="1:4">
      <c r="B245" t="s">
        <v>815</v>
      </c>
      <c r="C245" t="s">
        <v>816</v>
      </c>
      <c r="D245" t="s">
        <v>817</v>
      </c>
    </row>
    <row r="246" spans="1:4">
      <c r="A246" t="s">
        <v>818</v>
      </c>
      <c r="B246">
        <v>6378206.4000000004</v>
      </c>
      <c r="C246">
        <f>B246</f>
        <v>6378206.4000000004</v>
      </c>
      <c r="D246">
        <f>B246</f>
        <v>6378206.4000000004</v>
      </c>
    </row>
    <row r="247" spans="1:4">
      <c r="A247" t="s">
        <v>819</v>
      </c>
      <c r="B247">
        <v>8.2271899999999995E-2</v>
      </c>
      <c r="C247">
        <f>B247</f>
        <v>8.2271899999999995E-2</v>
      </c>
      <c r="D247">
        <f>B247</f>
        <v>8.2271899999999995E-2</v>
      </c>
    </row>
    <row r="248" spans="1:4">
      <c r="A248" t="s">
        <v>820</v>
      </c>
      <c r="B248" s="11">
        <v>21.2</v>
      </c>
      <c r="C248">
        <f>(B248-ROUND(B248,0))*(100/60)+ROUND(B248,0)</f>
        <v>21.333333333333332</v>
      </c>
      <c r="D248">
        <f>RADIANS(C248)</f>
        <v>0.37233690709212364</v>
      </c>
    </row>
    <row r="249" spans="1:4">
      <c r="A249" t="s">
        <v>821</v>
      </c>
      <c r="B249" s="11">
        <v>58.3</v>
      </c>
      <c r="C249">
        <f t="shared" ref="C249:C253" si="10">(B249-ROUND(B249,0))*(100/60)+ROUND(B249,0)</f>
        <v>58.499999999999993</v>
      </c>
      <c r="D249">
        <f t="shared" ref="D249:D253" si="11">RADIANS(C249)</f>
        <v>1.0210176124166828</v>
      </c>
    </row>
    <row r="250" spans="1:4">
      <c r="A250" t="s">
        <v>822</v>
      </c>
      <c r="B250">
        <v>23</v>
      </c>
      <c r="C250">
        <f t="shared" si="10"/>
        <v>23</v>
      </c>
      <c r="D250">
        <f t="shared" si="11"/>
        <v>0.4014257279586958</v>
      </c>
    </row>
    <row r="251" spans="1:4">
      <c r="A251" t="s">
        <v>823</v>
      </c>
      <c r="B251">
        <v>-96</v>
      </c>
      <c r="C251">
        <f t="shared" si="10"/>
        <v>-96</v>
      </c>
      <c r="D251">
        <f t="shared" si="11"/>
        <v>-1.6755160819145565</v>
      </c>
    </row>
    <row r="252" spans="1:4">
      <c r="A252" t="s">
        <v>360</v>
      </c>
      <c r="B252">
        <v>35</v>
      </c>
      <c r="C252">
        <f t="shared" si="10"/>
        <v>35</v>
      </c>
      <c r="D252">
        <f t="shared" si="11"/>
        <v>0.6108652381980153</v>
      </c>
    </row>
    <row r="253" spans="1:4">
      <c r="A253" t="s">
        <v>366</v>
      </c>
      <c r="B253">
        <v>-75</v>
      </c>
      <c r="C253">
        <f t="shared" si="10"/>
        <v>-75</v>
      </c>
      <c r="D253">
        <f t="shared" si="11"/>
        <v>-1.3089969389957472</v>
      </c>
    </row>
    <row r="254" spans="1:4">
      <c r="A254" t="s">
        <v>824</v>
      </c>
      <c r="B254">
        <v>1</v>
      </c>
      <c r="C254">
        <v>1</v>
      </c>
      <c r="D254">
        <v>1</v>
      </c>
    </row>
    <row r="255" spans="1:4">
      <c r="B255" t="s">
        <v>825</v>
      </c>
      <c r="C255" t="s">
        <v>841</v>
      </c>
      <c r="D255" t="s">
        <v>817</v>
      </c>
    </row>
    <row r="256" spans="1:4">
      <c r="A256" t="s">
        <v>356</v>
      </c>
      <c r="B256">
        <f>((B259-(2*B260*SIN(D252)))^0.5)/B260</f>
        <v>1.2867171261883728</v>
      </c>
      <c r="C256">
        <v>1.2867171261883728</v>
      </c>
      <c r="D256">
        <f>B256</f>
        <v>1.2867171261883728</v>
      </c>
    </row>
    <row r="257" spans="1:11">
      <c r="A257" t="s">
        <v>368</v>
      </c>
      <c r="B257">
        <f>B260*(B253-B251)</f>
        <v>12.772550377726059</v>
      </c>
      <c r="C257">
        <v>12.772550377726059</v>
      </c>
      <c r="D257">
        <f>RADIANS(B257)</f>
        <v>0.22292305796816514</v>
      </c>
    </row>
    <row r="258" spans="1:11">
      <c r="A258" t="s">
        <v>827</v>
      </c>
      <c r="B258">
        <f>((B259-(2*B260*SIN(D250)))^0.5)/B260</f>
        <v>1.5022954143899538</v>
      </c>
      <c r="C258">
        <v>1.5022954143899501</v>
      </c>
      <c r="D258">
        <f t="shared" ref="D258:D260" si="12">B258</f>
        <v>1.5022954143899538</v>
      </c>
    </row>
    <row r="259" spans="1:11">
      <c r="A259" t="s">
        <v>362</v>
      </c>
      <c r="B259">
        <f>COS(D248)^2+2*B260*SIN(D248)</f>
        <v>1.310184698062157</v>
      </c>
      <c r="C259">
        <v>1.3101846980621601</v>
      </c>
      <c r="D259">
        <f t="shared" si="12"/>
        <v>1.310184698062157</v>
      </c>
    </row>
    <row r="260" spans="1:11">
      <c r="A260" t="s">
        <v>363</v>
      </c>
      <c r="B260">
        <f>(SIN(D248)+SIN(D249))/2</f>
        <v>0.60821668465362189</v>
      </c>
      <c r="C260">
        <v>0.608216684653622</v>
      </c>
      <c r="D260">
        <f t="shared" si="12"/>
        <v>0.60821668465362189</v>
      </c>
    </row>
    <row r="261" spans="1:11">
      <c r="A261" t="s">
        <v>828</v>
      </c>
    </row>
    <row r="262" spans="1:11">
      <c r="A262" t="s">
        <v>358</v>
      </c>
      <c r="B262">
        <f>B256*SIN(RADIANS(B257))</f>
        <v>0.28446908408956029</v>
      </c>
      <c r="C262">
        <v>0.28446908408956029</v>
      </c>
      <c r="D262">
        <f>D256*SIN(D257)</f>
        <v>0.28446908408956029</v>
      </c>
    </row>
    <row r="263" spans="1:11">
      <c r="A263" t="s">
        <v>359</v>
      </c>
      <c r="B263">
        <f>B258-B256*COS(RADIANS(B257))</f>
        <v>0.24741761036929488</v>
      </c>
      <c r="C263">
        <v>0.24741761036929488</v>
      </c>
      <c r="D263">
        <f>D258-D256*COS(D257)</f>
        <v>0.24741761036929488</v>
      </c>
    </row>
    <row r="264" spans="1:11">
      <c r="A264" t="s">
        <v>829</v>
      </c>
      <c r="B264">
        <f>COS(D252)/((B259-2*B260*SIN(D252))^0.5)</f>
        <v>1.0467021310987517</v>
      </c>
      <c r="C264">
        <v>1.0467021310987517</v>
      </c>
      <c r="D264">
        <f>COS(D252)/((D259-2*D260*SIN(D252))^0.5)</f>
        <v>1.0467021310987517</v>
      </c>
    </row>
    <row r="266" spans="1:11">
      <c r="B266" t="s">
        <v>830</v>
      </c>
      <c r="C266" t="s">
        <v>831</v>
      </c>
      <c r="D266" t="s">
        <v>832</v>
      </c>
      <c r="E266" t="s">
        <v>833</v>
      </c>
      <c r="F266" t="s">
        <v>834</v>
      </c>
      <c r="G266" t="s">
        <v>835</v>
      </c>
      <c r="H266" t="s">
        <v>356</v>
      </c>
      <c r="I266" t="s">
        <v>368</v>
      </c>
      <c r="J266" t="s">
        <v>358</v>
      </c>
      <c r="K266" t="s">
        <v>359</v>
      </c>
    </row>
    <row r="267" spans="1:11">
      <c r="A267" t="s">
        <v>836</v>
      </c>
      <c r="B267">
        <v>35</v>
      </c>
      <c r="C267">
        <v>75</v>
      </c>
      <c r="D267">
        <f>(B267-ROUND(B267,0))*(100/60)+ROUND(B267,0)</f>
        <v>35</v>
      </c>
      <c r="E267">
        <f>0-((C267-ROUND(C267,0))*(100/60)+ROUND(C267,0))</f>
        <v>-75</v>
      </c>
      <c r="F267" s="23">
        <f>RADIANS(D267)</f>
        <v>0.6108652381980153</v>
      </c>
      <c r="G267" s="23">
        <f>RADIANS(E267)</f>
        <v>-1.3089969389957472</v>
      </c>
      <c r="H267">
        <f>((1.31018469806216-(2*0.608216684653622*SIN(F267)))^0.5)/0.608216684653622</f>
        <v>1.2867171261883756</v>
      </c>
      <c r="I267">
        <f>0.608216684653622*(E267-(-96))</f>
        <v>12.772550377726063</v>
      </c>
      <c r="J267" s="24">
        <f t="shared" ref="J267:J274" si="13">H267*SIN(RADIANS(I267))</f>
        <v>0.28446908408956101</v>
      </c>
      <c r="K267" s="24">
        <f>1.50229541438995-H267*COS(RADIANS(I267))</f>
        <v>0.24741761036928822</v>
      </c>
    </row>
    <row r="268" spans="1:11">
      <c r="A268" t="s">
        <v>837</v>
      </c>
      <c r="B268">
        <v>40.42</v>
      </c>
      <c r="C268">
        <v>74</v>
      </c>
      <c r="D268">
        <f t="shared" ref="D268:D274" si="14">(B268-ROUND(B268,0))*(100/60)+ROUND(B268,0)</f>
        <v>40.700000000000003</v>
      </c>
      <c r="E268">
        <f t="shared" ref="E268:E274" si="15">0-((C268-ROUND(C268,0))*(100/60)+ROUND(C268,0))</f>
        <v>-74</v>
      </c>
      <c r="F268" s="23">
        <f t="shared" ref="F268:G274" si="16">RADIANS(D268)</f>
        <v>0.71034900556169223</v>
      </c>
      <c r="G268" s="23">
        <f t="shared" si="16"/>
        <v>-1.2915436464758039</v>
      </c>
      <c r="H268">
        <f t="shared" ref="H268:H274" si="17">((1.31018469806216-(2*0.608216684653622*SIN(F268)))^0.5)/0.608216684653622</f>
        <v>1.1821324114790783</v>
      </c>
      <c r="I268">
        <f t="shared" ref="I268:I274" si="18">0.608216684653622*(E268-(-96))</f>
        <v>13.380767062379684</v>
      </c>
      <c r="J268" s="24">
        <f t="shared" si="13"/>
        <v>0.27357067960531595</v>
      </c>
      <c r="K268" s="24">
        <f t="shared" ref="K268:K274" si="19">1.50229541438995-H268*COS(RADIANS(I268))</f>
        <v>0.35225362317989739</v>
      </c>
    </row>
    <row r="269" spans="1:11">
      <c r="A269" t="s">
        <v>101</v>
      </c>
      <c r="B269">
        <v>41.52</v>
      </c>
      <c r="C269">
        <v>87.37</v>
      </c>
      <c r="D269">
        <f t="shared" si="14"/>
        <v>41.2</v>
      </c>
      <c r="E269">
        <f t="shared" si="15"/>
        <v>-87.616666666666674</v>
      </c>
      <c r="F269" s="23">
        <f t="shared" si="16"/>
        <v>0.71907565182166377</v>
      </c>
      <c r="G269" s="23">
        <f t="shared" si="16"/>
        <v>-1.5291993129556984</v>
      </c>
      <c r="H269">
        <f t="shared" si="17"/>
        <v>1.1729295188620119</v>
      </c>
      <c r="I269">
        <f t="shared" si="18"/>
        <v>5.0988832063461933</v>
      </c>
      <c r="J269" s="24">
        <f t="shared" si="13"/>
        <v>0.1042439729229773</v>
      </c>
      <c r="K269" s="24">
        <f t="shared" si="19"/>
        <v>0.33400741465396688</v>
      </c>
    </row>
    <row r="270" spans="1:11">
      <c r="A270" t="s">
        <v>838</v>
      </c>
      <c r="B270">
        <v>32.46</v>
      </c>
      <c r="C270">
        <v>96.48</v>
      </c>
      <c r="D270">
        <f t="shared" si="14"/>
        <v>32.766666666666666</v>
      </c>
      <c r="E270">
        <f t="shared" si="15"/>
        <v>-96.800000000000011</v>
      </c>
      <c r="F270" s="23">
        <f t="shared" si="16"/>
        <v>0.57188621823680863</v>
      </c>
      <c r="G270" s="23">
        <f t="shared" si="16"/>
        <v>-1.6894787159305111</v>
      </c>
      <c r="H270">
        <f t="shared" si="17"/>
        <v>1.3274191725595434</v>
      </c>
      <c r="I270">
        <f t="shared" si="18"/>
        <v>-0.4865733477229045</v>
      </c>
      <c r="J270" s="24">
        <f t="shared" si="13"/>
        <v>-1.1272715593701271E-2</v>
      </c>
      <c r="K270" s="24">
        <f t="shared" si="19"/>
        <v>0.17492410779868339</v>
      </c>
    </row>
    <row r="271" spans="1:11">
      <c r="A271" t="s">
        <v>89</v>
      </c>
      <c r="B271">
        <v>41.35</v>
      </c>
      <c r="C271">
        <v>93.37</v>
      </c>
      <c r="D271">
        <f t="shared" si="14"/>
        <v>41.583333333333336</v>
      </c>
      <c r="E271">
        <f t="shared" si="15"/>
        <v>-93.616666666666674</v>
      </c>
      <c r="F271" s="23">
        <f t="shared" si="16"/>
        <v>0.72576608062097536</v>
      </c>
      <c r="G271" s="23">
        <f t="shared" si="16"/>
        <v>-1.6339190680753584</v>
      </c>
      <c r="H271">
        <f t="shared" si="17"/>
        <v>1.1658726413826968</v>
      </c>
      <c r="I271">
        <f t="shared" si="18"/>
        <v>1.4495830984244611</v>
      </c>
      <c r="J271" s="24">
        <f t="shared" si="13"/>
        <v>2.9493428676347088E-2</v>
      </c>
      <c r="K271" s="24">
        <f t="shared" si="19"/>
        <v>0.33679588475058564</v>
      </c>
    </row>
    <row r="272" spans="1:11">
      <c r="A272" t="s">
        <v>38</v>
      </c>
      <c r="B272">
        <v>37.46</v>
      </c>
      <c r="C272">
        <v>122.25</v>
      </c>
      <c r="D272">
        <f t="shared" si="14"/>
        <v>37.766666666666666</v>
      </c>
      <c r="E272">
        <f t="shared" si="15"/>
        <v>-122.41666666666667</v>
      </c>
      <c r="F272" s="23">
        <f t="shared" si="16"/>
        <v>0.65915268083652512</v>
      </c>
      <c r="G272" s="23">
        <f t="shared" si="16"/>
        <v>-2.1365738926497251</v>
      </c>
      <c r="H272">
        <f t="shared" si="17"/>
        <v>1.236050960313352</v>
      </c>
      <c r="I272">
        <f t="shared" si="18"/>
        <v>-16.067057419599852</v>
      </c>
      <c r="J272" s="24">
        <f t="shared" si="13"/>
        <v>-0.34209218467556213</v>
      </c>
      <c r="K272" s="24">
        <f t="shared" si="19"/>
        <v>0.31452653380944717</v>
      </c>
    </row>
    <row r="273" spans="1:11">
      <c r="A273" t="s">
        <v>839</v>
      </c>
      <c r="B273">
        <v>47.02</v>
      </c>
      <c r="C273">
        <v>122.54</v>
      </c>
      <c r="D273">
        <f t="shared" si="14"/>
        <v>47.033333333333339</v>
      </c>
      <c r="E273">
        <f t="shared" si="15"/>
        <v>-122.23333333333335</v>
      </c>
      <c r="F273" s="23">
        <f t="shared" si="16"/>
        <v>0.8208865248546664</v>
      </c>
      <c r="G273" s="23">
        <f t="shared" si="16"/>
        <v>-2.1333741223544025</v>
      </c>
      <c r="H273">
        <f t="shared" si="17"/>
        <v>1.065606591607454</v>
      </c>
      <c r="I273">
        <f t="shared" si="18"/>
        <v>-15.95555102741336</v>
      </c>
      <c r="J273" s="24">
        <f t="shared" si="13"/>
        <v>-0.29292624175797671</v>
      </c>
      <c r="K273" s="24">
        <f t="shared" si="19"/>
        <v>0.4777410600647134</v>
      </c>
    </row>
    <row r="274" spans="1:11">
      <c r="A274" t="s">
        <v>840</v>
      </c>
      <c r="B274">
        <v>23</v>
      </c>
      <c r="C274">
        <v>96</v>
      </c>
      <c r="D274">
        <f t="shared" si="14"/>
        <v>23</v>
      </c>
      <c r="E274">
        <f t="shared" si="15"/>
        <v>-96</v>
      </c>
      <c r="F274" s="23">
        <f t="shared" si="16"/>
        <v>0.4014257279586958</v>
      </c>
      <c r="G274" s="23">
        <f t="shared" si="16"/>
        <v>-1.6755160819145565</v>
      </c>
      <c r="H274">
        <f t="shared" si="17"/>
        <v>1.5022954143899563</v>
      </c>
      <c r="I274">
        <f t="shared" si="18"/>
        <v>0</v>
      </c>
      <c r="J274" s="24">
        <f t="shared" si="13"/>
        <v>0</v>
      </c>
      <c r="K274" s="24">
        <f t="shared" si="19"/>
        <v>-6.2172489379008766E-15</v>
      </c>
    </row>
    <row r="278" spans="1:11">
      <c r="B278" t="s">
        <v>903</v>
      </c>
      <c r="C278" t="s">
        <v>904</v>
      </c>
      <c r="D278" t="s">
        <v>905</v>
      </c>
    </row>
    <row r="279" spans="1:11">
      <c r="A279" t="s">
        <v>426</v>
      </c>
      <c r="B279" t="s">
        <v>906</v>
      </c>
      <c r="C279" t="s">
        <v>862</v>
      </c>
      <c r="D279" t="s">
        <v>907</v>
      </c>
    </row>
    <row r="280" spans="1:11">
      <c r="A280" t="s">
        <v>896</v>
      </c>
      <c r="B280" t="s">
        <v>933</v>
      </c>
      <c r="C280" t="s">
        <v>862</v>
      </c>
      <c r="D280" t="s">
        <v>934</v>
      </c>
    </row>
    <row r="281" spans="1:11">
      <c r="A281" t="s">
        <v>388</v>
      </c>
      <c r="B281" t="s">
        <v>934</v>
      </c>
      <c r="C281" t="s">
        <v>862</v>
      </c>
      <c r="D281" t="s">
        <v>933</v>
      </c>
    </row>
    <row r="282" spans="1:11">
      <c r="A282" t="s">
        <v>386</v>
      </c>
      <c r="B282" t="s">
        <v>909</v>
      </c>
      <c r="C282" t="s">
        <v>906</v>
      </c>
      <c r="D282" t="s">
        <v>908</v>
      </c>
    </row>
    <row r="283" spans="1:11">
      <c r="A283" t="s">
        <v>391</v>
      </c>
      <c r="B283" t="s">
        <v>908</v>
      </c>
      <c r="C283" t="s">
        <v>906</v>
      </c>
    </row>
    <row r="284" spans="1:11">
      <c r="A284" t="s">
        <v>1064</v>
      </c>
      <c r="B284" t="s">
        <v>862</v>
      </c>
      <c r="C284" t="s">
        <v>908</v>
      </c>
      <c r="D284" t="s">
        <v>910</v>
      </c>
    </row>
    <row r="285" spans="1:11">
      <c r="A285" t="s">
        <v>1071</v>
      </c>
      <c r="B285" t="s">
        <v>908</v>
      </c>
    </row>
    <row r="287" spans="1:11">
      <c r="A287" t="s">
        <v>426</v>
      </c>
      <c r="B287" t="s">
        <v>903</v>
      </c>
      <c r="D287" t="s">
        <v>904</v>
      </c>
      <c r="F287" t="s">
        <v>905</v>
      </c>
    </row>
    <row r="288" spans="1:11">
      <c r="B288" t="s">
        <v>911</v>
      </c>
      <c r="C288" t="s">
        <v>403</v>
      </c>
      <c r="D288" t="s">
        <v>888</v>
      </c>
      <c r="E288" t="s">
        <v>914</v>
      </c>
      <c r="F288">
        <v>0</v>
      </c>
      <c r="G288" t="s">
        <v>919</v>
      </c>
    </row>
    <row r="289" spans="2:7">
      <c r="B289" t="s">
        <v>363</v>
      </c>
      <c r="C289" t="s">
        <v>861</v>
      </c>
      <c r="D289" t="s">
        <v>889</v>
      </c>
      <c r="E289" t="s">
        <v>915</v>
      </c>
      <c r="F289">
        <v>1</v>
      </c>
      <c r="G289" t="s">
        <v>920</v>
      </c>
    </row>
    <row r="290" spans="2:7">
      <c r="B290" t="s">
        <v>912</v>
      </c>
      <c r="C290" t="s">
        <v>860</v>
      </c>
      <c r="D290" t="s">
        <v>916</v>
      </c>
      <c r="E290" t="s">
        <v>917</v>
      </c>
      <c r="F290">
        <v>2</v>
      </c>
      <c r="G290" t="s">
        <v>921</v>
      </c>
    </row>
    <row r="291" spans="2:7">
      <c r="B291" t="s">
        <v>913</v>
      </c>
      <c r="C291" t="s">
        <v>862</v>
      </c>
      <c r="D291" t="s">
        <v>1098</v>
      </c>
      <c r="E291" t="s">
        <v>1095</v>
      </c>
      <c r="F291">
        <v>3</v>
      </c>
      <c r="G291" t="s">
        <v>922</v>
      </c>
    </row>
    <row r="292" spans="2:7">
      <c r="B292" t="s">
        <v>1090</v>
      </c>
      <c r="C292" t="s">
        <v>1091</v>
      </c>
      <c r="D292" t="s">
        <v>1099</v>
      </c>
      <c r="E292" t="s">
        <v>1096</v>
      </c>
      <c r="F292">
        <v>4</v>
      </c>
      <c r="G292" t="s">
        <v>929</v>
      </c>
    </row>
    <row r="293" spans="2:7">
      <c r="B293" t="s">
        <v>888</v>
      </c>
      <c r="C293" t="s">
        <v>918</v>
      </c>
      <c r="D293" t="s">
        <v>1100</v>
      </c>
      <c r="E293" t="s">
        <v>1097</v>
      </c>
      <c r="F293" t="s">
        <v>923</v>
      </c>
      <c r="G293" t="s">
        <v>924</v>
      </c>
    </row>
    <row r="294" spans="2:7">
      <c r="B294" t="s">
        <v>1094</v>
      </c>
      <c r="C294" t="s">
        <v>700</v>
      </c>
      <c r="D294" t="s">
        <v>1101</v>
      </c>
      <c r="E294" t="s">
        <v>1102</v>
      </c>
      <c r="F294" t="s">
        <v>927</v>
      </c>
      <c r="G294" t="s">
        <v>926</v>
      </c>
    </row>
    <row r="295" spans="2:7">
      <c r="D295" t="s">
        <v>1043</v>
      </c>
      <c r="E295" t="s">
        <v>1103</v>
      </c>
      <c r="F295" t="s">
        <v>928</v>
      </c>
      <c r="G295" t="s">
        <v>925</v>
      </c>
    </row>
    <row r="296" spans="2:7">
      <c r="F296" t="s">
        <v>1093</v>
      </c>
      <c r="G296" t="s">
        <v>1092</v>
      </c>
    </row>
    <row r="305" spans="1:7">
      <c r="A305" t="s">
        <v>896</v>
      </c>
      <c r="B305" t="s">
        <v>903</v>
      </c>
      <c r="D305" t="s">
        <v>904</v>
      </c>
      <c r="F305" t="s">
        <v>905</v>
      </c>
    </row>
    <row r="306" spans="1:7">
      <c r="B306" t="s">
        <v>930</v>
      </c>
      <c r="C306" t="s">
        <v>445</v>
      </c>
      <c r="D306" t="s">
        <v>829</v>
      </c>
      <c r="E306" t="s">
        <v>940</v>
      </c>
      <c r="F306">
        <v>0</v>
      </c>
      <c r="G306" t="s">
        <v>936</v>
      </c>
    </row>
    <row r="307" spans="1:7">
      <c r="B307" t="s">
        <v>931</v>
      </c>
      <c r="C307" t="s">
        <v>935</v>
      </c>
      <c r="D307" t="s">
        <v>912</v>
      </c>
      <c r="E307" t="s">
        <v>945</v>
      </c>
      <c r="F307" t="s">
        <v>932</v>
      </c>
      <c r="G307" t="s">
        <v>426</v>
      </c>
    </row>
    <row r="308" spans="1:7">
      <c r="B308" t="s">
        <v>938</v>
      </c>
      <c r="C308" t="s">
        <v>939</v>
      </c>
      <c r="D308" t="s">
        <v>613</v>
      </c>
      <c r="E308" t="s">
        <v>941</v>
      </c>
      <c r="F308" t="s">
        <v>931</v>
      </c>
      <c r="G308" t="s">
        <v>937</v>
      </c>
    </row>
    <row r="309" spans="1:7">
      <c r="B309" t="s">
        <v>888</v>
      </c>
      <c r="C309" t="s">
        <v>946</v>
      </c>
      <c r="D309" t="s">
        <v>942</v>
      </c>
      <c r="E309" t="s">
        <v>943</v>
      </c>
    </row>
    <row r="310" spans="1:7">
      <c r="D310" t="s">
        <v>363</v>
      </c>
      <c r="E310" t="s">
        <v>944</v>
      </c>
    </row>
    <row r="312" spans="1:7">
      <c r="A312" t="s">
        <v>388</v>
      </c>
      <c r="B312" t="s">
        <v>903</v>
      </c>
      <c r="D312" t="s">
        <v>904</v>
      </c>
      <c r="F312" t="s">
        <v>905</v>
      </c>
    </row>
    <row r="313" spans="1:7">
      <c r="B313" t="s">
        <v>931</v>
      </c>
      <c r="C313" t="s">
        <v>937</v>
      </c>
      <c r="D313" t="s">
        <v>1028</v>
      </c>
      <c r="E313" t="s">
        <v>1035</v>
      </c>
      <c r="F313" t="s">
        <v>202</v>
      </c>
      <c r="G313" t="s">
        <v>1027</v>
      </c>
    </row>
    <row r="314" spans="1:7">
      <c r="B314" t="s">
        <v>613</v>
      </c>
      <c r="C314" t="s">
        <v>1023</v>
      </c>
      <c r="D314" t="s">
        <v>1029</v>
      </c>
      <c r="E314" t="s">
        <v>1036</v>
      </c>
      <c r="F314" t="s">
        <v>926</v>
      </c>
      <c r="G314" t="s">
        <v>1030</v>
      </c>
    </row>
    <row r="315" spans="1:7">
      <c r="B315" t="s">
        <v>932</v>
      </c>
      <c r="C315" t="s">
        <v>1025</v>
      </c>
      <c r="D315" t="s">
        <v>1031</v>
      </c>
      <c r="E315" t="s">
        <v>1037</v>
      </c>
      <c r="F315" t="s">
        <v>939</v>
      </c>
      <c r="G315" t="s">
        <v>1034</v>
      </c>
    </row>
    <row r="316" spans="1:7">
      <c r="B316" t="s">
        <v>930</v>
      </c>
      <c r="C316" t="s">
        <v>1024</v>
      </c>
      <c r="D316" t="s">
        <v>1032</v>
      </c>
      <c r="E316" t="s">
        <v>1038</v>
      </c>
      <c r="F316" t="s">
        <v>1039</v>
      </c>
      <c r="G316" t="s">
        <v>445</v>
      </c>
    </row>
    <row r="317" spans="1:7">
      <c r="B317" t="s">
        <v>1021</v>
      </c>
      <c r="C317" t="s">
        <v>1026</v>
      </c>
      <c r="D317" t="s">
        <v>829</v>
      </c>
      <c r="E317" t="s">
        <v>1033</v>
      </c>
      <c r="F317" t="s">
        <v>1040</v>
      </c>
      <c r="G317" t="s">
        <v>1041</v>
      </c>
    </row>
    <row r="318" spans="1:7">
      <c r="B318" t="s">
        <v>1020</v>
      </c>
      <c r="C318" t="s">
        <v>1022</v>
      </c>
    </row>
    <row r="320" spans="1:7">
      <c r="A320" t="s">
        <v>386</v>
      </c>
      <c r="B320" t="s">
        <v>903</v>
      </c>
      <c r="D320" t="s">
        <v>904</v>
      </c>
      <c r="F320" t="s">
        <v>905</v>
      </c>
    </row>
    <row r="321" spans="1:7">
      <c r="B321" t="s">
        <v>362</v>
      </c>
      <c r="C321" t="s">
        <v>1042</v>
      </c>
      <c r="D321">
        <v>0</v>
      </c>
      <c r="E321" t="s">
        <v>1051</v>
      </c>
      <c r="F321" t="s">
        <v>232</v>
      </c>
      <c r="G321" t="s">
        <v>1045</v>
      </c>
    </row>
    <row r="322" spans="1:7">
      <c r="B322" t="s">
        <v>999</v>
      </c>
      <c r="C322" t="s">
        <v>1044</v>
      </c>
      <c r="D322" t="s">
        <v>932</v>
      </c>
      <c r="E322" t="s">
        <v>1052</v>
      </c>
      <c r="F322" t="s">
        <v>762</v>
      </c>
      <c r="G322" t="s">
        <v>762</v>
      </c>
    </row>
    <row r="323" spans="1:7">
      <c r="B323" t="s">
        <v>1043</v>
      </c>
      <c r="C323" t="s">
        <v>1062</v>
      </c>
      <c r="D323" t="s">
        <v>938</v>
      </c>
      <c r="E323" t="s">
        <v>1053</v>
      </c>
      <c r="F323" t="s">
        <v>1048</v>
      </c>
      <c r="G323" t="s">
        <v>1048</v>
      </c>
    </row>
    <row r="324" spans="1:7">
      <c r="B324" t="s">
        <v>202</v>
      </c>
      <c r="C324" t="s">
        <v>1063</v>
      </c>
      <c r="D324" t="s">
        <v>1057</v>
      </c>
      <c r="E324" t="s">
        <v>1059</v>
      </c>
      <c r="F324" t="s">
        <v>1049</v>
      </c>
      <c r="G324" t="s">
        <v>1049</v>
      </c>
    </row>
    <row r="325" spans="1:7">
      <c r="B325" t="s">
        <v>1046</v>
      </c>
      <c r="C325" t="s">
        <v>946</v>
      </c>
      <c r="D325" t="s">
        <v>1061</v>
      </c>
      <c r="E325" t="s">
        <v>1060</v>
      </c>
      <c r="F325" t="s">
        <v>1050</v>
      </c>
      <c r="G325" t="s">
        <v>783</v>
      </c>
    </row>
    <row r="326" spans="1:7">
      <c r="B326" t="s">
        <v>1047</v>
      </c>
      <c r="D326" t="s">
        <v>830</v>
      </c>
    </row>
    <row r="327" spans="1:7">
      <c r="D327" t="s">
        <v>1070</v>
      </c>
      <c r="E327" t="s">
        <v>1056</v>
      </c>
      <c r="F327" t="s">
        <v>58</v>
      </c>
      <c r="G327" t="s">
        <v>58</v>
      </c>
    </row>
    <row r="328" spans="1:7">
      <c r="D328" t="s">
        <v>1054</v>
      </c>
      <c r="E328" t="s">
        <v>1055</v>
      </c>
      <c r="F328" t="s">
        <v>779</v>
      </c>
      <c r="G328" t="s">
        <v>779</v>
      </c>
    </row>
    <row r="330" spans="1:7">
      <c r="A330" t="s">
        <v>391</v>
      </c>
      <c r="B330" t="s">
        <v>903</v>
      </c>
      <c r="D330" t="s">
        <v>904</v>
      </c>
      <c r="F330" t="s">
        <v>905</v>
      </c>
    </row>
    <row r="331" spans="1:7">
      <c r="B331" t="s">
        <v>625</v>
      </c>
    </row>
    <row r="332" spans="1:7">
      <c r="B332" t="s">
        <v>888</v>
      </c>
    </row>
    <row r="334" spans="1:7">
      <c r="A334" t="s">
        <v>1064</v>
      </c>
      <c r="B334" t="s">
        <v>903</v>
      </c>
      <c r="D334" t="s">
        <v>904</v>
      </c>
      <c r="F334" t="s">
        <v>905</v>
      </c>
    </row>
    <row r="335" spans="1:7">
      <c r="B335" t="s">
        <v>938</v>
      </c>
      <c r="D335" t="s">
        <v>363</v>
      </c>
      <c r="F335" t="s">
        <v>932</v>
      </c>
      <c r="G335" t="s">
        <v>1067</v>
      </c>
    </row>
    <row r="336" spans="1:7">
      <c r="B336" t="s">
        <v>1058</v>
      </c>
      <c r="D336" t="s">
        <v>930</v>
      </c>
      <c r="F336" t="s">
        <v>387</v>
      </c>
      <c r="G336" t="s">
        <v>1068</v>
      </c>
    </row>
    <row r="337" spans="2:7">
      <c r="B337" t="s">
        <v>1065</v>
      </c>
      <c r="D337" t="s">
        <v>829</v>
      </c>
      <c r="F337" t="s">
        <v>625</v>
      </c>
      <c r="G337" t="s">
        <v>1069</v>
      </c>
    </row>
    <row r="338" spans="2:7">
      <c r="B338" t="s">
        <v>1066</v>
      </c>
      <c r="D338" t="s">
        <v>625</v>
      </c>
    </row>
    <row r="339" spans="2:7">
      <c r="B339" t="s">
        <v>363</v>
      </c>
      <c r="D339" t="s">
        <v>932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78ED-F703-4D40-AEF7-E8BF23E1D4BA}">
  <dimension ref="A1:X319"/>
  <sheetViews>
    <sheetView topLeftCell="I1" zoomScale="50" workbookViewId="0">
      <selection activeCell="K63" sqref="K63"/>
    </sheetView>
  </sheetViews>
  <sheetFormatPr baseColWidth="10" defaultRowHeight="16"/>
  <cols>
    <col min="6" max="9" width="6.5" bestFit="1" customWidth="1"/>
    <col min="10" max="11" width="6.1640625" bestFit="1" customWidth="1"/>
    <col min="12" max="12" width="6.5" bestFit="1" customWidth="1"/>
    <col min="13" max="13" width="8" bestFit="1" customWidth="1"/>
    <col min="14" max="14" width="7.83203125" bestFit="1" customWidth="1"/>
    <col min="15" max="15" width="7.1640625" bestFit="1" customWidth="1"/>
    <col min="16" max="16" width="5.83203125" bestFit="1" customWidth="1"/>
    <col min="17" max="17" width="4.83203125" bestFit="1" customWidth="1"/>
    <col min="18" max="18" width="4.5" bestFit="1" customWidth="1"/>
    <col min="19" max="19" width="5" bestFit="1" customWidth="1"/>
    <col min="20" max="20" width="5" customWidth="1"/>
    <col min="21" max="21" width="5.83203125" customWidth="1"/>
    <col min="22" max="22" width="5.83203125" bestFit="1" customWidth="1"/>
    <col min="23" max="23" width="6.83203125" bestFit="1" customWidth="1"/>
    <col min="24" max="24" width="4.83203125" bestFit="1" customWidth="1"/>
  </cols>
  <sheetData>
    <row r="1" spans="1:24">
      <c r="F1" t="s">
        <v>376</v>
      </c>
      <c r="G1" t="s">
        <v>355</v>
      </c>
      <c r="H1" t="s">
        <v>380</v>
      </c>
      <c r="I1" t="s">
        <v>381</v>
      </c>
      <c r="J1" t="s">
        <v>834</v>
      </c>
      <c r="K1" t="s">
        <v>835</v>
      </c>
      <c r="L1" t="s">
        <v>356</v>
      </c>
      <c r="M1" t="s">
        <v>368</v>
      </c>
      <c r="N1" t="s">
        <v>358</v>
      </c>
      <c r="O1" t="s">
        <v>359</v>
      </c>
      <c r="P1" t="s">
        <v>902</v>
      </c>
      <c r="Q1" t="s">
        <v>388</v>
      </c>
      <c r="R1" t="s">
        <v>386</v>
      </c>
      <c r="S1" t="s">
        <v>897</v>
      </c>
      <c r="T1" t="s">
        <v>1072</v>
      </c>
      <c r="U1" t="s">
        <v>384</v>
      </c>
      <c r="V1" t="s">
        <v>390</v>
      </c>
      <c r="W1" t="s">
        <v>609</v>
      </c>
      <c r="X1" t="s">
        <v>900</v>
      </c>
    </row>
    <row r="2" spans="1:24">
      <c r="A2" t="s">
        <v>490</v>
      </c>
      <c r="B2" t="s">
        <v>424</v>
      </c>
      <c r="C2" s="10" t="s">
        <v>491</v>
      </c>
      <c r="D2" t="s">
        <v>232</v>
      </c>
      <c r="E2" t="s">
        <v>492</v>
      </c>
    </row>
    <row r="3" spans="1:24">
      <c r="A3" t="s">
        <v>490</v>
      </c>
      <c r="B3" t="s">
        <v>493</v>
      </c>
      <c r="C3" s="10" t="s">
        <v>494</v>
      </c>
      <c r="D3" t="s">
        <v>232</v>
      </c>
      <c r="E3" t="s">
        <v>493</v>
      </c>
    </row>
    <row r="4" spans="1:24">
      <c r="A4" t="s">
        <v>490</v>
      </c>
      <c r="B4" t="s">
        <v>269</v>
      </c>
      <c r="C4" t="s">
        <v>495</v>
      </c>
      <c r="D4" t="s">
        <v>269</v>
      </c>
    </row>
    <row r="5" spans="1:24">
      <c r="A5" t="s">
        <v>490</v>
      </c>
      <c r="B5" t="s">
        <v>140</v>
      </c>
      <c r="C5" t="s">
        <v>495</v>
      </c>
      <c r="D5" t="s">
        <v>140</v>
      </c>
    </row>
    <row r="6" spans="1:24">
      <c r="A6" t="s">
        <v>490</v>
      </c>
      <c r="B6" t="s">
        <v>331</v>
      </c>
      <c r="C6" t="s">
        <v>495</v>
      </c>
      <c r="D6" t="s">
        <v>331</v>
      </c>
    </row>
    <row r="7" spans="1:24">
      <c r="A7" t="s">
        <v>490</v>
      </c>
      <c r="B7" t="s">
        <v>298</v>
      </c>
      <c r="C7" t="s">
        <v>495</v>
      </c>
      <c r="D7" t="s">
        <v>298</v>
      </c>
    </row>
    <row r="8" spans="1:24">
      <c r="A8" t="s">
        <v>496</v>
      </c>
      <c r="B8">
        <v>703</v>
      </c>
      <c r="C8" t="s">
        <v>497</v>
      </c>
      <c r="D8" t="s">
        <v>14</v>
      </c>
      <c r="E8" t="s">
        <v>498</v>
      </c>
      <c r="F8">
        <v>33.53</v>
      </c>
      <c r="G8">
        <v>92.1</v>
      </c>
      <c r="H8" s="11">
        <f t="shared" ref="H8:H14" si="0">ROUND((ROUNDDOWN(G8,0)+(G8-ROUNDDOWN(G8,0))*(5/3)),2)</f>
        <v>92.17</v>
      </c>
      <c r="I8" s="11">
        <f t="shared" ref="I8:I14" si="1">ROUND((ROUNDDOWN(F8,0)+(F8-ROUNDDOWN(F8,0))*(5/3)),2)</f>
        <v>33.880000000000003</v>
      </c>
      <c r="J8" s="11"/>
    </row>
    <row r="9" spans="1:24">
      <c r="A9" t="s">
        <v>496</v>
      </c>
      <c r="B9">
        <v>117</v>
      </c>
      <c r="C9" t="s">
        <v>497</v>
      </c>
      <c r="D9" t="s">
        <v>76</v>
      </c>
      <c r="E9" t="s">
        <v>499</v>
      </c>
      <c r="F9">
        <v>33.22</v>
      </c>
      <c r="G9">
        <v>84.47</v>
      </c>
      <c r="H9" s="11">
        <f t="shared" si="0"/>
        <v>84.78</v>
      </c>
      <c r="I9" s="11">
        <f t="shared" si="1"/>
        <v>33.369999999999997</v>
      </c>
      <c r="J9" s="11"/>
    </row>
    <row r="10" spans="1:24">
      <c r="A10" t="s">
        <v>496</v>
      </c>
      <c r="B10">
        <v>166</v>
      </c>
      <c r="C10" t="s">
        <v>497</v>
      </c>
      <c r="D10" t="s">
        <v>76</v>
      </c>
      <c r="E10" t="s">
        <v>500</v>
      </c>
      <c r="F10">
        <v>33.4</v>
      </c>
      <c r="G10">
        <v>84.13</v>
      </c>
      <c r="H10" s="11">
        <f t="shared" si="0"/>
        <v>84.22</v>
      </c>
      <c r="I10" s="11">
        <f t="shared" si="1"/>
        <v>33.67</v>
      </c>
      <c r="J10" s="11"/>
    </row>
    <row r="11" spans="1:24">
      <c r="A11" t="s">
        <v>496</v>
      </c>
      <c r="B11">
        <v>794</v>
      </c>
      <c r="C11" t="s">
        <v>497</v>
      </c>
      <c r="D11" t="s">
        <v>28</v>
      </c>
      <c r="E11" t="s">
        <v>501</v>
      </c>
      <c r="F11">
        <v>31.55</v>
      </c>
      <c r="G11">
        <v>92.38</v>
      </c>
      <c r="H11" s="11">
        <f t="shared" si="0"/>
        <v>92.63</v>
      </c>
      <c r="I11" s="11">
        <f t="shared" si="1"/>
        <v>31.92</v>
      </c>
      <c r="J11" s="11"/>
    </row>
    <row r="12" spans="1:24">
      <c r="A12" t="s">
        <v>496</v>
      </c>
      <c r="B12" s="12" t="s">
        <v>502</v>
      </c>
      <c r="C12" t="s">
        <v>497</v>
      </c>
      <c r="D12" t="s">
        <v>28</v>
      </c>
      <c r="E12" t="s">
        <v>130</v>
      </c>
      <c r="F12">
        <v>29.95</v>
      </c>
      <c r="G12">
        <v>90.08</v>
      </c>
      <c r="H12" s="11">
        <f t="shared" si="0"/>
        <v>90.13</v>
      </c>
      <c r="I12" s="11">
        <f t="shared" si="1"/>
        <v>30.58</v>
      </c>
      <c r="J12" s="11"/>
    </row>
    <row r="13" spans="1:24">
      <c r="A13" t="s">
        <v>496</v>
      </c>
      <c r="B13">
        <v>556</v>
      </c>
      <c r="C13" t="s">
        <v>497</v>
      </c>
      <c r="D13" t="s">
        <v>503</v>
      </c>
      <c r="E13" t="s">
        <v>81</v>
      </c>
      <c r="F13">
        <v>32.5</v>
      </c>
      <c r="G13">
        <v>83.39</v>
      </c>
      <c r="H13" s="11">
        <f t="shared" si="0"/>
        <v>83.65</v>
      </c>
      <c r="I13" s="11">
        <f t="shared" si="1"/>
        <v>32.83</v>
      </c>
      <c r="J13" s="11"/>
    </row>
    <row r="14" spans="1:24">
      <c r="A14" t="s">
        <v>496</v>
      </c>
      <c r="B14">
        <v>625</v>
      </c>
      <c r="C14" t="s">
        <v>497</v>
      </c>
      <c r="D14" t="s">
        <v>503</v>
      </c>
      <c r="E14" t="s">
        <v>504</v>
      </c>
      <c r="F14">
        <v>30.24</v>
      </c>
      <c r="G14">
        <v>89.26</v>
      </c>
      <c r="H14" s="11">
        <f t="shared" si="0"/>
        <v>89.43</v>
      </c>
      <c r="I14" s="11">
        <f t="shared" si="1"/>
        <v>30.4</v>
      </c>
      <c r="J14" s="11"/>
    </row>
    <row r="15" spans="1:24">
      <c r="A15" t="s">
        <v>496</v>
      </c>
      <c r="B15" t="s">
        <v>505</v>
      </c>
      <c r="C15" t="s">
        <v>506</v>
      </c>
      <c r="D15" t="s">
        <v>269</v>
      </c>
      <c r="E15" t="s">
        <v>507</v>
      </c>
      <c r="H15" s="11"/>
      <c r="I15" s="11"/>
      <c r="J15" s="11"/>
    </row>
    <row r="16" spans="1:24">
      <c r="A16" t="s">
        <v>496</v>
      </c>
      <c r="B16">
        <v>1</v>
      </c>
      <c r="C16" t="s">
        <v>508</v>
      </c>
      <c r="D16" t="s">
        <v>298</v>
      </c>
      <c r="H16" s="11"/>
      <c r="I16" s="11"/>
      <c r="J16" s="11"/>
    </row>
    <row r="17" spans="1:10">
      <c r="A17" t="s">
        <v>496</v>
      </c>
      <c r="B17">
        <v>10</v>
      </c>
      <c r="C17" t="s">
        <v>508</v>
      </c>
      <c r="D17" t="s">
        <v>298</v>
      </c>
      <c r="H17" s="11"/>
      <c r="I17" s="11"/>
      <c r="J17" s="11"/>
    </row>
    <row r="18" spans="1:10">
      <c r="A18" t="s">
        <v>496</v>
      </c>
      <c r="B18">
        <v>23</v>
      </c>
      <c r="C18" t="s">
        <v>508</v>
      </c>
      <c r="D18" t="s">
        <v>298</v>
      </c>
      <c r="H18" s="11"/>
      <c r="I18" s="11"/>
      <c r="J18" s="11"/>
    </row>
    <row r="19" spans="1:10">
      <c r="A19" t="s">
        <v>496</v>
      </c>
      <c r="B19">
        <v>36</v>
      </c>
      <c r="C19" t="s">
        <v>508</v>
      </c>
      <c r="D19" t="s">
        <v>298</v>
      </c>
      <c r="H19" s="11"/>
      <c r="I19" s="11"/>
      <c r="J19" s="11"/>
    </row>
    <row r="20" spans="1:10">
      <c r="A20" t="s">
        <v>496</v>
      </c>
      <c r="B20">
        <v>42</v>
      </c>
      <c r="C20" t="s">
        <v>508</v>
      </c>
      <c r="D20" t="s">
        <v>298</v>
      </c>
      <c r="H20" s="11"/>
      <c r="I20" s="11"/>
      <c r="J20" s="11"/>
    </row>
    <row r="21" spans="1:10">
      <c r="A21" s="1" t="s">
        <v>496</v>
      </c>
      <c r="B21" s="1">
        <v>48</v>
      </c>
      <c r="C21" s="1" t="s">
        <v>508</v>
      </c>
      <c r="D21" s="1" t="s">
        <v>298</v>
      </c>
      <c r="E21" s="1" t="s">
        <v>253</v>
      </c>
      <c r="F21" s="1"/>
      <c r="G21" s="1"/>
      <c r="H21" s="13"/>
      <c r="I21" s="13"/>
      <c r="J21" s="13"/>
    </row>
    <row r="22" spans="1:10">
      <c r="A22" s="1" t="s">
        <v>496</v>
      </c>
      <c r="B22" s="14">
        <v>55</v>
      </c>
      <c r="C22" s="1" t="s">
        <v>508</v>
      </c>
      <c r="D22" s="1" t="s">
        <v>298</v>
      </c>
      <c r="E22" s="1" t="s">
        <v>509</v>
      </c>
      <c r="F22" s="1"/>
      <c r="G22" s="1"/>
      <c r="H22" s="13"/>
      <c r="I22" s="13"/>
      <c r="J22" s="13"/>
    </row>
    <row r="23" spans="1:10">
      <c r="A23" s="1" t="s">
        <v>496</v>
      </c>
      <c r="B23" s="14">
        <v>301</v>
      </c>
      <c r="C23" s="1" t="s">
        <v>508</v>
      </c>
      <c r="D23" s="1" t="s">
        <v>298</v>
      </c>
      <c r="E23" s="1" t="s">
        <v>510</v>
      </c>
      <c r="F23" s="1"/>
      <c r="G23" s="1"/>
      <c r="H23" s="13"/>
      <c r="I23" s="13"/>
      <c r="J23" s="13"/>
    </row>
    <row r="24" spans="1:10">
      <c r="A24" s="1" t="s">
        <v>496</v>
      </c>
      <c r="B24" s="14">
        <v>304</v>
      </c>
      <c r="C24" s="1" t="s">
        <v>508</v>
      </c>
      <c r="D24" s="1" t="s">
        <v>298</v>
      </c>
      <c r="E24" s="1" t="s">
        <v>511</v>
      </c>
      <c r="F24" s="1"/>
      <c r="G24" s="1"/>
      <c r="H24" s="13"/>
      <c r="I24" s="13"/>
      <c r="J24" s="13"/>
    </row>
    <row r="25" spans="1:10">
      <c r="A25" s="1" t="s">
        <v>496</v>
      </c>
      <c r="B25" s="14">
        <v>326</v>
      </c>
      <c r="C25" s="1" t="s">
        <v>508</v>
      </c>
      <c r="D25" s="1" t="s">
        <v>298</v>
      </c>
      <c r="E25" s="1" t="s">
        <v>512</v>
      </c>
      <c r="F25" s="1"/>
      <c r="G25" s="1"/>
      <c r="H25" s="13"/>
      <c r="I25" s="13"/>
      <c r="J25" s="13"/>
    </row>
    <row r="26" spans="1:10">
      <c r="A26" s="1" t="s">
        <v>496</v>
      </c>
      <c r="B26" s="14">
        <v>296</v>
      </c>
      <c r="C26" s="1" t="s">
        <v>508</v>
      </c>
      <c r="D26" s="1" t="s">
        <v>298</v>
      </c>
      <c r="E26" s="1" t="s">
        <v>107</v>
      </c>
      <c r="F26" s="1"/>
      <c r="G26" s="1"/>
      <c r="H26" s="13"/>
      <c r="I26" s="13"/>
      <c r="J26" s="13"/>
    </row>
    <row r="27" spans="1:10">
      <c r="A27" s="1" t="s">
        <v>496</v>
      </c>
      <c r="B27" s="14">
        <v>315</v>
      </c>
      <c r="C27" s="1" t="s">
        <v>508</v>
      </c>
      <c r="D27" s="1" t="s">
        <v>298</v>
      </c>
      <c r="E27" s="1" t="s">
        <v>513</v>
      </c>
      <c r="F27" s="1"/>
      <c r="G27" s="1"/>
      <c r="H27" s="13"/>
      <c r="I27" s="13"/>
      <c r="J27" s="13"/>
    </row>
    <row r="28" spans="1:10">
      <c r="A28" s="1" t="s">
        <v>496</v>
      </c>
      <c r="B28" s="14">
        <v>336</v>
      </c>
      <c r="C28" s="1" t="s">
        <v>508</v>
      </c>
      <c r="D28" s="1" t="s">
        <v>298</v>
      </c>
      <c r="E28" s="1" t="s">
        <v>514</v>
      </c>
      <c r="F28" s="1"/>
      <c r="G28" s="1"/>
      <c r="H28" s="13"/>
      <c r="I28" s="13"/>
      <c r="J28" s="13"/>
    </row>
    <row r="29" spans="1:10">
      <c r="A29" s="1" t="s">
        <v>496</v>
      </c>
      <c r="B29" s="14">
        <v>492</v>
      </c>
      <c r="C29" s="1" t="s">
        <v>508</v>
      </c>
      <c r="D29" s="1" t="s">
        <v>298</v>
      </c>
      <c r="E29" s="1" t="s">
        <v>515</v>
      </c>
      <c r="F29" s="1"/>
      <c r="G29" s="1"/>
      <c r="H29" s="13"/>
      <c r="I29" s="13"/>
      <c r="J29" s="13"/>
    </row>
    <row r="30" spans="1:10">
      <c r="A30" s="1" t="s">
        <v>496</v>
      </c>
      <c r="B30" s="14">
        <v>491</v>
      </c>
      <c r="C30" s="1" t="s">
        <v>508</v>
      </c>
      <c r="D30" s="1" t="s">
        <v>298</v>
      </c>
      <c r="E30" s="1" t="s">
        <v>516</v>
      </c>
      <c r="F30" s="1"/>
      <c r="G30" s="1"/>
      <c r="H30" s="13"/>
      <c r="I30" s="13"/>
      <c r="J30" s="13"/>
    </row>
    <row r="31" spans="1:10">
      <c r="A31" s="1" t="s">
        <v>496</v>
      </c>
      <c r="B31" s="14" t="s">
        <v>517</v>
      </c>
      <c r="C31" s="1" t="s">
        <v>508</v>
      </c>
      <c r="D31" s="1" t="s">
        <v>298</v>
      </c>
      <c r="E31" s="1" t="s">
        <v>518</v>
      </c>
      <c r="F31" s="1"/>
      <c r="G31" s="1"/>
      <c r="H31" s="13"/>
      <c r="I31" s="13"/>
      <c r="J31" s="13"/>
    </row>
    <row r="32" spans="1:10">
      <c r="A32" s="1" t="s">
        <v>496</v>
      </c>
      <c r="B32" s="14" t="s">
        <v>519</v>
      </c>
      <c r="C32" s="1" t="s">
        <v>508</v>
      </c>
      <c r="D32" s="1" t="s">
        <v>298</v>
      </c>
      <c r="E32" s="1" t="s">
        <v>520</v>
      </c>
      <c r="F32" s="1"/>
      <c r="G32" s="1"/>
      <c r="H32" s="13"/>
      <c r="I32" s="13"/>
      <c r="J32" s="13"/>
    </row>
    <row r="33" spans="1:17">
      <c r="A33" s="1" t="s">
        <v>496</v>
      </c>
      <c r="B33" s="14" t="s">
        <v>521</v>
      </c>
      <c r="C33" s="1" t="s">
        <v>508</v>
      </c>
      <c r="D33" s="1" t="s">
        <v>298</v>
      </c>
      <c r="E33" s="1" t="s">
        <v>303</v>
      </c>
      <c r="F33" s="1"/>
      <c r="G33" s="1"/>
      <c r="H33" s="13"/>
      <c r="I33" s="13"/>
      <c r="J33" s="13"/>
    </row>
    <row r="34" spans="1:17">
      <c r="A34" s="1" t="s">
        <v>496</v>
      </c>
      <c r="B34" s="14">
        <v>312</v>
      </c>
      <c r="C34" s="1" t="s">
        <v>497</v>
      </c>
      <c r="D34" s="1" t="s">
        <v>298</v>
      </c>
      <c r="E34" s="1" t="s">
        <v>522</v>
      </c>
      <c r="F34" s="1">
        <v>36.090000000000003</v>
      </c>
      <c r="G34" s="1">
        <v>86.46</v>
      </c>
      <c r="H34" s="13">
        <f t="shared" ref="H34:H44" si="2">ROUND((ROUNDDOWN(G34,0)+(G34-ROUNDDOWN(G34,0))*(5/3)),2)</f>
        <v>86.77</v>
      </c>
      <c r="I34" s="13">
        <f t="shared" ref="I34:I44" si="3">ROUND((ROUNDDOWN(F34,0)+(F34-ROUNDDOWN(F34,0))*(5/3)),2)</f>
        <v>36.15</v>
      </c>
      <c r="J34" s="13"/>
    </row>
    <row r="35" spans="1:17">
      <c r="A35" s="1" t="s">
        <v>496</v>
      </c>
      <c r="B35" s="14">
        <v>503</v>
      </c>
      <c r="C35" s="1" t="s">
        <v>497</v>
      </c>
      <c r="D35" s="1" t="s">
        <v>298</v>
      </c>
      <c r="E35" s="1" t="s">
        <v>523</v>
      </c>
      <c r="F35" s="1">
        <v>35.35</v>
      </c>
      <c r="G35" s="1">
        <v>89.15</v>
      </c>
      <c r="H35" s="13">
        <f t="shared" si="2"/>
        <v>89.25</v>
      </c>
      <c r="I35" s="13">
        <f t="shared" si="3"/>
        <v>35.58</v>
      </c>
      <c r="J35" s="13"/>
    </row>
    <row r="36" spans="1:17">
      <c r="A36" s="1" t="s">
        <v>496</v>
      </c>
      <c r="B36" s="14">
        <v>838</v>
      </c>
      <c r="C36" s="1" t="s">
        <v>508</v>
      </c>
      <c r="D36" s="1" t="s">
        <v>306</v>
      </c>
      <c r="E36" s="1" t="s">
        <v>524</v>
      </c>
      <c r="F36" s="1">
        <v>33.49</v>
      </c>
      <c r="G36" s="1">
        <v>96.33</v>
      </c>
      <c r="H36" s="13">
        <f t="shared" si="2"/>
        <v>96.55</v>
      </c>
      <c r="I36" s="13">
        <f t="shared" si="3"/>
        <v>33.82</v>
      </c>
      <c r="J36" s="13"/>
    </row>
    <row r="37" spans="1:17">
      <c r="A37" s="1" t="s">
        <v>496</v>
      </c>
      <c r="B37" s="14">
        <v>840</v>
      </c>
      <c r="C37" s="1" t="s">
        <v>508</v>
      </c>
      <c r="D37" s="1" t="s">
        <v>306</v>
      </c>
      <c r="E37" s="1" t="s">
        <v>525</v>
      </c>
      <c r="F37" s="1">
        <v>33.119999999999997</v>
      </c>
      <c r="G37" s="1">
        <v>97.7</v>
      </c>
      <c r="H37" s="13">
        <f t="shared" si="2"/>
        <v>98.17</v>
      </c>
      <c r="I37" s="13">
        <f t="shared" si="3"/>
        <v>33.200000000000003</v>
      </c>
      <c r="J37" s="13"/>
    </row>
    <row r="38" spans="1:17">
      <c r="A38" s="1" t="s">
        <v>496</v>
      </c>
      <c r="B38" s="1">
        <v>883</v>
      </c>
      <c r="C38" s="1" t="s">
        <v>508</v>
      </c>
      <c r="D38" s="1" t="s">
        <v>306</v>
      </c>
      <c r="E38" s="1" t="s">
        <v>311</v>
      </c>
      <c r="F38" s="1">
        <v>30.16</v>
      </c>
      <c r="G38" s="1">
        <v>97.44</v>
      </c>
      <c r="H38" s="13">
        <f t="shared" si="2"/>
        <v>97.73</v>
      </c>
      <c r="I38" s="13">
        <f t="shared" si="3"/>
        <v>30.27</v>
      </c>
      <c r="J38" s="13"/>
    </row>
    <row r="39" spans="1:17">
      <c r="A39" s="1" t="s">
        <v>496</v>
      </c>
      <c r="B39" s="1">
        <v>907</v>
      </c>
      <c r="C39" s="1" t="s">
        <v>508</v>
      </c>
      <c r="D39" s="1" t="s">
        <v>306</v>
      </c>
      <c r="E39" s="1" t="s">
        <v>526</v>
      </c>
      <c r="F39" s="1">
        <v>26.12</v>
      </c>
      <c r="G39" s="1">
        <v>98.14</v>
      </c>
      <c r="H39" s="13">
        <f t="shared" si="2"/>
        <v>98.23</v>
      </c>
      <c r="I39" s="13">
        <f t="shared" si="3"/>
        <v>26.2</v>
      </c>
      <c r="J39" s="13"/>
    </row>
    <row r="40" spans="1:17">
      <c r="A40" s="1" t="s">
        <v>496</v>
      </c>
      <c r="B40" s="14">
        <v>853</v>
      </c>
      <c r="C40" s="1" t="s">
        <v>497</v>
      </c>
      <c r="D40" s="1" t="s">
        <v>306</v>
      </c>
      <c r="E40" s="1" t="s">
        <v>527</v>
      </c>
      <c r="F40" s="1">
        <v>31.33</v>
      </c>
      <c r="G40" s="1">
        <v>97.9</v>
      </c>
      <c r="H40" s="13">
        <f t="shared" si="2"/>
        <v>98.5</v>
      </c>
      <c r="I40" s="13">
        <f t="shared" si="3"/>
        <v>31.55</v>
      </c>
      <c r="J40" s="13"/>
    </row>
    <row r="41" spans="1:17">
      <c r="A41" s="1" t="s">
        <v>496</v>
      </c>
      <c r="B41" s="15" t="s">
        <v>528</v>
      </c>
      <c r="C41" s="1" t="s">
        <v>529</v>
      </c>
      <c r="D41" s="1" t="s">
        <v>264</v>
      </c>
      <c r="E41" s="1" t="s">
        <v>530</v>
      </c>
      <c r="F41" s="1">
        <v>43.35</v>
      </c>
      <c r="G41" s="1">
        <v>119.3</v>
      </c>
      <c r="H41" s="13">
        <f t="shared" si="2"/>
        <v>119.5</v>
      </c>
      <c r="I41" s="13">
        <f t="shared" si="3"/>
        <v>43.58</v>
      </c>
      <c r="J41" s="13"/>
    </row>
    <row r="42" spans="1:17">
      <c r="A42" s="1" t="s">
        <v>496</v>
      </c>
      <c r="B42" s="15" t="s">
        <v>531</v>
      </c>
      <c r="C42" s="1" t="s">
        <v>529</v>
      </c>
      <c r="D42" s="1" t="s">
        <v>264</v>
      </c>
      <c r="E42" s="1" t="s">
        <v>532</v>
      </c>
      <c r="F42" s="1">
        <v>42.58</v>
      </c>
      <c r="G42" s="1">
        <v>117.3</v>
      </c>
      <c r="H42" s="13">
        <f t="shared" si="2"/>
        <v>117.5</v>
      </c>
      <c r="I42" s="13">
        <f t="shared" si="3"/>
        <v>42.97</v>
      </c>
      <c r="J42" s="13"/>
    </row>
    <row r="43" spans="1:17">
      <c r="A43" s="1" t="s">
        <v>496</v>
      </c>
      <c r="B43" s="15" t="s">
        <v>533</v>
      </c>
      <c r="C43" s="1" t="s">
        <v>529</v>
      </c>
      <c r="D43" s="1" t="s">
        <v>264</v>
      </c>
      <c r="E43" s="1" t="s">
        <v>61</v>
      </c>
      <c r="F43" s="1">
        <v>42.18</v>
      </c>
      <c r="G43" s="1">
        <v>122.58</v>
      </c>
      <c r="H43" s="13">
        <f t="shared" si="2"/>
        <v>122.97</v>
      </c>
      <c r="I43" s="13">
        <f t="shared" si="3"/>
        <v>42.3</v>
      </c>
      <c r="J43" s="13"/>
    </row>
    <row r="44" spans="1:17">
      <c r="A44" s="1" t="s">
        <v>496</v>
      </c>
      <c r="B44" s="15" t="s">
        <v>534</v>
      </c>
      <c r="C44" s="1" t="s">
        <v>529</v>
      </c>
      <c r="D44" s="1" t="s">
        <v>264</v>
      </c>
      <c r="E44" s="1" t="s">
        <v>535</v>
      </c>
      <c r="F44" s="1">
        <v>44.13</v>
      </c>
      <c r="G44" s="1">
        <v>123.12</v>
      </c>
      <c r="H44" s="13">
        <f t="shared" si="2"/>
        <v>123.2</v>
      </c>
      <c r="I44" s="13">
        <f t="shared" si="3"/>
        <v>44.22</v>
      </c>
      <c r="J44" s="13"/>
    </row>
    <row r="45" spans="1:17">
      <c r="A45" s="1" t="s">
        <v>539</v>
      </c>
      <c r="B45" s="14">
        <v>831</v>
      </c>
      <c r="C45" s="1" t="s">
        <v>508</v>
      </c>
      <c r="D45" s="1" t="s">
        <v>306</v>
      </c>
      <c r="E45" s="1" t="s">
        <v>540</v>
      </c>
      <c r="F45" s="1">
        <v>32.33</v>
      </c>
      <c r="G45" s="1">
        <v>94.22</v>
      </c>
      <c r="H45" s="1">
        <f t="shared" ref="H45" si="4">ROUND((ROUNDDOWN(F45,0)+(F45-ROUNDDOWN(F45,0))*(5/3)),2)</f>
        <v>32.549999999999997</v>
      </c>
      <c r="I45" s="1">
        <f t="shared" ref="I45" si="5">ROUND((ROUNDDOWN(G45,0)+(G45-ROUNDDOWN(G45,0))*(5/3)),2)</f>
        <v>94.37</v>
      </c>
      <c r="J45" s="23">
        <f t="shared" ref="J45" si="6">RADIANS(H45)</f>
        <v>0.56810467152415423</v>
      </c>
      <c r="K45" s="23">
        <f t="shared" ref="K45" si="7">RADIANS(I45)</f>
        <v>1.6470672151070489</v>
      </c>
      <c r="L45" s="23">
        <f t="shared" ref="L45" si="8">((L$256-(2*L$257*SIN(J45)))^0.5)/L$257</f>
        <v>1.3903729362526343</v>
      </c>
      <c r="M45" s="23">
        <f t="shared" ref="M45" si="9">L$257*(I45-(L$248))</f>
        <v>-0.98262431754498081</v>
      </c>
      <c r="N45" s="24">
        <f>L45*SIN(RADIANS(M45))</f>
        <v>-2.3843768207525325E-2</v>
      </c>
      <c r="O45" s="24">
        <f t="shared" ref="O45" si="10">L$255-L45*COS(RADIANS(M45))</f>
        <v>0.16605785892439129</v>
      </c>
      <c r="Q45" t="s">
        <v>1073</v>
      </c>
    </row>
    <row r="46" spans="1:17">
      <c r="A46" s="1" t="s">
        <v>539</v>
      </c>
      <c r="B46" s="14">
        <v>836</v>
      </c>
      <c r="C46" s="1" t="s">
        <v>508</v>
      </c>
      <c r="D46" s="1" t="s">
        <v>306</v>
      </c>
      <c r="E46" s="1" t="s">
        <v>541</v>
      </c>
      <c r="F46" s="1">
        <v>33.39</v>
      </c>
      <c r="G46" s="1">
        <v>95.32</v>
      </c>
      <c r="H46" s="1">
        <f t="shared" ref="H46:H77" si="11">ROUND((ROUNDDOWN(F46,0)+(F46-ROUNDDOWN(F46,0))*(5/3)),2)</f>
        <v>33.65</v>
      </c>
      <c r="I46" s="1">
        <f t="shared" ref="I46:I77" si="12">ROUND((ROUNDDOWN(G46,0)+(G46-ROUNDDOWN(G46,0))*(5/3)),2)</f>
        <v>95.53</v>
      </c>
      <c r="J46" s="23">
        <f t="shared" ref="J46:J83" si="13">RADIANS(H46)</f>
        <v>0.58730329329609188</v>
      </c>
      <c r="K46" s="23">
        <f t="shared" ref="K46:K83" si="14">RADIANS(I46)</f>
        <v>1.667313034430183</v>
      </c>
      <c r="L46" s="23">
        <f t="shared" ref="L46:L83" si="15">((L$256-(2*L$257*SIN(J46)))^0.5)/L$257</f>
        <v>1.3710506431748828</v>
      </c>
      <c r="M46" s="23">
        <f t="shared" ref="M46:M83" si="16">L$257*(I46-(L$248))</f>
        <v>-0.28333339217554671</v>
      </c>
      <c r="N46" s="24">
        <f t="shared" ref="N46:N83" si="17">L46*SIN(RADIANS(M46))</f>
        <v>-6.7799556900284648E-3</v>
      </c>
      <c r="O46" s="24">
        <f t="shared" ref="O46:O83" si="18">L$255-L46*COS(RADIANS(M46))</f>
        <v>0.18519245014027552</v>
      </c>
      <c r="Q46" t="s">
        <v>1073</v>
      </c>
    </row>
    <row r="47" spans="1:17">
      <c r="A47" s="1" t="s">
        <v>539</v>
      </c>
      <c r="B47" s="1" t="s">
        <v>542</v>
      </c>
      <c r="C47" s="1" t="s">
        <v>508</v>
      </c>
      <c r="D47" s="1" t="s">
        <v>306</v>
      </c>
      <c r="E47" s="1" t="s">
        <v>543</v>
      </c>
      <c r="F47" s="1">
        <v>30.43</v>
      </c>
      <c r="G47" s="1">
        <v>95.33</v>
      </c>
      <c r="H47" s="1">
        <f t="shared" si="11"/>
        <v>30.72</v>
      </c>
      <c r="I47" s="1">
        <f t="shared" si="12"/>
        <v>95.55</v>
      </c>
      <c r="J47" s="23">
        <f t="shared" si="13"/>
        <v>0.53616514621265798</v>
      </c>
      <c r="K47" s="23">
        <f t="shared" si="14"/>
        <v>1.6676621002805818</v>
      </c>
      <c r="L47" s="23">
        <f t="shared" si="15"/>
        <v>1.4224456293364318</v>
      </c>
      <c r="M47" s="23">
        <f t="shared" si="16"/>
        <v>-0.27127665208297264</v>
      </c>
      <c r="N47" s="24">
        <f t="shared" si="17"/>
        <v>-6.7347865701858937E-3</v>
      </c>
      <c r="O47" s="24">
        <f t="shared" si="18"/>
        <v>0.13379664369149347</v>
      </c>
      <c r="Q47" t="s">
        <v>1073</v>
      </c>
    </row>
    <row r="48" spans="1:17">
      <c r="A48" s="1" t="s">
        <v>539</v>
      </c>
      <c r="B48" s="1">
        <v>881</v>
      </c>
      <c r="C48" s="1" t="s">
        <v>508</v>
      </c>
      <c r="D48" s="1" t="s">
        <v>306</v>
      </c>
      <c r="E48" s="1" t="s">
        <v>544</v>
      </c>
      <c r="F48" s="1">
        <v>29.54</v>
      </c>
      <c r="G48" s="1">
        <v>96.52</v>
      </c>
      <c r="H48" s="1">
        <f t="shared" si="11"/>
        <v>29.9</v>
      </c>
      <c r="I48" s="1">
        <f t="shared" si="12"/>
        <v>96.87</v>
      </c>
      <c r="J48" s="23">
        <f t="shared" si="13"/>
        <v>0.52185344634630448</v>
      </c>
      <c r="K48" s="23">
        <f t="shared" si="14"/>
        <v>1.6907004464069071</v>
      </c>
      <c r="L48" s="23">
        <f t="shared" si="15"/>
        <v>1.4367818409354491</v>
      </c>
      <c r="M48" s="23">
        <f t="shared" si="16"/>
        <v>0.52446819402707989</v>
      </c>
      <c r="N48" s="24">
        <f t="shared" si="17"/>
        <v>1.3151681685427423E-2</v>
      </c>
      <c r="O48" s="24">
        <f t="shared" si="18"/>
        <v>0.11950468223779298</v>
      </c>
      <c r="Q48" t="s">
        <v>1073</v>
      </c>
    </row>
    <row r="49" spans="1:17">
      <c r="A49" s="1" t="s">
        <v>539</v>
      </c>
      <c r="B49" s="1">
        <v>892</v>
      </c>
      <c r="C49" s="1" t="s">
        <v>508</v>
      </c>
      <c r="D49" s="1" t="s">
        <v>306</v>
      </c>
      <c r="E49" s="1" t="s">
        <v>545</v>
      </c>
      <c r="F49" s="1">
        <v>29.2</v>
      </c>
      <c r="G49" s="1">
        <v>99.8</v>
      </c>
      <c r="H49" s="1">
        <f t="shared" si="11"/>
        <v>29.33</v>
      </c>
      <c r="I49" s="1">
        <f t="shared" si="12"/>
        <v>100.33</v>
      </c>
      <c r="J49" s="23">
        <f t="shared" si="13"/>
        <v>0.51190506960993687</v>
      </c>
      <c r="K49" s="23">
        <f t="shared" si="14"/>
        <v>1.7510888385259109</v>
      </c>
      <c r="L49" s="23">
        <f t="shared" si="15"/>
        <v>1.4467327056677779</v>
      </c>
      <c r="M49" s="23">
        <f t="shared" si="16"/>
        <v>2.610284230042808</v>
      </c>
      <c r="N49" s="24">
        <f t="shared" si="17"/>
        <v>6.5887529543513651E-2</v>
      </c>
      <c r="O49" s="24">
        <f t="shared" si="18"/>
        <v>0.11099473729735432</v>
      </c>
      <c r="Q49" t="s">
        <v>1073</v>
      </c>
    </row>
    <row r="50" spans="1:17">
      <c r="A50" s="1" t="s">
        <v>539</v>
      </c>
      <c r="B50" s="1">
        <v>906</v>
      </c>
      <c r="C50" s="1" t="s">
        <v>508</v>
      </c>
      <c r="D50" s="1" t="s">
        <v>306</v>
      </c>
      <c r="E50" s="1" t="s">
        <v>313</v>
      </c>
      <c r="F50" s="1">
        <v>27.44</v>
      </c>
      <c r="G50" s="1">
        <v>97.24</v>
      </c>
      <c r="H50" s="1">
        <f t="shared" si="11"/>
        <v>27.73</v>
      </c>
      <c r="I50" s="1">
        <f t="shared" si="12"/>
        <v>97.4</v>
      </c>
      <c r="J50" s="23">
        <f t="shared" si="13"/>
        <v>0.48397980157802761</v>
      </c>
      <c r="K50" s="23">
        <f t="shared" si="14"/>
        <v>1.6999506914424771</v>
      </c>
      <c r="L50" s="23">
        <f t="shared" si="15"/>
        <v>1.4745944369581621</v>
      </c>
      <c r="M50" s="23">
        <f t="shared" si="16"/>
        <v>0.84397180648035741</v>
      </c>
      <c r="N50" s="24">
        <f t="shared" si="17"/>
        <v>2.1720118601057846E-2</v>
      </c>
      <c r="O50" s="24">
        <f t="shared" si="18"/>
        <v>8.1791865050301116E-2</v>
      </c>
      <c r="Q50" t="s">
        <v>1073</v>
      </c>
    </row>
    <row r="51" spans="1:17">
      <c r="A51" s="1" t="s">
        <v>539</v>
      </c>
      <c r="B51" s="1">
        <v>894</v>
      </c>
      <c r="C51" s="1" t="s">
        <v>508</v>
      </c>
      <c r="D51" s="1" t="s">
        <v>306</v>
      </c>
      <c r="E51" s="1" t="s">
        <v>546</v>
      </c>
      <c r="F51" s="1">
        <v>28.2</v>
      </c>
      <c r="G51" s="1">
        <v>99.21</v>
      </c>
      <c r="H51" s="1">
        <f t="shared" si="11"/>
        <v>28.33</v>
      </c>
      <c r="I51" s="1">
        <f t="shared" si="12"/>
        <v>99.35</v>
      </c>
      <c r="J51" s="23">
        <f t="shared" si="13"/>
        <v>0.49445177708999355</v>
      </c>
      <c r="K51" s="23">
        <f t="shared" si="14"/>
        <v>1.7339846118563662</v>
      </c>
      <c r="L51" s="23">
        <f t="shared" si="15"/>
        <v>1.4641590752592268</v>
      </c>
      <c r="M51" s="23">
        <f t="shared" si="16"/>
        <v>2.0195039655065581</v>
      </c>
      <c r="N51" s="24">
        <f t="shared" si="17"/>
        <v>5.1596520300105295E-2</v>
      </c>
      <c r="O51" s="24">
        <f t="shared" si="18"/>
        <v>9.2976659499004688E-2</v>
      </c>
      <c r="Q51" t="s">
        <v>1073</v>
      </c>
    </row>
    <row r="52" spans="1:17">
      <c r="A52" s="1" t="s">
        <v>539</v>
      </c>
      <c r="B52" s="1">
        <v>895</v>
      </c>
      <c r="C52" s="1" t="s">
        <v>508</v>
      </c>
      <c r="D52" s="1" t="s">
        <v>306</v>
      </c>
      <c r="E52" s="1" t="s">
        <v>547</v>
      </c>
      <c r="F52" s="1">
        <v>27.31</v>
      </c>
      <c r="G52" s="1">
        <v>99.29</v>
      </c>
      <c r="H52" s="1">
        <f t="shared" si="11"/>
        <v>27.52</v>
      </c>
      <c r="I52" s="1">
        <f t="shared" si="12"/>
        <v>99.48</v>
      </c>
      <c r="J52" s="23">
        <f t="shared" si="13"/>
        <v>0.48031461014883947</v>
      </c>
      <c r="K52" s="23">
        <f t="shared" si="14"/>
        <v>1.7362535398839591</v>
      </c>
      <c r="L52" s="23">
        <f t="shared" si="15"/>
        <v>1.4782429957986374</v>
      </c>
      <c r="M52" s="23">
        <f t="shared" si="16"/>
        <v>2.0978727761083107</v>
      </c>
      <c r="N52" s="24">
        <f t="shared" si="17"/>
        <v>5.4113459740236444E-2</v>
      </c>
      <c r="O52" s="24">
        <f t="shared" si="18"/>
        <v>7.8974120801759584E-2</v>
      </c>
      <c r="Q52" t="s">
        <v>1073</v>
      </c>
    </row>
    <row r="53" spans="1:17">
      <c r="A53" s="1" t="s">
        <v>539</v>
      </c>
      <c r="B53" s="1">
        <v>899</v>
      </c>
      <c r="C53" s="1" t="s">
        <v>508</v>
      </c>
      <c r="D53" s="1" t="s">
        <v>306</v>
      </c>
      <c r="E53" s="1" t="s">
        <v>548</v>
      </c>
      <c r="F53" s="1">
        <v>26.24</v>
      </c>
      <c r="G53" s="1">
        <v>99</v>
      </c>
      <c r="H53" s="1">
        <f t="shared" si="11"/>
        <v>26.4</v>
      </c>
      <c r="I53" s="1">
        <f t="shared" si="12"/>
        <v>99</v>
      </c>
      <c r="J53" s="23">
        <f t="shared" si="13"/>
        <v>0.46076692252650298</v>
      </c>
      <c r="K53" s="23">
        <f t="shared" si="14"/>
        <v>1.7278759594743862</v>
      </c>
      <c r="L53" s="23">
        <f t="shared" si="15"/>
        <v>1.4976667888815562</v>
      </c>
      <c r="M53" s="23">
        <f t="shared" si="16"/>
        <v>1.8085110138864728</v>
      </c>
      <c r="N53" s="24">
        <f t="shared" si="17"/>
        <v>4.7265211624069291E-2</v>
      </c>
      <c r="O53" s="24">
        <f t="shared" si="18"/>
        <v>5.9305553276322476E-2</v>
      </c>
      <c r="Q53" t="s">
        <v>1073</v>
      </c>
    </row>
    <row r="54" spans="1:17">
      <c r="A54" s="1" t="s">
        <v>539</v>
      </c>
      <c r="B54" s="1">
        <v>911</v>
      </c>
      <c r="C54" s="1" t="s">
        <v>508</v>
      </c>
      <c r="D54" s="1" t="s">
        <v>306</v>
      </c>
      <c r="E54" s="1" t="s">
        <v>523</v>
      </c>
      <c r="F54" s="1">
        <v>25.55</v>
      </c>
      <c r="G54" s="1">
        <v>97.29</v>
      </c>
      <c r="H54" s="1">
        <f t="shared" si="11"/>
        <v>25.92</v>
      </c>
      <c r="I54" s="1">
        <f t="shared" si="12"/>
        <v>97.48</v>
      </c>
      <c r="J54" s="23">
        <f t="shared" si="13"/>
        <v>0.45238934211693027</v>
      </c>
      <c r="K54" s="23">
        <f t="shared" si="14"/>
        <v>1.7013469548440725</v>
      </c>
      <c r="L54" s="23">
        <f t="shared" si="15"/>
        <v>1.505972297957495</v>
      </c>
      <c r="M54" s="23">
        <f t="shared" si="16"/>
        <v>0.89219876685066235</v>
      </c>
      <c r="N54" s="24">
        <f t="shared" si="17"/>
        <v>2.3449760846931768E-2</v>
      </c>
      <c r="O54" s="24">
        <f t="shared" si="18"/>
        <v>5.0436612795579094E-2</v>
      </c>
      <c r="Q54" t="s">
        <v>1073</v>
      </c>
    </row>
    <row r="55" spans="1:17">
      <c r="A55" s="1" t="s">
        <v>539</v>
      </c>
      <c r="B55" s="15" t="s">
        <v>549</v>
      </c>
      <c r="C55" s="1" t="s">
        <v>529</v>
      </c>
      <c r="D55" s="1" t="s">
        <v>264</v>
      </c>
      <c r="E55" s="1" t="s">
        <v>550</v>
      </c>
      <c r="F55" s="1">
        <v>45.4</v>
      </c>
      <c r="G55" s="1">
        <v>118.47</v>
      </c>
      <c r="H55" s="1">
        <f t="shared" si="11"/>
        <v>45.67</v>
      </c>
      <c r="I55" s="1">
        <f t="shared" si="12"/>
        <v>118.78</v>
      </c>
      <c r="J55" s="23">
        <f t="shared" si="13"/>
        <v>0.79709186938581034</v>
      </c>
      <c r="K55" s="23">
        <f t="shared" si="14"/>
        <v>2.0731020855188644</v>
      </c>
      <c r="L55" s="23">
        <f t="shared" si="15"/>
        <v>1.1597181779437071</v>
      </c>
      <c r="M55" s="23">
        <f t="shared" si="16"/>
        <v>13.732626965444618</v>
      </c>
      <c r="N55" s="24">
        <f t="shared" si="17"/>
        <v>0.27530706888215634</v>
      </c>
      <c r="O55" s="24">
        <f t="shared" si="18"/>
        <v>0.42965974466026213</v>
      </c>
      <c r="Q55" t="s">
        <v>1073</v>
      </c>
    </row>
    <row r="56" spans="1:17">
      <c r="A56" s="1" t="s">
        <v>539</v>
      </c>
      <c r="B56" s="15" t="s">
        <v>232</v>
      </c>
      <c r="C56" s="1" t="s">
        <v>551</v>
      </c>
      <c r="D56" s="1" t="s">
        <v>232</v>
      </c>
      <c r="E56" s="1" t="s">
        <v>424</v>
      </c>
      <c r="F56" s="1">
        <v>40.409999999999997</v>
      </c>
      <c r="G56" s="1">
        <v>73.59</v>
      </c>
      <c r="H56" s="1">
        <f t="shared" si="11"/>
        <v>40.68</v>
      </c>
      <c r="I56" s="1">
        <f t="shared" si="12"/>
        <v>73.98</v>
      </c>
      <c r="J56" s="23">
        <f t="shared" si="13"/>
        <v>0.70999993971129327</v>
      </c>
      <c r="K56" s="23">
        <f t="shared" si="14"/>
        <v>1.291194580625405</v>
      </c>
      <c r="L56" s="23">
        <f t="shared" si="15"/>
        <v>1.247234663631996</v>
      </c>
      <c r="M56" s="23">
        <f t="shared" si="16"/>
        <v>-13.274470841926709</v>
      </c>
      <c r="N56" s="24">
        <f t="shared" si="17"/>
        <v>-0.28638515567491107</v>
      </c>
      <c r="O56" s="24">
        <f t="shared" si="18"/>
        <v>0.34231618094071448</v>
      </c>
      <c r="Q56" t="s">
        <v>1073</v>
      </c>
    </row>
    <row r="57" spans="1:17">
      <c r="A57" s="1" t="s">
        <v>539</v>
      </c>
      <c r="B57" s="16">
        <v>27</v>
      </c>
      <c r="C57" s="1" t="s">
        <v>497</v>
      </c>
      <c r="D57" s="1" t="s">
        <v>298</v>
      </c>
      <c r="E57" s="1" t="s">
        <v>552</v>
      </c>
      <c r="F57" s="1">
        <v>35.44</v>
      </c>
      <c r="G57" s="1">
        <v>83.58</v>
      </c>
      <c r="H57" s="1">
        <f t="shared" si="11"/>
        <v>35.729999999999997</v>
      </c>
      <c r="I57" s="1">
        <f t="shared" si="12"/>
        <v>83.97</v>
      </c>
      <c r="J57" s="23">
        <f t="shared" si="13"/>
        <v>0.62360614173757389</v>
      </c>
      <c r="K57" s="23">
        <f t="shared" si="14"/>
        <v>1.4655529728996386</v>
      </c>
      <c r="L57" s="23">
        <f t="shared" si="15"/>
        <v>1.3344490622126921</v>
      </c>
      <c r="M57" s="23">
        <f t="shared" si="16"/>
        <v>-7.2521291656847566</v>
      </c>
      <c r="N57" s="24">
        <f t="shared" si="17"/>
        <v>-0.16845528882640862</v>
      </c>
      <c r="O57" s="24">
        <f t="shared" si="18"/>
        <v>0.23245251373395992</v>
      </c>
      <c r="Q57" t="s">
        <v>1073</v>
      </c>
    </row>
    <row r="58" spans="1:17">
      <c r="A58" s="1" t="s">
        <v>539</v>
      </c>
      <c r="B58" s="16">
        <v>40</v>
      </c>
      <c r="C58" s="1" t="s">
        <v>497</v>
      </c>
      <c r="D58" s="1" t="s">
        <v>298</v>
      </c>
      <c r="E58" s="1" t="s">
        <v>553</v>
      </c>
      <c r="F58" s="1">
        <v>35.36</v>
      </c>
      <c r="G58" s="1">
        <v>84.28</v>
      </c>
      <c r="H58" s="1">
        <f t="shared" si="11"/>
        <v>35.6</v>
      </c>
      <c r="I58" s="1">
        <f t="shared" si="12"/>
        <v>84.47</v>
      </c>
      <c r="J58" s="23">
        <f t="shared" si="13"/>
        <v>0.6213372137099813</v>
      </c>
      <c r="K58" s="23">
        <f t="shared" si="14"/>
        <v>1.4742796191596101</v>
      </c>
      <c r="L58" s="23">
        <f t="shared" si="15"/>
        <v>1.3367385458288992</v>
      </c>
      <c r="M58" s="23">
        <f t="shared" si="16"/>
        <v>-6.9507106633703444</v>
      </c>
      <c r="N58" s="24">
        <f t="shared" si="17"/>
        <v>-0.16176601593679862</v>
      </c>
      <c r="O58" s="24">
        <f t="shared" si="18"/>
        <v>0.22931197808400317</v>
      </c>
      <c r="Q58" t="s">
        <v>1073</v>
      </c>
    </row>
    <row r="59" spans="1:17">
      <c r="A59" s="1" t="s">
        <v>539</v>
      </c>
      <c r="B59" s="15">
        <v>299</v>
      </c>
      <c r="C59" s="1" t="s">
        <v>497</v>
      </c>
      <c r="D59" s="1" t="s">
        <v>298</v>
      </c>
      <c r="E59" s="1" t="s">
        <v>554</v>
      </c>
      <c r="F59" s="1">
        <v>36.19</v>
      </c>
      <c r="G59" s="1">
        <v>87.5</v>
      </c>
      <c r="H59" s="1">
        <f t="shared" si="11"/>
        <v>36.32</v>
      </c>
      <c r="I59" s="1">
        <f t="shared" si="12"/>
        <v>87.83</v>
      </c>
      <c r="J59" s="23">
        <f t="shared" si="13"/>
        <v>0.63390358432434046</v>
      </c>
      <c r="K59" s="23">
        <f t="shared" si="14"/>
        <v>1.5329226820266195</v>
      </c>
      <c r="L59" s="23">
        <f t="shared" si="15"/>
        <v>1.3240560855705961</v>
      </c>
      <c r="M59" s="23">
        <f t="shared" si="16"/>
        <v>-4.9251783278174956</v>
      </c>
      <c r="N59" s="24">
        <f t="shared" si="17"/>
        <v>-0.11367650892104024</v>
      </c>
      <c r="O59" s="24">
        <f t="shared" si="18"/>
        <v>0.23705910391520413</v>
      </c>
      <c r="Q59" t="s">
        <v>1073</v>
      </c>
    </row>
    <row r="60" spans="1:17">
      <c r="A60" s="1" t="s">
        <v>539</v>
      </c>
      <c r="B60" s="15">
        <v>494</v>
      </c>
      <c r="C60" s="1" t="s">
        <v>497</v>
      </c>
      <c r="D60" s="1" t="s">
        <v>298</v>
      </c>
      <c r="E60" s="1" t="s">
        <v>555</v>
      </c>
      <c r="F60" s="1">
        <v>36.15</v>
      </c>
      <c r="G60" s="1">
        <v>89.11</v>
      </c>
      <c r="H60" s="1">
        <f t="shared" si="11"/>
        <v>36.25</v>
      </c>
      <c r="I60" s="1">
        <f t="shared" si="12"/>
        <v>89.18</v>
      </c>
      <c r="J60" s="23">
        <f t="shared" si="13"/>
        <v>0.63268185384794451</v>
      </c>
      <c r="K60" s="23">
        <f t="shared" si="14"/>
        <v>1.5564846269285433</v>
      </c>
      <c r="L60" s="23">
        <f t="shared" si="15"/>
        <v>1.3252893232433993</v>
      </c>
      <c r="M60" s="23">
        <f t="shared" si="16"/>
        <v>-4.1113483715685772</v>
      </c>
      <c r="N60" s="24">
        <f t="shared" si="17"/>
        <v>-9.501662132001365E-2</v>
      </c>
      <c r="O60" s="24">
        <f t="shared" si="18"/>
        <v>0.23434750298944862</v>
      </c>
      <c r="Q60" t="s">
        <v>1073</v>
      </c>
    </row>
    <row r="61" spans="1:17">
      <c r="A61" s="1" t="s">
        <v>539</v>
      </c>
      <c r="B61" s="15">
        <v>52</v>
      </c>
      <c r="C61" s="1" t="s">
        <v>497</v>
      </c>
      <c r="D61" s="1" t="s">
        <v>298</v>
      </c>
      <c r="E61" s="1" t="s">
        <v>253</v>
      </c>
      <c r="F61" s="1">
        <v>35.299999999999997</v>
      </c>
      <c r="G61" s="1">
        <v>85.1</v>
      </c>
      <c r="H61" s="1">
        <f t="shared" si="11"/>
        <v>35.5</v>
      </c>
      <c r="I61" s="1">
        <f t="shared" si="12"/>
        <v>85.17</v>
      </c>
      <c r="J61" s="23">
        <f t="shared" si="13"/>
        <v>0.61959188445798696</v>
      </c>
      <c r="K61" s="23">
        <f t="shared" si="14"/>
        <v>1.4864969239235706</v>
      </c>
      <c r="L61" s="23">
        <f t="shared" si="15"/>
        <v>1.3384995501223691</v>
      </c>
      <c r="M61" s="23">
        <f t="shared" si="16"/>
        <v>-6.5287247601301663</v>
      </c>
      <c r="N61" s="24">
        <f t="shared" si="17"/>
        <v>-0.15218916361411147</v>
      </c>
      <c r="O61" s="24">
        <f t="shared" si="18"/>
        <v>0.22640697930341647</v>
      </c>
      <c r="Q61" t="s">
        <v>1073</v>
      </c>
    </row>
    <row r="62" spans="1:17">
      <c r="A62" s="1" t="s">
        <v>539</v>
      </c>
      <c r="B62" s="15">
        <v>678</v>
      </c>
      <c r="C62" s="1" t="s">
        <v>497</v>
      </c>
      <c r="D62" s="1" t="s">
        <v>14</v>
      </c>
      <c r="E62" s="1" t="s">
        <v>556</v>
      </c>
      <c r="F62" s="1">
        <v>35.44</v>
      </c>
      <c r="G62" s="1">
        <v>90.33</v>
      </c>
      <c r="H62" s="1">
        <f t="shared" si="11"/>
        <v>35.729999999999997</v>
      </c>
      <c r="I62" s="1">
        <f t="shared" si="12"/>
        <v>90.55</v>
      </c>
      <c r="J62" s="23">
        <f t="shared" si="13"/>
        <v>0.62360614173757389</v>
      </c>
      <c r="K62" s="23">
        <f t="shared" si="14"/>
        <v>1.5803956376808654</v>
      </c>
      <c r="L62" s="23">
        <f t="shared" si="15"/>
        <v>1.3344490622126921</v>
      </c>
      <c r="M62" s="23">
        <f t="shared" si="16"/>
        <v>-3.285461675227094</v>
      </c>
      <c r="N62" s="24">
        <f t="shared" si="17"/>
        <v>-7.647821550688344E-2</v>
      </c>
      <c r="O62" s="24">
        <f t="shared" si="18"/>
        <v>0.22397057995554404</v>
      </c>
      <c r="Q62" t="s">
        <v>1073</v>
      </c>
    </row>
    <row r="63" spans="1:17">
      <c r="A63" s="1" t="s">
        <v>539</v>
      </c>
      <c r="B63" s="15">
        <v>741</v>
      </c>
      <c r="C63" s="1" t="s">
        <v>497</v>
      </c>
      <c r="D63" s="1" t="s">
        <v>14</v>
      </c>
      <c r="E63" s="1" t="s">
        <v>557</v>
      </c>
      <c r="F63" s="1">
        <v>33.119999999999997</v>
      </c>
      <c r="G63" s="1">
        <v>92.39</v>
      </c>
      <c r="H63" s="1">
        <f t="shared" si="11"/>
        <v>33.200000000000003</v>
      </c>
      <c r="I63" s="1">
        <f t="shared" si="12"/>
        <v>92.65</v>
      </c>
      <c r="J63" s="23">
        <f t="shared" si="13"/>
        <v>0.57944931166211744</v>
      </c>
      <c r="K63" s="23">
        <f t="shared" si="14"/>
        <v>1.6170475519727465</v>
      </c>
      <c r="L63" s="23">
        <f t="shared" si="15"/>
        <v>1.3789586498401365</v>
      </c>
      <c r="M63" s="23">
        <f t="shared" si="16"/>
        <v>-2.0195039655065581</v>
      </c>
      <c r="N63" s="24">
        <f t="shared" si="17"/>
        <v>-4.8594083232988534E-2</v>
      </c>
      <c r="O63" s="24">
        <f t="shared" si="18"/>
        <v>0.17812416599950054</v>
      </c>
      <c r="Q63" t="s">
        <v>1073</v>
      </c>
    </row>
    <row r="64" spans="1:17">
      <c r="A64" s="1" t="s">
        <v>539</v>
      </c>
      <c r="B64" s="15">
        <v>79</v>
      </c>
      <c r="C64" s="1" t="s">
        <v>497</v>
      </c>
      <c r="D64" s="1" t="s">
        <v>76</v>
      </c>
      <c r="E64" s="1" t="s">
        <v>558</v>
      </c>
      <c r="F64" s="1">
        <v>34.15</v>
      </c>
      <c r="G64" s="1">
        <v>85.11</v>
      </c>
      <c r="H64" s="1">
        <f t="shared" si="11"/>
        <v>34.25</v>
      </c>
      <c r="I64" s="1">
        <f t="shared" si="12"/>
        <v>85.18</v>
      </c>
      <c r="J64" s="23">
        <f t="shared" si="13"/>
        <v>0.59777526880805787</v>
      </c>
      <c r="K64" s="23">
        <f t="shared" si="14"/>
        <v>1.48667145684877</v>
      </c>
      <c r="L64" s="23">
        <f t="shared" si="15"/>
        <v>1.3605000453331768</v>
      </c>
      <c r="M64" s="23">
        <f t="shared" si="16"/>
        <v>-6.5226963900838744</v>
      </c>
      <c r="N64" s="24">
        <f t="shared" si="17"/>
        <v>-0.15454843148416433</v>
      </c>
      <c r="O64" s="24">
        <f t="shared" si="18"/>
        <v>0.20453288952242121</v>
      </c>
      <c r="Q64" t="s">
        <v>1073</v>
      </c>
    </row>
    <row r="65" spans="1:17">
      <c r="A65" s="1" t="s">
        <v>539</v>
      </c>
      <c r="B65" s="15">
        <v>342</v>
      </c>
      <c r="C65" s="1" t="s">
        <v>497</v>
      </c>
      <c r="D65" s="1" t="s">
        <v>7</v>
      </c>
      <c r="E65" s="1" t="s">
        <v>543</v>
      </c>
      <c r="F65" s="1">
        <v>34.43</v>
      </c>
      <c r="G65" s="1">
        <v>86.35</v>
      </c>
      <c r="H65" s="1">
        <f t="shared" si="11"/>
        <v>34.72</v>
      </c>
      <c r="I65" s="1">
        <f t="shared" si="12"/>
        <v>86.58</v>
      </c>
      <c r="J65" s="23">
        <f t="shared" si="13"/>
        <v>0.60597831629243115</v>
      </c>
      <c r="K65" s="23">
        <f t="shared" si="14"/>
        <v>1.5111060663766904</v>
      </c>
      <c r="L65" s="23">
        <f t="shared" si="15"/>
        <v>1.3522307359505772</v>
      </c>
      <c r="M65" s="23">
        <f t="shared" si="16"/>
        <v>-5.6787245836035254</v>
      </c>
      <c r="N65" s="24">
        <f t="shared" si="17"/>
        <v>-0.1338035732132678</v>
      </c>
      <c r="O65" s="24">
        <f t="shared" si="18"/>
        <v>0.21063182629858757</v>
      </c>
      <c r="Q65" t="s">
        <v>1073</v>
      </c>
    </row>
    <row r="66" spans="1:17">
      <c r="A66" s="1" t="s">
        <v>539</v>
      </c>
      <c r="B66" s="15">
        <v>356</v>
      </c>
      <c r="C66" s="1" t="s">
        <v>497</v>
      </c>
      <c r="D66" s="1" t="s">
        <v>7</v>
      </c>
      <c r="E66" s="1" t="s">
        <v>559</v>
      </c>
      <c r="F66" s="1">
        <v>33.56</v>
      </c>
      <c r="G66" s="1">
        <v>86.28</v>
      </c>
      <c r="H66" s="1">
        <f t="shared" si="11"/>
        <v>33.93</v>
      </c>
      <c r="I66" s="1">
        <f t="shared" si="12"/>
        <v>86.47</v>
      </c>
      <c r="J66" s="23">
        <f t="shared" si="13"/>
        <v>0.59219021520167603</v>
      </c>
      <c r="K66" s="23">
        <f t="shared" si="14"/>
        <v>1.5091862041994968</v>
      </c>
      <c r="L66" s="23">
        <f t="shared" si="15"/>
        <v>1.3661279182381936</v>
      </c>
      <c r="M66" s="23">
        <f t="shared" si="16"/>
        <v>-5.7450366541126963</v>
      </c>
      <c r="N66" s="24">
        <f t="shared" si="17"/>
        <v>-0.13675195977952434</v>
      </c>
      <c r="O66" s="24">
        <f t="shared" si="18"/>
        <v>0.19696020747409393</v>
      </c>
      <c r="Q66" t="s">
        <v>1073</v>
      </c>
    </row>
    <row r="67" spans="1:17">
      <c r="A67" s="1" t="s">
        <v>539</v>
      </c>
      <c r="B67" s="15">
        <v>434</v>
      </c>
      <c r="C67" s="1" t="s">
        <v>497</v>
      </c>
      <c r="D67" s="1" t="s">
        <v>7</v>
      </c>
      <c r="E67" s="1" t="s">
        <v>560</v>
      </c>
      <c r="F67" s="1">
        <v>31.54</v>
      </c>
      <c r="G67" s="1">
        <v>86.09</v>
      </c>
      <c r="H67" s="1">
        <f t="shared" si="11"/>
        <v>31.9</v>
      </c>
      <c r="I67" s="1">
        <f t="shared" si="12"/>
        <v>86.15</v>
      </c>
      <c r="J67" s="23">
        <f t="shared" si="13"/>
        <v>0.55676003138619112</v>
      </c>
      <c r="K67" s="23">
        <f t="shared" si="14"/>
        <v>1.5036011505931151</v>
      </c>
      <c r="L67" s="23">
        <f t="shared" si="15"/>
        <v>1.4017762217167933</v>
      </c>
      <c r="M67" s="23">
        <f t="shared" si="16"/>
        <v>-5.937944495593916</v>
      </c>
      <c r="N67" s="24">
        <f t="shared" si="17"/>
        <v>-0.14501551985874961</v>
      </c>
      <c r="O67" s="24">
        <f t="shared" si="18"/>
        <v>0.16197130448779018</v>
      </c>
      <c r="Q67" t="s">
        <v>1073</v>
      </c>
    </row>
    <row r="68" spans="1:17">
      <c r="A68" s="1" t="s">
        <v>539</v>
      </c>
      <c r="B68" s="15">
        <v>444</v>
      </c>
      <c r="C68" s="1" t="s">
        <v>497</v>
      </c>
      <c r="D68" s="1" t="s">
        <v>7</v>
      </c>
      <c r="E68" s="1" t="s">
        <v>561</v>
      </c>
      <c r="F68" s="1">
        <v>31.24</v>
      </c>
      <c r="G68" s="1">
        <v>86.29</v>
      </c>
      <c r="H68" s="1">
        <f t="shared" si="11"/>
        <v>31.4</v>
      </c>
      <c r="I68" s="1">
        <f t="shared" si="12"/>
        <v>86.48</v>
      </c>
      <c r="J68" s="23">
        <f t="shared" si="13"/>
        <v>0.54803338512621946</v>
      </c>
      <c r="K68" s="23">
        <f t="shared" si="14"/>
        <v>1.5093607371246962</v>
      </c>
      <c r="L68" s="23">
        <f t="shared" si="15"/>
        <v>1.4105397494997391</v>
      </c>
      <c r="M68" s="23">
        <f t="shared" si="16"/>
        <v>-5.7390082840664052</v>
      </c>
      <c r="N68" s="24">
        <f t="shared" si="17"/>
        <v>-0.14105000200089055</v>
      </c>
      <c r="O68" s="24">
        <f t="shared" si="18"/>
        <v>0.15275659991712254</v>
      </c>
      <c r="Q68" t="s">
        <v>1073</v>
      </c>
    </row>
    <row r="69" spans="1:17">
      <c r="A69" s="1" t="s">
        <v>539</v>
      </c>
      <c r="B69" s="15">
        <v>446</v>
      </c>
      <c r="C69" s="1" t="s">
        <v>497</v>
      </c>
      <c r="D69" s="1" t="s">
        <v>7</v>
      </c>
      <c r="E69" s="1" t="s">
        <v>562</v>
      </c>
      <c r="F69" s="1">
        <v>33.58</v>
      </c>
      <c r="G69" s="1">
        <v>86.52</v>
      </c>
      <c r="H69" s="1">
        <f t="shared" si="11"/>
        <v>33.97</v>
      </c>
      <c r="I69" s="1">
        <f t="shared" si="12"/>
        <v>86.87</v>
      </c>
      <c r="J69" s="23">
        <f t="shared" si="13"/>
        <v>0.59288834690247372</v>
      </c>
      <c r="K69" s="23">
        <f t="shared" si="14"/>
        <v>1.5161675212074741</v>
      </c>
      <c r="L69" s="23">
        <f t="shared" si="15"/>
        <v>1.3654245423054248</v>
      </c>
      <c r="M69" s="23">
        <f t="shared" si="16"/>
        <v>-5.5039018522611629</v>
      </c>
      <c r="N69" s="24">
        <f t="shared" si="17"/>
        <v>-0.13096270001778926</v>
      </c>
      <c r="O69" s="24">
        <f t="shared" si="18"/>
        <v>0.19709684636195313</v>
      </c>
      <c r="Q69" t="s">
        <v>1073</v>
      </c>
    </row>
    <row r="70" spans="1:17">
      <c r="A70" s="1" t="s">
        <v>539</v>
      </c>
      <c r="B70" s="15">
        <v>472</v>
      </c>
      <c r="C70" s="1" t="s">
        <v>497</v>
      </c>
      <c r="D70" s="1" t="s">
        <v>7</v>
      </c>
      <c r="E70" s="1" t="s">
        <v>563</v>
      </c>
      <c r="F70" s="1">
        <v>30.59</v>
      </c>
      <c r="G70" s="1">
        <v>87.51</v>
      </c>
      <c r="H70" s="1">
        <f t="shared" si="11"/>
        <v>30.98</v>
      </c>
      <c r="I70" s="1">
        <f t="shared" si="12"/>
        <v>87.85</v>
      </c>
      <c r="J70" s="23">
        <f t="shared" si="13"/>
        <v>0.54070300226784329</v>
      </c>
      <c r="K70" s="23">
        <f t="shared" si="14"/>
        <v>1.5332717478770184</v>
      </c>
      <c r="L70" s="23">
        <f t="shared" si="15"/>
        <v>1.4178951544286786</v>
      </c>
      <c r="M70" s="23">
        <f t="shared" si="16"/>
        <v>-4.9131215877249215</v>
      </c>
      <c r="N70" s="24">
        <f t="shared" si="17"/>
        <v>-0.12143577062118109</v>
      </c>
      <c r="O70" s="24">
        <f t="shared" si="18"/>
        <v>0.1435409354482764</v>
      </c>
      <c r="Q70" t="s">
        <v>1073</v>
      </c>
    </row>
    <row r="71" spans="1:17">
      <c r="A71" s="1" t="s">
        <v>539</v>
      </c>
      <c r="B71" s="15">
        <v>548</v>
      </c>
      <c r="C71" s="1" t="s">
        <v>497</v>
      </c>
      <c r="D71" s="1" t="s">
        <v>503</v>
      </c>
      <c r="E71" s="1" t="s">
        <v>564</v>
      </c>
      <c r="F71" s="1">
        <v>33.479999999999997</v>
      </c>
      <c r="G71" s="1">
        <v>90.31</v>
      </c>
      <c r="H71" s="1">
        <f t="shared" si="11"/>
        <v>33.799999999999997</v>
      </c>
      <c r="I71" s="1">
        <f t="shared" si="12"/>
        <v>90.52</v>
      </c>
      <c r="J71" s="23">
        <f t="shared" si="13"/>
        <v>0.58992128717408332</v>
      </c>
      <c r="K71" s="23">
        <f t="shared" si="14"/>
        <v>1.579872038905267</v>
      </c>
      <c r="L71" s="23">
        <f t="shared" si="15"/>
        <v>1.3684136689336892</v>
      </c>
      <c r="M71" s="23">
        <f t="shared" si="16"/>
        <v>-3.3035467853659592</v>
      </c>
      <c r="N71" s="24">
        <f t="shared" si="17"/>
        <v>-7.8855969740501713E-2</v>
      </c>
      <c r="O71" s="24">
        <f t="shared" si="18"/>
        <v>0.19008662018696043</v>
      </c>
      <c r="Q71" t="s">
        <v>1073</v>
      </c>
    </row>
    <row r="72" spans="1:17" ht="14" customHeight="1">
      <c r="A72" s="1" t="s">
        <v>539</v>
      </c>
      <c r="B72" s="15">
        <v>595</v>
      </c>
      <c r="C72" s="1" t="s">
        <v>497</v>
      </c>
      <c r="D72" s="1" t="s">
        <v>503</v>
      </c>
      <c r="E72" s="1" t="s">
        <v>565</v>
      </c>
      <c r="F72" s="1">
        <v>31.49</v>
      </c>
      <c r="G72" s="1">
        <v>91.03</v>
      </c>
      <c r="H72" s="1">
        <f t="shared" si="11"/>
        <v>31.82</v>
      </c>
      <c r="I72" s="1">
        <f t="shared" si="12"/>
        <v>91.05</v>
      </c>
      <c r="J72" s="23">
        <f t="shared" si="13"/>
        <v>0.55536376798459564</v>
      </c>
      <c r="K72" s="23">
        <f t="shared" si="14"/>
        <v>1.589122283940837</v>
      </c>
      <c r="L72" s="23">
        <f t="shared" si="15"/>
        <v>1.4031788845177624</v>
      </c>
      <c r="M72" s="23">
        <f t="shared" si="16"/>
        <v>-2.9840431729126817</v>
      </c>
      <c r="N72" s="24">
        <f t="shared" si="17"/>
        <v>-7.3046457258466396E-2</v>
      </c>
      <c r="O72" s="24">
        <f t="shared" si="18"/>
        <v>0.15495005515592997</v>
      </c>
      <c r="Q72" t="s">
        <v>1073</v>
      </c>
    </row>
    <row r="73" spans="1:17">
      <c r="A73" s="1" t="s">
        <v>539</v>
      </c>
      <c r="B73" s="15">
        <v>791</v>
      </c>
      <c r="C73" s="1" t="s">
        <v>497</v>
      </c>
      <c r="D73" s="1" t="s">
        <v>28</v>
      </c>
      <c r="E73" s="1" t="s">
        <v>566</v>
      </c>
      <c r="F73" s="1">
        <v>31.08</v>
      </c>
      <c r="G73" s="1">
        <v>93.16</v>
      </c>
      <c r="H73" s="1">
        <f t="shared" si="11"/>
        <v>31.13</v>
      </c>
      <c r="I73" s="1">
        <f t="shared" si="12"/>
        <v>93.27</v>
      </c>
      <c r="J73" s="23">
        <f t="shared" si="13"/>
        <v>0.54332099614583473</v>
      </c>
      <c r="K73" s="23">
        <f t="shared" si="14"/>
        <v>1.6278685933351111</v>
      </c>
      <c r="L73" s="23">
        <f t="shared" si="15"/>
        <v>1.4152688703262244</v>
      </c>
      <c r="M73" s="23">
        <f t="shared" si="16"/>
        <v>-1.6457450226366928</v>
      </c>
      <c r="N73" s="24">
        <f t="shared" si="17"/>
        <v>-4.0646125278969665E-2</v>
      </c>
      <c r="O73" s="24">
        <f t="shared" si="18"/>
        <v>0.14154125224238556</v>
      </c>
      <c r="Q73" t="s">
        <v>1073</v>
      </c>
    </row>
    <row r="74" spans="1:17">
      <c r="A74" s="1" t="s">
        <v>539</v>
      </c>
      <c r="B74" s="15">
        <v>850</v>
      </c>
      <c r="C74" s="1" t="s">
        <v>497</v>
      </c>
      <c r="D74" s="1" t="s">
        <v>306</v>
      </c>
      <c r="E74" s="1" t="s">
        <v>567</v>
      </c>
      <c r="F74" s="1">
        <v>32.229999999999997</v>
      </c>
      <c r="G74" s="1">
        <v>96.5</v>
      </c>
      <c r="H74" s="1">
        <f t="shared" si="11"/>
        <v>32.380000000000003</v>
      </c>
      <c r="I74" s="1">
        <f t="shared" si="12"/>
        <v>96.83</v>
      </c>
      <c r="J74" s="23">
        <f t="shared" si="13"/>
        <v>0.56513761179576394</v>
      </c>
      <c r="K74" s="23">
        <f t="shared" si="14"/>
        <v>1.6900023147061092</v>
      </c>
      <c r="L74" s="23">
        <f t="shared" si="15"/>
        <v>1.393356444883646</v>
      </c>
      <c r="M74" s="23">
        <f t="shared" si="16"/>
        <v>0.50035471384192309</v>
      </c>
      <c r="N74" s="24">
        <f t="shared" si="17"/>
        <v>1.2167800313948035E-2</v>
      </c>
      <c r="O74" s="24">
        <f t="shared" si="18"/>
        <v>0.16292301466313197</v>
      </c>
      <c r="Q74" t="s">
        <v>1073</v>
      </c>
    </row>
    <row r="75" spans="1:17">
      <c r="A75" s="1" t="s">
        <v>539</v>
      </c>
      <c r="B75" s="15">
        <v>863</v>
      </c>
      <c r="C75" s="1" t="s">
        <v>497</v>
      </c>
      <c r="D75" s="1" t="s">
        <v>306</v>
      </c>
      <c r="E75" s="1" t="s">
        <v>568</v>
      </c>
      <c r="F75" s="1">
        <v>30.04</v>
      </c>
      <c r="G75" s="1">
        <v>94.07</v>
      </c>
      <c r="H75" s="1">
        <f t="shared" si="11"/>
        <v>30.07</v>
      </c>
      <c r="I75" s="1">
        <f t="shared" si="12"/>
        <v>94.12</v>
      </c>
      <c r="J75" s="23">
        <f t="shared" si="13"/>
        <v>0.52482050607469488</v>
      </c>
      <c r="K75" s="23">
        <f t="shared" si="14"/>
        <v>1.6427038919770631</v>
      </c>
      <c r="L75" s="23">
        <f t="shared" si="15"/>
        <v>1.4338116745544376</v>
      </c>
      <c r="M75" s="23">
        <f t="shared" si="16"/>
        <v>-1.1333335687021868</v>
      </c>
      <c r="N75" s="24">
        <f t="shared" si="17"/>
        <v>-2.8359522311885703E-2</v>
      </c>
      <c r="O75" s="24">
        <f t="shared" si="18"/>
        <v>0.12269514547086779</v>
      </c>
      <c r="Q75" t="s">
        <v>1073</v>
      </c>
    </row>
    <row r="76" spans="1:17">
      <c r="A76" s="1" t="s">
        <v>0</v>
      </c>
      <c r="B76" s="5" t="s">
        <v>1</v>
      </c>
      <c r="C76" s="1" t="s">
        <v>2</v>
      </c>
      <c r="D76" s="1" t="s">
        <v>3</v>
      </c>
      <c r="E76" s="3" t="s">
        <v>4</v>
      </c>
      <c r="F76" s="1">
        <v>61.22</v>
      </c>
      <c r="G76" s="1">
        <v>149.88</v>
      </c>
      <c r="H76" s="1">
        <f t="shared" si="11"/>
        <v>61.37</v>
      </c>
      <c r="I76" s="1">
        <f t="shared" si="12"/>
        <v>150.47</v>
      </c>
      <c r="J76" s="23">
        <f t="shared" si="13"/>
        <v>1.07110856194892</v>
      </c>
      <c r="K76" s="23">
        <f t="shared" si="14"/>
        <v>2.6261969254758677</v>
      </c>
      <c r="L76" s="23">
        <f t="shared" si="15"/>
        <v>0.8978546707424202</v>
      </c>
      <c r="M76" s="23">
        <f t="shared" si="16"/>
        <v>32.836531642132059</v>
      </c>
      <c r="N76" s="24">
        <f t="shared" si="17"/>
        <v>0.48685634691198787</v>
      </c>
      <c r="O76" s="24">
        <f t="shared" si="18"/>
        <v>0.80182994347599124</v>
      </c>
      <c r="P76" t="s">
        <v>898</v>
      </c>
      <c r="Q76" t="s">
        <v>1073</v>
      </c>
    </row>
    <row r="77" spans="1:17">
      <c r="A77" s="1" t="s">
        <v>0</v>
      </c>
      <c r="B77" s="5" t="s">
        <v>6</v>
      </c>
      <c r="C77" s="1" t="s">
        <v>2</v>
      </c>
      <c r="D77" s="1" t="s">
        <v>7</v>
      </c>
      <c r="E77" s="3" t="s">
        <v>8</v>
      </c>
      <c r="F77" s="1">
        <v>33.520000000000003</v>
      </c>
      <c r="G77" s="1">
        <v>86.8</v>
      </c>
      <c r="H77" s="1">
        <f t="shared" si="11"/>
        <v>33.869999999999997</v>
      </c>
      <c r="I77" s="1">
        <f t="shared" si="12"/>
        <v>87.33</v>
      </c>
      <c r="J77" s="23">
        <f t="shared" si="13"/>
        <v>0.59114301765047939</v>
      </c>
      <c r="K77" s="23">
        <f t="shared" si="14"/>
        <v>1.524196035766648</v>
      </c>
      <c r="L77" s="23">
        <f t="shared" si="15"/>
        <v>1.3671829224347838</v>
      </c>
      <c r="M77" s="23">
        <f t="shared" si="16"/>
        <v>-5.2265968301319079</v>
      </c>
      <c r="N77" s="24">
        <f t="shared" si="17"/>
        <v>-0.12454333992303149</v>
      </c>
      <c r="O77" s="24">
        <f t="shared" si="18"/>
        <v>0.19472785359956801</v>
      </c>
      <c r="P77" t="s">
        <v>881</v>
      </c>
      <c r="Q77" t="s">
        <v>1073</v>
      </c>
    </row>
    <row r="78" spans="1:17">
      <c r="A78" s="1" t="s">
        <v>0</v>
      </c>
      <c r="B78" s="5" t="s">
        <v>9</v>
      </c>
      <c r="C78" s="1" t="s">
        <v>2</v>
      </c>
      <c r="D78" s="1" t="s">
        <v>7</v>
      </c>
      <c r="E78" s="3" t="s">
        <v>10</v>
      </c>
      <c r="F78" s="1">
        <v>30.68</v>
      </c>
      <c r="G78" s="1">
        <v>88.03</v>
      </c>
      <c r="H78" s="1">
        <f t="shared" ref="H78:H107" si="19">ROUND((ROUNDDOWN(F78,0)+(F78-ROUNDDOWN(F78,0))*(5/3)),2)</f>
        <v>31.13</v>
      </c>
      <c r="I78" s="1">
        <f t="shared" ref="I78:I107" si="20">ROUND((ROUNDDOWN(G78,0)+(G78-ROUNDDOWN(G78,0))*(5/3)),2)</f>
        <v>88.05</v>
      </c>
      <c r="J78" s="23">
        <f t="shared" si="13"/>
        <v>0.54332099614583473</v>
      </c>
      <c r="K78" s="23">
        <f t="shared" si="14"/>
        <v>1.536762406381007</v>
      </c>
      <c r="L78" s="23">
        <f t="shared" si="15"/>
        <v>1.4152688703262244</v>
      </c>
      <c r="M78" s="23">
        <f t="shared" si="16"/>
        <v>-4.7925541867991548</v>
      </c>
      <c r="N78" s="24">
        <f t="shared" si="17"/>
        <v>-0.11824337104908403</v>
      </c>
      <c r="O78" s="24">
        <f t="shared" si="18"/>
        <v>0.14590562819886643</v>
      </c>
      <c r="P78" t="s">
        <v>882</v>
      </c>
      <c r="Q78" t="s">
        <v>1073</v>
      </c>
    </row>
    <row r="79" spans="1:17">
      <c r="A79" s="1" t="s">
        <v>0</v>
      </c>
      <c r="B79" s="5" t="s">
        <v>11</v>
      </c>
      <c r="C79" s="1" t="s">
        <v>2</v>
      </c>
      <c r="D79" s="1" t="s">
        <v>7</v>
      </c>
      <c r="E79" s="3" t="s">
        <v>12</v>
      </c>
      <c r="F79" s="1">
        <v>32.35</v>
      </c>
      <c r="G79" s="1">
        <v>86.27</v>
      </c>
      <c r="H79" s="1">
        <f t="shared" si="19"/>
        <v>32.58</v>
      </c>
      <c r="I79" s="1">
        <f t="shared" si="20"/>
        <v>86.45</v>
      </c>
      <c r="J79" s="23">
        <f t="shared" si="13"/>
        <v>0.56862827029975249</v>
      </c>
      <c r="K79" s="23">
        <f t="shared" si="14"/>
        <v>1.5088371383490979</v>
      </c>
      <c r="L79" s="23">
        <f t="shared" si="15"/>
        <v>1.3898463559899841</v>
      </c>
      <c r="M79" s="23">
        <f t="shared" si="16"/>
        <v>-5.7570933942052704</v>
      </c>
      <c r="N79" s="24">
        <f t="shared" si="17"/>
        <v>-0.13941721278956734</v>
      </c>
      <c r="O79" s="24">
        <f t="shared" si="18"/>
        <v>0.17339020976718444</v>
      </c>
      <c r="P79" t="s">
        <v>883</v>
      </c>
      <c r="Q79" t="s">
        <v>1073</v>
      </c>
    </row>
    <row r="80" spans="1:17">
      <c r="A80" s="1" t="s">
        <v>0</v>
      </c>
      <c r="B80" s="2" t="s">
        <v>13</v>
      </c>
      <c r="C80" s="1" t="s">
        <v>2</v>
      </c>
      <c r="D80" s="1" t="s">
        <v>14</v>
      </c>
      <c r="E80" s="3" t="s">
        <v>15</v>
      </c>
      <c r="F80" s="1">
        <v>34.729999999999997</v>
      </c>
      <c r="G80" s="1">
        <v>92.32</v>
      </c>
      <c r="H80" s="1">
        <f t="shared" si="19"/>
        <v>35.22</v>
      </c>
      <c r="I80" s="1">
        <f t="shared" si="20"/>
        <v>92.53</v>
      </c>
      <c r="J80" s="23">
        <f t="shared" si="13"/>
        <v>0.61470496255240281</v>
      </c>
      <c r="K80" s="23">
        <f t="shared" si="14"/>
        <v>1.6149531568703532</v>
      </c>
      <c r="L80" s="23">
        <f t="shared" si="15"/>
        <v>1.3434296845101517</v>
      </c>
      <c r="M80" s="23">
        <f t="shared" si="16"/>
        <v>-2.0918444060620196</v>
      </c>
      <c r="N80" s="24">
        <f t="shared" si="17"/>
        <v>-4.9037147534338528E-2</v>
      </c>
      <c r="O80" s="24">
        <f t="shared" si="18"/>
        <v>0.21369190707881192</v>
      </c>
      <c r="P80" t="s">
        <v>881</v>
      </c>
      <c r="Q80" t="s">
        <v>1073</v>
      </c>
    </row>
    <row r="81" spans="1:17">
      <c r="A81" s="1" t="s">
        <v>0</v>
      </c>
      <c r="B81" s="2" t="s">
        <v>16</v>
      </c>
      <c r="C81" s="1" t="s">
        <v>2</v>
      </c>
      <c r="D81" s="1" t="s">
        <v>17</v>
      </c>
      <c r="E81" s="3" t="s">
        <v>18</v>
      </c>
      <c r="F81" s="1">
        <v>35.18</v>
      </c>
      <c r="G81" s="1">
        <v>111.62</v>
      </c>
      <c r="H81" s="1">
        <f t="shared" si="19"/>
        <v>35.299999999999997</v>
      </c>
      <c r="I81" s="1">
        <f t="shared" si="20"/>
        <v>112.03</v>
      </c>
      <c r="J81" s="23">
        <f t="shared" si="13"/>
        <v>0.6161012259539983</v>
      </c>
      <c r="K81" s="23">
        <f t="shared" si="14"/>
        <v>1.9552923610092474</v>
      </c>
      <c r="L81" s="23">
        <f t="shared" si="15"/>
        <v>1.3420211804689157</v>
      </c>
      <c r="M81" s="23">
        <f t="shared" si="16"/>
        <v>9.6634771842000546</v>
      </c>
      <c r="N81" s="24">
        <f t="shared" si="17"/>
        <v>0.22527303779670846</v>
      </c>
      <c r="O81" s="24">
        <f t="shared" si="18"/>
        <v>0.23324752873633625</v>
      </c>
      <c r="P81" t="s">
        <v>898</v>
      </c>
      <c r="Q81" t="s">
        <v>1073</v>
      </c>
    </row>
    <row r="82" spans="1:17">
      <c r="A82" s="1" t="s">
        <v>0</v>
      </c>
      <c r="B82" s="5" t="s">
        <v>19</v>
      </c>
      <c r="C82" s="1" t="s">
        <v>2</v>
      </c>
      <c r="D82" s="1" t="s">
        <v>17</v>
      </c>
      <c r="E82" s="3" t="s">
        <v>20</v>
      </c>
      <c r="F82" s="1">
        <v>33.43</v>
      </c>
      <c r="G82" s="1">
        <v>112.07</v>
      </c>
      <c r="H82" s="1">
        <f t="shared" si="19"/>
        <v>33.72</v>
      </c>
      <c r="I82" s="1">
        <f t="shared" si="20"/>
        <v>112.12</v>
      </c>
      <c r="J82" s="23">
        <f t="shared" si="13"/>
        <v>0.58852502377248794</v>
      </c>
      <c r="K82" s="23">
        <f t="shared" si="14"/>
        <v>1.9568631573360424</v>
      </c>
      <c r="L82" s="23">
        <f t="shared" si="15"/>
        <v>1.3698201134775712</v>
      </c>
      <c r="M82" s="23">
        <f t="shared" si="16"/>
        <v>9.7177325146166496</v>
      </c>
      <c r="N82" s="24">
        <f t="shared" si="17"/>
        <v>0.23121801568299552</v>
      </c>
      <c r="O82" s="24">
        <f t="shared" si="18"/>
        <v>0.20606138679396824</v>
      </c>
      <c r="P82" t="s">
        <v>898</v>
      </c>
      <c r="Q82" t="s">
        <v>1073</v>
      </c>
    </row>
    <row r="83" spans="1:17">
      <c r="A83" s="1" t="s">
        <v>0</v>
      </c>
      <c r="B83" s="5" t="s">
        <v>21</v>
      </c>
      <c r="C83" s="1" t="s">
        <v>2</v>
      </c>
      <c r="D83" s="1" t="s">
        <v>17</v>
      </c>
      <c r="E83" s="3" t="s">
        <v>22</v>
      </c>
      <c r="F83" s="1">
        <v>33.22</v>
      </c>
      <c r="G83" s="1">
        <v>110.92</v>
      </c>
      <c r="H83" s="1">
        <f t="shared" si="19"/>
        <v>33.369999999999997</v>
      </c>
      <c r="I83" s="1">
        <f t="shared" si="20"/>
        <v>111.53</v>
      </c>
      <c r="J83" s="23">
        <f t="shared" si="13"/>
        <v>0.58241637139050773</v>
      </c>
      <c r="K83" s="23">
        <f t="shared" si="14"/>
        <v>1.9465657147492759</v>
      </c>
      <c r="L83" s="23">
        <f t="shared" si="15"/>
        <v>1.3759717101539373</v>
      </c>
      <c r="M83" s="23">
        <f t="shared" si="16"/>
        <v>9.3620586818856424</v>
      </c>
      <c r="N83" s="24">
        <f t="shared" si="17"/>
        <v>0.22383291967285485</v>
      </c>
      <c r="O83" s="24">
        <f t="shared" si="18"/>
        <v>0.19858242507743751</v>
      </c>
      <c r="P83" t="s">
        <v>898</v>
      </c>
      <c r="Q83" t="s">
        <v>1073</v>
      </c>
    </row>
    <row r="84" spans="1:17">
      <c r="A84" s="1" t="s">
        <v>0</v>
      </c>
      <c r="B84" s="5" t="s">
        <v>23</v>
      </c>
      <c r="C84" s="1" t="s">
        <v>2</v>
      </c>
      <c r="D84" s="1" t="s">
        <v>24</v>
      </c>
      <c r="E84" s="3" t="s">
        <v>25</v>
      </c>
      <c r="F84" s="1">
        <v>35.369999999999997</v>
      </c>
      <c r="G84" s="1">
        <v>119.17</v>
      </c>
      <c r="H84" s="1">
        <f t="shared" si="19"/>
        <v>35.619999999999997</v>
      </c>
      <c r="I84" s="1">
        <f t="shared" si="20"/>
        <v>119.28</v>
      </c>
      <c r="J84" s="23">
        <f t="shared" ref="J84:J107" si="21">RADIANS(H84)</f>
        <v>0.62168627956038014</v>
      </c>
      <c r="K84" s="23">
        <f t="shared" ref="K84:K107" si="22">RADIANS(I84)</f>
        <v>2.0818287317788364</v>
      </c>
      <c r="L84" s="23">
        <f t="shared" ref="L84:L107" si="23">((L$256-(2*L$257*SIN(J84)))^0.5)/L$257</f>
        <v>1.3363863304644463</v>
      </c>
      <c r="M84" s="23">
        <f t="shared" ref="M84:M107" si="24">L$257*(I84-(L$248))</f>
        <v>14.034045467759031</v>
      </c>
      <c r="N84" s="24">
        <f t="shared" ref="N84:N140" si="25">L84*SIN(RADIANS(M84))</f>
        <v>0.32407155750575339</v>
      </c>
      <c r="O84" s="24">
        <f t="shared" ref="O84:O107" si="26">L$255-L84*COS(RADIANS(M84))</f>
        <v>0.25972872060554497</v>
      </c>
      <c r="P84" t="s">
        <v>898</v>
      </c>
      <c r="Q84" t="s">
        <v>1073</v>
      </c>
    </row>
    <row r="85" spans="1:17">
      <c r="A85" s="1" t="s">
        <v>0</v>
      </c>
      <c r="B85" s="2" t="s">
        <v>26</v>
      </c>
      <c r="C85" s="1" t="s">
        <v>2</v>
      </c>
      <c r="D85" s="1" t="s">
        <v>24</v>
      </c>
      <c r="E85" s="3" t="s">
        <v>27</v>
      </c>
      <c r="F85" s="1">
        <v>36.75</v>
      </c>
      <c r="G85" s="1">
        <v>119.77</v>
      </c>
      <c r="H85" s="1">
        <f t="shared" si="19"/>
        <v>37.25</v>
      </c>
      <c r="I85" s="1">
        <f t="shared" si="20"/>
        <v>120.28</v>
      </c>
      <c r="J85" s="23">
        <f t="shared" si="21"/>
        <v>0.65013514636788772</v>
      </c>
      <c r="K85" s="23">
        <f t="shared" si="22"/>
        <v>2.0992820242987795</v>
      </c>
      <c r="L85" s="23">
        <f t="shared" si="23"/>
        <v>1.30766841994886</v>
      </c>
      <c r="M85" s="23">
        <f t="shared" si="24"/>
        <v>14.636882472387855</v>
      </c>
      <c r="N85" s="24">
        <f t="shared" si="25"/>
        <v>0.33043766258326723</v>
      </c>
      <c r="O85" s="24">
        <f t="shared" si="26"/>
        <v>0.29099605493372716</v>
      </c>
      <c r="P85" t="s">
        <v>898</v>
      </c>
      <c r="Q85" t="s">
        <v>1073</v>
      </c>
    </row>
    <row r="86" spans="1:17">
      <c r="A86" s="1" t="s">
        <v>0</v>
      </c>
      <c r="B86" s="5" t="s">
        <v>28</v>
      </c>
      <c r="C86" s="1" t="s">
        <v>2</v>
      </c>
      <c r="D86" s="1" t="s">
        <v>24</v>
      </c>
      <c r="E86" s="3" t="s">
        <v>29</v>
      </c>
      <c r="F86" s="1">
        <v>34.049999999999997</v>
      </c>
      <c r="G86" s="1">
        <v>118.25</v>
      </c>
      <c r="H86" s="1">
        <f t="shared" si="19"/>
        <v>34.08</v>
      </c>
      <c r="I86" s="1">
        <f t="shared" si="20"/>
        <v>118.42</v>
      </c>
      <c r="J86" s="23">
        <f t="shared" si="21"/>
        <v>0.59480820907966747</v>
      </c>
      <c r="K86" s="23">
        <f t="shared" si="22"/>
        <v>2.0668189002116852</v>
      </c>
      <c r="L86" s="23">
        <f t="shared" si="23"/>
        <v>1.3634900969617201</v>
      </c>
      <c r="M86" s="23">
        <f t="shared" si="24"/>
        <v>13.515605643778242</v>
      </c>
      <c r="N86" s="24">
        <f t="shared" si="25"/>
        <v>0.31866154252029716</v>
      </c>
      <c r="O86" s="24">
        <f t="shared" si="26"/>
        <v>0.2304963170795582</v>
      </c>
      <c r="P86" t="s">
        <v>898</v>
      </c>
      <c r="Q86" t="s">
        <v>1073</v>
      </c>
    </row>
    <row r="87" spans="1:17">
      <c r="A87" s="1" t="s">
        <v>0</v>
      </c>
      <c r="B87" s="5" t="s">
        <v>30</v>
      </c>
      <c r="C87" s="1" t="s">
        <v>2</v>
      </c>
      <c r="D87" s="1" t="s">
        <v>24</v>
      </c>
      <c r="E87" s="3" t="s">
        <v>31</v>
      </c>
      <c r="F87" s="1">
        <v>37.65</v>
      </c>
      <c r="G87" s="1">
        <v>120.98</v>
      </c>
      <c r="H87" s="1">
        <f t="shared" si="19"/>
        <v>38.08</v>
      </c>
      <c r="I87" s="1">
        <f t="shared" si="20"/>
        <v>121.63</v>
      </c>
      <c r="J87" s="23">
        <f t="shared" si="21"/>
        <v>0.66462137915944064</v>
      </c>
      <c r="K87" s="23">
        <f t="shared" si="22"/>
        <v>2.1228439692007028</v>
      </c>
      <c r="L87" s="23">
        <f t="shared" si="23"/>
        <v>1.2930401090123873</v>
      </c>
      <c r="M87" s="23">
        <f t="shared" si="24"/>
        <v>15.450712428636763</v>
      </c>
      <c r="N87" s="24">
        <f t="shared" si="25"/>
        <v>0.34447795310318979</v>
      </c>
      <c r="O87" s="24">
        <f t="shared" si="26"/>
        <v>0.30991671173177471</v>
      </c>
      <c r="P87" t="s">
        <v>898</v>
      </c>
      <c r="Q87" t="s">
        <v>1073</v>
      </c>
    </row>
    <row r="88" spans="1:17">
      <c r="A88" s="1" t="s">
        <v>0</v>
      </c>
      <c r="B88" s="2" t="s">
        <v>32</v>
      </c>
      <c r="C88" s="1" t="s">
        <v>2</v>
      </c>
      <c r="D88" s="1" t="s">
        <v>24</v>
      </c>
      <c r="E88" s="3" t="s">
        <v>33</v>
      </c>
      <c r="F88" s="1">
        <v>33.93</v>
      </c>
      <c r="G88" s="1">
        <v>117.38</v>
      </c>
      <c r="H88" s="1">
        <f t="shared" si="19"/>
        <v>34.549999999999997</v>
      </c>
      <c r="I88" s="1">
        <f t="shared" si="20"/>
        <v>117.63</v>
      </c>
      <c r="J88" s="23">
        <f t="shared" si="21"/>
        <v>0.60301125656404075</v>
      </c>
      <c r="K88" s="23">
        <f t="shared" si="22"/>
        <v>2.0530307991209296</v>
      </c>
      <c r="L88" s="23">
        <f t="shared" si="23"/>
        <v>1.3552222011969774</v>
      </c>
      <c r="M88" s="23">
        <f t="shared" si="24"/>
        <v>13.039364410121467</v>
      </c>
      <c r="N88" s="24">
        <f t="shared" si="25"/>
        <v>0.30576581714987611</v>
      </c>
      <c r="O88" s="24">
        <f t="shared" si="26"/>
        <v>0.23594814681239518</v>
      </c>
      <c r="P88" t="s">
        <v>898</v>
      </c>
      <c r="Q88" t="s">
        <v>1073</v>
      </c>
    </row>
    <row r="89" spans="1:17">
      <c r="A89" s="1" t="s">
        <v>0</v>
      </c>
      <c r="B89" s="5" t="s">
        <v>34</v>
      </c>
      <c r="C89" s="1" t="s">
        <v>2</v>
      </c>
      <c r="D89" s="1" t="s">
        <v>24</v>
      </c>
      <c r="E89" s="3" t="s">
        <v>35</v>
      </c>
      <c r="F89" s="1">
        <v>38.57</v>
      </c>
      <c r="G89" s="1">
        <v>121.48</v>
      </c>
      <c r="H89" s="1">
        <f t="shared" si="19"/>
        <v>38.950000000000003</v>
      </c>
      <c r="I89" s="1">
        <f t="shared" si="20"/>
        <v>121.8</v>
      </c>
      <c r="J89" s="23">
        <f t="shared" si="21"/>
        <v>0.67980574365179136</v>
      </c>
      <c r="K89" s="23">
        <f t="shared" si="22"/>
        <v>2.1258110289290935</v>
      </c>
      <c r="L89" s="23">
        <f t="shared" si="23"/>
        <v>1.2777074664367047</v>
      </c>
      <c r="M89" s="23">
        <f t="shared" si="24"/>
        <v>15.553194719423665</v>
      </c>
      <c r="N89" s="24">
        <f t="shared" si="25"/>
        <v>0.34259543062208386</v>
      </c>
      <c r="O89" s="24">
        <f t="shared" si="26"/>
        <v>0.32530604747279401</v>
      </c>
      <c r="P89" t="s">
        <v>898</v>
      </c>
      <c r="Q89" t="s">
        <v>1073</v>
      </c>
    </row>
    <row r="90" spans="1:17">
      <c r="A90" s="1" t="s">
        <v>0</v>
      </c>
      <c r="B90" s="5" t="s">
        <v>36</v>
      </c>
      <c r="C90" s="1" t="s">
        <v>2</v>
      </c>
      <c r="D90" s="1" t="s">
        <v>24</v>
      </c>
      <c r="E90" s="3" t="s">
        <v>37</v>
      </c>
      <c r="F90" s="1">
        <v>32.700000000000003</v>
      </c>
      <c r="G90" s="1">
        <v>117.15</v>
      </c>
      <c r="H90" s="1">
        <f t="shared" si="19"/>
        <v>33.17</v>
      </c>
      <c r="I90" s="1">
        <f t="shared" si="20"/>
        <v>117.25</v>
      </c>
      <c r="J90" s="23">
        <f t="shared" si="21"/>
        <v>0.57892571288651917</v>
      </c>
      <c r="K90" s="23">
        <f t="shared" si="22"/>
        <v>2.0463985479633515</v>
      </c>
      <c r="L90" s="23">
        <f t="shared" si="23"/>
        <v>1.3794856879447084</v>
      </c>
      <c r="M90" s="23">
        <f t="shared" si="24"/>
        <v>12.810286348362515</v>
      </c>
      <c r="N90" s="24">
        <f t="shared" si="25"/>
        <v>0.30586448217322704</v>
      </c>
      <c r="O90" s="24">
        <f t="shared" si="26"/>
        <v>0.2110766419966934</v>
      </c>
      <c r="P90" t="s">
        <v>898</v>
      </c>
      <c r="Q90" t="s">
        <v>1073</v>
      </c>
    </row>
    <row r="91" spans="1:17">
      <c r="A91" s="1" t="s">
        <v>0</v>
      </c>
      <c r="B91" s="5" t="s">
        <v>38</v>
      </c>
      <c r="C91" s="1" t="s">
        <v>2</v>
      </c>
      <c r="D91" s="1" t="s">
        <v>24</v>
      </c>
      <c r="E91" s="3" t="s">
        <v>39</v>
      </c>
      <c r="F91" s="1">
        <v>37.82</v>
      </c>
      <c r="G91" s="1">
        <v>112.4</v>
      </c>
      <c r="H91" s="1">
        <f t="shared" si="19"/>
        <v>38.369999999999997</v>
      </c>
      <c r="I91" s="1">
        <f t="shared" si="20"/>
        <v>112.67</v>
      </c>
      <c r="J91" s="23">
        <f t="shared" si="21"/>
        <v>0.66968283399022421</v>
      </c>
      <c r="K91" s="23">
        <f t="shared" si="22"/>
        <v>1.9664624682220111</v>
      </c>
      <c r="L91" s="23">
        <f t="shared" si="23"/>
        <v>1.2879289843803503</v>
      </c>
      <c r="M91" s="23">
        <f t="shared" si="24"/>
        <v>10.049292867162501</v>
      </c>
      <c r="N91" s="24">
        <f t="shared" si="25"/>
        <v>0.22473763937225488</v>
      </c>
      <c r="O91" s="24">
        <f t="shared" si="26"/>
        <v>0.28805675792947039</v>
      </c>
      <c r="P91" t="s">
        <v>898</v>
      </c>
      <c r="Q91" t="s">
        <v>1073</v>
      </c>
    </row>
    <row r="92" spans="1:17">
      <c r="A92" s="1" t="s">
        <v>0</v>
      </c>
      <c r="B92" s="5" t="s">
        <v>40</v>
      </c>
      <c r="C92" s="1" t="s">
        <v>2</v>
      </c>
      <c r="D92" s="1" t="s">
        <v>24</v>
      </c>
      <c r="E92" s="3" t="s">
        <v>41</v>
      </c>
      <c r="F92" s="1">
        <v>37.33</v>
      </c>
      <c r="G92" s="1">
        <v>121.88</v>
      </c>
      <c r="H92" s="1">
        <f t="shared" si="19"/>
        <v>37.549999999999997</v>
      </c>
      <c r="I92" s="1">
        <f t="shared" si="20"/>
        <v>122.47</v>
      </c>
      <c r="J92" s="23">
        <f t="shared" si="21"/>
        <v>0.65537113412387071</v>
      </c>
      <c r="K92" s="23">
        <f t="shared" si="22"/>
        <v>2.1375047349174552</v>
      </c>
      <c r="L92" s="23">
        <f t="shared" si="23"/>
        <v>1.3023812084697983</v>
      </c>
      <c r="M92" s="23">
        <f t="shared" si="24"/>
        <v>15.957095512524978</v>
      </c>
      <c r="N92" s="24">
        <f t="shared" si="25"/>
        <v>0.35804733668549144</v>
      </c>
      <c r="O92" s="24">
        <f t="shared" si="26"/>
        <v>0.30402869459221127</v>
      </c>
      <c r="P92" t="s">
        <v>898</v>
      </c>
      <c r="Q92" t="s">
        <v>1073</v>
      </c>
    </row>
    <row r="93" spans="1:17">
      <c r="A93" s="1" t="s">
        <v>0</v>
      </c>
      <c r="B93" s="5" t="s">
        <v>42</v>
      </c>
      <c r="C93" s="1" t="s">
        <v>2</v>
      </c>
      <c r="D93" s="1" t="s">
        <v>43</v>
      </c>
      <c r="E93" s="3" t="s">
        <v>44</v>
      </c>
      <c r="F93" s="1">
        <v>38.83</v>
      </c>
      <c r="G93" s="1">
        <v>104.82</v>
      </c>
      <c r="H93" s="1">
        <f t="shared" si="19"/>
        <v>39.380000000000003</v>
      </c>
      <c r="I93" s="1">
        <f t="shared" si="20"/>
        <v>105.37</v>
      </c>
      <c r="J93" s="23">
        <f t="shared" si="21"/>
        <v>0.68731065943536707</v>
      </c>
      <c r="K93" s="23">
        <f t="shared" si="22"/>
        <v>1.8390534328264252</v>
      </c>
      <c r="L93" s="23">
        <f t="shared" si="23"/>
        <v>1.2701305952499315</v>
      </c>
      <c r="M93" s="23">
        <f t="shared" si="24"/>
        <v>5.6485827333720859</v>
      </c>
      <c r="N93" s="24">
        <f t="shared" si="25"/>
        <v>0.12501482200681033</v>
      </c>
      <c r="O93" s="24">
        <f t="shared" si="26"/>
        <v>0.29226310880505357</v>
      </c>
      <c r="P93" t="s">
        <v>898</v>
      </c>
      <c r="Q93" t="s">
        <v>1073</v>
      </c>
    </row>
    <row r="94" spans="1:17">
      <c r="A94" s="1" t="s">
        <v>0</v>
      </c>
      <c r="B94" s="5" t="s">
        <v>45</v>
      </c>
      <c r="C94" s="1" t="s">
        <v>2</v>
      </c>
      <c r="D94" s="1" t="s">
        <v>43</v>
      </c>
      <c r="E94" s="3" t="s">
        <v>46</v>
      </c>
      <c r="F94" s="1">
        <v>40.229999999999997</v>
      </c>
      <c r="G94" s="1">
        <v>105.65</v>
      </c>
      <c r="H94" s="1">
        <f t="shared" si="19"/>
        <v>40.380000000000003</v>
      </c>
      <c r="I94" s="1">
        <f t="shared" si="20"/>
        <v>106.08</v>
      </c>
      <c r="J94" s="23">
        <f t="shared" si="21"/>
        <v>0.70476395195531027</v>
      </c>
      <c r="K94" s="23">
        <f t="shared" si="22"/>
        <v>1.8514452705155848</v>
      </c>
      <c r="L94" s="23">
        <f t="shared" si="23"/>
        <v>1.252516472021509</v>
      </c>
      <c r="M94" s="23">
        <f t="shared" si="24"/>
        <v>6.076597006658548</v>
      </c>
      <c r="N94" s="24">
        <f t="shared" si="25"/>
        <v>0.13258878337579277</v>
      </c>
      <c r="O94" s="24">
        <f t="shared" si="26"/>
        <v>0.31074741470091327</v>
      </c>
      <c r="P94" t="s">
        <v>898</v>
      </c>
      <c r="Q94" t="s">
        <v>1073</v>
      </c>
    </row>
    <row r="95" spans="1:17">
      <c r="A95" s="1" t="s">
        <v>0</v>
      </c>
      <c r="B95" s="7" t="s">
        <v>6</v>
      </c>
      <c r="C95" s="1" t="s">
        <v>2</v>
      </c>
      <c r="D95" s="8" t="s">
        <v>48</v>
      </c>
      <c r="E95" s="1" t="s">
        <v>52</v>
      </c>
      <c r="F95" s="1">
        <v>41.18</v>
      </c>
      <c r="G95" s="1">
        <v>73.180000000000007</v>
      </c>
      <c r="H95" s="1">
        <f t="shared" si="19"/>
        <v>41.3</v>
      </c>
      <c r="I95" s="1">
        <f t="shared" si="20"/>
        <v>73.3</v>
      </c>
      <c r="J95" s="23">
        <f t="shared" si="21"/>
        <v>0.72082098107365811</v>
      </c>
      <c r="K95" s="23">
        <f t="shared" si="22"/>
        <v>1.2793263417118435</v>
      </c>
      <c r="L95" s="23">
        <f t="shared" si="23"/>
        <v>1.2363235664057279</v>
      </c>
      <c r="M95" s="23">
        <f t="shared" si="24"/>
        <v>-13.684400005074313</v>
      </c>
      <c r="N95" s="24">
        <f t="shared" si="25"/>
        <v>-0.29248153216635536</v>
      </c>
      <c r="O95" s="24">
        <f t="shared" si="26"/>
        <v>0.35499757768261997</v>
      </c>
      <c r="P95" t="s">
        <v>898</v>
      </c>
      <c r="Q95" t="s">
        <v>1073</v>
      </c>
    </row>
    <row r="96" spans="1:17">
      <c r="A96" s="1" t="s">
        <v>0</v>
      </c>
      <c r="B96" s="5" t="s">
        <v>47</v>
      </c>
      <c r="C96" s="1" t="s">
        <v>2</v>
      </c>
      <c r="D96" s="1" t="s">
        <v>48</v>
      </c>
      <c r="E96" s="3" t="s">
        <v>49</v>
      </c>
      <c r="F96" s="1">
        <v>41.75</v>
      </c>
      <c r="G96" s="1">
        <v>72.67</v>
      </c>
      <c r="H96" s="1">
        <f t="shared" si="19"/>
        <v>42.25</v>
      </c>
      <c r="I96" s="1">
        <f t="shared" si="20"/>
        <v>73.12</v>
      </c>
      <c r="J96" s="23">
        <f t="shared" si="21"/>
        <v>0.73740160896760421</v>
      </c>
      <c r="K96" s="23">
        <f t="shared" si="22"/>
        <v>1.2761847490582539</v>
      </c>
      <c r="L96" s="23">
        <f t="shared" si="23"/>
        <v>1.2196199411139668</v>
      </c>
      <c r="M96" s="23">
        <f t="shared" si="24"/>
        <v>-13.792910665907497</v>
      </c>
      <c r="N96" s="24">
        <f t="shared" si="25"/>
        <v>-0.29077360899278037</v>
      </c>
      <c r="O96" s="24">
        <f t="shared" si="26"/>
        <v>0.37177560909113572</v>
      </c>
      <c r="P96" t="s">
        <v>898</v>
      </c>
      <c r="Q96" t="s">
        <v>1073</v>
      </c>
    </row>
    <row r="97" spans="1:17">
      <c r="A97" s="1" t="s">
        <v>0</v>
      </c>
      <c r="B97" s="2" t="s">
        <v>50</v>
      </c>
      <c r="C97" s="1" t="s">
        <v>2</v>
      </c>
      <c r="D97" s="1" t="s">
        <v>48</v>
      </c>
      <c r="E97" s="3" t="s">
        <v>51</v>
      </c>
      <c r="F97" s="1">
        <v>41.3</v>
      </c>
      <c r="G97" s="1">
        <v>72.92</v>
      </c>
      <c r="H97" s="1">
        <f t="shared" si="19"/>
        <v>41.5</v>
      </c>
      <c r="I97" s="1">
        <f t="shared" si="20"/>
        <v>73.53</v>
      </c>
      <c r="J97" s="23">
        <f t="shared" si="21"/>
        <v>0.72431163957764677</v>
      </c>
      <c r="K97" s="23">
        <f t="shared" si="22"/>
        <v>1.2833405989914306</v>
      </c>
      <c r="L97" s="23">
        <f t="shared" si="23"/>
        <v>1.2328053784369333</v>
      </c>
      <c r="M97" s="23">
        <f t="shared" si="24"/>
        <v>-13.545747494009682</v>
      </c>
      <c r="N97" s="24">
        <f t="shared" si="25"/>
        <v>-0.28874973781894087</v>
      </c>
      <c r="O97" s="24">
        <f t="shared" si="26"/>
        <v>0.35771363035432047</v>
      </c>
      <c r="P97" t="s">
        <v>898</v>
      </c>
      <c r="Q97" t="s">
        <v>1073</v>
      </c>
    </row>
    <row r="98" spans="1:17">
      <c r="A98" s="1" t="s">
        <v>0</v>
      </c>
      <c r="B98" s="7" t="s">
        <v>53</v>
      </c>
      <c r="C98" s="1" t="s">
        <v>2</v>
      </c>
      <c r="D98" s="8" t="s">
        <v>53</v>
      </c>
      <c r="E98" s="1" t="s">
        <v>54</v>
      </c>
      <c r="F98" s="1">
        <v>38.9</v>
      </c>
      <c r="G98" s="1">
        <v>77</v>
      </c>
      <c r="H98" s="1">
        <f t="shared" si="19"/>
        <v>39.5</v>
      </c>
      <c r="I98" s="1">
        <f t="shared" si="20"/>
        <v>77</v>
      </c>
      <c r="J98" s="23">
        <f t="shared" si="21"/>
        <v>0.68940505453776013</v>
      </c>
      <c r="K98" s="23">
        <f t="shared" si="22"/>
        <v>1.3439035240356338</v>
      </c>
      <c r="L98" s="23">
        <f t="shared" si="23"/>
        <v>1.2680163643304592</v>
      </c>
      <c r="M98" s="23">
        <f t="shared" si="24"/>
        <v>-11.453903087947662</v>
      </c>
      <c r="N98" s="24">
        <f t="shared" si="25"/>
        <v>-0.25180202838831722</v>
      </c>
      <c r="O98" s="24">
        <f t="shared" si="26"/>
        <v>0.31346278050512422</v>
      </c>
      <c r="P98" t="s">
        <v>898</v>
      </c>
      <c r="Q98" t="s">
        <v>1073</v>
      </c>
    </row>
    <row r="99" spans="1:17">
      <c r="A99" s="1" t="s">
        <v>0</v>
      </c>
      <c r="B99" t="s">
        <v>55</v>
      </c>
      <c r="C99" s="1" t="s">
        <v>2</v>
      </c>
      <c r="D99" s="8" t="s">
        <v>56</v>
      </c>
      <c r="E99" s="1" t="s">
        <v>57</v>
      </c>
      <c r="F99" s="1">
        <v>39.729999999999997</v>
      </c>
      <c r="G99" s="1">
        <v>75.53</v>
      </c>
      <c r="H99" s="1">
        <f t="shared" si="19"/>
        <v>40.22</v>
      </c>
      <c r="I99" s="1">
        <f t="shared" si="20"/>
        <v>75.88</v>
      </c>
      <c r="J99" s="23">
        <f t="shared" si="21"/>
        <v>0.7019714251521193</v>
      </c>
      <c r="K99" s="23">
        <f t="shared" si="22"/>
        <v>1.3243558364132972</v>
      </c>
      <c r="L99" s="23">
        <f t="shared" si="23"/>
        <v>1.2553339555325373</v>
      </c>
      <c r="M99" s="23">
        <f t="shared" si="24"/>
        <v>-12.129080533131948</v>
      </c>
      <c r="N99" s="24">
        <f t="shared" si="25"/>
        <v>-0.2637642565483011</v>
      </c>
      <c r="O99" s="24">
        <f t="shared" si="26"/>
        <v>0.32891554698342396</v>
      </c>
      <c r="P99" t="s">
        <v>901</v>
      </c>
      <c r="Q99" t="s">
        <v>1073</v>
      </c>
    </row>
    <row r="100" spans="1:17">
      <c r="A100" s="1" t="s">
        <v>0</v>
      </c>
      <c r="B100" s="7" t="s">
        <v>60</v>
      </c>
      <c r="C100" s="1" t="s">
        <v>2</v>
      </c>
      <c r="D100" s="8" t="s">
        <v>60</v>
      </c>
      <c r="E100" s="1" t="s">
        <v>72</v>
      </c>
      <c r="F100" s="1">
        <v>27.33</v>
      </c>
      <c r="G100" s="1">
        <v>81.5</v>
      </c>
      <c r="H100" s="1">
        <f t="shared" si="19"/>
        <v>27.55</v>
      </c>
      <c r="I100" s="1">
        <f t="shared" si="20"/>
        <v>81.83</v>
      </c>
      <c r="J100" s="23">
        <f t="shared" si="21"/>
        <v>0.48083820892443779</v>
      </c>
      <c r="K100" s="23">
        <f t="shared" si="22"/>
        <v>1.4282029269069598</v>
      </c>
      <c r="L100" s="23">
        <f t="shared" si="23"/>
        <v>1.4777218969004133</v>
      </c>
      <c r="M100" s="23">
        <f t="shared" si="24"/>
        <v>-8.5422003555904418</v>
      </c>
      <c r="N100" s="24">
        <f t="shared" si="25"/>
        <v>-0.21949758310195105</v>
      </c>
      <c r="O100" s="24">
        <f t="shared" si="26"/>
        <v>9.4897203124800766E-2</v>
      </c>
      <c r="P100" t="s">
        <v>881</v>
      </c>
      <c r="Q100" t="s">
        <v>1073</v>
      </c>
    </row>
    <row r="101" spans="1:17">
      <c r="A101" s="1" t="s">
        <v>0</v>
      </c>
      <c r="B101" s="7" t="s">
        <v>59</v>
      </c>
      <c r="C101" s="1" t="s">
        <v>2</v>
      </c>
      <c r="D101" s="8" t="s">
        <v>60</v>
      </c>
      <c r="E101" s="1" t="s">
        <v>61</v>
      </c>
      <c r="F101" s="1">
        <v>30.33</v>
      </c>
      <c r="G101" s="1">
        <v>81.650000000000006</v>
      </c>
      <c r="H101" s="1">
        <f t="shared" si="19"/>
        <v>30.55</v>
      </c>
      <c r="I101" s="1">
        <f t="shared" si="20"/>
        <v>82.08</v>
      </c>
      <c r="J101" s="23">
        <f t="shared" si="21"/>
        <v>0.5331980864842677</v>
      </c>
      <c r="K101" s="23">
        <f t="shared" si="22"/>
        <v>1.4325662500369456</v>
      </c>
      <c r="L101" s="23">
        <f t="shared" si="23"/>
        <v>1.42541971022353</v>
      </c>
      <c r="M101" s="23">
        <f t="shared" si="24"/>
        <v>-8.3914911044332356</v>
      </c>
      <c r="N101" s="24">
        <f t="shared" si="25"/>
        <v>-0.2080202102724743</v>
      </c>
      <c r="O101" s="24">
        <f t="shared" si="26"/>
        <v>0.14606713904913704</v>
      </c>
      <c r="P101" t="s">
        <v>881</v>
      </c>
      <c r="Q101" t="s">
        <v>1073</v>
      </c>
    </row>
    <row r="102" spans="1:17">
      <c r="A102" s="1" t="s">
        <v>0</v>
      </c>
      <c r="B102" s="7" t="s">
        <v>62</v>
      </c>
      <c r="C102" s="1" t="s">
        <v>2</v>
      </c>
      <c r="D102" s="8" t="s">
        <v>60</v>
      </c>
      <c r="E102" s="1" t="s">
        <v>63</v>
      </c>
      <c r="F102" s="1">
        <v>26.3</v>
      </c>
      <c r="G102" s="1">
        <v>80.33</v>
      </c>
      <c r="H102" s="1">
        <f t="shared" si="19"/>
        <v>26.5</v>
      </c>
      <c r="I102" s="1">
        <f t="shared" si="20"/>
        <v>80.55</v>
      </c>
      <c r="J102" s="23">
        <f t="shared" si="21"/>
        <v>0.46251225177849731</v>
      </c>
      <c r="K102" s="23">
        <f t="shared" si="22"/>
        <v>1.4058627124814325</v>
      </c>
      <c r="L102" s="23">
        <f t="shared" si="23"/>
        <v>1.4959350065262034</v>
      </c>
      <c r="M102" s="23">
        <f t="shared" si="24"/>
        <v>-9.3138317215153368</v>
      </c>
      <c r="N102" s="24">
        <f t="shared" si="25"/>
        <v>-0.24210519159992969</v>
      </c>
      <c r="O102" s="24">
        <f t="shared" si="26"/>
        <v>8.0012720311929186E-2</v>
      </c>
      <c r="P102" t="s">
        <v>881</v>
      </c>
      <c r="Q102" t="s">
        <v>1073</v>
      </c>
    </row>
    <row r="103" spans="1:17">
      <c r="A103" s="1" t="s">
        <v>0</v>
      </c>
      <c r="B103" s="7" t="s">
        <v>64</v>
      </c>
      <c r="C103" s="1" t="s">
        <v>2</v>
      </c>
      <c r="D103" s="8" t="s">
        <v>60</v>
      </c>
      <c r="E103" s="1" t="s">
        <v>65</v>
      </c>
      <c r="F103" s="1">
        <v>28.53</v>
      </c>
      <c r="G103" s="1">
        <v>81.37</v>
      </c>
      <c r="H103" s="1">
        <f t="shared" si="19"/>
        <v>28.88</v>
      </c>
      <c r="I103" s="1">
        <f t="shared" si="20"/>
        <v>81.62</v>
      </c>
      <c r="J103" s="23">
        <f t="shared" si="21"/>
        <v>0.50405108797596232</v>
      </c>
      <c r="K103" s="23">
        <f t="shared" si="22"/>
        <v>1.424537735477772</v>
      </c>
      <c r="L103" s="23">
        <f t="shared" si="23"/>
        <v>1.4545796668700346</v>
      </c>
      <c r="M103" s="23">
        <f t="shared" si="24"/>
        <v>-8.6687961265624907</v>
      </c>
      <c r="N103" s="24">
        <f t="shared" si="25"/>
        <v>-0.21923781672416459</v>
      </c>
      <c r="O103" s="24">
        <f t="shared" si="26"/>
        <v>0.11826360849820383</v>
      </c>
      <c r="P103" t="s">
        <v>881</v>
      </c>
      <c r="Q103" t="s">
        <v>1073</v>
      </c>
    </row>
    <row r="104" spans="1:17">
      <c r="A104" s="1" t="s">
        <v>0</v>
      </c>
      <c r="B104" s="7" t="s">
        <v>66</v>
      </c>
      <c r="C104" s="1" t="s">
        <v>2</v>
      </c>
      <c r="D104" s="8" t="s">
        <v>60</v>
      </c>
      <c r="E104" s="1" t="s">
        <v>67</v>
      </c>
      <c r="F104" s="1">
        <v>30.43</v>
      </c>
      <c r="G104" s="1">
        <v>87.2</v>
      </c>
      <c r="H104" s="1">
        <f t="shared" si="19"/>
        <v>30.72</v>
      </c>
      <c r="I104" s="1">
        <f t="shared" si="20"/>
        <v>87.33</v>
      </c>
      <c r="J104" s="23">
        <f t="shared" si="21"/>
        <v>0.53616514621265798</v>
      </c>
      <c r="K104" s="23">
        <f t="shared" si="22"/>
        <v>1.524196035766648</v>
      </c>
      <c r="L104" s="23">
        <f t="shared" si="23"/>
        <v>1.4224456293364318</v>
      </c>
      <c r="M104" s="23">
        <f t="shared" si="24"/>
        <v>-5.2265968301319079</v>
      </c>
      <c r="N104" s="24">
        <f t="shared" si="25"/>
        <v>-0.12957748859310245</v>
      </c>
      <c r="O104" s="24">
        <f t="shared" si="26"/>
        <v>0.13969491690466618</v>
      </c>
      <c r="P104" t="s">
        <v>881</v>
      </c>
      <c r="Q104" t="s">
        <v>1073</v>
      </c>
    </row>
    <row r="105" spans="1:17">
      <c r="A105" s="1" t="s">
        <v>0</v>
      </c>
      <c r="B105" s="7" t="s">
        <v>73</v>
      </c>
      <c r="C105" s="1" t="s">
        <v>2</v>
      </c>
      <c r="D105" s="8" t="s">
        <v>60</v>
      </c>
      <c r="E105" s="1" t="s">
        <v>74</v>
      </c>
      <c r="F105" s="1">
        <v>30.45</v>
      </c>
      <c r="G105">
        <v>84.25</v>
      </c>
      <c r="H105" s="1">
        <f t="shared" si="19"/>
        <v>30.75</v>
      </c>
      <c r="I105" s="1">
        <f t="shared" si="20"/>
        <v>84.42</v>
      </c>
      <c r="J105" s="23">
        <f t="shared" si="21"/>
        <v>0.53668874498825636</v>
      </c>
      <c r="K105" s="23">
        <f t="shared" si="22"/>
        <v>1.473406954533613</v>
      </c>
      <c r="L105" s="23">
        <f t="shared" si="23"/>
        <v>1.421920689665332</v>
      </c>
      <c r="M105" s="23">
        <f t="shared" si="24"/>
        <v>-6.9808525136017838</v>
      </c>
      <c r="N105" s="24">
        <f t="shared" si="25"/>
        <v>-0.17281688617139543</v>
      </c>
      <c r="O105" s="24">
        <f t="shared" si="26"/>
        <v>0.1448465891205859</v>
      </c>
      <c r="P105" t="s">
        <v>881</v>
      </c>
      <c r="Q105" t="s">
        <v>1073</v>
      </c>
    </row>
    <row r="106" spans="1:17">
      <c r="A106" s="1" t="s">
        <v>0</v>
      </c>
      <c r="B106" s="7" t="s">
        <v>68</v>
      </c>
      <c r="C106" s="1" t="s">
        <v>2</v>
      </c>
      <c r="D106" s="8" t="s">
        <v>60</v>
      </c>
      <c r="E106" s="1" t="s">
        <v>69</v>
      </c>
      <c r="F106" s="1">
        <v>27.93</v>
      </c>
      <c r="G106" s="1">
        <v>82.45</v>
      </c>
      <c r="H106" s="1">
        <f t="shared" si="19"/>
        <v>28.55</v>
      </c>
      <c r="I106" s="1">
        <f t="shared" si="20"/>
        <v>82.75</v>
      </c>
      <c r="J106" s="23">
        <f t="shared" si="21"/>
        <v>0.49829150144438111</v>
      </c>
      <c r="K106" s="23">
        <f t="shared" si="22"/>
        <v>1.4442599560253078</v>
      </c>
      <c r="L106" s="23">
        <f t="shared" si="23"/>
        <v>1.4603288424556389</v>
      </c>
      <c r="M106" s="23">
        <f t="shared" si="24"/>
        <v>-7.987590311331922</v>
      </c>
      <c r="N106" s="24">
        <f t="shared" si="25"/>
        <v>-0.20292527428185578</v>
      </c>
      <c r="O106" s="24">
        <f t="shared" si="26"/>
        <v>0.11006532146299963</v>
      </c>
      <c r="P106" t="s">
        <v>881</v>
      </c>
      <c r="Q106" t="s">
        <v>1073</v>
      </c>
    </row>
    <row r="107" spans="1:17">
      <c r="A107" s="1" t="s">
        <v>0</v>
      </c>
      <c r="B107" s="7" t="s">
        <v>70</v>
      </c>
      <c r="C107" s="1" t="s">
        <v>2</v>
      </c>
      <c r="D107" s="8" t="s">
        <v>60</v>
      </c>
      <c r="E107" s="1" t="s">
        <v>71</v>
      </c>
      <c r="F107" s="1">
        <v>26.7</v>
      </c>
      <c r="G107">
        <v>80.05</v>
      </c>
      <c r="H107" s="1">
        <f t="shared" si="19"/>
        <v>27.17</v>
      </c>
      <c r="I107" s="1">
        <f t="shared" si="20"/>
        <v>80.08</v>
      </c>
      <c r="J107" s="23">
        <f t="shared" si="21"/>
        <v>0.47420595776685937</v>
      </c>
      <c r="K107" s="23">
        <f t="shared" si="22"/>
        <v>1.3976596649970592</v>
      </c>
      <c r="L107" s="23">
        <f t="shared" si="23"/>
        <v>1.4843193885146342</v>
      </c>
      <c r="M107" s="23">
        <f t="shared" si="24"/>
        <v>-9.5971651136908829</v>
      </c>
      <c r="N107" s="24">
        <f t="shared" si="25"/>
        <v>-0.24746567101215911</v>
      </c>
      <c r="O107" s="24">
        <f t="shared" si="26"/>
        <v>9.2681048754608586E-2</v>
      </c>
      <c r="P107" t="s">
        <v>881</v>
      </c>
      <c r="Q107" t="s">
        <v>1073</v>
      </c>
    </row>
    <row r="108" spans="1:17">
      <c r="A108" s="1" t="s">
        <v>0</v>
      </c>
      <c r="B108" s="7" t="s">
        <v>75</v>
      </c>
      <c r="C108" s="1" t="s">
        <v>2</v>
      </c>
      <c r="D108" s="8" t="s">
        <v>76</v>
      </c>
      <c r="E108" s="1" t="s">
        <v>77</v>
      </c>
      <c r="F108" s="1">
        <v>33.729999999999997</v>
      </c>
      <c r="G108" s="1">
        <v>84.38</v>
      </c>
      <c r="H108" s="1">
        <f t="shared" ref="H108:H139" si="27">ROUND((ROUNDDOWN(F108,0)+(F108-ROUNDDOWN(F108,0))*(5/3)),2)</f>
        <v>34.22</v>
      </c>
      <c r="I108" s="1">
        <f t="shared" ref="I108:I139" si="28">ROUND((ROUNDDOWN(G108,0)+(G108-ROUNDDOWN(G108,0))*(5/3)),2)</f>
        <v>84.63</v>
      </c>
      <c r="J108" s="23">
        <f t="shared" ref="J108:J139" si="29">RADIANS(H108)</f>
        <v>0.5972516700324596</v>
      </c>
      <c r="K108" s="23">
        <f t="shared" ref="K108:K139" si="30">RADIANS(I108)</f>
        <v>1.4770721459628011</v>
      </c>
      <c r="L108" s="23">
        <f t="shared" ref="L108:L139" si="31">((L$256-(2*L$257*SIN(J108)))^0.5)/L$257</f>
        <v>1.3610277407772056</v>
      </c>
      <c r="M108" s="23">
        <f t="shared" ref="M108:M139" si="32">L$257*(I108-(L$248))</f>
        <v>-6.8542567426297349</v>
      </c>
      <c r="N108" s="24">
        <f t="shared" si="25"/>
        <v>-0.16243078391917004</v>
      </c>
      <c r="O108" s="24">
        <f t="shared" ref="O108:O139" si="33">L$255-L108*COS(RADIANS(M108))</f>
        <v>0.20492593669255066</v>
      </c>
      <c r="P108" t="s">
        <v>881</v>
      </c>
      <c r="Q108" t="s">
        <v>1073</v>
      </c>
    </row>
    <row r="109" spans="1:17">
      <c r="A109" s="1" t="s">
        <v>0</v>
      </c>
      <c r="B109" s="7" t="s">
        <v>78</v>
      </c>
      <c r="C109" s="1" t="s">
        <v>2</v>
      </c>
      <c r="D109" s="8" t="s">
        <v>76</v>
      </c>
      <c r="E109" s="1" t="s">
        <v>79</v>
      </c>
      <c r="F109" s="1">
        <v>33.47</v>
      </c>
      <c r="G109">
        <v>81.97</v>
      </c>
      <c r="H109" s="1">
        <f t="shared" si="27"/>
        <v>33.78</v>
      </c>
      <c r="I109" s="1">
        <f t="shared" si="28"/>
        <v>82.62</v>
      </c>
      <c r="J109" s="23">
        <f t="shared" si="29"/>
        <v>0.58957222132368459</v>
      </c>
      <c r="K109" s="23">
        <f t="shared" si="30"/>
        <v>1.4419910279977151</v>
      </c>
      <c r="L109" s="23">
        <f t="shared" si="31"/>
        <v>1.3687652924401821</v>
      </c>
      <c r="M109" s="23">
        <f t="shared" si="32"/>
        <v>-8.0659591219336662</v>
      </c>
      <c r="N109" s="24">
        <f t="shared" si="25"/>
        <v>-0.19205557666020426</v>
      </c>
      <c r="O109" s="24">
        <f t="shared" si="33"/>
        <v>0.20100196384550229</v>
      </c>
      <c r="P109" t="s">
        <v>881</v>
      </c>
      <c r="Q109" t="s">
        <v>1073</v>
      </c>
    </row>
    <row r="110" spans="1:17">
      <c r="A110" s="1" t="s">
        <v>0</v>
      </c>
      <c r="B110" s="7" t="s">
        <v>82</v>
      </c>
      <c r="C110" s="1" t="s">
        <v>2</v>
      </c>
      <c r="D110" s="8" t="s">
        <v>76</v>
      </c>
      <c r="E110" s="1" t="s">
        <v>83</v>
      </c>
      <c r="F110" s="1">
        <v>32.479999999999997</v>
      </c>
      <c r="G110">
        <v>84.93</v>
      </c>
      <c r="H110" s="1">
        <f t="shared" si="27"/>
        <v>32.799999999999997</v>
      </c>
      <c r="I110" s="1">
        <f t="shared" si="28"/>
        <v>85.55</v>
      </c>
      <c r="J110" s="23">
        <f t="shared" si="29"/>
        <v>0.57246799465414</v>
      </c>
      <c r="K110" s="23">
        <f t="shared" si="30"/>
        <v>1.4931291750811488</v>
      </c>
      <c r="L110" s="23">
        <f t="shared" si="31"/>
        <v>1.385984062422692</v>
      </c>
      <c r="M110" s="23">
        <f t="shared" si="32"/>
        <v>-6.2996466983712152</v>
      </c>
      <c r="N110" s="24">
        <f t="shared" si="25"/>
        <v>-0.15208151152089097</v>
      </c>
      <c r="O110" s="24">
        <f t="shared" si="33"/>
        <v>0.17861134876543017</v>
      </c>
      <c r="P110" t="s">
        <v>881</v>
      </c>
      <c r="Q110" t="s">
        <v>1073</v>
      </c>
    </row>
    <row r="111" spans="1:17">
      <c r="A111" s="1" t="s">
        <v>0</v>
      </c>
      <c r="B111" s="7" t="s">
        <v>80</v>
      </c>
      <c r="C111" s="1" t="s">
        <v>2</v>
      </c>
      <c r="D111" s="8" t="s">
        <v>76</v>
      </c>
      <c r="E111" s="1" t="s">
        <v>81</v>
      </c>
      <c r="F111" s="1">
        <v>32.83</v>
      </c>
      <c r="G111" s="1">
        <v>83.65</v>
      </c>
      <c r="H111" s="1">
        <f t="shared" si="27"/>
        <v>33.380000000000003</v>
      </c>
      <c r="I111" s="1">
        <f t="shared" si="28"/>
        <v>84.08</v>
      </c>
      <c r="J111" s="23">
        <f t="shared" si="29"/>
        <v>0.58259090431570726</v>
      </c>
      <c r="K111" s="23">
        <f t="shared" si="30"/>
        <v>1.4674728350768322</v>
      </c>
      <c r="L111" s="23">
        <f t="shared" si="31"/>
        <v>1.3757959874319754</v>
      </c>
      <c r="M111" s="23">
        <f t="shared" si="32"/>
        <v>-7.1858170951755866</v>
      </c>
      <c r="N111" s="24">
        <f t="shared" si="25"/>
        <v>-0.1720950776666319</v>
      </c>
      <c r="O111" s="24">
        <f t="shared" si="33"/>
        <v>0.19123626240137459</v>
      </c>
      <c r="P111" t="s">
        <v>881</v>
      </c>
      <c r="Q111" t="s">
        <v>1073</v>
      </c>
    </row>
    <row r="112" spans="1:17">
      <c r="A112" s="1" t="s">
        <v>0</v>
      </c>
      <c r="B112" s="7" t="s">
        <v>84</v>
      </c>
      <c r="C112" s="1" t="s">
        <v>2</v>
      </c>
      <c r="D112" s="8" t="s">
        <v>76</v>
      </c>
      <c r="E112" s="1" t="s">
        <v>85</v>
      </c>
      <c r="F112" s="1">
        <v>32.07</v>
      </c>
      <c r="G112" s="1">
        <v>81.08</v>
      </c>
      <c r="H112" s="1">
        <f t="shared" si="27"/>
        <v>32.119999999999997</v>
      </c>
      <c r="I112" s="1">
        <f t="shared" si="28"/>
        <v>81.13</v>
      </c>
      <c r="J112" s="23">
        <f t="shared" si="29"/>
        <v>0.56059975574057863</v>
      </c>
      <c r="K112" s="23">
        <f t="shared" si="30"/>
        <v>1.4159856221429994</v>
      </c>
      <c r="L112" s="23">
        <f t="shared" si="31"/>
        <v>1.3979179537229407</v>
      </c>
      <c r="M112" s="23">
        <f t="shared" si="32"/>
        <v>-8.9641862588306189</v>
      </c>
      <c r="N112" s="24">
        <f t="shared" si="25"/>
        <v>-0.21781946908122116</v>
      </c>
      <c r="O112" s="24">
        <f t="shared" si="33"/>
        <v>0.17538264383851621</v>
      </c>
      <c r="P112" t="s">
        <v>881</v>
      </c>
      <c r="Q112" t="s">
        <v>1073</v>
      </c>
    </row>
    <row r="113" spans="1:17">
      <c r="A113" s="1" t="s">
        <v>0</v>
      </c>
      <c r="B113" s="5" t="s">
        <v>86</v>
      </c>
      <c r="C113" s="1" t="s">
        <v>2</v>
      </c>
      <c r="D113" s="1" t="s">
        <v>87</v>
      </c>
      <c r="E113" s="3" t="s">
        <v>89</v>
      </c>
      <c r="F113" s="1">
        <v>41.58</v>
      </c>
      <c r="G113" s="1">
        <v>93.62</v>
      </c>
      <c r="H113" s="1">
        <f t="shared" si="27"/>
        <v>41.97</v>
      </c>
      <c r="I113" s="1">
        <f t="shared" si="28"/>
        <v>94.03</v>
      </c>
      <c r="J113" s="23">
        <f t="shared" si="29"/>
        <v>0.73251468706202005</v>
      </c>
      <c r="K113" s="23">
        <f t="shared" si="30"/>
        <v>1.6411330956502681</v>
      </c>
      <c r="L113" s="23">
        <f t="shared" si="31"/>
        <v>1.2245409769427058</v>
      </c>
      <c r="M113" s="23">
        <f t="shared" si="32"/>
        <v>-1.1875888991187831</v>
      </c>
      <c r="N113" s="24">
        <f t="shared" si="25"/>
        <v>-2.5379655456111261E-2</v>
      </c>
      <c r="O113" s="24">
        <f t="shared" si="33"/>
        <v>0.33194838830295104</v>
      </c>
      <c r="P113" t="s">
        <v>881</v>
      </c>
      <c r="Q113" t="s">
        <v>1073</v>
      </c>
    </row>
    <row r="114" spans="1:17">
      <c r="A114" s="1" t="s">
        <v>0</v>
      </c>
      <c r="B114" s="2" t="s">
        <v>90</v>
      </c>
      <c r="C114" s="1" t="s">
        <v>2</v>
      </c>
      <c r="D114" s="1" t="s">
        <v>87</v>
      </c>
      <c r="E114" s="3" t="s">
        <v>91</v>
      </c>
      <c r="F114" s="1">
        <v>44.33</v>
      </c>
      <c r="G114" s="1">
        <v>93.2</v>
      </c>
      <c r="H114" s="1">
        <f t="shared" si="27"/>
        <v>44.55</v>
      </c>
      <c r="I114" s="1">
        <f t="shared" si="28"/>
        <v>93.33</v>
      </c>
      <c r="J114" s="23">
        <f t="shared" si="29"/>
        <v>0.77754418176347373</v>
      </c>
      <c r="K114" s="23">
        <f t="shared" si="30"/>
        <v>1.6289157908863077</v>
      </c>
      <c r="L114" s="23">
        <f t="shared" si="31"/>
        <v>1.1792857629143989</v>
      </c>
      <c r="M114" s="23">
        <f t="shared" si="32"/>
        <v>-1.6095748023589618</v>
      </c>
      <c r="N114" s="24">
        <f t="shared" si="25"/>
        <v>-3.3124586325289779E-2</v>
      </c>
      <c r="O114" s="24">
        <f t="shared" si="33"/>
        <v>0.37740587141730364</v>
      </c>
      <c r="P114" t="s">
        <v>881</v>
      </c>
      <c r="Q114" t="s">
        <v>1073</v>
      </c>
    </row>
    <row r="115" spans="1:17">
      <c r="A115" s="1" t="s">
        <v>0</v>
      </c>
      <c r="B115" s="7" t="s">
        <v>86</v>
      </c>
      <c r="C115" s="1" t="s">
        <v>2</v>
      </c>
      <c r="D115" s="8" t="s">
        <v>87</v>
      </c>
      <c r="E115" s="1" t="s">
        <v>88</v>
      </c>
      <c r="F115" s="1">
        <v>41.53</v>
      </c>
      <c r="G115">
        <v>90.58</v>
      </c>
      <c r="H115" s="1">
        <f t="shared" si="27"/>
        <v>41.88</v>
      </c>
      <c r="I115" s="1">
        <f t="shared" si="28"/>
        <v>90.97</v>
      </c>
      <c r="J115" s="23">
        <f t="shared" si="29"/>
        <v>0.73094389073522525</v>
      </c>
      <c r="K115" s="23">
        <f t="shared" si="30"/>
        <v>1.5877260205392416</v>
      </c>
      <c r="L115" s="23">
        <f t="shared" si="31"/>
        <v>1.2261231383580966</v>
      </c>
      <c r="M115" s="23">
        <f t="shared" si="32"/>
        <v>-3.0322701332829869</v>
      </c>
      <c r="N115" s="24">
        <f t="shared" si="25"/>
        <v>-6.4859947458130937E-2</v>
      </c>
      <c r="O115" s="24">
        <f t="shared" si="33"/>
        <v>0.33181988651066474</v>
      </c>
      <c r="P115" t="s">
        <v>881</v>
      </c>
      <c r="Q115" t="s">
        <v>1073</v>
      </c>
    </row>
    <row r="116" spans="1:17">
      <c r="A116" s="1" t="s">
        <v>0</v>
      </c>
      <c r="B116" s="5" t="s">
        <v>92</v>
      </c>
      <c r="C116" s="1" t="s">
        <v>2</v>
      </c>
      <c r="D116" s="1" t="s">
        <v>87</v>
      </c>
      <c r="E116" s="3" t="s">
        <v>93</v>
      </c>
      <c r="F116" s="1">
        <v>42.48</v>
      </c>
      <c r="G116" s="1">
        <v>96.38</v>
      </c>
      <c r="H116" s="1">
        <f t="shared" si="27"/>
        <v>42.8</v>
      </c>
      <c r="I116" s="1">
        <f t="shared" si="28"/>
        <v>96.63</v>
      </c>
      <c r="J116" s="23">
        <f t="shared" si="29"/>
        <v>0.74700091985357298</v>
      </c>
      <c r="K116" s="23">
        <f t="shared" si="30"/>
        <v>1.6865116562021205</v>
      </c>
      <c r="L116" s="23">
        <f t="shared" si="31"/>
        <v>1.2099595538888637</v>
      </c>
      <c r="M116" s="23">
        <f t="shared" si="32"/>
        <v>0.37978731291615653</v>
      </c>
      <c r="N116" s="24">
        <f t="shared" si="25"/>
        <v>8.0202054416382978E-3</v>
      </c>
      <c r="O116" s="24">
        <f t="shared" si="33"/>
        <v>0.34629335683062101</v>
      </c>
      <c r="P116" t="s">
        <v>881</v>
      </c>
      <c r="Q116" t="s">
        <v>1073</v>
      </c>
    </row>
    <row r="117" spans="1:17">
      <c r="A117" s="1" t="s">
        <v>0</v>
      </c>
      <c r="B117" s="5" t="s">
        <v>94</v>
      </c>
      <c r="C117" s="1" t="s">
        <v>2</v>
      </c>
      <c r="D117" s="1" t="s">
        <v>95</v>
      </c>
      <c r="E117" s="3" t="s">
        <v>96</v>
      </c>
      <c r="F117" s="1">
        <v>43.6</v>
      </c>
      <c r="G117" s="1">
        <v>116.2</v>
      </c>
      <c r="H117" s="1">
        <f t="shared" si="27"/>
        <v>44</v>
      </c>
      <c r="I117" s="1">
        <f t="shared" si="28"/>
        <v>116.33</v>
      </c>
      <c r="J117" s="23">
        <f t="shared" si="29"/>
        <v>0.76794487087750496</v>
      </c>
      <c r="K117" s="23">
        <f t="shared" si="30"/>
        <v>2.0303415188450034</v>
      </c>
      <c r="L117" s="23">
        <f t="shared" si="31"/>
        <v>1.1889143272824814</v>
      </c>
      <c r="M117" s="23">
        <f t="shared" si="32"/>
        <v>12.255676304103996</v>
      </c>
      <c r="N117" s="24">
        <f t="shared" si="25"/>
        <v>0.25237617723714573</v>
      </c>
      <c r="O117" s="24">
        <f t="shared" si="33"/>
        <v>0.3944072632157396</v>
      </c>
      <c r="P117" t="s">
        <v>898</v>
      </c>
      <c r="Q117" t="s">
        <v>1073</v>
      </c>
    </row>
    <row r="118" spans="1:17">
      <c r="A118" s="1" t="s">
        <v>0</v>
      </c>
      <c r="B118" s="2" t="s">
        <v>97</v>
      </c>
      <c r="C118" s="1" t="s">
        <v>2</v>
      </c>
      <c r="D118" s="1" t="s">
        <v>95</v>
      </c>
      <c r="E118" s="3" t="s">
        <v>98</v>
      </c>
      <c r="F118" s="1">
        <v>43.5</v>
      </c>
      <c r="G118" s="1">
        <v>112.33</v>
      </c>
      <c r="H118" s="1">
        <f t="shared" si="27"/>
        <v>43.83</v>
      </c>
      <c r="I118" s="1">
        <f t="shared" si="28"/>
        <v>112.55</v>
      </c>
      <c r="J118" s="23">
        <f t="shared" si="29"/>
        <v>0.76497781114911456</v>
      </c>
      <c r="K118" s="23">
        <f t="shared" si="30"/>
        <v>1.9643680731196178</v>
      </c>
      <c r="L118" s="23">
        <f t="shared" si="31"/>
        <v>1.1918927570638032</v>
      </c>
      <c r="M118" s="23">
        <f t="shared" si="32"/>
        <v>9.9769524266070402</v>
      </c>
      <c r="N118" s="24">
        <f t="shared" si="25"/>
        <v>0.20649782630842967</v>
      </c>
      <c r="O118" s="24">
        <f t="shared" si="33"/>
        <v>0.38235794161660208</v>
      </c>
      <c r="P118" t="s">
        <v>898</v>
      </c>
      <c r="Q118" t="s">
        <v>1073</v>
      </c>
    </row>
    <row r="119" spans="1:17">
      <c r="A119" s="1" t="s">
        <v>0</v>
      </c>
      <c r="B119" s="5" t="s">
        <v>99</v>
      </c>
      <c r="C119" s="1" t="s">
        <v>2</v>
      </c>
      <c r="D119" s="1" t="s">
        <v>100</v>
      </c>
      <c r="E119" s="3" t="s">
        <v>101</v>
      </c>
      <c r="F119" s="1">
        <v>41.87</v>
      </c>
      <c r="G119" s="1">
        <v>87.62</v>
      </c>
      <c r="H119" s="1">
        <f t="shared" si="27"/>
        <v>42.45</v>
      </c>
      <c r="I119" s="1">
        <f t="shared" si="28"/>
        <v>88.03</v>
      </c>
      <c r="J119" s="23">
        <f t="shared" si="29"/>
        <v>0.74089226747159298</v>
      </c>
      <c r="K119" s="23">
        <f t="shared" si="30"/>
        <v>1.5364133405306084</v>
      </c>
      <c r="L119" s="23">
        <f t="shared" si="31"/>
        <v>1.2161061269247075</v>
      </c>
      <c r="M119" s="23">
        <f t="shared" si="32"/>
        <v>-4.804610926891729</v>
      </c>
      <c r="N119" s="24">
        <f t="shared" si="25"/>
        <v>-0.10185866158201218</v>
      </c>
      <c r="O119" s="24">
        <f t="shared" si="33"/>
        <v>0.34439345116838638</v>
      </c>
      <c r="P119" t="s">
        <v>881</v>
      </c>
      <c r="Q119" t="s">
        <v>1073</v>
      </c>
    </row>
    <row r="120" spans="1:17">
      <c r="A120" s="1" t="s">
        <v>0</v>
      </c>
      <c r="B120" s="5" t="s">
        <v>104</v>
      </c>
      <c r="C120" s="1" t="s">
        <v>2</v>
      </c>
      <c r="D120" s="1" t="s">
        <v>100</v>
      </c>
      <c r="E120" s="3" t="s">
        <v>105</v>
      </c>
      <c r="F120" s="1">
        <v>40.68</v>
      </c>
      <c r="G120" s="1">
        <v>89.58</v>
      </c>
      <c r="H120" s="1">
        <f t="shared" si="27"/>
        <v>41.13</v>
      </c>
      <c r="I120" s="1">
        <f t="shared" si="28"/>
        <v>89.97</v>
      </c>
      <c r="J120" s="23">
        <f t="shared" si="29"/>
        <v>0.71785392134526782</v>
      </c>
      <c r="K120" s="23">
        <f t="shared" si="30"/>
        <v>1.5702727280192983</v>
      </c>
      <c r="L120" s="23">
        <f t="shared" si="31"/>
        <v>1.2393146384710645</v>
      </c>
      <c r="M120" s="23">
        <f t="shared" si="32"/>
        <v>-3.6351071379118109</v>
      </c>
      <c r="N120" s="24">
        <f t="shared" si="25"/>
        <v>-7.8575068545795324E-2</v>
      </c>
      <c r="O120" s="24">
        <f t="shared" si="33"/>
        <v>0.31940510889750007</v>
      </c>
      <c r="P120" t="s">
        <v>881</v>
      </c>
      <c r="Q120" t="s">
        <v>1073</v>
      </c>
    </row>
    <row r="121" spans="1:17">
      <c r="A121" s="1" t="s">
        <v>0</v>
      </c>
      <c r="B121" s="5" t="s">
        <v>102</v>
      </c>
      <c r="C121" s="1" t="s">
        <v>2</v>
      </c>
      <c r="D121" s="1" t="s">
        <v>100</v>
      </c>
      <c r="E121" s="3" t="s">
        <v>103</v>
      </c>
      <c r="F121" s="1">
        <v>42.27</v>
      </c>
      <c r="G121" s="1">
        <v>89.08</v>
      </c>
      <c r="H121" s="1">
        <f t="shared" si="27"/>
        <v>42.45</v>
      </c>
      <c r="I121" s="1">
        <f t="shared" si="28"/>
        <v>89.13</v>
      </c>
      <c r="J121" s="23">
        <f t="shared" si="29"/>
        <v>0.74089226747159298</v>
      </c>
      <c r="K121" s="23">
        <f t="shared" si="30"/>
        <v>1.5556119623025459</v>
      </c>
      <c r="L121" s="23">
        <f t="shared" si="31"/>
        <v>1.2161061269247075</v>
      </c>
      <c r="M121" s="23">
        <f t="shared" si="32"/>
        <v>-4.1414902218000256</v>
      </c>
      <c r="N121" s="24">
        <f t="shared" si="25"/>
        <v>-8.7826835789331786E-2</v>
      </c>
      <c r="O121" s="24">
        <f t="shared" si="33"/>
        <v>0.34329576311955079</v>
      </c>
      <c r="P121" t="s">
        <v>881</v>
      </c>
      <c r="Q121" t="s">
        <v>1073</v>
      </c>
    </row>
    <row r="122" spans="1:17">
      <c r="A122" s="1" t="s">
        <v>0</v>
      </c>
      <c r="B122" s="2" t="s">
        <v>106</v>
      </c>
      <c r="C122" s="1" t="s">
        <v>2</v>
      </c>
      <c r="D122" s="1" t="s">
        <v>100</v>
      </c>
      <c r="E122" s="3" t="s">
        <v>107</v>
      </c>
      <c r="F122" s="1">
        <v>39.78</v>
      </c>
      <c r="G122" s="1">
        <v>89.65</v>
      </c>
      <c r="H122" s="1">
        <f t="shared" si="27"/>
        <v>40.299999999999997</v>
      </c>
      <c r="I122" s="1">
        <f t="shared" si="28"/>
        <v>90.08</v>
      </c>
      <c r="J122" s="23">
        <f t="shared" si="29"/>
        <v>0.70336768855371479</v>
      </c>
      <c r="K122" s="23">
        <f t="shared" si="30"/>
        <v>1.5721925901964919</v>
      </c>
      <c r="L122" s="23">
        <f t="shared" si="31"/>
        <v>1.2539251710554229</v>
      </c>
      <c r="M122" s="23">
        <f t="shared" si="32"/>
        <v>-3.568795067402641</v>
      </c>
      <c r="N122" s="24">
        <f t="shared" si="25"/>
        <v>-7.8053025109955529E-2</v>
      </c>
      <c r="O122" s="24">
        <f t="shared" si="33"/>
        <v>0.30473279780335671</v>
      </c>
      <c r="P122" t="s">
        <v>881</v>
      </c>
      <c r="Q122" t="s">
        <v>1073</v>
      </c>
    </row>
    <row r="123" spans="1:17">
      <c r="A123" s="1" t="s">
        <v>0</v>
      </c>
      <c r="B123" s="2" t="s">
        <v>108</v>
      </c>
      <c r="C123" s="1" t="s">
        <v>2</v>
      </c>
      <c r="D123" s="1" t="s">
        <v>109</v>
      </c>
      <c r="E123" s="3" t="s">
        <v>115</v>
      </c>
      <c r="F123" s="1">
        <v>37.97</v>
      </c>
      <c r="G123" s="1">
        <v>87.55</v>
      </c>
      <c r="H123" s="1">
        <f t="shared" si="27"/>
        <v>38.619999999999997</v>
      </c>
      <c r="I123" s="1">
        <f t="shared" si="28"/>
        <v>87.92</v>
      </c>
      <c r="J123" s="23">
        <f t="shared" si="29"/>
        <v>0.67404615712020999</v>
      </c>
      <c r="K123" s="23">
        <f t="shared" si="30"/>
        <v>1.5344934783534145</v>
      </c>
      <c r="L123" s="23">
        <f t="shared" si="31"/>
        <v>1.2835229973017563</v>
      </c>
      <c r="M123" s="23">
        <f t="shared" si="32"/>
        <v>-4.870922997400899</v>
      </c>
      <c r="N123" s="24">
        <f t="shared" si="25"/>
        <v>-0.10898557733900516</v>
      </c>
      <c r="O123" s="24">
        <f t="shared" si="33"/>
        <v>0.27733875487290627</v>
      </c>
      <c r="P123" t="s">
        <v>881</v>
      </c>
      <c r="Q123" t="s">
        <v>1073</v>
      </c>
    </row>
    <row r="124" spans="1:17">
      <c r="A124" s="1" t="s">
        <v>0</v>
      </c>
      <c r="B124" s="5" t="s">
        <v>108</v>
      </c>
      <c r="C124" s="1" t="s">
        <v>2</v>
      </c>
      <c r="D124" s="1" t="s">
        <v>109</v>
      </c>
      <c r="E124" s="3" t="s">
        <v>110</v>
      </c>
      <c r="F124" s="1">
        <v>41.07</v>
      </c>
      <c r="G124" s="1">
        <v>85.13</v>
      </c>
      <c r="H124" s="1">
        <f t="shared" si="27"/>
        <v>41.12</v>
      </c>
      <c r="I124" s="1">
        <f t="shared" si="28"/>
        <v>85.22</v>
      </c>
      <c r="J124" s="23">
        <f t="shared" si="29"/>
        <v>0.71767938842006829</v>
      </c>
      <c r="K124" s="23">
        <f t="shared" si="30"/>
        <v>1.4873695885495677</v>
      </c>
      <c r="L124" s="23">
        <f t="shared" si="31"/>
        <v>1.2394906007043012</v>
      </c>
      <c r="M124" s="23">
        <f t="shared" si="32"/>
        <v>-6.498582909898726</v>
      </c>
      <c r="N124" s="24">
        <f t="shared" si="25"/>
        <v>-0.14028386027200671</v>
      </c>
      <c r="O124" s="24">
        <f t="shared" si="33"/>
        <v>0.32469988326246235</v>
      </c>
      <c r="P124" t="s">
        <v>881</v>
      </c>
      <c r="Q124" t="s">
        <v>1073</v>
      </c>
    </row>
    <row r="125" spans="1:17">
      <c r="A125" s="1" t="s">
        <v>0</v>
      </c>
      <c r="B125" s="2" t="s">
        <v>116</v>
      </c>
      <c r="C125" s="1" t="s">
        <v>2</v>
      </c>
      <c r="D125" s="1" t="s">
        <v>109</v>
      </c>
      <c r="E125" s="3" t="s">
        <v>117</v>
      </c>
      <c r="F125" s="1">
        <v>41.58</v>
      </c>
      <c r="G125" s="1">
        <v>87.33</v>
      </c>
      <c r="H125" s="1">
        <f t="shared" si="27"/>
        <v>41.97</v>
      </c>
      <c r="I125" s="1">
        <f t="shared" si="28"/>
        <v>87.55</v>
      </c>
      <c r="J125" s="23">
        <f t="shared" si="29"/>
        <v>0.73251468706202005</v>
      </c>
      <c r="K125" s="23">
        <f t="shared" si="30"/>
        <v>1.5280357601210355</v>
      </c>
      <c r="L125" s="23">
        <f t="shared" si="31"/>
        <v>1.2245409769427058</v>
      </c>
      <c r="M125" s="23">
        <f t="shared" si="32"/>
        <v>-5.093972689113567</v>
      </c>
      <c r="N125" s="24">
        <f t="shared" si="25"/>
        <v>-0.10872640117983703</v>
      </c>
      <c r="O125" s="24">
        <f t="shared" si="33"/>
        <v>0.33652178580950709</v>
      </c>
      <c r="P125" t="s">
        <v>881</v>
      </c>
      <c r="Q125" t="s">
        <v>1073</v>
      </c>
    </row>
    <row r="126" spans="1:17">
      <c r="A126" s="1" t="s">
        <v>0</v>
      </c>
      <c r="B126" s="2" t="s">
        <v>111</v>
      </c>
      <c r="C126" s="1" t="s">
        <v>2</v>
      </c>
      <c r="D126" s="1" t="s">
        <v>109</v>
      </c>
      <c r="E126" s="3" t="s">
        <v>112</v>
      </c>
      <c r="F126" s="1">
        <v>39.770000000000003</v>
      </c>
      <c r="G126" s="1">
        <v>86.15</v>
      </c>
      <c r="H126" s="1">
        <f t="shared" si="27"/>
        <v>40.28</v>
      </c>
      <c r="I126" s="1">
        <f t="shared" si="28"/>
        <v>86.25</v>
      </c>
      <c r="J126" s="23">
        <f t="shared" si="29"/>
        <v>0.70301862270331594</v>
      </c>
      <c r="K126" s="23">
        <f t="shared" si="30"/>
        <v>1.5053464798451093</v>
      </c>
      <c r="L126" s="23">
        <f t="shared" si="31"/>
        <v>1.2542773592829071</v>
      </c>
      <c r="M126" s="23">
        <f t="shared" si="32"/>
        <v>-5.8776607951310371</v>
      </c>
      <c r="N126" s="24">
        <f t="shared" si="25"/>
        <v>-0.12844389875064319</v>
      </c>
      <c r="O126" s="24">
        <f t="shared" si="33"/>
        <v>0.30854293260621479</v>
      </c>
      <c r="P126" t="s">
        <v>881</v>
      </c>
      <c r="Q126" t="s">
        <v>1073</v>
      </c>
    </row>
    <row r="127" spans="1:17">
      <c r="A127" s="1" t="s">
        <v>0</v>
      </c>
      <c r="B127" s="2" t="s">
        <v>113</v>
      </c>
      <c r="C127" s="1" t="s">
        <v>2</v>
      </c>
      <c r="D127" s="1" t="s">
        <v>109</v>
      </c>
      <c r="E127" s="3" t="s">
        <v>114</v>
      </c>
      <c r="F127" s="1">
        <v>41.67</v>
      </c>
      <c r="G127" s="1">
        <v>86.25</v>
      </c>
      <c r="H127" s="1">
        <f t="shared" si="27"/>
        <v>42.12</v>
      </c>
      <c r="I127" s="1">
        <f t="shared" si="28"/>
        <v>86.42</v>
      </c>
      <c r="J127" s="23">
        <f t="shared" si="29"/>
        <v>0.73513268094001161</v>
      </c>
      <c r="K127" s="23">
        <f t="shared" si="30"/>
        <v>1.5083135395734997</v>
      </c>
      <c r="L127" s="23">
        <f t="shared" si="31"/>
        <v>1.2219044685851026</v>
      </c>
      <c r="M127" s="23">
        <f t="shared" si="32"/>
        <v>-5.7751785043441357</v>
      </c>
      <c r="N127" s="24">
        <f t="shared" si="25"/>
        <v>-0.12295448985662552</v>
      </c>
      <c r="O127" s="24">
        <f t="shared" si="33"/>
        <v>0.34052376564102249</v>
      </c>
      <c r="P127" t="s">
        <v>881</v>
      </c>
      <c r="Q127" t="s">
        <v>1073</v>
      </c>
    </row>
    <row r="128" spans="1:17">
      <c r="A128" s="1" t="s">
        <v>0</v>
      </c>
      <c r="B128" s="2" t="s">
        <v>118</v>
      </c>
      <c r="C128" s="1" t="s">
        <v>2</v>
      </c>
      <c r="D128" s="1" t="s">
        <v>109</v>
      </c>
      <c r="E128" s="3" t="s">
        <v>119</v>
      </c>
      <c r="F128" s="1">
        <v>39.47</v>
      </c>
      <c r="G128" s="1">
        <v>87.38</v>
      </c>
      <c r="H128" s="1">
        <f t="shared" si="27"/>
        <v>39.78</v>
      </c>
      <c r="I128" s="1">
        <f t="shared" si="28"/>
        <v>87.63</v>
      </c>
      <c r="J128" s="23">
        <f t="shared" si="29"/>
        <v>0.69429197644334428</v>
      </c>
      <c r="K128" s="23">
        <f t="shared" si="30"/>
        <v>1.5294320235226309</v>
      </c>
      <c r="L128" s="23">
        <f t="shared" si="31"/>
        <v>1.2630836626024773</v>
      </c>
      <c r="M128" s="23">
        <f t="shared" si="32"/>
        <v>-5.0457457287432623</v>
      </c>
      <c r="N128" s="24">
        <f t="shared" si="25"/>
        <v>-0.11108958522100783</v>
      </c>
      <c r="O128" s="24">
        <f t="shared" si="33"/>
        <v>0.29803737596809943</v>
      </c>
      <c r="P128" t="s">
        <v>881</v>
      </c>
      <c r="Q128" t="s">
        <v>1073</v>
      </c>
    </row>
    <row r="129" spans="1:17">
      <c r="A129" s="1" t="s">
        <v>0</v>
      </c>
      <c r="B129" s="5" t="s">
        <v>120</v>
      </c>
      <c r="C129" s="1" t="s">
        <v>2</v>
      </c>
      <c r="D129" s="1" t="s">
        <v>121</v>
      </c>
      <c r="E129" s="3" t="s">
        <v>122</v>
      </c>
      <c r="F129" s="1">
        <v>37.68</v>
      </c>
      <c r="G129" s="1">
        <v>97.33</v>
      </c>
      <c r="H129" s="1">
        <f t="shared" si="27"/>
        <v>38.130000000000003</v>
      </c>
      <c r="I129" s="1">
        <f t="shared" si="28"/>
        <v>97.55</v>
      </c>
      <c r="J129" s="23">
        <f t="shared" si="29"/>
        <v>0.66549404378543786</v>
      </c>
      <c r="K129" s="23">
        <f t="shared" si="30"/>
        <v>1.7025686853204685</v>
      </c>
      <c r="L129" s="23">
        <f t="shared" si="31"/>
        <v>1.2921588722046262</v>
      </c>
      <c r="M129" s="23">
        <f t="shared" si="32"/>
        <v>0.93439735717467587</v>
      </c>
      <c r="N129" s="24">
        <f t="shared" si="25"/>
        <v>2.1071993896308094E-2</v>
      </c>
      <c r="O129" s="24">
        <f t="shared" si="33"/>
        <v>0.26423928541194952</v>
      </c>
      <c r="P129" t="s">
        <v>881</v>
      </c>
      <c r="Q129" t="s">
        <v>1073</v>
      </c>
    </row>
    <row r="130" spans="1:17">
      <c r="A130" s="1" t="s">
        <v>0</v>
      </c>
      <c r="B130" s="5" t="s">
        <v>123</v>
      </c>
      <c r="C130" s="1" t="s">
        <v>2</v>
      </c>
      <c r="D130" s="1" t="s">
        <v>124</v>
      </c>
      <c r="E130" s="3" t="s">
        <v>125</v>
      </c>
      <c r="F130" s="1">
        <v>38.020000000000003</v>
      </c>
      <c r="G130" s="1">
        <v>84.48</v>
      </c>
      <c r="H130" s="1">
        <f t="shared" si="27"/>
        <v>38.03</v>
      </c>
      <c r="I130" s="1">
        <f t="shared" si="28"/>
        <v>84.8</v>
      </c>
      <c r="J130" s="23">
        <f t="shared" si="29"/>
        <v>0.66374871453344353</v>
      </c>
      <c r="K130" s="23">
        <f t="shared" si="30"/>
        <v>1.4800392056911915</v>
      </c>
      <c r="L130" s="23">
        <f t="shared" si="31"/>
        <v>1.2939213477948306</v>
      </c>
      <c r="M130" s="23">
        <f t="shared" si="32"/>
        <v>-6.7517744518428335</v>
      </c>
      <c r="N130" s="24">
        <f t="shared" si="25"/>
        <v>-0.15212394267498144</v>
      </c>
      <c r="O130" s="24">
        <f t="shared" si="33"/>
        <v>0.27127856389035587</v>
      </c>
      <c r="P130" t="s">
        <v>881</v>
      </c>
      <c r="Q130" t="s">
        <v>1073</v>
      </c>
    </row>
    <row r="131" spans="1:17">
      <c r="A131" s="1" t="s">
        <v>0</v>
      </c>
      <c r="B131" s="5" t="s">
        <v>123</v>
      </c>
      <c r="C131" s="1" t="s">
        <v>2</v>
      </c>
      <c r="D131" s="1" t="s">
        <v>124</v>
      </c>
      <c r="E131" s="3" t="s">
        <v>126</v>
      </c>
      <c r="F131" s="1">
        <v>38.25</v>
      </c>
      <c r="G131" s="1">
        <v>85.75</v>
      </c>
      <c r="H131" s="1">
        <f t="shared" si="27"/>
        <v>38.42</v>
      </c>
      <c r="I131" s="1">
        <f t="shared" si="28"/>
        <v>86.25</v>
      </c>
      <c r="J131" s="23">
        <f t="shared" si="29"/>
        <v>0.67055549861622143</v>
      </c>
      <c r="K131" s="23">
        <f t="shared" si="30"/>
        <v>1.5053464798451093</v>
      </c>
      <c r="L131" s="23">
        <f t="shared" si="31"/>
        <v>1.2870477723969664</v>
      </c>
      <c r="M131" s="23">
        <f t="shared" si="32"/>
        <v>-5.8776607951310371</v>
      </c>
      <c r="N131" s="24">
        <f t="shared" si="25"/>
        <v>-0.13179974312819412</v>
      </c>
      <c r="O131" s="24">
        <f t="shared" si="33"/>
        <v>0.27594479946672701</v>
      </c>
      <c r="P131" t="s">
        <v>881</v>
      </c>
      <c r="Q131" t="s">
        <v>1073</v>
      </c>
    </row>
    <row r="132" spans="1:17">
      <c r="A132" s="1" t="s">
        <v>0</v>
      </c>
      <c r="B132" s="5" t="s">
        <v>127</v>
      </c>
      <c r="C132" s="1" t="s">
        <v>2</v>
      </c>
      <c r="D132" s="1" t="s">
        <v>28</v>
      </c>
      <c r="E132" s="3" t="s">
        <v>128</v>
      </c>
      <c r="F132" s="1">
        <v>30.48</v>
      </c>
      <c r="G132" s="1">
        <v>91.17</v>
      </c>
      <c r="H132" s="1">
        <f t="shared" si="27"/>
        <v>30.8</v>
      </c>
      <c r="I132" s="1">
        <f t="shared" si="28"/>
        <v>91.28</v>
      </c>
      <c r="J132" s="23">
        <f t="shared" si="29"/>
        <v>0.53756140961425347</v>
      </c>
      <c r="K132" s="23">
        <f t="shared" si="30"/>
        <v>1.5931365412204241</v>
      </c>
      <c r="L132" s="23">
        <f t="shared" si="31"/>
        <v>1.4210457229821445</v>
      </c>
      <c r="M132" s="23">
        <f t="shared" si="32"/>
        <v>-2.8453906618480498</v>
      </c>
      <c r="N132" s="24">
        <f t="shared" si="25"/>
        <v>-7.054216638124737E-2</v>
      </c>
      <c r="O132" s="24">
        <f t="shared" si="33"/>
        <v>0.13693257922516744</v>
      </c>
      <c r="P132" t="s">
        <v>881</v>
      </c>
      <c r="Q132" t="s">
        <v>1073</v>
      </c>
    </row>
    <row r="133" spans="1:17">
      <c r="A133" s="1" t="s">
        <v>0</v>
      </c>
      <c r="B133" s="5" t="s">
        <v>129</v>
      </c>
      <c r="C133" s="1" t="s">
        <v>2</v>
      </c>
      <c r="D133" s="1" t="s">
        <v>28</v>
      </c>
      <c r="E133" s="3" t="s">
        <v>130</v>
      </c>
      <c r="F133" s="1">
        <v>30.58</v>
      </c>
      <c r="G133" s="1">
        <v>90.13</v>
      </c>
      <c r="H133" s="1">
        <f t="shared" si="27"/>
        <v>30.97</v>
      </c>
      <c r="I133" s="1">
        <f t="shared" si="28"/>
        <v>90.22</v>
      </c>
      <c r="J133" s="23">
        <f t="shared" si="29"/>
        <v>0.54052846934264387</v>
      </c>
      <c r="K133" s="23">
        <f t="shared" si="30"/>
        <v>1.5746360511492841</v>
      </c>
      <c r="L133" s="23">
        <f t="shared" si="31"/>
        <v>1.418070214030515</v>
      </c>
      <c r="M133" s="23">
        <f t="shared" si="32"/>
        <v>-3.4843978867546048</v>
      </c>
      <c r="N133" s="24">
        <f t="shared" si="25"/>
        <v>-8.6185680357968267E-2</v>
      </c>
      <c r="O133" s="24">
        <f t="shared" si="33"/>
        <v>0.14077758071999069</v>
      </c>
      <c r="P133" t="s">
        <v>881</v>
      </c>
      <c r="Q133" t="s">
        <v>1073</v>
      </c>
    </row>
    <row r="134" spans="1:17">
      <c r="A134" s="1" t="s">
        <v>0</v>
      </c>
      <c r="B134" s="5" t="s">
        <v>131</v>
      </c>
      <c r="C134" s="1" t="s">
        <v>2</v>
      </c>
      <c r="D134" s="1" t="s">
        <v>28</v>
      </c>
      <c r="E134" s="3" t="s">
        <v>132</v>
      </c>
      <c r="F134" s="1">
        <v>32.5</v>
      </c>
      <c r="G134" s="1">
        <v>93.73</v>
      </c>
      <c r="H134" s="1">
        <f t="shared" si="27"/>
        <v>32.83</v>
      </c>
      <c r="I134" s="1">
        <f t="shared" si="28"/>
        <v>94.22</v>
      </c>
      <c r="J134" s="23">
        <f t="shared" si="29"/>
        <v>0.57299159342973838</v>
      </c>
      <c r="K134" s="23">
        <f t="shared" si="30"/>
        <v>1.6444492212290573</v>
      </c>
      <c r="L134" s="23">
        <f t="shared" si="31"/>
        <v>1.3854572914282399</v>
      </c>
      <c r="M134" s="23">
        <f t="shared" si="32"/>
        <v>-1.0730498682393079</v>
      </c>
      <c r="N134" s="24">
        <f t="shared" si="25"/>
        <v>-2.5945678213273034E-2</v>
      </c>
      <c r="O134" s="24">
        <f t="shared" si="33"/>
        <v>0.17101200378906012</v>
      </c>
      <c r="P134" t="s">
        <v>898</v>
      </c>
      <c r="Q134" t="s">
        <v>1073</v>
      </c>
    </row>
    <row r="135" spans="1:17">
      <c r="A135" s="1" t="s">
        <v>0</v>
      </c>
      <c r="B135" s="5" t="s">
        <v>135</v>
      </c>
      <c r="C135" s="1" t="s">
        <v>2</v>
      </c>
      <c r="D135" s="1" t="s">
        <v>134</v>
      </c>
      <c r="E135" s="3" t="s">
        <v>136</v>
      </c>
      <c r="F135" s="1">
        <v>42.35</v>
      </c>
      <c r="G135" s="1">
        <v>71.05</v>
      </c>
      <c r="H135" s="1">
        <f t="shared" si="27"/>
        <v>42.58</v>
      </c>
      <c r="I135" s="1">
        <f t="shared" si="28"/>
        <v>71.08</v>
      </c>
      <c r="J135" s="23">
        <f t="shared" si="29"/>
        <v>0.74316119549918547</v>
      </c>
      <c r="K135" s="23">
        <f t="shared" si="30"/>
        <v>1.2405800323175693</v>
      </c>
      <c r="L135" s="23">
        <f t="shared" si="31"/>
        <v>1.2138227172609073</v>
      </c>
      <c r="M135" s="23">
        <f t="shared" si="32"/>
        <v>-15.022698155350302</v>
      </c>
      <c r="N135" s="24">
        <f t="shared" si="25"/>
        <v>-0.31462489189001014</v>
      </c>
      <c r="O135" s="24">
        <f t="shared" si="33"/>
        <v>0.38388816738858478</v>
      </c>
      <c r="P135" t="s">
        <v>881</v>
      </c>
      <c r="Q135" t="s">
        <v>1073</v>
      </c>
    </row>
    <row r="136" spans="1:17">
      <c r="A136" s="1" t="s">
        <v>0</v>
      </c>
      <c r="B136" s="2" t="s">
        <v>133</v>
      </c>
      <c r="C136" s="1" t="s">
        <v>2</v>
      </c>
      <c r="D136" s="1" t="s">
        <v>134</v>
      </c>
      <c r="E136" s="3" t="s">
        <v>107</v>
      </c>
      <c r="F136" s="1">
        <v>42.1</v>
      </c>
      <c r="G136" s="1">
        <v>72.58</v>
      </c>
      <c r="H136" s="1">
        <f t="shared" si="27"/>
        <v>42.17</v>
      </c>
      <c r="I136" s="1">
        <f t="shared" si="28"/>
        <v>72.97</v>
      </c>
      <c r="J136" s="23">
        <f t="shared" si="29"/>
        <v>0.73600534556600883</v>
      </c>
      <c r="K136" s="23">
        <f t="shared" si="30"/>
        <v>1.2735667551802623</v>
      </c>
      <c r="L136" s="23">
        <f t="shared" si="31"/>
        <v>1.2210257542584491</v>
      </c>
      <c r="M136" s="23">
        <f t="shared" si="32"/>
        <v>-13.883336216601824</v>
      </c>
      <c r="N136" s="24">
        <f t="shared" si="25"/>
        <v>-0.29297989298887323</v>
      </c>
      <c r="O136" s="24">
        <f t="shared" si="33"/>
        <v>0.37087124562531071</v>
      </c>
      <c r="P136" t="s">
        <v>881</v>
      </c>
      <c r="Q136" t="s">
        <v>1073</v>
      </c>
    </row>
    <row r="137" spans="1:17">
      <c r="A137" s="1" t="s">
        <v>0</v>
      </c>
      <c r="B137" s="5" t="s">
        <v>137</v>
      </c>
      <c r="C137" s="1" t="s">
        <v>2</v>
      </c>
      <c r="D137" s="1" t="s">
        <v>134</v>
      </c>
      <c r="E137" s="3" t="s">
        <v>138</v>
      </c>
      <c r="F137" s="1">
        <v>42.27</v>
      </c>
      <c r="G137" s="1">
        <v>71.78</v>
      </c>
      <c r="H137" s="1">
        <f t="shared" si="27"/>
        <v>42.45</v>
      </c>
      <c r="I137" s="1">
        <f t="shared" si="28"/>
        <v>72.3</v>
      </c>
      <c r="J137" s="23">
        <f t="shared" si="29"/>
        <v>0.74089226747159298</v>
      </c>
      <c r="K137" s="23">
        <f t="shared" si="30"/>
        <v>1.2618730491919001</v>
      </c>
      <c r="L137" s="23">
        <f t="shared" si="31"/>
        <v>1.2161061269247075</v>
      </c>
      <c r="M137" s="23">
        <f t="shared" si="32"/>
        <v>-14.287237009703137</v>
      </c>
      <c r="N137" s="24">
        <f t="shared" si="25"/>
        <v>-0.30011450357199554</v>
      </c>
      <c r="O137" s="24">
        <f t="shared" si="33"/>
        <v>0.37773347984393557</v>
      </c>
      <c r="P137" t="s">
        <v>881</v>
      </c>
      <c r="Q137" t="s">
        <v>1073</v>
      </c>
    </row>
    <row r="138" spans="1:17">
      <c r="A138" s="1" t="s">
        <v>0</v>
      </c>
      <c r="B138" s="5" t="s">
        <v>139</v>
      </c>
      <c r="C138" s="1" t="s">
        <v>2</v>
      </c>
      <c r="D138" s="1" t="s">
        <v>140</v>
      </c>
      <c r="E138" s="3" t="s">
        <v>141</v>
      </c>
      <c r="F138" s="1">
        <v>39.28</v>
      </c>
      <c r="G138" s="1">
        <v>76.599999999999994</v>
      </c>
      <c r="H138" s="1">
        <f t="shared" si="27"/>
        <v>39.47</v>
      </c>
      <c r="I138" s="1">
        <f t="shared" si="28"/>
        <v>77</v>
      </c>
      <c r="J138" s="23">
        <f t="shared" si="29"/>
        <v>0.68888145576216187</v>
      </c>
      <c r="K138" s="23">
        <f t="shared" si="30"/>
        <v>1.3439035240356338</v>
      </c>
      <c r="L138" s="23">
        <f t="shared" si="31"/>
        <v>1.2685449107166218</v>
      </c>
      <c r="M138" s="23">
        <f t="shared" si="32"/>
        <v>-11.453903087947662</v>
      </c>
      <c r="N138" s="24">
        <f t="shared" si="25"/>
        <v>-0.25190698685405699</v>
      </c>
      <c r="O138" s="24">
        <f t="shared" si="33"/>
        <v>0.31294476023255258</v>
      </c>
      <c r="P138" t="s">
        <v>881</v>
      </c>
      <c r="Q138" t="s">
        <v>1073</v>
      </c>
    </row>
    <row r="139" spans="1:17">
      <c r="A139" s="1" t="s">
        <v>0</v>
      </c>
      <c r="B139" s="5" t="s">
        <v>142</v>
      </c>
      <c r="C139" s="1" t="s">
        <v>2</v>
      </c>
      <c r="D139" s="1" t="s">
        <v>143</v>
      </c>
      <c r="E139" s="6" t="s">
        <v>144</v>
      </c>
      <c r="F139" s="1">
        <v>44.8</v>
      </c>
      <c r="G139" s="1">
        <v>68.77</v>
      </c>
      <c r="H139" s="1">
        <f t="shared" si="27"/>
        <v>45.33</v>
      </c>
      <c r="I139" s="1">
        <f t="shared" si="28"/>
        <v>69.28</v>
      </c>
      <c r="J139" s="23">
        <f t="shared" si="29"/>
        <v>0.79115774992902954</v>
      </c>
      <c r="K139" s="23">
        <f t="shared" si="30"/>
        <v>1.2091641057816715</v>
      </c>
      <c r="L139" s="23">
        <f t="shared" si="31"/>
        <v>1.1656522851546844</v>
      </c>
      <c r="M139" s="23">
        <f t="shared" si="32"/>
        <v>-16.107804763682186</v>
      </c>
      <c r="N139" s="24">
        <f t="shared" si="25"/>
        <v>-0.32340501247798564</v>
      </c>
      <c r="O139" s="24">
        <f t="shared" si="33"/>
        <v>0.43633595638693068</v>
      </c>
      <c r="P139" t="s">
        <v>881</v>
      </c>
      <c r="Q139" t="s">
        <v>1073</v>
      </c>
    </row>
    <row r="140" spans="1:17">
      <c r="A140" s="1" t="s">
        <v>0</v>
      </c>
      <c r="B140" s="5" t="s">
        <v>145</v>
      </c>
      <c r="C140" s="1" t="s">
        <v>2</v>
      </c>
      <c r="D140" s="1" t="s">
        <v>143</v>
      </c>
      <c r="E140" s="3" t="s">
        <v>146</v>
      </c>
      <c r="F140" s="1">
        <v>43.65</v>
      </c>
      <c r="G140" s="1">
        <v>70.25</v>
      </c>
      <c r="H140" s="1">
        <f t="shared" ref="H140:H171" si="34">ROUND((ROUNDDOWN(F140,0)+(F140-ROUNDDOWN(F140,0))*(5/3)),2)</f>
        <v>44.08</v>
      </c>
      <c r="I140" s="1">
        <f t="shared" ref="I140:I171" si="35">ROUND((ROUNDDOWN(G140,0)+(G140-ROUNDDOWN(G140,0))*(5/3)),2)</f>
        <v>70.42</v>
      </c>
      <c r="J140" s="23">
        <f t="shared" ref="J140:J171" si="36">RADIANS(H140)</f>
        <v>0.76934113427910045</v>
      </c>
      <c r="K140" s="23">
        <f t="shared" ref="K140:K171" si="37">RADIANS(I140)</f>
        <v>1.229060859254407</v>
      </c>
      <c r="L140" s="23">
        <f t="shared" ref="L140:L171" si="38">((L$256-(2*L$257*SIN(J140)))^0.5)/L$257</f>
        <v>1.1875130826809421</v>
      </c>
      <c r="M140" s="23">
        <f t="shared" ref="M140:M171" si="39">L$257*(I140-(L$248))</f>
        <v>-15.420570578405323</v>
      </c>
      <c r="N140" s="24">
        <f t="shared" si="25"/>
        <v>-0.31576238166454207</v>
      </c>
      <c r="O140" s="24">
        <f t="shared" ref="O140:O171" si="40">L$255-L140*COS(RADIANS(M140))</f>
        <v>0.41146371661258252</v>
      </c>
      <c r="P140" t="s">
        <v>881</v>
      </c>
      <c r="Q140" t="s">
        <v>1073</v>
      </c>
    </row>
    <row r="141" spans="1:17">
      <c r="A141" s="1" t="s">
        <v>0</v>
      </c>
      <c r="B141" s="5" t="s">
        <v>147</v>
      </c>
      <c r="C141" s="1" t="s">
        <v>2</v>
      </c>
      <c r="D141" s="1" t="s">
        <v>148</v>
      </c>
      <c r="E141" s="3" t="s">
        <v>149</v>
      </c>
      <c r="F141" s="1">
        <v>42.27</v>
      </c>
      <c r="G141" s="1">
        <v>83.73</v>
      </c>
      <c r="H141" s="1">
        <f t="shared" si="34"/>
        <v>42.45</v>
      </c>
      <c r="I141" s="1">
        <f t="shared" si="35"/>
        <v>84.22</v>
      </c>
      <c r="J141" s="23">
        <f t="shared" si="36"/>
        <v>0.74089226747159298</v>
      </c>
      <c r="K141" s="23">
        <f t="shared" si="37"/>
        <v>1.4699162960296244</v>
      </c>
      <c r="L141" s="23">
        <f t="shared" si="38"/>
        <v>1.2161061269247075</v>
      </c>
      <c r="M141" s="23">
        <f t="shared" si="39"/>
        <v>-7.1014199145275505</v>
      </c>
      <c r="N141" s="24">
        <f t="shared" ref="N141:N204" si="41">L141*SIN(RADIANS(M141))</f>
        <v>-0.15034241978195545</v>
      </c>
      <c r="O141" s="24">
        <f t="shared" si="40"/>
        <v>0.34944910533687179</v>
      </c>
      <c r="P141" t="s">
        <v>881</v>
      </c>
      <c r="Q141" t="s">
        <v>1073</v>
      </c>
    </row>
    <row r="142" spans="1:17">
      <c r="A142" s="1" t="s">
        <v>0</v>
      </c>
      <c r="B142" s="5" t="s">
        <v>150</v>
      </c>
      <c r="C142" s="1" t="s">
        <v>2</v>
      </c>
      <c r="D142" s="1" t="s">
        <v>148</v>
      </c>
      <c r="E142" s="3" t="s">
        <v>151</v>
      </c>
      <c r="F142" s="1">
        <v>42.32</v>
      </c>
      <c r="G142" s="1">
        <v>83.03</v>
      </c>
      <c r="H142" s="1">
        <f t="shared" si="34"/>
        <v>42.53</v>
      </c>
      <c r="I142" s="1">
        <f t="shared" si="35"/>
        <v>83.05</v>
      </c>
      <c r="J142" s="23">
        <f t="shared" si="36"/>
        <v>0.74228853087318836</v>
      </c>
      <c r="K142" s="23">
        <f t="shared" si="37"/>
        <v>1.4494959437812907</v>
      </c>
      <c r="L142" s="23">
        <f t="shared" si="38"/>
        <v>1.2147008974262168</v>
      </c>
      <c r="M142" s="23">
        <f t="shared" si="39"/>
        <v>-7.8067392099432764</v>
      </c>
      <c r="N142" s="24">
        <f t="shared" si="41"/>
        <v>-0.1649953794124851</v>
      </c>
      <c r="O142" s="24">
        <f t="shared" si="40"/>
        <v>0.35278343721905348</v>
      </c>
      <c r="P142" t="s">
        <v>881</v>
      </c>
      <c r="Q142" t="s">
        <v>1073</v>
      </c>
    </row>
    <row r="143" spans="1:17">
      <c r="A143" s="1" t="s">
        <v>0</v>
      </c>
      <c r="B143" s="2" t="s">
        <v>152</v>
      </c>
      <c r="C143" s="1" t="s">
        <v>2</v>
      </c>
      <c r="D143" s="1" t="s">
        <v>148</v>
      </c>
      <c r="E143" s="3" t="s">
        <v>153</v>
      </c>
      <c r="F143" s="1">
        <v>43.02</v>
      </c>
      <c r="G143" s="1">
        <v>83.68</v>
      </c>
      <c r="H143" s="1">
        <f t="shared" si="34"/>
        <v>43.03</v>
      </c>
      <c r="I143" s="1">
        <f t="shared" si="35"/>
        <v>84.13</v>
      </c>
      <c r="J143" s="23">
        <f t="shared" si="36"/>
        <v>0.75101517713316002</v>
      </c>
      <c r="K143" s="23">
        <f t="shared" si="37"/>
        <v>1.4683454997028293</v>
      </c>
      <c r="L143" s="23">
        <f t="shared" si="38"/>
        <v>1.2059222941211079</v>
      </c>
      <c r="M143" s="23">
        <f t="shared" si="39"/>
        <v>-7.1556752449441472</v>
      </c>
      <c r="N143" s="24">
        <f t="shared" si="41"/>
        <v>-0.15021653468168616</v>
      </c>
      <c r="O143" s="24">
        <f t="shared" si="40"/>
        <v>0.35969652537162844</v>
      </c>
      <c r="P143" t="s">
        <v>881</v>
      </c>
      <c r="Q143" t="s">
        <v>1073</v>
      </c>
    </row>
    <row r="144" spans="1:17">
      <c r="A144" s="1" t="s">
        <v>0</v>
      </c>
      <c r="B144" s="5" t="s">
        <v>154</v>
      </c>
      <c r="C144" s="1" t="s">
        <v>2</v>
      </c>
      <c r="D144" s="1" t="s">
        <v>148</v>
      </c>
      <c r="E144" s="3" t="s">
        <v>155</v>
      </c>
      <c r="F144" s="1">
        <v>42.95</v>
      </c>
      <c r="G144" s="1">
        <v>85.65</v>
      </c>
      <c r="H144" s="1">
        <f t="shared" si="34"/>
        <v>43.58</v>
      </c>
      <c r="I144" s="1">
        <f t="shared" si="35"/>
        <v>86.08</v>
      </c>
      <c r="J144" s="23">
        <f t="shared" si="36"/>
        <v>0.76061448801912879</v>
      </c>
      <c r="K144" s="23">
        <f t="shared" si="37"/>
        <v>1.5023794201167189</v>
      </c>
      <c r="L144" s="23">
        <f t="shared" si="38"/>
        <v>1.1962746795736354</v>
      </c>
      <c r="M144" s="23">
        <f t="shared" si="39"/>
        <v>-5.9801430859179376</v>
      </c>
      <c r="N144" s="24">
        <f t="shared" si="41"/>
        <v>-0.12463242641708527</v>
      </c>
      <c r="O144" s="24">
        <f t="shared" si="40"/>
        <v>0.36646170266184841</v>
      </c>
      <c r="P144" t="s">
        <v>881</v>
      </c>
      <c r="Q144" t="s">
        <v>1073</v>
      </c>
    </row>
    <row r="145" spans="1:17">
      <c r="A145" s="1" t="s">
        <v>0</v>
      </c>
      <c r="B145" s="5" t="s">
        <v>156</v>
      </c>
      <c r="C145" s="1" t="s">
        <v>2</v>
      </c>
      <c r="D145" s="1" t="s">
        <v>148</v>
      </c>
      <c r="E145" s="6" t="s">
        <v>157</v>
      </c>
      <c r="F145" s="1">
        <v>42.73</v>
      </c>
      <c r="G145" s="1">
        <v>84.53</v>
      </c>
      <c r="H145" s="1">
        <f t="shared" si="34"/>
        <v>43.22</v>
      </c>
      <c r="I145" s="1">
        <f t="shared" si="35"/>
        <v>84.88</v>
      </c>
      <c r="J145" s="23">
        <f t="shared" si="36"/>
        <v>0.75433130271194926</v>
      </c>
      <c r="K145" s="23">
        <f t="shared" si="37"/>
        <v>1.4814354690927869</v>
      </c>
      <c r="L145" s="23">
        <f t="shared" si="38"/>
        <v>1.2025883810438964</v>
      </c>
      <c r="M145" s="23">
        <f t="shared" si="39"/>
        <v>-6.7035474914725288</v>
      </c>
      <c r="N145" s="24">
        <f t="shared" si="41"/>
        <v>-0.1403808228179389</v>
      </c>
      <c r="O145" s="24">
        <f t="shared" si="40"/>
        <v>0.36185953541717963</v>
      </c>
      <c r="P145" t="s">
        <v>881</v>
      </c>
      <c r="Q145" t="s">
        <v>1073</v>
      </c>
    </row>
    <row r="146" spans="1:17">
      <c r="A146" s="1" t="s">
        <v>0</v>
      </c>
      <c r="B146" s="5" t="s">
        <v>165</v>
      </c>
      <c r="C146" s="1" t="s">
        <v>2</v>
      </c>
      <c r="D146" s="1" t="s">
        <v>159</v>
      </c>
      <c r="E146" s="3" t="s">
        <v>166</v>
      </c>
      <c r="F146" s="1">
        <v>47.48</v>
      </c>
      <c r="G146" s="1">
        <v>92.87</v>
      </c>
      <c r="H146" s="1">
        <f t="shared" si="34"/>
        <v>47.8</v>
      </c>
      <c r="I146" s="1">
        <f t="shared" si="35"/>
        <v>93.45</v>
      </c>
      <c r="J146" s="23">
        <f t="shared" si="36"/>
        <v>0.83426738245328946</v>
      </c>
      <c r="K146" s="23">
        <f t="shared" si="37"/>
        <v>1.631010185988701</v>
      </c>
      <c r="L146" s="23">
        <f t="shared" si="38"/>
        <v>1.1226844699287579</v>
      </c>
      <c r="M146" s="23">
        <f t="shared" si="39"/>
        <v>-1.5372343618035003</v>
      </c>
      <c r="N146" s="24">
        <f t="shared" si="41"/>
        <v>-3.0117787274927831E-2</v>
      </c>
      <c r="O146" s="24">
        <f t="shared" si="40"/>
        <v>0.43394591092817181</v>
      </c>
      <c r="P146" t="s">
        <v>881</v>
      </c>
      <c r="Q146" t="s">
        <v>1073</v>
      </c>
    </row>
    <row r="147" spans="1:17">
      <c r="A147" s="1" t="s">
        <v>0</v>
      </c>
      <c r="B147" s="5" t="s">
        <v>161</v>
      </c>
      <c r="C147" s="1" t="s">
        <v>2</v>
      </c>
      <c r="D147" s="1" t="s">
        <v>159</v>
      </c>
      <c r="E147" s="3" t="s">
        <v>162</v>
      </c>
      <c r="F147" s="1">
        <v>46.78</v>
      </c>
      <c r="G147" s="1">
        <v>92.08</v>
      </c>
      <c r="H147" s="1">
        <f t="shared" si="34"/>
        <v>47.3</v>
      </c>
      <c r="I147" s="1">
        <f t="shared" si="35"/>
        <v>92.13</v>
      </c>
      <c r="J147" s="23">
        <f t="shared" si="36"/>
        <v>0.8255407361933178</v>
      </c>
      <c r="K147" s="23">
        <f t="shared" si="37"/>
        <v>1.6079718398623757</v>
      </c>
      <c r="L147" s="23">
        <f t="shared" si="38"/>
        <v>1.1313537731005823</v>
      </c>
      <c r="M147" s="23">
        <f t="shared" si="39"/>
        <v>-2.3329792079135525</v>
      </c>
      <c r="N147" s="24">
        <f t="shared" si="41"/>
        <v>-4.6053925171933949E-2</v>
      </c>
      <c r="O147" s="24">
        <f t="shared" si="40"/>
        <v>0.42581030170931622</v>
      </c>
      <c r="P147" t="s">
        <v>881</v>
      </c>
      <c r="Q147" t="s">
        <v>1073</v>
      </c>
    </row>
    <row r="148" spans="1:17">
      <c r="A148" s="1" t="s">
        <v>0</v>
      </c>
      <c r="B148" s="5" t="s">
        <v>158</v>
      </c>
      <c r="C148" s="1" t="s">
        <v>2</v>
      </c>
      <c r="D148" s="1" t="s">
        <v>159</v>
      </c>
      <c r="E148" s="3" t="s">
        <v>160</v>
      </c>
      <c r="F148" s="1">
        <v>44.97</v>
      </c>
      <c r="G148" s="1">
        <v>93.27</v>
      </c>
      <c r="H148" s="1">
        <f t="shared" si="34"/>
        <v>45.62</v>
      </c>
      <c r="I148" s="1">
        <f t="shared" si="35"/>
        <v>93.45</v>
      </c>
      <c r="J148" s="23">
        <f t="shared" si="36"/>
        <v>0.79621920475981312</v>
      </c>
      <c r="K148" s="23">
        <f t="shared" si="37"/>
        <v>1.631010185988701</v>
      </c>
      <c r="L148" s="23">
        <f t="shared" si="38"/>
        <v>1.1605904906924491</v>
      </c>
      <c r="M148" s="23">
        <f t="shared" si="39"/>
        <v>-1.5372343618035003</v>
      </c>
      <c r="N148" s="24">
        <f t="shared" si="41"/>
        <v>-3.113467625876876E-2</v>
      </c>
      <c r="O148" s="24">
        <f t="shared" si="40"/>
        <v>0.39605353244737529</v>
      </c>
      <c r="P148" t="s">
        <v>881</v>
      </c>
      <c r="Q148" t="s">
        <v>1073</v>
      </c>
    </row>
    <row r="149" spans="1:17">
      <c r="A149" s="1" t="s">
        <v>0</v>
      </c>
      <c r="B149" s="5" t="s">
        <v>163</v>
      </c>
      <c r="C149" s="1" t="s">
        <v>2</v>
      </c>
      <c r="D149" s="1" t="s">
        <v>159</v>
      </c>
      <c r="E149" s="3" t="s">
        <v>164</v>
      </c>
      <c r="F149" s="1">
        <v>43.97</v>
      </c>
      <c r="G149" s="1">
        <v>94.62</v>
      </c>
      <c r="H149" s="1">
        <f t="shared" si="34"/>
        <v>44.62</v>
      </c>
      <c r="I149" s="1">
        <f t="shared" si="35"/>
        <v>95.03</v>
      </c>
      <c r="J149" s="23">
        <f t="shared" si="36"/>
        <v>0.7787659122398698</v>
      </c>
      <c r="K149" s="23">
        <f t="shared" si="37"/>
        <v>1.6585863881702114</v>
      </c>
      <c r="L149" s="23">
        <f t="shared" si="38"/>
        <v>1.1780611750763867</v>
      </c>
      <c r="M149" s="23">
        <f t="shared" si="39"/>
        <v>-0.5847518944899589</v>
      </c>
      <c r="N149" s="24">
        <f t="shared" si="41"/>
        <v>-1.2022902055001863E-2</v>
      </c>
      <c r="O149" s="24">
        <f t="shared" si="40"/>
        <v>0.37822650689837656</v>
      </c>
      <c r="P149" t="s">
        <v>881</v>
      </c>
      <c r="Q149" t="s">
        <v>1073</v>
      </c>
    </row>
    <row r="150" spans="1:17">
      <c r="A150" s="1" t="s">
        <v>0</v>
      </c>
      <c r="B150" s="5" t="s">
        <v>167</v>
      </c>
      <c r="C150" s="1" t="s">
        <v>2</v>
      </c>
      <c r="D150" s="1" t="s">
        <v>168</v>
      </c>
      <c r="E150" s="3" t="s">
        <v>169</v>
      </c>
      <c r="F150" s="1">
        <v>39.08</v>
      </c>
      <c r="G150" s="1">
        <v>94.57</v>
      </c>
      <c r="H150" s="1">
        <f t="shared" si="34"/>
        <v>39.130000000000003</v>
      </c>
      <c r="I150" s="1">
        <f t="shared" si="35"/>
        <v>94.95</v>
      </c>
      <c r="J150" s="23">
        <f t="shared" si="36"/>
        <v>0.68294733630538118</v>
      </c>
      <c r="K150" s="23">
        <f t="shared" si="37"/>
        <v>1.657190124768616</v>
      </c>
      <c r="L150" s="23">
        <f t="shared" si="38"/>
        <v>1.2745356017599634</v>
      </c>
      <c r="M150" s="23">
        <f t="shared" si="39"/>
        <v>-0.63297885486026373</v>
      </c>
      <c r="N150" s="24">
        <f t="shared" si="41"/>
        <v>-1.4080228632710849E-2</v>
      </c>
      <c r="O150" s="24">
        <f t="shared" si="40"/>
        <v>0.28176850465200554</v>
      </c>
      <c r="P150" t="s">
        <v>898</v>
      </c>
      <c r="Q150" t="s">
        <v>1073</v>
      </c>
    </row>
    <row r="151" spans="1:17">
      <c r="A151" s="1" t="s">
        <v>0</v>
      </c>
      <c r="B151" s="5" t="s">
        <v>170</v>
      </c>
      <c r="C151" s="1" t="s">
        <v>2</v>
      </c>
      <c r="D151" s="1" t="s">
        <v>168</v>
      </c>
      <c r="E151" s="3" t="s">
        <v>171</v>
      </c>
      <c r="F151" s="1">
        <v>37.200000000000003</v>
      </c>
      <c r="G151" s="1">
        <v>93.28</v>
      </c>
      <c r="H151" s="1">
        <f t="shared" si="34"/>
        <v>37.33</v>
      </c>
      <c r="I151" s="1">
        <f t="shared" si="35"/>
        <v>93.47</v>
      </c>
      <c r="J151" s="23">
        <f t="shared" si="36"/>
        <v>0.65153140976948321</v>
      </c>
      <c r="K151" s="23">
        <f t="shared" si="37"/>
        <v>1.6313592518390998</v>
      </c>
      <c r="L151" s="23">
        <f t="shared" si="38"/>
        <v>1.3062585228883994</v>
      </c>
      <c r="M151" s="23">
        <f t="shared" si="39"/>
        <v>-1.5251776217109261</v>
      </c>
      <c r="N151" s="24">
        <f t="shared" si="41"/>
        <v>-3.4767674124178909E-2</v>
      </c>
      <c r="O151" s="24">
        <f t="shared" si="40"/>
        <v>0.25043058074922353</v>
      </c>
      <c r="P151" t="s">
        <v>898</v>
      </c>
      <c r="Q151" t="s">
        <v>1073</v>
      </c>
    </row>
    <row r="152" spans="1:17">
      <c r="A152" s="1" t="s">
        <v>0</v>
      </c>
      <c r="B152" s="2" t="s">
        <v>174</v>
      </c>
      <c r="C152" s="1" t="s">
        <v>2</v>
      </c>
      <c r="D152" s="1" t="s">
        <v>168</v>
      </c>
      <c r="E152" s="3" t="s">
        <v>175</v>
      </c>
      <c r="F152" s="1">
        <v>39.75</v>
      </c>
      <c r="G152" s="1">
        <v>94.83</v>
      </c>
      <c r="H152" s="1">
        <f t="shared" si="34"/>
        <v>40.25</v>
      </c>
      <c r="I152" s="1">
        <f t="shared" si="35"/>
        <v>95.38</v>
      </c>
      <c r="J152" s="23">
        <f t="shared" si="36"/>
        <v>0.70249502392771768</v>
      </c>
      <c r="K152" s="23">
        <f t="shared" si="37"/>
        <v>1.6646950405521914</v>
      </c>
      <c r="L152" s="23">
        <f t="shared" si="38"/>
        <v>1.2548056515332544</v>
      </c>
      <c r="M152" s="23">
        <f t="shared" si="39"/>
        <v>-0.37375894286987382</v>
      </c>
      <c r="N152" s="24">
        <f t="shared" si="41"/>
        <v>-8.185445971206632E-3</v>
      </c>
      <c r="O152" s="24">
        <f t="shared" si="40"/>
        <v>0.30144737621976958</v>
      </c>
      <c r="P152" t="s">
        <v>898</v>
      </c>
      <c r="Q152" t="s">
        <v>1073</v>
      </c>
    </row>
    <row r="153" spans="1:17">
      <c r="A153" s="1" t="s">
        <v>0</v>
      </c>
      <c r="B153" s="5" t="s">
        <v>172</v>
      </c>
      <c r="C153" s="1" t="s">
        <v>2</v>
      </c>
      <c r="D153" s="1" t="s">
        <v>168</v>
      </c>
      <c r="E153" s="3" t="s">
        <v>173</v>
      </c>
      <c r="F153" s="1">
        <v>38.619999999999997</v>
      </c>
      <c r="G153" s="1">
        <v>90.18</v>
      </c>
      <c r="H153" s="1">
        <f t="shared" si="34"/>
        <v>39.03</v>
      </c>
      <c r="I153" s="1">
        <f t="shared" si="35"/>
        <v>90.3</v>
      </c>
      <c r="J153" s="23">
        <f t="shared" si="36"/>
        <v>0.68120200705338685</v>
      </c>
      <c r="K153" s="23">
        <f t="shared" si="37"/>
        <v>1.5760323145508794</v>
      </c>
      <c r="L153" s="23">
        <f t="shared" si="38"/>
        <v>1.2762977245618503</v>
      </c>
      <c r="M153" s="23">
        <f t="shared" si="39"/>
        <v>-3.4361709263843001</v>
      </c>
      <c r="N153" s="24">
        <f t="shared" si="41"/>
        <v>-7.6496885286970642E-2</v>
      </c>
      <c r="O153" s="24">
        <f t="shared" si="40"/>
        <v>0.28222314729669518</v>
      </c>
      <c r="P153" t="s">
        <v>898</v>
      </c>
      <c r="Q153" t="s">
        <v>1073</v>
      </c>
    </row>
    <row r="154" spans="1:17">
      <c r="A154" s="1" t="s">
        <v>0</v>
      </c>
      <c r="B154" s="2" t="s">
        <v>176</v>
      </c>
      <c r="C154" s="1" t="s">
        <v>2</v>
      </c>
      <c r="D154" s="1" t="s">
        <v>177</v>
      </c>
      <c r="E154" s="3" t="s">
        <v>178</v>
      </c>
      <c r="F154" s="1">
        <v>45.78</v>
      </c>
      <c r="G154" s="1">
        <v>108.5</v>
      </c>
      <c r="H154" s="1">
        <f t="shared" si="34"/>
        <v>46.3</v>
      </c>
      <c r="I154" s="1">
        <f t="shared" si="35"/>
        <v>108.83</v>
      </c>
      <c r="J154" s="23">
        <f t="shared" si="36"/>
        <v>0.80808744367337448</v>
      </c>
      <c r="K154" s="23">
        <f t="shared" si="37"/>
        <v>1.8994418249454288</v>
      </c>
      <c r="L154" s="23">
        <f t="shared" si="38"/>
        <v>1.1487379037491183</v>
      </c>
      <c r="M154" s="23">
        <f t="shared" si="39"/>
        <v>7.7343987693878145</v>
      </c>
      <c r="N154" s="24">
        <f t="shared" si="41"/>
        <v>0.15459843319871117</v>
      </c>
      <c r="O154" s="24">
        <f t="shared" si="40"/>
        <v>0.41793897739451591</v>
      </c>
      <c r="P154" t="s">
        <v>898</v>
      </c>
      <c r="Q154" t="s">
        <v>1073</v>
      </c>
    </row>
    <row r="155" spans="1:17">
      <c r="A155" s="1" t="s">
        <v>0</v>
      </c>
      <c r="B155" s="5" t="s">
        <v>177</v>
      </c>
      <c r="C155" s="1" t="s">
        <v>2</v>
      </c>
      <c r="D155" s="1" t="s">
        <v>177</v>
      </c>
      <c r="E155" s="3" t="s">
        <v>183</v>
      </c>
      <c r="F155" s="1">
        <v>47.17</v>
      </c>
      <c r="G155" s="1">
        <v>105.75</v>
      </c>
      <c r="H155" s="1">
        <f t="shared" si="34"/>
        <v>47.28</v>
      </c>
      <c r="I155" s="1">
        <f t="shared" si="35"/>
        <v>106.25</v>
      </c>
      <c r="J155" s="23">
        <f t="shared" si="36"/>
        <v>0.82519167034291907</v>
      </c>
      <c r="K155" s="23">
        <f t="shared" si="37"/>
        <v>1.8544123302439752</v>
      </c>
      <c r="L155" s="23">
        <f t="shared" si="38"/>
        <v>1.1317008746071842</v>
      </c>
      <c r="M155" s="23">
        <f t="shared" si="39"/>
        <v>6.1790792974454485</v>
      </c>
      <c r="N155" s="24">
        <f t="shared" si="41"/>
        <v>0.1218121503728124</v>
      </c>
      <c r="O155" s="24">
        <f t="shared" si="40"/>
        <v>0.43110026118183198</v>
      </c>
      <c r="P155" t="s">
        <v>898</v>
      </c>
      <c r="Q155" t="s">
        <v>1073</v>
      </c>
    </row>
    <row r="156" spans="1:17">
      <c r="A156" s="1" t="s">
        <v>0</v>
      </c>
      <c r="B156" s="5" t="s">
        <v>181</v>
      </c>
      <c r="C156" s="1" t="s">
        <v>2</v>
      </c>
      <c r="D156" s="1" t="s">
        <v>177</v>
      </c>
      <c r="E156" s="3" t="s">
        <v>182</v>
      </c>
      <c r="F156" s="1">
        <v>47.5</v>
      </c>
      <c r="G156" s="1">
        <v>111.28</v>
      </c>
      <c r="H156" s="1">
        <f t="shared" si="34"/>
        <v>47.83</v>
      </c>
      <c r="I156" s="1">
        <f t="shared" si="35"/>
        <v>111.47</v>
      </c>
      <c r="J156" s="23">
        <f t="shared" si="36"/>
        <v>0.83479098122888784</v>
      </c>
      <c r="K156" s="23">
        <f t="shared" si="37"/>
        <v>1.9455185171980791</v>
      </c>
      <c r="L156" s="23">
        <f t="shared" si="38"/>
        <v>1.1221648273196534</v>
      </c>
      <c r="M156" s="23">
        <f t="shared" si="39"/>
        <v>9.3258884616079101</v>
      </c>
      <c r="N156" s="24">
        <f t="shared" si="41"/>
        <v>0.18184647854017102</v>
      </c>
      <c r="O156" s="24">
        <f t="shared" si="40"/>
        <v>0.44889360718174642</v>
      </c>
      <c r="P156" t="s">
        <v>898</v>
      </c>
      <c r="Q156" t="s">
        <v>1073</v>
      </c>
    </row>
    <row r="157" spans="1:17">
      <c r="A157" s="1" t="s">
        <v>0</v>
      </c>
      <c r="B157" s="2" t="s">
        <v>179</v>
      </c>
      <c r="C157" s="1" t="s">
        <v>2</v>
      </c>
      <c r="D157" s="1" t="s">
        <v>177</v>
      </c>
      <c r="E157" s="3" t="s">
        <v>180</v>
      </c>
      <c r="F157" s="1">
        <v>46.85</v>
      </c>
      <c r="G157" s="1">
        <v>114</v>
      </c>
      <c r="H157" s="1">
        <f t="shared" si="34"/>
        <v>47.42</v>
      </c>
      <c r="I157" s="1">
        <f t="shared" si="35"/>
        <v>114</v>
      </c>
      <c r="J157" s="23">
        <f t="shared" si="36"/>
        <v>0.82763513129571109</v>
      </c>
      <c r="K157" s="23">
        <f t="shared" si="37"/>
        <v>1.9896753472735358</v>
      </c>
      <c r="L157" s="23">
        <f t="shared" si="38"/>
        <v>1.1292716874112625</v>
      </c>
      <c r="M157" s="23">
        <f t="shared" si="39"/>
        <v>10.851066083318837</v>
      </c>
      <c r="N157" s="24">
        <f t="shared" si="41"/>
        <v>0.2125929889092126</v>
      </c>
      <c r="O157" s="24">
        <f t="shared" si="40"/>
        <v>0.44714618584211419</v>
      </c>
      <c r="P157" t="s">
        <v>898</v>
      </c>
      <c r="Q157" t="s">
        <v>1073</v>
      </c>
    </row>
    <row r="158" spans="1:17">
      <c r="A158" s="1" t="s">
        <v>0</v>
      </c>
      <c r="B158" s="5" t="s">
        <v>184</v>
      </c>
      <c r="C158" s="1" t="s">
        <v>2</v>
      </c>
      <c r="D158" s="1" t="s">
        <v>185</v>
      </c>
      <c r="E158" s="3" t="s">
        <v>186</v>
      </c>
      <c r="F158" s="1">
        <v>35.58</v>
      </c>
      <c r="G158" s="1">
        <v>82.55</v>
      </c>
      <c r="H158" s="1">
        <f t="shared" si="34"/>
        <v>35.97</v>
      </c>
      <c r="I158" s="1">
        <f t="shared" si="35"/>
        <v>82.92</v>
      </c>
      <c r="J158" s="23">
        <f t="shared" si="36"/>
        <v>0.62779493194236036</v>
      </c>
      <c r="K158" s="23">
        <f t="shared" si="37"/>
        <v>1.4472270157536982</v>
      </c>
      <c r="L158" s="23">
        <f t="shared" si="38"/>
        <v>1.3302218286449172</v>
      </c>
      <c r="M158" s="23">
        <f t="shared" si="39"/>
        <v>-7.8851080205450206</v>
      </c>
      <c r="N158" s="24">
        <f t="shared" si="41"/>
        <v>-0.18248926711092198</v>
      </c>
      <c r="O158" s="24">
        <f t="shared" si="40"/>
        <v>0.2385815439854142</v>
      </c>
      <c r="P158" t="s">
        <v>881</v>
      </c>
      <c r="Q158" t="s">
        <v>1073</v>
      </c>
    </row>
    <row r="159" spans="1:17">
      <c r="A159" s="1" t="s">
        <v>0</v>
      </c>
      <c r="B159" s="5" t="s">
        <v>187</v>
      </c>
      <c r="C159" s="1" t="s">
        <v>2</v>
      </c>
      <c r="D159" s="1" t="s">
        <v>185</v>
      </c>
      <c r="E159" s="3" t="s">
        <v>188</v>
      </c>
      <c r="F159" s="1">
        <v>35.22</v>
      </c>
      <c r="G159" s="1">
        <v>80.83</v>
      </c>
      <c r="H159" s="1">
        <f t="shared" si="34"/>
        <v>35.369999999999997</v>
      </c>
      <c r="I159" s="1">
        <f t="shared" si="35"/>
        <v>81.38</v>
      </c>
      <c r="J159" s="23">
        <f t="shared" si="36"/>
        <v>0.61732295643039437</v>
      </c>
      <c r="K159" s="23">
        <f t="shared" si="37"/>
        <v>1.4203489452729854</v>
      </c>
      <c r="L159" s="23">
        <f t="shared" si="38"/>
        <v>1.3407886689101336</v>
      </c>
      <c r="M159" s="23">
        <f t="shared" si="39"/>
        <v>-8.8134770076734146</v>
      </c>
      <c r="N159" s="24">
        <f t="shared" si="41"/>
        <v>-0.20543333544834957</v>
      </c>
      <c r="O159" s="24">
        <f t="shared" si="40"/>
        <v>0.23126919835748172</v>
      </c>
      <c r="P159" t="s">
        <v>881</v>
      </c>
      <c r="Q159" t="s">
        <v>1073</v>
      </c>
    </row>
    <row r="160" spans="1:17">
      <c r="A160" s="1" t="s">
        <v>0</v>
      </c>
      <c r="B160" s="2" t="s">
        <v>193</v>
      </c>
      <c r="C160" s="1" t="s">
        <v>2</v>
      </c>
      <c r="D160" s="1" t="s">
        <v>185</v>
      </c>
      <c r="E160" s="3" t="s">
        <v>194</v>
      </c>
      <c r="F160" s="1">
        <v>35.979999999999997</v>
      </c>
      <c r="G160" s="1">
        <v>78.900000000000006</v>
      </c>
      <c r="H160" s="1">
        <f t="shared" si="34"/>
        <v>36.630000000000003</v>
      </c>
      <c r="I160" s="1">
        <f t="shared" si="35"/>
        <v>79.5</v>
      </c>
      <c r="J160" s="23">
        <f t="shared" si="36"/>
        <v>0.63931410500552299</v>
      </c>
      <c r="K160" s="23">
        <f t="shared" si="37"/>
        <v>1.387536755335492</v>
      </c>
      <c r="L160" s="23">
        <f t="shared" si="38"/>
        <v>1.3185941343265934</v>
      </c>
      <c r="M160" s="23">
        <f t="shared" si="39"/>
        <v>-9.9468105763756007</v>
      </c>
      <c r="N160" s="24">
        <f t="shared" si="41"/>
        <v>-0.2277658754706075</v>
      </c>
      <c r="O160" s="24">
        <f t="shared" si="40"/>
        <v>0.25745260130381276</v>
      </c>
      <c r="P160" t="s">
        <v>881</v>
      </c>
      <c r="Q160" t="s">
        <v>1073</v>
      </c>
    </row>
    <row r="161" spans="1:17">
      <c r="A161" s="1" t="s">
        <v>0</v>
      </c>
      <c r="B161" s="5" t="s">
        <v>189</v>
      </c>
      <c r="C161" s="1" t="s">
        <v>2</v>
      </c>
      <c r="D161" s="1" t="s">
        <v>185</v>
      </c>
      <c r="E161" s="3" t="s">
        <v>190</v>
      </c>
      <c r="F161" s="1">
        <v>35.5</v>
      </c>
      <c r="G161" s="1">
        <v>78.87</v>
      </c>
      <c r="H161" s="1">
        <f t="shared" si="34"/>
        <v>35.83</v>
      </c>
      <c r="I161" s="1">
        <f t="shared" si="35"/>
        <v>79.45</v>
      </c>
      <c r="J161" s="23">
        <f t="shared" si="36"/>
        <v>0.62535147098956823</v>
      </c>
      <c r="K161" s="23">
        <f t="shared" si="37"/>
        <v>1.3866640907094949</v>
      </c>
      <c r="L161" s="23">
        <f t="shared" si="38"/>
        <v>1.3326877902236569</v>
      </c>
      <c r="M161" s="23">
        <f t="shared" si="39"/>
        <v>-9.9769524266070402</v>
      </c>
      <c r="N161" s="24">
        <f t="shared" si="41"/>
        <v>-0.23089085003495671</v>
      </c>
      <c r="O161" s="24">
        <f t="shared" si="40"/>
        <v>0.24369207791554048</v>
      </c>
      <c r="P161" t="s">
        <v>881</v>
      </c>
      <c r="Q161" t="s">
        <v>1073</v>
      </c>
    </row>
    <row r="162" spans="1:17">
      <c r="A162" s="1" t="s">
        <v>0</v>
      </c>
      <c r="B162" s="2" t="s">
        <v>195</v>
      </c>
      <c r="C162" s="1" t="s">
        <v>2</v>
      </c>
      <c r="D162" s="1" t="s">
        <v>185</v>
      </c>
      <c r="E162" s="3" t="s">
        <v>196</v>
      </c>
      <c r="F162" s="1">
        <v>36.67</v>
      </c>
      <c r="G162" s="1">
        <v>79.819999999999993</v>
      </c>
      <c r="H162" s="1">
        <f t="shared" si="34"/>
        <v>37.119999999999997</v>
      </c>
      <c r="I162" s="1">
        <f t="shared" si="35"/>
        <v>80.37</v>
      </c>
      <c r="J162" s="23">
        <f t="shared" si="36"/>
        <v>0.64786621834029512</v>
      </c>
      <c r="K162" s="23">
        <f t="shared" si="37"/>
        <v>1.4027211198278426</v>
      </c>
      <c r="L162" s="23">
        <f t="shared" si="38"/>
        <v>1.3099594520986255</v>
      </c>
      <c r="M162" s="23">
        <f t="shared" si="39"/>
        <v>-9.4223423823485213</v>
      </c>
      <c r="N162" s="24">
        <f t="shared" si="41"/>
        <v>-0.21445432881906601</v>
      </c>
      <c r="O162" s="24">
        <f t="shared" si="40"/>
        <v>0.26394032903636111</v>
      </c>
      <c r="P162" t="s">
        <v>881</v>
      </c>
      <c r="Q162" t="s">
        <v>1073</v>
      </c>
    </row>
    <row r="163" spans="1:17">
      <c r="A163" s="1" t="s">
        <v>0</v>
      </c>
      <c r="B163" s="5" t="s">
        <v>191</v>
      </c>
      <c r="C163" s="1" t="s">
        <v>2</v>
      </c>
      <c r="D163" s="1" t="s">
        <v>185</v>
      </c>
      <c r="E163" s="3" t="s">
        <v>192</v>
      </c>
      <c r="F163" s="1">
        <v>35.770000000000003</v>
      </c>
      <c r="G163" s="1">
        <v>78.38</v>
      </c>
      <c r="H163" s="1">
        <f t="shared" si="34"/>
        <v>36.28</v>
      </c>
      <c r="I163" s="1">
        <f t="shared" si="35"/>
        <v>78.63</v>
      </c>
      <c r="J163" s="23">
        <f t="shared" si="36"/>
        <v>0.63320545262354277</v>
      </c>
      <c r="K163" s="23">
        <f t="shared" si="37"/>
        <v>1.3723523908431412</v>
      </c>
      <c r="L163" s="23">
        <f t="shared" si="38"/>
        <v>1.3247607979541516</v>
      </c>
      <c r="M163" s="23">
        <f t="shared" si="39"/>
        <v>-10.47127877040268</v>
      </c>
      <c r="N163" s="24">
        <f t="shared" si="41"/>
        <v>-0.24076549375640108</v>
      </c>
      <c r="O163" s="24">
        <f t="shared" si="40"/>
        <v>0.25352791896386306</v>
      </c>
      <c r="P163" t="s">
        <v>881</v>
      </c>
      <c r="Q163" t="s">
        <v>1073</v>
      </c>
    </row>
    <row r="164" spans="1:17">
      <c r="A164" s="1" t="s">
        <v>0</v>
      </c>
      <c r="B164" s="2" t="s">
        <v>23</v>
      </c>
      <c r="C164" s="1" t="s">
        <v>2</v>
      </c>
      <c r="D164" s="1" t="s">
        <v>197</v>
      </c>
      <c r="E164" s="3" t="s">
        <v>198</v>
      </c>
      <c r="F164" s="1">
        <v>46.8</v>
      </c>
      <c r="G164" s="1">
        <v>100.78</v>
      </c>
      <c r="H164" s="1">
        <f t="shared" si="34"/>
        <v>47.33</v>
      </c>
      <c r="I164" s="1">
        <f t="shared" si="35"/>
        <v>101.3</v>
      </c>
      <c r="J164" s="23">
        <f t="shared" si="36"/>
        <v>0.82606433496891618</v>
      </c>
      <c r="K164" s="23">
        <f t="shared" si="37"/>
        <v>1.7680185322702557</v>
      </c>
      <c r="L164" s="23">
        <f t="shared" si="38"/>
        <v>1.1308331673849241</v>
      </c>
      <c r="M164" s="23">
        <f t="shared" si="39"/>
        <v>3.1950361245327668</v>
      </c>
      <c r="N164" s="24">
        <f t="shared" si="41"/>
        <v>6.3026990993459708E-2</v>
      </c>
      <c r="O164" s="24">
        <f t="shared" si="40"/>
        <v>0.42715093305164276</v>
      </c>
      <c r="P164" t="s">
        <v>881</v>
      </c>
      <c r="Q164" t="s">
        <v>1073</v>
      </c>
    </row>
    <row r="165" spans="1:17">
      <c r="A165" s="1" t="s">
        <v>0</v>
      </c>
      <c r="B165" s="5" t="s">
        <v>26</v>
      </c>
      <c r="C165" s="1" t="s">
        <v>2</v>
      </c>
      <c r="D165" s="1" t="s">
        <v>197</v>
      </c>
      <c r="E165" s="3" t="s">
        <v>199</v>
      </c>
      <c r="F165" s="1">
        <v>46.87</v>
      </c>
      <c r="G165" s="1">
        <v>96.78</v>
      </c>
      <c r="H165" s="1">
        <f t="shared" si="34"/>
        <v>47.45</v>
      </c>
      <c r="I165" s="1">
        <f t="shared" si="35"/>
        <v>97.3</v>
      </c>
      <c r="J165" s="23">
        <f t="shared" si="36"/>
        <v>0.82815873007130947</v>
      </c>
      <c r="K165" s="23">
        <f t="shared" si="37"/>
        <v>1.6982053621904827</v>
      </c>
      <c r="L165" s="23">
        <f t="shared" si="38"/>
        <v>1.1287513072131456</v>
      </c>
      <c r="M165" s="23">
        <f t="shared" si="39"/>
        <v>0.78368810601746985</v>
      </c>
      <c r="N165" s="24">
        <f t="shared" si="41"/>
        <v>1.5438508726539008E-2</v>
      </c>
      <c r="O165" s="24">
        <f t="shared" si="40"/>
        <v>0.42758060741331705</v>
      </c>
      <c r="P165" t="s">
        <v>881</v>
      </c>
      <c r="Q165" t="s">
        <v>1073</v>
      </c>
    </row>
    <row r="166" spans="1:17">
      <c r="A166" s="1" t="s">
        <v>0</v>
      </c>
      <c r="B166" s="5" t="s">
        <v>200</v>
      </c>
      <c r="C166" s="1" t="s">
        <v>2</v>
      </c>
      <c r="D166" s="1" t="s">
        <v>197</v>
      </c>
      <c r="E166" s="3" t="s">
        <v>201</v>
      </c>
      <c r="F166" s="1">
        <v>48.22</v>
      </c>
      <c r="G166" s="1">
        <v>101.28</v>
      </c>
      <c r="H166" s="1">
        <f t="shared" si="34"/>
        <v>48.37</v>
      </c>
      <c r="I166" s="1">
        <f t="shared" si="35"/>
        <v>101.47</v>
      </c>
      <c r="J166" s="23">
        <f t="shared" si="36"/>
        <v>0.84421575918965719</v>
      </c>
      <c r="K166" s="23">
        <f t="shared" si="37"/>
        <v>1.7709855919986461</v>
      </c>
      <c r="L166" s="23">
        <f t="shared" si="38"/>
        <v>1.1128216995228628</v>
      </c>
      <c r="M166" s="23">
        <f t="shared" si="39"/>
        <v>3.2975184153196682</v>
      </c>
      <c r="N166" s="24">
        <f t="shared" si="41"/>
        <v>6.4010379837280529E-2</v>
      </c>
      <c r="O166" s="24">
        <f t="shared" si="40"/>
        <v>0.44524711898212965</v>
      </c>
      <c r="P166" t="s">
        <v>881</v>
      </c>
      <c r="Q166" t="s">
        <v>1073</v>
      </c>
    </row>
    <row r="167" spans="1:17">
      <c r="A167" s="1" t="s">
        <v>0</v>
      </c>
      <c r="B167" s="5" t="s">
        <v>156</v>
      </c>
      <c r="C167" s="1" t="s">
        <v>2</v>
      </c>
      <c r="D167" s="1" t="s">
        <v>202</v>
      </c>
      <c r="E167" s="3" t="s">
        <v>203</v>
      </c>
      <c r="F167" s="1">
        <v>40.799999999999997</v>
      </c>
      <c r="G167" s="1">
        <v>96.67</v>
      </c>
      <c r="H167" s="1">
        <f t="shared" si="34"/>
        <v>41.33</v>
      </c>
      <c r="I167" s="1">
        <f t="shared" si="35"/>
        <v>97.12</v>
      </c>
      <c r="J167" s="23">
        <f t="shared" si="36"/>
        <v>0.72134457984925637</v>
      </c>
      <c r="K167" s="23">
        <f t="shared" si="37"/>
        <v>1.6950637695368929</v>
      </c>
      <c r="L167" s="23">
        <f t="shared" si="38"/>
        <v>1.2357957875125465</v>
      </c>
      <c r="M167" s="23">
        <f t="shared" si="39"/>
        <v>0.67517744518428591</v>
      </c>
      <c r="N167" s="24">
        <f t="shared" si="41"/>
        <v>1.4562366353021808E-2</v>
      </c>
      <c r="O167" s="24">
        <f t="shared" si="40"/>
        <v>0.32051634494823489</v>
      </c>
      <c r="P167" t="s">
        <v>881</v>
      </c>
      <c r="Q167" t="s">
        <v>1073</v>
      </c>
    </row>
    <row r="168" spans="1:17">
      <c r="A168" s="1" t="s">
        <v>0</v>
      </c>
      <c r="B168" s="5" t="s">
        <v>206</v>
      </c>
      <c r="C168" s="1" t="s">
        <v>2</v>
      </c>
      <c r="D168" s="1" t="s">
        <v>202</v>
      </c>
      <c r="E168" s="3" t="s">
        <v>207</v>
      </c>
      <c r="F168" s="1">
        <v>42.02</v>
      </c>
      <c r="G168" s="1">
        <v>97.43</v>
      </c>
      <c r="H168" s="1">
        <f t="shared" si="34"/>
        <v>42.03</v>
      </c>
      <c r="I168" s="1">
        <f t="shared" si="35"/>
        <v>97.72</v>
      </c>
      <c r="J168" s="23">
        <f t="shared" si="36"/>
        <v>0.7335618846132167</v>
      </c>
      <c r="K168" s="23">
        <f t="shared" si="37"/>
        <v>1.7055357450488589</v>
      </c>
      <c r="L168" s="23">
        <f t="shared" si="38"/>
        <v>1.2234863086381487</v>
      </c>
      <c r="M168" s="23">
        <f t="shared" si="39"/>
        <v>1.0368796479615772</v>
      </c>
      <c r="N168" s="24">
        <f t="shared" si="41"/>
        <v>2.2140178910623323E-2</v>
      </c>
      <c r="O168" s="24">
        <f t="shared" si="40"/>
        <v>0.33294036133729454</v>
      </c>
      <c r="P168" t="s">
        <v>881</v>
      </c>
      <c r="Q168" t="s">
        <v>1073</v>
      </c>
    </row>
    <row r="169" spans="1:17">
      <c r="A169" s="1" t="s">
        <v>0</v>
      </c>
      <c r="B169" s="5" t="s">
        <v>208</v>
      </c>
      <c r="C169" s="1" t="s">
        <v>2</v>
      </c>
      <c r="D169" s="1" t="s">
        <v>202</v>
      </c>
      <c r="E169" s="3" t="s">
        <v>209</v>
      </c>
      <c r="F169" s="1">
        <v>41.23</v>
      </c>
      <c r="G169" s="1">
        <v>101.27</v>
      </c>
      <c r="H169" s="1">
        <f t="shared" si="34"/>
        <v>41.38</v>
      </c>
      <c r="I169" s="1">
        <f t="shared" si="35"/>
        <v>101.45</v>
      </c>
      <c r="J169" s="23">
        <f t="shared" si="36"/>
        <v>0.72221724447525359</v>
      </c>
      <c r="K169" s="23">
        <f t="shared" si="37"/>
        <v>1.7706365261482473</v>
      </c>
      <c r="L169" s="23">
        <f t="shared" si="38"/>
        <v>1.2349161952902621</v>
      </c>
      <c r="M169" s="23">
        <f t="shared" si="39"/>
        <v>3.285461675227094</v>
      </c>
      <c r="N169" s="24">
        <f t="shared" si="41"/>
        <v>7.0773916810094151E-2</v>
      </c>
      <c r="O169" s="24">
        <f t="shared" si="40"/>
        <v>0.32333985374868379</v>
      </c>
      <c r="P169" t="s">
        <v>881</v>
      </c>
      <c r="Q169" t="s">
        <v>1073</v>
      </c>
    </row>
    <row r="170" spans="1:17">
      <c r="A170" s="1" t="s">
        <v>0</v>
      </c>
      <c r="B170" s="5" t="s">
        <v>204</v>
      </c>
      <c r="C170" s="1" t="s">
        <v>2</v>
      </c>
      <c r="D170" s="1" t="s">
        <v>202</v>
      </c>
      <c r="E170" s="3" t="s">
        <v>205</v>
      </c>
      <c r="F170" s="1">
        <v>41.25</v>
      </c>
      <c r="G170" s="1">
        <v>95.93</v>
      </c>
      <c r="H170" s="1">
        <f t="shared" si="34"/>
        <v>41.42</v>
      </c>
      <c r="I170" s="1">
        <f t="shared" si="35"/>
        <v>96.55</v>
      </c>
      <c r="J170" s="23">
        <f t="shared" si="36"/>
        <v>0.72291537617605128</v>
      </c>
      <c r="K170" s="23">
        <f t="shared" si="37"/>
        <v>1.6851153928005251</v>
      </c>
      <c r="L170" s="23">
        <f t="shared" si="38"/>
        <v>1.2342125572987712</v>
      </c>
      <c r="M170" s="23">
        <f t="shared" si="39"/>
        <v>0.33156035254585164</v>
      </c>
      <c r="N170" s="24">
        <f t="shared" si="41"/>
        <v>7.1421258280135302E-3</v>
      </c>
      <c r="O170" s="24">
        <f t="shared" si="40"/>
        <v>0.32203443735615811</v>
      </c>
      <c r="P170" t="s">
        <v>881</v>
      </c>
      <c r="Q170" t="s">
        <v>1073</v>
      </c>
    </row>
    <row r="171" spans="1:17">
      <c r="A171" s="1" t="s">
        <v>0</v>
      </c>
      <c r="B171" s="5" t="s">
        <v>210</v>
      </c>
      <c r="C171" s="1" t="s">
        <v>2</v>
      </c>
      <c r="D171" s="1" t="s">
        <v>202</v>
      </c>
      <c r="E171" s="3" t="s">
        <v>211</v>
      </c>
      <c r="F171" s="1">
        <v>41.87</v>
      </c>
      <c r="G171" s="1">
        <v>103.65</v>
      </c>
      <c r="H171" s="1">
        <f t="shared" si="34"/>
        <v>42.45</v>
      </c>
      <c r="I171" s="1">
        <f t="shared" si="35"/>
        <v>104.08</v>
      </c>
      <c r="J171" s="23">
        <f t="shared" si="36"/>
        <v>0.74089226747159298</v>
      </c>
      <c r="K171" s="23">
        <f t="shared" si="37"/>
        <v>1.8165386854756982</v>
      </c>
      <c r="L171" s="23">
        <f t="shared" si="38"/>
        <v>1.2161061269247075</v>
      </c>
      <c r="M171" s="23">
        <f t="shared" si="39"/>
        <v>4.870922997400899</v>
      </c>
      <c r="N171" s="24">
        <f t="shared" si="41"/>
        <v>0.10326112475352169</v>
      </c>
      <c r="O171" s="24">
        <f t="shared" si="40"/>
        <v>0.34451215030616056</v>
      </c>
      <c r="P171" t="s">
        <v>881</v>
      </c>
      <c r="Q171" t="s">
        <v>1073</v>
      </c>
    </row>
    <row r="172" spans="1:17">
      <c r="A172" s="1" t="s">
        <v>0</v>
      </c>
      <c r="B172" s="5" t="s">
        <v>158</v>
      </c>
      <c r="C172" s="1" t="s">
        <v>2</v>
      </c>
      <c r="D172" s="1" t="s">
        <v>50</v>
      </c>
      <c r="E172" s="3" t="s">
        <v>212</v>
      </c>
      <c r="F172" s="1">
        <v>42.98</v>
      </c>
      <c r="G172" s="1">
        <v>71.45</v>
      </c>
      <c r="H172" s="1">
        <f t="shared" ref="H172:H203" si="42">ROUND((ROUNDDOWN(F172,0)+(F172-ROUNDDOWN(F172,0))*(5/3)),2)</f>
        <v>43.63</v>
      </c>
      <c r="I172" s="1">
        <f t="shared" ref="I172:I203" si="43">ROUND((ROUNDDOWN(G172,0)+(G172-ROUNDDOWN(G172,0))*(5/3)),2)</f>
        <v>71.75</v>
      </c>
      <c r="J172" s="23">
        <f t="shared" ref="J172:J203" si="44">RADIANS(H172)</f>
        <v>0.76148715264512601</v>
      </c>
      <c r="K172" s="23">
        <f t="shared" ref="K172:K203" si="45">RADIANS(I172)</f>
        <v>1.2522737383059315</v>
      </c>
      <c r="L172" s="23">
        <f t="shared" ref="L172:L203" si="46">((L$256-(2*L$257*SIN(J172)))^0.5)/L$257</f>
        <v>1.1953981204030308</v>
      </c>
      <c r="M172" s="23">
        <f t="shared" ref="M172:M203" si="47">L$257*(I172-(L$248))</f>
        <v>-14.618797362248989</v>
      </c>
      <c r="N172" s="24">
        <f t="shared" si="41"/>
        <v>-0.30170273824214872</v>
      </c>
      <c r="O172" s="24">
        <f t="shared" ref="O172:O203" si="48">L$255-L172*COS(RADIANS(M172))</f>
        <v>0.39952752514287826</v>
      </c>
      <c r="P172" t="s">
        <v>881</v>
      </c>
      <c r="Q172" t="s">
        <v>1073</v>
      </c>
    </row>
    <row r="173" spans="1:17">
      <c r="A173" s="1" t="s">
        <v>0</v>
      </c>
      <c r="B173" s="5" t="s">
        <v>213</v>
      </c>
      <c r="C173" s="1" t="s">
        <v>2</v>
      </c>
      <c r="D173" s="1" t="s">
        <v>214</v>
      </c>
      <c r="E173" s="3" t="s">
        <v>215</v>
      </c>
      <c r="F173" s="1">
        <v>40.369999999999997</v>
      </c>
      <c r="G173" s="1">
        <v>79.38</v>
      </c>
      <c r="H173" s="1">
        <f t="shared" si="42"/>
        <v>40.619999999999997</v>
      </c>
      <c r="I173" s="1">
        <f t="shared" si="43"/>
        <v>79.63</v>
      </c>
      <c r="J173" s="23">
        <f t="shared" si="44"/>
        <v>0.70895274216009663</v>
      </c>
      <c r="K173" s="23">
        <f t="shared" si="45"/>
        <v>1.3898056833630845</v>
      </c>
      <c r="L173" s="23">
        <f t="shared" si="46"/>
        <v>1.2482909180269739</v>
      </c>
      <c r="M173" s="23">
        <f t="shared" si="47"/>
        <v>-9.8684417657738557</v>
      </c>
      <c r="N173" s="24">
        <f t="shared" si="41"/>
        <v>-0.21394018751024219</v>
      </c>
      <c r="O173" s="24">
        <f t="shared" si="48"/>
        <v>0.32640528064871632</v>
      </c>
      <c r="P173" t="s">
        <v>881</v>
      </c>
      <c r="Q173" t="s">
        <v>1073</v>
      </c>
    </row>
    <row r="174" spans="1:17">
      <c r="A174" s="1" t="s">
        <v>0</v>
      </c>
      <c r="B174" s="5" t="s">
        <v>216</v>
      </c>
      <c r="C174" s="1" t="s">
        <v>2</v>
      </c>
      <c r="D174" s="1" t="s">
        <v>217</v>
      </c>
      <c r="E174" s="3" t="s">
        <v>218</v>
      </c>
      <c r="F174" s="1">
        <v>35.1</v>
      </c>
      <c r="G174" s="1">
        <v>106.6</v>
      </c>
      <c r="H174" s="1">
        <f t="shared" si="42"/>
        <v>35.17</v>
      </c>
      <c r="I174" s="1">
        <f t="shared" si="43"/>
        <v>107</v>
      </c>
      <c r="J174" s="23">
        <f t="shared" si="44"/>
        <v>0.6138322979264057</v>
      </c>
      <c r="K174" s="23">
        <f t="shared" si="45"/>
        <v>1.8675022996339325</v>
      </c>
      <c r="L174" s="23">
        <f t="shared" si="46"/>
        <v>1.3443099548327864</v>
      </c>
      <c r="M174" s="23">
        <f t="shared" si="47"/>
        <v>6.6312070509170669</v>
      </c>
      <c r="N174" s="24">
        <f t="shared" si="41"/>
        <v>0.15523847981568195</v>
      </c>
      <c r="O174" s="24">
        <f t="shared" si="48"/>
        <v>0.22090978685998208</v>
      </c>
      <c r="P174" t="s">
        <v>881</v>
      </c>
      <c r="Q174" t="s">
        <v>1073</v>
      </c>
    </row>
    <row r="175" spans="1:17">
      <c r="A175" s="1" t="s">
        <v>219</v>
      </c>
      <c r="B175" s="5" t="s">
        <v>220</v>
      </c>
      <c r="C175" s="1" t="s">
        <v>2</v>
      </c>
      <c r="D175" s="1" t="s">
        <v>217</v>
      </c>
      <c r="E175" s="3" t="s">
        <v>221</v>
      </c>
      <c r="F175" s="1">
        <v>35.67</v>
      </c>
      <c r="G175" s="1">
        <v>105.95</v>
      </c>
      <c r="H175" s="1">
        <f t="shared" si="42"/>
        <v>36.119999999999997</v>
      </c>
      <c r="I175" s="1">
        <f t="shared" si="43"/>
        <v>106.58</v>
      </c>
      <c r="J175" s="23">
        <f t="shared" si="44"/>
        <v>0.6304129258203518</v>
      </c>
      <c r="K175" s="23">
        <f t="shared" si="45"/>
        <v>1.8601719167755564</v>
      </c>
      <c r="L175" s="23">
        <f t="shared" si="46"/>
        <v>1.3275795068914036</v>
      </c>
      <c r="M175" s="23">
        <f t="shared" si="47"/>
        <v>6.3780155089729602</v>
      </c>
      <c r="N175" s="24">
        <f t="shared" si="41"/>
        <v>0.14747763917544696</v>
      </c>
      <c r="O175" s="24">
        <f t="shared" si="48"/>
        <v>0.23686372086570451</v>
      </c>
      <c r="P175" t="s">
        <v>881</v>
      </c>
      <c r="Q175" t="s">
        <v>1073</v>
      </c>
    </row>
    <row r="176" spans="1:17">
      <c r="A176" s="1" t="s">
        <v>222</v>
      </c>
      <c r="B176" s="2" t="s">
        <v>223</v>
      </c>
      <c r="C176" s="1" t="s">
        <v>2</v>
      </c>
      <c r="D176" s="1" t="s">
        <v>224</v>
      </c>
      <c r="E176" s="3" t="s">
        <v>225</v>
      </c>
      <c r="F176" s="1">
        <v>32.28</v>
      </c>
      <c r="G176" s="1">
        <v>90.18</v>
      </c>
      <c r="H176" s="1">
        <f t="shared" si="42"/>
        <v>32.47</v>
      </c>
      <c r="I176" s="1">
        <f t="shared" si="43"/>
        <v>90.3</v>
      </c>
      <c r="J176" s="23">
        <f t="shared" si="44"/>
        <v>0.56670840812255874</v>
      </c>
      <c r="K176" s="23">
        <f t="shared" si="45"/>
        <v>1.5760323145508794</v>
      </c>
      <c r="L176" s="23">
        <f t="shared" si="46"/>
        <v>1.3917770353761441</v>
      </c>
      <c r="M176" s="23">
        <f t="shared" si="47"/>
        <v>-3.4361709263843001</v>
      </c>
      <c r="N176" s="24">
        <f t="shared" si="41"/>
        <v>-8.3418317036300205E-2</v>
      </c>
      <c r="O176" s="24">
        <f t="shared" si="48"/>
        <v>0.16695144648212557</v>
      </c>
      <c r="P176" t="s">
        <v>881</v>
      </c>
      <c r="Q176" t="s">
        <v>1073</v>
      </c>
    </row>
    <row r="177" spans="1:17">
      <c r="A177" s="1" t="s">
        <v>0</v>
      </c>
      <c r="B177" s="5" t="s">
        <v>226</v>
      </c>
      <c r="C177" s="1" t="s">
        <v>2</v>
      </c>
      <c r="D177" s="1" t="s">
        <v>227</v>
      </c>
      <c r="E177" s="3" t="s">
        <v>228</v>
      </c>
      <c r="F177" s="1">
        <v>36.17</v>
      </c>
      <c r="G177" s="1">
        <v>115.13</v>
      </c>
      <c r="H177" s="1">
        <f t="shared" si="42"/>
        <v>36.28</v>
      </c>
      <c r="I177" s="1">
        <f t="shared" si="43"/>
        <v>115.22</v>
      </c>
      <c r="J177" s="23">
        <f t="shared" si="44"/>
        <v>0.63320545262354277</v>
      </c>
      <c r="K177" s="23">
        <f t="shared" si="45"/>
        <v>2.0109683641478666</v>
      </c>
      <c r="L177" s="23">
        <f t="shared" si="46"/>
        <v>1.3247607979541516</v>
      </c>
      <c r="M177" s="23">
        <f t="shared" si="47"/>
        <v>11.586527228966002</v>
      </c>
      <c r="N177" s="24">
        <f t="shared" si="41"/>
        <v>0.26607499258085238</v>
      </c>
      <c r="O177" s="24">
        <f t="shared" si="48"/>
        <v>0.25846083831130429</v>
      </c>
      <c r="P177" t="s">
        <v>881</v>
      </c>
      <c r="Q177" t="s">
        <v>1073</v>
      </c>
    </row>
    <row r="178" spans="1:17">
      <c r="A178" s="1" t="s">
        <v>0</v>
      </c>
      <c r="B178" s="5" t="s">
        <v>229</v>
      </c>
      <c r="C178" s="1" t="s">
        <v>2</v>
      </c>
      <c r="D178" s="1" t="s">
        <v>227</v>
      </c>
      <c r="E178" s="3" t="s">
        <v>230</v>
      </c>
      <c r="F178" s="1">
        <v>39.520000000000003</v>
      </c>
      <c r="G178" s="1">
        <v>119.82</v>
      </c>
      <c r="H178" s="1">
        <f t="shared" si="42"/>
        <v>39.869999999999997</v>
      </c>
      <c r="I178" s="1">
        <f t="shared" si="43"/>
        <v>120.37</v>
      </c>
      <c r="J178" s="23">
        <f t="shared" si="44"/>
        <v>0.69586277277013919</v>
      </c>
      <c r="K178" s="23">
        <f t="shared" si="45"/>
        <v>2.1008528206255748</v>
      </c>
      <c r="L178" s="23">
        <f t="shared" si="46"/>
        <v>1.2614983167759006</v>
      </c>
      <c r="M178" s="23">
        <f t="shared" si="47"/>
        <v>14.69113780280445</v>
      </c>
      <c r="N178" s="24">
        <f t="shared" si="41"/>
        <v>0.3199264812570653</v>
      </c>
      <c r="O178" s="24">
        <f t="shared" si="48"/>
        <v>0.3359701884296673</v>
      </c>
      <c r="P178" t="s">
        <v>881</v>
      </c>
      <c r="Q178" t="s">
        <v>1073</v>
      </c>
    </row>
    <row r="179" spans="1:17">
      <c r="A179" s="1" t="s">
        <v>0</v>
      </c>
      <c r="B179" s="5" t="s">
        <v>231</v>
      </c>
      <c r="C179" s="1" t="s">
        <v>2</v>
      </c>
      <c r="D179" s="1" t="s">
        <v>232</v>
      </c>
      <c r="E179" s="3" t="s">
        <v>233</v>
      </c>
      <c r="F179" s="1">
        <v>42.65</v>
      </c>
      <c r="G179" s="1">
        <v>73.75</v>
      </c>
      <c r="H179" s="1">
        <f t="shared" si="42"/>
        <v>43.08</v>
      </c>
      <c r="I179" s="1">
        <f t="shared" si="43"/>
        <v>74.25</v>
      </c>
      <c r="J179" s="23">
        <f t="shared" si="44"/>
        <v>0.75188784175915713</v>
      </c>
      <c r="K179" s="23">
        <f t="shared" si="45"/>
        <v>1.2959069696057897</v>
      </c>
      <c r="L179" s="23">
        <f t="shared" si="46"/>
        <v>1.205044839852379</v>
      </c>
      <c r="M179" s="23">
        <f t="shared" si="47"/>
        <v>-13.111704850676928</v>
      </c>
      <c r="N179" s="24">
        <f t="shared" si="41"/>
        <v>-0.27336475268892058</v>
      </c>
      <c r="O179" s="24">
        <f t="shared" si="48"/>
        <v>0.38259743668801294</v>
      </c>
      <c r="P179" t="s">
        <v>881</v>
      </c>
      <c r="Q179" t="s">
        <v>1073</v>
      </c>
    </row>
    <row r="180" spans="1:17">
      <c r="A180" s="1" t="s">
        <v>0</v>
      </c>
      <c r="B180" s="2" t="s">
        <v>142</v>
      </c>
      <c r="C180" s="1" t="s">
        <v>2</v>
      </c>
      <c r="D180" s="1" t="s">
        <v>232</v>
      </c>
      <c r="E180" s="3" t="s">
        <v>240</v>
      </c>
      <c r="F180" s="1">
        <v>42.1</v>
      </c>
      <c r="G180" s="1">
        <v>80.38</v>
      </c>
      <c r="H180" s="1">
        <f t="shared" si="42"/>
        <v>42.17</v>
      </c>
      <c r="I180" s="1">
        <f t="shared" si="43"/>
        <v>80.63</v>
      </c>
      <c r="J180" s="23">
        <f t="shared" si="44"/>
        <v>0.73600534556600883</v>
      </c>
      <c r="K180" s="23">
        <f t="shared" si="45"/>
        <v>1.4072589758830278</v>
      </c>
      <c r="L180" s="23">
        <f t="shared" si="46"/>
        <v>1.2210257542584491</v>
      </c>
      <c r="M180" s="23">
        <f t="shared" si="47"/>
        <v>-9.2656047611450312</v>
      </c>
      <c r="N180" s="24">
        <f t="shared" si="41"/>
        <v>-0.19659903255368441</v>
      </c>
      <c r="O180" s="24">
        <f t="shared" si="48"/>
        <v>0.3511318464978106</v>
      </c>
      <c r="P180" t="s">
        <v>881</v>
      </c>
      <c r="Q180" t="s">
        <v>1073</v>
      </c>
    </row>
    <row r="181" spans="1:17">
      <c r="A181" s="1" t="s">
        <v>0</v>
      </c>
      <c r="B181" s="2" t="s">
        <v>142</v>
      </c>
      <c r="C181" s="1" t="s">
        <v>2</v>
      </c>
      <c r="D181" s="1" t="s">
        <v>232</v>
      </c>
      <c r="E181" s="3" t="s">
        <v>234</v>
      </c>
      <c r="F181" s="1">
        <v>42.88</v>
      </c>
      <c r="G181" s="1">
        <v>78.87</v>
      </c>
      <c r="H181" s="1">
        <f t="shared" si="42"/>
        <v>43.47</v>
      </c>
      <c r="I181" s="1">
        <f t="shared" si="43"/>
        <v>79.45</v>
      </c>
      <c r="J181" s="23">
        <f t="shared" si="44"/>
        <v>0.75869462584193503</v>
      </c>
      <c r="K181" s="23">
        <f t="shared" si="45"/>
        <v>1.3866640907094949</v>
      </c>
      <c r="L181" s="23">
        <f t="shared" si="46"/>
        <v>1.1982034099204901</v>
      </c>
      <c r="M181" s="23">
        <f t="shared" si="47"/>
        <v>-9.9769524266070402</v>
      </c>
      <c r="N181" s="24">
        <f t="shared" si="41"/>
        <v>-0.20759115965555328</v>
      </c>
      <c r="O181" s="24">
        <f t="shared" si="48"/>
        <v>0.37614272145399497</v>
      </c>
      <c r="P181" t="s">
        <v>881</v>
      </c>
      <c r="Q181" t="s">
        <v>1073</v>
      </c>
    </row>
    <row r="182" spans="1:17">
      <c r="A182" s="1" t="s">
        <v>0</v>
      </c>
      <c r="B182" s="5" t="s">
        <v>236</v>
      </c>
      <c r="C182" s="1" t="s">
        <v>2</v>
      </c>
      <c r="D182" s="1" t="s">
        <v>232</v>
      </c>
      <c r="E182" s="3" t="s">
        <v>237</v>
      </c>
      <c r="F182" s="1">
        <v>43.15</v>
      </c>
      <c r="G182" s="5">
        <v>77.599999999999994</v>
      </c>
      <c r="H182" s="1">
        <f t="shared" si="42"/>
        <v>43.25</v>
      </c>
      <c r="I182" s="1">
        <f t="shared" si="43"/>
        <v>78</v>
      </c>
      <c r="J182" s="23">
        <f t="shared" si="44"/>
        <v>0.75485490148754752</v>
      </c>
      <c r="K182" s="23">
        <f t="shared" si="45"/>
        <v>1.3613568165555769</v>
      </c>
      <c r="L182" s="23">
        <f t="shared" si="46"/>
        <v>1.2020620774807209</v>
      </c>
      <c r="M182" s="23">
        <f t="shared" si="47"/>
        <v>-10.851066083318837</v>
      </c>
      <c r="N182" s="24">
        <f t="shared" si="41"/>
        <v>-0.22629626931661201</v>
      </c>
      <c r="O182" s="24">
        <f t="shared" si="48"/>
        <v>0.37565729864599051</v>
      </c>
      <c r="P182" t="s">
        <v>881</v>
      </c>
      <c r="Q182" t="s">
        <v>1073</v>
      </c>
    </row>
    <row r="183" spans="1:17">
      <c r="A183" s="1" t="s">
        <v>0</v>
      </c>
      <c r="B183" s="2" t="s">
        <v>238</v>
      </c>
      <c r="C183" s="1" t="s">
        <v>2</v>
      </c>
      <c r="D183" s="1" t="s">
        <v>232</v>
      </c>
      <c r="E183" s="3" t="s">
        <v>239</v>
      </c>
      <c r="F183" s="1">
        <v>43.03</v>
      </c>
      <c r="G183" s="1">
        <v>76.13</v>
      </c>
      <c r="H183" s="1">
        <f t="shared" si="42"/>
        <v>43.05</v>
      </c>
      <c r="I183" s="1">
        <f t="shared" si="43"/>
        <v>76.22</v>
      </c>
      <c r="J183" s="23">
        <f t="shared" si="44"/>
        <v>0.75136424298355886</v>
      </c>
      <c r="K183" s="23">
        <f t="shared" si="45"/>
        <v>1.330289955870078</v>
      </c>
      <c r="L183" s="23">
        <f t="shared" si="46"/>
        <v>1.205571303208451</v>
      </c>
      <c r="M183" s="23">
        <f t="shared" si="47"/>
        <v>-11.924115951558145</v>
      </c>
      <c r="N183" s="24">
        <f t="shared" si="41"/>
        <v>-0.24909034961702875</v>
      </c>
      <c r="O183" s="24">
        <f t="shared" si="48"/>
        <v>0.3766687154563646</v>
      </c>
      <c r="P183" t="s">
        <v>881</v>
      </c>
      <c r="Q183" t="s">
        <v>1073</v>
      </c>
    </row>
    <row r="184" spans="1:17">
      <c r="A184" s="1" t="s">
        <v>0</v>
      </c>
      <c r="B184" s="5" t="s">
        <v>241</v>
      </c>
      <c r="C184" s="1" t="s">
        <v>2</v>
      </c>
      <c r="D184" s="1" t="s">
        <v>242</v>
      </c>
      <c r="E184" s="3" t="s">
        <v>243</v>
      </c>
      <c r="F184" s="1">
        <v>41.07</v>
      </c>
      <c r="G184" s="1">
        <v>81.52</v>
      </c>
      <c r="H184" s="1">
        <f t="shared" si="42"/>
        <v>41.12</v>
      </c>
      <c r="I184" s="1">
        <f t="shared" si="43"/>
        <v>81.87</v>
      </c>
      <c r="J184" s="23">
        <f t="shared" si="44"/>
        <v>0.71767938842006829</v>
      </c>
      <c r="K184" s="23">
        <f t="shared" si="45"/>
        <v>1.4289010586077577</v>
      </c>
      <c r="L184" s="23">
        <f t="shared" si="46"/>
        <v>1.2394906007043012</v>
      </c>
      <c r="M184" s="23">
        <f t="shared" si="47"/>
        <v>-8.5180868754052845</v>
      </c>
      <c r="N184" s="24">
        <f t="shared" si="41"/>
        <v>-0.18359534566640115</v>
      </c>
      <c r="O184" s="24">
        <f t="shared" si="48"/>
        <v>0.33040835839462224</v>
      </c>
      <c r="P184" t="s">
        <v>881</v>
      </c>
      <c r="Q184" t="s">
        <v>1073</v>
      </c>
    </row>
    <row r="185" spans="1:17">
      <c r="A185" s="1" t="s">
        <v>0</v>
      </c>
      <c r="B185" s="2" t="s">
        <v>244</v>
      </c>
      <c r="C185" s="1" t="s">
        <v>2</v>
      </c>
      <c r="D185" s="1" t="s">
        <v>242</v>
      </c>
      <c r="E185" s="3" t="s">
        <v>245</v>
      </c>
      <c r="F185" s="1">
        <v>40.799999999999997</v>
      </c>
      <c r="G185" s="1">
        <v>81.37</v>
      </c>
      <c r="H185" s="1">
        <f t="shared" si="42"/>
        <v>41.33</v>
      </c>
      <c r="I185" s="1">
        <f t="shared" si="43"/>
        <v>81.62</v>
      </c>
      <c r="J185" s="23">
        <f t="shared" si="44"/>
        <v>0.72134457984925637</v>
      </c>
      <c r="K185" s="23">
        <f t="shared" si="45"/>
        <v>1.424537735477772</v>
      </c>
      <c r="L185" s="23">
        <f t="shared" si="46"/>
        <v>1.2357957875125465</v>
      </c>
      <c r="M185" s="23">
        <f t="shared" si="47"/>
        <v>-8.6687961265624907</v>
      </c>
      <c r="N185" s="24">
        <f t="shared" si="41"/>
        <v>-0.18626217356259658</v>
      </c>
      <c r="O185" s="24">
        <f t="shared" si="48"/>
        <v>0.33454812672545198</v>
      </c>
      <c r="P185" t="s">
        <v>898</v>
      </c>
      <c r="Q185" t="s">
        <v>1073</v>
      </c>
    </row>
    <row r="186" spans="1:17">
      <c r="A186" s="1" t="s">
        <v>0</v>
      </c>
      <c r="B186" s="5" t="s">
        <v>246</v>
      </c>
      <c r="C186" s="1" t="s">
        <v>2</v>
      </c>
      <c r="D186" s="1" t="s">
        <v>242</v>
      </c>
      <c r="E186" s="3" t="s">
        <v>247</v>
      </c>
      <c r="F186" s="1">
        <v>39.1</v>
      </c>
      <c r="G186" s="1">
        <v>84.5</v>
      </c>
      <c r="H186" s="1">
        <f t="shared" si="42"/>
        <v>39.17</v>
      </c>
      <c r="I186" s="1">
        <f t="shared" si="43"/>
        <v>84.83</v>
      </c>
      <c r="J186" s="23">
        <f t="shared" si="44"/>
        <v>0.68364546800617887</v>
      </c>
      <c r="K186" s="23">
        <f t="shared" si="45"/>
        <v>1.4805628044667898</v>
      </c>
      <c r="L186" s="23">
        <f t="shared" si="46"/>
        <v>1.2738307707630749</v>
      </c>
      <c r="M186" s="23">
        <f t="shared" si="47"/>
        <v>-6.7336893417039683</v>
      </c>
      <c r="N186" s="24">
        <f t="shared" si="41"/>
        <v>-0.14936263372228967</v>
      </c>
      <c r="O186" s="24">
        <f t="shared" si="48"/>
        <v>0.29118260053590528</v>
      </c>
      <c r="P186" t="s">
        <v>898</v>
      </c>
      <c r="Q186" t="s">
        <v>1073</v>
      </c>
    </row>
    <row r="187" spans="1:17">
      <c r="A187" s="1" t="s">
        <v>0</v>
      </c>
      <c r="B187" s="5" t="s">
        <v>248</v>
      </c>
      <c r="C187" s="1" t="s">
        <v>2</v>
      </c>
      <c r="D187" s="1" t="s">
        <v>242</v>
      </c>
      <c r="E187" s="3" t="s">
        <v>249</v>
      </c>
      <c r="F187" s="1">
        <v>41.47</v>
      </c>
      <c r="G187" s="1">
        <v>81.67</v>
      </c>
      <c r="H187" s="1">
        <f t="shared" si="42"/>
        <v>41.78</v>
      </c>
      <c r="I187" s="1">
        <f t="shared" si="43"/>
        <v>82.12</v>
      </c>
      <c r="J187" s="23">
        <f t="shared" si="44"/>
        <v>0.72919856148323092</v>
      </c>
      <c r="K187" s="23">
        <f t="shared" si="45"/>
        <v>1.4332643817377435</v>
      </c>
      <c r="L187" s="23">
        <f t="shared" si="46"/>
        <v>1.2278813141737286</v>
      </c>
      <c r="M187" s="23">
        <f t="shared" si="47"/>
        <v>-8.3673776242480784</v>
      </c>
      <c r="N187" s="24">
        <f t="shared" si="41"/>
        <v>-0.17868097577360142</v>
      </c>
      <c r="O187" s="24">
        <f t="shared" si="48"/>
        <v>0.34141538511624603</v>
      </c>
      <c r="P187" t="s">
        <v>898</v>
      </c>
      <c r="Q187" t="s">
        <v>1073</v>
      </c>
    </row>
    <row r="188" spans="1:17">
      <c r="A188" s="1" t="s">
        <v>0</v>
      </c>
      <c r="B188" s="5" t="s">
        <v>250</v>
      </c>
      <c r="C188" s="1" t="s">
        <v>2</v>
      </c>
      <c r="D188" s="1" t="s">
        <v>242</v>
      </c>
      <c r="E188" s="3" t="s">
        <v>251</v>
      </c>
      <c r="F188" s="1">
        <v>39.950000000000003</v>
      </c>
      <c r="G188" s="1">
        <v>83</v>
      </c>
      <c r="H188" s="1">
        <f t="shared" si="42"/>
        <v>40.58</v>
      </c>
      <c r="I188" s="1">
        <f t="shared" si="43"/>
        <v>83</v>
      </c>
      <c r="J188" s="23">
        <f t="shared" si="44"/>
        <v>0.70825461045929894</v>
      </c>
      <c r="K188" s="23">
        <f t="shared" si="45"/>
        <v>1.4486232791552935</v>
      </c>
      <c r="L188" s="23">
        <f t="shared" si="46"/>
        <v>1.2489951182236623</v>
      </c>
      <c r="M188" s="23">
        <f t="shared" si="47"/>
        <v>-7.8368810601747159</v>
      </c>
      <c r="N188" s="24">
        <f t="shared" si="41"/>
        <v>-0.17030458685412678</v>
      </c>
      <c r="O188" s="24">
        <f t="shared" si="48"/>
        <v>0.31889648138190219</v>
      </c>
      <c r="P188" t="s">
        <v>898</v>
      </c>
      <c r="Q188" t="s">
        <v>1073</v>
      </c>
    </row>
    <row r="189" spans="1:17">
      <c r="A189" s="1" t="s">
        <v>0</v>
      </c>
      <c r="B189" s="5" t="s">
        <v>252</v>
      </c>
      <c r="C189" s="1" t="s">
        <v>2</v>
      </c>
      <c r="D189" s="1" t="s">
        <v>242</v>
      </c>
      <c r="E189" s="3" t="s">
        <v>253</v>
      </c>
      <c r="F189" s="1">
        <v>39.75</v>
      </c>
      <c r="G189" s="1">
        <v>84.18</v>
      </c>
      <c r="H189" s="1">
        <f t="shared" si="42"/>
        <v>40.25</v>
      </c>
      <c r="I189" s="1">
        <f t="shared" si="43"/>
        <v>84.3</v>
      </c>
      <c r="J189" s="23">
        <f t="shared" si="44"/>
        <v>0.70249502392771768</v>
      </c>
      <c r="K189" s="23">
        <f t="shared" si="45"/>
        <v>1.4713125594312197</v>
      </c>
      <c r="L189" s="23">
        <f t="shared" si="46"/>
        <v>1.2548056515332544</v>
      </c>
      <c r="M189" s="23">
        <f t="shared" si="47"/>
        <v>-7.0531929541572458</v>
      </c>
      <c r="N189" s="24">
        <f t="shared" si="41"/>
        <v>-0.15407854317619979</v>
      </c>
      <c r="O189" s="24">
        <f t="shared" si="48"/>
        <v>0.31091631763409078</v>
      </c>
      <c r="P189" t="s">
        <v>898</v>
      </c>
      <c r="Q189" t="s">
        <v>1073</v>
      </c>
    </row>
    <row r="190" spans="1:17">
      <c r="A190" s="1" t="s">
        <v>0</v>
      </c>
      <c r="B190" s="5" t="s">
        <v>257</v>
      </c>
      <c r="C190" s="1" t="s">
        <v>2</v>
      </c>
      <c r="D190" s="1" t="s">
        <v>242</v>
      </c>
      <c r="E190" s="3" t="s">
        <v>258</v>
      </c>
      <c r="F190" s="1">
        <v>41.43</v>
      </c>
      <c r="G190" s="1">
        <v>81.38</v>
      </c>
      <c r="H190" s="1">
        <f t="shared" si="42"/>
        <v>41.72</v>
      </c>
      <c r="I190" s="1">
        <f t="shared" si="43"/>
        <v>81.63</v>
      </c>
      <c r="J190" s="23">
        <f t="shared" si="44"/>
        <v>0.72815136393203428</v>
      </c>
      <c r="K190" s="23">
        <f t="shared" si="45"/>
        <v>1.4247122684029712</v>
      </c>
      <c r="L190" s="23">
        <f t="shared" si="46"/>
        <v>1.2289363276239489</v>
      </c>
      <c r="M190" s="23">
        <f t="shared" si="47"/>
        <v>-8.6627677565162085</v>
      </c>
      <c r="N190" s="24">
        <f t="shared" si="41"/>
        <v>-0.18510047262656493</v>
      </c>
      <c r="O190" s="24">
        <f t="shared" si="48"/>
        <v>0.34130974290312088</v>
      </c>
      <c r="P190" t="s">
        <v>898</v>
      </c>
      <c r="Q190" t="s">
        <v>1073</v>
      </c>
    </row>
    <row r="191" spans="1:17">
      <c r="A191" s="1" t="s">
        <v>0</v>
      </c>
      <c r="B191" s="5" t="s">
        <v>73</v>
      </c>
      <c r="C191" s="1" t="s">
        <v>2</v>
      </c>
      <c r="D191" s="1" t="s">
        <v>242</v>
      </c>
      <c r="E191" s="3" t="s">
        <v>254</v>
      </c>
      <c r="F191" s="1">
        <v>41.65</v>
      </c>
      <c r="G191" s="1">
        <v>83.57</v>
      </c>
      <c r="H191" s="1">
        <f t="shared" si="42"/>
        <v>42.08</v>
      </c>
      <c r="I191" s="1">
        <f t="shared" si="43"/>
        <v>83.95</v>
      </c>
      <c r="J191" s="23">
        <f t="shared" si="44"/>
        <v>0.73443454923921381</v>
      </c>
      <c r="K191" s="23">
        <f t="shared" si="45"/>
        <v>1.4652039070492398</v>
      </c>
      <c r="L191" s="23">
        <f t="shared" si="46"/>
        <v>1.2226074843144068</v>
      </c>
      <c r="M191" s="23">
        <f t="shared" si="47"/>
        <v>-7.2641859057773308</v>
      </c>
      <c r="N191" s="24">
        <f t="shared" si="41"/>
        <v>-0.15459208561388915</v>
      </c>
      <c r="O191" s="24">
        <f t="shared" si="48"/>
        <v>0.34343189194345314</v>
      </c>
      <c r="P191" t="s">
        <v>898</v>
      </c>
      <c r="Q191" t="s">
        <v>1073</v>
      </c>
    </row>
    <row r="192" spans="1:17">
      <c r="A192" s="1" t="s">
        <v>0</v>
      </c>
      <c r="B192" s="5" t="s">
        <v>255</v>
      </c>
      <c r="C192" s="1" t="s">
        <v>2</v>
      </c>
      <c r="D192" s="1" t="s">
        <v>242</v>
      </c>
      <c r="E192" s="3" t="s">
        <v>256</v>
      </c>
      <c r="F192" s="1">
        <v>41.1</v>
      </c>
      <c r="G192" s="1">
        <v>80.650000000000006</v>
      </c>
      <c r="H192" s="1">
        <f t="shared" si="42"/>
        <v>41.17</v>
      </c>
      <c r="I192" s="1">
        <f t="shared" si="43"/>
        <v>81.08</v>
      </c>
      <c r="J192" s="23">
        <f t="shared" si="44"/>
        <v>0.71855205304606551</v>
      </c>
      <c r="K192" s="23">
        <f t="shared" si="45"/>
        <v>1.4151129575170023</v>
      </c>
      <c r="L192" s="23">
        <f t="shared" si="46"/>
        <v>1.2386108079576379</v>
      </c>
      <c r="M192" s="23">
        <f t="shared" si="47"/>
        <v>-8.9943281090620602</v>
      </c>
      <c r="N192" s="24">
        <f t="shared" si="41"/>
        <v>-0.19364031375630239</v>
      </c>
      <c r="O192" s="24">
        <f t="shared" si="48"/>
        <v>0.33284570088158349</v>
      </c>
      <c r="P192" t="s">
        <v>898</v>
      </c>
      <c r="Q192" t="s">
        <v>1073</v>
      </c>
    </row>
    <row r="193" spans="1:17">
      <c r="A193" s="1" t="s">
        <v>0</v>
      </c>
      <c r="B193" s="5" t="s">
        <v>261</v>
      </c>
      <c r="C193" s="1" t="s">
        <v>2</v>
      </c>
      <c r="D193" s="1" t="s">
        <v>259</v>
      </c>
      <c r="E193" s="3" t="s">
        <v>262</v>
      </c>
      <c r="F193" s="1">
        <v>35.47</v>
      </c>
      <c r="G193" s="1">
        <v>97.52</v>
      </c>
      <c r="H193" s="1">
        <f t="shared" si="42"/>
        <v>35.78</v>
      </c>
      <c r="I193" s="1">
        <f t="shared" si="43"/>
        <v>97.87</v>
      </c>
      <c r="J193" s="23">
        <f t="shared" si="44"/>
        <v>0.62447880636357112</v>
      </c>
      <c r="K193" s="23">
        <f t="shared" si="45"/>
        <v>1.7081537389268504</v>
      </c>
      <c r="L193" s="23">
        <f t="shared" si="46"/>
        <v>1.3335684400608454</v>
      </c>
      <c r="M193" s="23">
        <f t="shared" si="47"/>
        <v>1.1273051986559042</v>
      </c>
      <c r="N193" s="24">
        <f t="shared" si="41"/>
        <v>2.6236516131586743E-2</v>
      </c>
      <c r="O193" s="24">
        <f t="shared" si="48"/>
        <v>0.22291600195106875</v>
      </c>
      <c r="P193" t="s">
        <v>898</v>
      </c>
      <c r="Q193" t="s">
        <v>1073</v>
      </c>
    </row>
    <row r="194" spans="1:17">
      <c r="A194" s="1" t="s">
        <v>0</v>
      </c>
      <c r="B194" s="5" t="s">
        <v>21</v>
      </c>
      <c r="C194" s="1" t="s">
        <v>2</v>
      </c>
      <c r="D194" s="1" t="s">
        <v>259</v>
      </c>
      <c r="E194" s="3" t="s">
        <v>260</v>
      </c>
      <c r="F194" s="1">
        <v>36.119999999999997</v>
      </c>
      <c r="G194" s="1">
        <v>95.93</v>
      </c>
      <c r="H194" s="1">
        <f t="shared" si="42"/>
        <v>36.200000000000003</v>
      </c>
      <c r="I194" s="1">
        <f t="shared" si="43"/>
        <v>96.55</v>
      </c>
      <c r="J194" s="23">
        <f t="shared" si="44"/>
        <v>0.6318091892219474</v>
      </c>
      <c r="K194" s="23">
        <f t="shared" si="45"/>
        <v>1.6851153928005251</v>
      </c>
      <c r="L194" s="23">
        <f t="shared" si="46"/>
        <v>1.3261701811839854</v>
      </c>
      <c r="M194" s="23">
        <f t="shared" si="47"/>
        <v>0.33156035254585164</v>
      </c>
      <c r="N194" s="24">
        <f t="shared" si="41"/>
        <v>7.6742650586098969E-3</v>
      </c>
      <c r="O194" s="24">
        <f t="shared" si="48"/>
        <v>0.23007835317216419</v>
      </c>
      <c r="P194" t="s">
        <v>898</v>
      </c>
      <c r="Q194" t="s">
        <v>1073</v>
      </c>
    </row>
    <row r="195" spans="1:17">
      <c r="A195" s="1" t="s">
        <v>219</v>
      </c>
      <c r="B195" s="5" t="s">
        <v>266</v>
      </c>
      <c r="C195" s="1" t="s">
        <v>2</v>
      </c>
      <c r="D195" s="1" t="s">
        <v>264</v>
      </c>
      <c r="E195" s="3" t="s">
        <v>267</v>
      </c>
      <c r="F195" s="1">
        <v>44.05</v>
      </c>
      <c r="G195" s="1">
        <v>123.08</v>
      </c>
      <c r="H195" s="1">
        <f t="shared" si="42"/>
        <v>44.08</v>
      </c>
      <c r="I195" s="1">
        <f t="shared" si="43"/>
        <v>123.13</v>
      </c>
      <c r="J195" s="23">
        <f t="shared" si="44"/>
        <v>0.76934113427910045</v>
      </c>
      <c r="K195" s="23">
        <f t="shared" si="45"/>
        <v>2.1490239079806179</v>
      </c>
      <c r="L195" s="23">
        <f t="shared" si="46"/>
        <v>1.1875130826809421</v>
      </c>
      <c r="M195" s="23">
        <f t="shared" si="47"/>
        <v>16.35496793558</v>
      </c>
      <c r="N195" s="24">
        <f t="shared" si="41"/>
        <v>0.33438870885522443</v>
      </c>
      <c r="O195" s="24">
        <f t="shared" si="48"/>
        <v>0.41676526701062167</v>
      </c>
      <c r="P195" t="s">
        <v>898</v>
      </c>
      <c r="Q195" t="s">
        <v>1073</v>
      </c>
    </row>
    <row r="196" spans="1:17">
      <c r="A196" s="1" t="s">
        <v>0</v>
      </c>
      <c r="B196" s="5" t="s">
        <v>263</v>
      </c>
      <c r="C196" s="1" t="s">
        <v>2</v>
      </c>
      <c r="D196" s="1" t="s">
        <v>264</v>
      </c>
      <c r="E196" s="3" t="s">
        <v>265</v>
      </c>
      <c r="F196" s="1">
        <v>45.52</v>
      </c>
      <c r="G196" s="1">
        <v>122.67</v>
      </c>
      <c r="H196" s="1">
        <f t="shared" si="42"/>
        <v>45.87</v>
      </c>
      <c r="I196" s="1">
        <f t="shared" si="43"/>
        <v>123.12</v>
      </c>
      <c r="J196" s="23">
        <f t="shared" si="44"/>
        <v>0.80058252788979889</v>
      </c>
      <c r="K196" s="23">
        <f t="shared" si="45"/>
        <v>2.1488493750554185</v>
      </c>
      <c r="L196" s="23">
        <f t="shared" si="46"/>
        <v>1.1562301679510378</v>
      </c>
      <c r="M196" s="23">
        <f t="shared" si="47"/>
        <v>16.348939565533716</v>
      </c>
      <c r="N196" s="24">
        <f t="shared" si="41"/>
        <v>0.32546310271585133</v>
      </c>
      <c r="O196" s="24">
        <f t="shared" si="48"/>
        <v>0.44674808723856385</v>
      </c>
      <c r="P196" t="s">
        <v>898</v>
      </c>
      <c r="Q196" t="s">
        <v>1073</v>
      </c>
    </row>
    <row r="197" spans="1:17">
      <c r="A197" s="1" t="s">
        <v>0</v>
      </c>
      <c r="B197" s="5" t="s">
        <v>268</v>
      </c>
      <c r="C197" s="1" t="s">
        <v>2</v>
      </c>
      <c r="D197" s="1" t="s">
        <v>269</v>
      </c>
      <c r="E197" s="3" t="s">
        <v>270</v>
      </c>
      <c r="F197" s="1">
        <v>40.6</v>
      </c>
      <c r="G197" s="1">
        <v>75.47</v>
      </c>
      <c r="H197" s="1">
        <f t="shared" si="42"/>
        <v>41</v>
      </c>
      <c r="I197" s="1">
        <f t="shared" si="43"/>
        <v>75.78</v>
      </c>
      <c r="J197" s="23">
        <f t="shared" si="44"/>
        <v>0.71558499331767511</v>
      </c>
      <c r="K197" s="23">
        <f t="shared" si="45"/>
        <v>1.322610507161303</v>
      </c>
      <c r="L197" s="23">
        <f t="shared" si="46"/>
        <v>1.2416022884635542</v>
      </c>
      <c r="M197" s="23">
        <f t="shared" si="47"/>
        <v>-12.189364233594826</v>
      </c>
      <c r="N197" s="24">
        <f t="shared" si="41"/>
        <v>-0.26215607393074886</v>
      </c>
      <c r="O197" s="24">
        <f t="shared" si="48"/>
        <v>0.34261583365707837</v>
      </c>
      <c r="P197" t="s">
        <v>898</v>
      </c>
      <c r="Q197" t="s">
        <v>1073</v>
      </c>
    </row>
    <row r="198" spans="1:17">
      <c r="A198" s="1" t="s">
        <v>0</v>
      </c>
      <c r="B198" s="2" t="s">
        <v>271</v>
      </c>
      <c r="C198" s="1" t="s">
        <v>2</v>
      </c>
      <c r="D198" s="1" t="s">
        <v>269</v>
      </c>
      <c r="E198" s="3" t="s">
        <v>272</v>
      </c>
      <c r="F198" s="1">
        <v>42.12</v>
      </c>
      <c r="G198" s="1">
        <v>80.08</v>
      </c>
      <c r="H198" s="1">
        <f t="shared" si="42"/>
        <v>42.2</v>
      </c>
      <c r="I198" s="1">
        <f t="shared" si="43"/>
        <v>80.13</v>
      </c>
      <c r="J198" s="23">
        <f t="shared" si="44"/>
        <v>0.73652894434160709</v>
      </c>
      <c r="K198" s="23">
        <f t="shared" si="45"/>
        <v>1.3985323296230563</v>
      </c>
      <c r="L198" s="23">
        <f t="shared" si="46"/>
        <v>1.2204985554826173</v>
      </c>
      <c r="M198" s="23">
        <f t="shared" si="47"/>
        <v>-9.5670232634594434</v>
      </c>
      <c r="N198" s="24">
        <f t="shared" si="41"/>
        <v>-0.20284835687970981</v>
      </c>
      <c r="O198" s="24">
        <f t="shared" si="48"/>
        <v>0.35270264130466544</v>
      </c>
      <c r="P198" t="s">
        <v>898</v>
      </c>
      <c r="Q198" t="s">
        <v>1073</v>
      </c>
    </row>
    <row r="199" spans="1:17">
      <c r="A199" s="1" t="s">
        <v>0</v>
      </c>
      <c r="B199" s="5" t="s">
        <v>47</v>
      </c>
      <c r="C199" s="1" t="s">
        <v>2</v>
      </c>
      <c r="D199" s="1" t="s">
        <v>269</v>
      </c>
      <c r="E199" s="3" t="s">
        <v>276</v>
      </c>
      <c r="F199" s="1">
        <v>40.270000000000003</v>
      </c>
      <c r="G199" s="1">
        <v>76.87</v>
      </c>
      <c r="H199" s="1">
        <f t="shared" si="42"/>
        <v>40.450000000000003</v>
      </c>
      <c r="I199" s="1">
        <f t="shared" si="43"/>
        <v>77.45</v>
      </c>
      <c r="J199" s="23">
        <f t="shared" si="44"/>
        <v>0.70598568243170634</v>
      </c>
      <c r="K199" s="23">
        <f t="shared" si="45"/>
        <v>1.3517575056696083</v>
      </c>
      <c r="L199" s="23">
        <f t="shared" si="46"/>
        <v>1.2512839328462229</v>
      </c>
      <c r="M199" s="23">
        <f t="shared" si="47"/>
        <v>-11.182626435864689</v>
      </c>
      <c r="N199" s="24">
        <f t="shared" si="41"/>
        <v>-0.24267011605498681</v>
      </c>
      <c r="O199" s="24">
        <f t="shared" si="48"/>
        <v>0.32869926447294651</v>
      </c>
      <c r="P199" t="s">
        <v>898</v>
      </c>
      <c r="Q199" t="s">
        <v>1073</v>
      </c>
    </row>
    <row r="200" spans="1:17">
      <c r="A200" s="1" t="s">
        <v>0</v>
      </c>
      <c r="B200" s="5" t="s">
        <v>47</v>
      </c>
      <c r="C200" s="1" t="s">
        <v>2</v>
      </c>
      <c r="D200" s="1" t="s">
        <v>269</v>
      </c>
      <c r="E200" s="3" t="s">
        <v>273</v>
      </c>
      <c r="F200" s="1">
        <v>40.43</v>
      </c>
      <c r="G200" s="1">
        <v>79.97</v>
      </c>
      <c r="H200" s="1">
        <f t="shared" si="42"/>
        <v>40.72</v>
      </c>
      <c r="I200" s="1">
        <f t="shared" si="43"/>
        <v>80.62</v>
      </c>
      <c r="J200" s="23">
        <f t="shared" si="44"/>
        <v>0.71069807141209096</v>
      </c>
      <c r="K200" s="23">
        <f t="shared" si="45"/>
        <v>1.4070844429578286</v>
      </c>
      <c r="L200" s="23">
        <f t="shared" si="46"/>
        <v>1.2465305251968817</v>
      </c>
      <c r="M200" s="23">
        <f t="shared" si="47"/>
        <v>-9.2716331311913152</v>
      </c>
      <c r="N200" s="24">
        <f t="shared" si="41"/>
        <v>-0.20083503198870364</v>
      </c>
      <c r="O200" s="24">
        <f t="shared" si="48"/>
        <v>0.32598097178688334</v>
      </c>
      <c r="P200" t="s">
        <v>898</v>
      </c>
      <c r="Q200" t="s">
        <v>1073</v>
      </c>
    </row>
    <row r="201" spans="1:17">
      <c r="A201" s="1" t="s">
        <v>0</v>
      </c>
      <c r="B201" s="5" t="s">
        <v>277</v>
      </c>
      <c r="C201" s="1" t="s">
        <v>2</v>
      </c>
      <c r="D201" s="1" t="s">
        <v>269</v>
      </c>
      <c r="E201" s="3" t="s">
        <v>278</v>
      </c>
      <c r="F201" s="1">
        <v>40.78</v>
      </c>
      <c r="G201" s="1">
        <v>82.38</v>
      </c>
      <c r="H201" s="1">
        <f t="shared" si="42"/>
        <v>41.3</v>
      </c>
      <c r="I201" s="1">
        <f t="shared" si="43"/>
        <v>82.63</v>
      </c>
      <c r="J201" s="23">
        <f t="shared" si="44"/>
        <v>0.72082098107365811</v>
      </c>
      <c r="K201" s="23">
        <f t="shared" si="45"/>
        <v>1.4421655609229145</v>
      </c>
      <c r="L201" s="23">
        <f t="shared" si="46"/>
        <v>1.2363235664057279</v>
      </c>
      <c r="M201" s="23">
        <f t="shared" si="47"/>
        <v>-8.0599307518873839</v>
      </c>
      <c r="N201" s="24">
        <f t="shared" si="41"/>
        <v>-0.1733434858014867</v>
      </c>
      <c r="O201" s="24">
        <f t="shared" si="48"/>
        <v>0.3321152247462984</v>
      </c>
      <c r="P201" t="s">
        <v>898</v>
      </c>
      <c r="Q201" t="s">
        <v>1073</v>
      </c>
    </row>
    <row r="202" spans="1:17">
      <c r="A202" s="1" t="s">
        <v>0</v>
      </c>
      <c r="B202" s="5" t="s">
        <v>274</v>
      </c>
      <c r="C202" s="1" t="s">
        <v>2</v>
      </c>
      <c r="D202" s="1" t="s">
        <v>269</v>
      </c>
      <c r="E202" s="3" t="s">
        <v>275</v>
      </c>
      <c r="F202" s="1">
        <v>41.4</v>
      </c>
      <c r="G202" s="1">
        <v>75.67</v>
      </c>
      <c r="H202" s="1">
        <f t="shared" si="42"/>
        <v>41.67</v>
      </c>
      <c r="I202" s="1">
        <f t="shared" si="43"/>
        <v>76.12</v>
      </c>
      <c r="J202" s="23">
        <f t="shared" si="44"/>
        <v>0.72727869930603717</v>
      </c>
      <c r="K202" s="23">
        <f t="shared" si="45"/>
        <v>1.3285446266180838</v>
      </c>
      <c r="L202" s="23">
        <f t="shared" si="46"/>
        <v>1.2298155661362873</v>
      </c>
      <c r="M202" s="23">
        <f t="shared" si="47"/>
        <v>-11.984399652021024</v>
      </c>
      <c r="N202" s="24">
        <f t="shared" si="41"/>
        <v>-0.25536549054399266</v>
      </c>
      <c r="O202" s="24">
        <f t="shared" si="48"/>
        <v>0.35321560928538531</v>
      </c>
      <c r="P202" t="s">
        <v>898</v>
      </c>
      <c r="Q202" t="s">
        <v>1073</v>
      </c>
    </row>
    <row r="203" spans="1:17">
      <c r="A203" s="1" t="s">
        <v>0</v>
      </c>
      <c r="B203" s="5" t="s">
        <v>279</v>
      </c>
      <c r="C203" s="1" t="s">
        <v>2</v>
      </c>
      <c r="D203" s="1" t="s">
        <v>280</v>
      </c>
      <c r="E203" s="3" t="s">
        <v>281</v>
      </c>
      <c r="F203" s="1">
        <v>41.82</v>
      </c>
      <c r="G203" s="1">
        <v>71.42</v>
      </c>
      <c r="H203" s="1">
        <f t="shared" si="42"/>
        <v>42.37</v>
      </c>
      <c r="I203" s="1">
        <f t="shared" si="43"/>
        <v>71.7</v>
      </c>
      <c r="J203" s="23">
        <f t="shared" si="44"/>
        <v>0.73949600406999738</v>
      </c>
      <c r="K203" s="23">
        <f t="shared" si="45"/>
        <v>1.2514010736799344</v>
      </c>
      <c r="L203" s="23">
        <f t="shared" si="46"/>
        <v>1.2175115273297448</v>
      </c>
      <c r="M203" s="23">
        <f t="shared" si="47"/>
        <v>-14.648939212480428</v>
      </c>
      <c r="N203" s="24">
        <f t="shared" si="41"/>
        <v>-0.30790359476154044</v>
      </c>
      <c r="O203" s="24">
        <f t="shared" si="48"/>
        <v>0.37829182558450136</v>
      </c>
      <c r="P203" t="s">
        <v>881</v>
      </c>
      <c r="Q203" t="s">
        <v>1073</v>
      </c>
    </row>
    <row r="204" spans="1:17">
      <c r="A204" s="1" t="s">
        <v>0</v>
      </c>
      <c r="B204" s="5" t="s">
        <v>282</v>
      </c>
      <c r="C204" s="1" t="s">
        <v>2</v>
      </c>
      <c r="D204" s="1" t="s">
        <v>283</v>
      </c>
      <c r="E204" s="3" t="s">
        <v>284</v>
      </c>
      <c r="F204" s="1">
        <v>32.78</v>
      </c>
      <c r="G204" s="1">
        <v>79.92</v>
      </c>
      <c r="H204" s="1">
        <f t="shared" ref="H204:H239" si="49">ROUND((ROUNDDOWN(F204,0)+(F204-ROUNDDOWN(F204,0))*(5/3)),2)</f>
        <v>33.299999999999997</v>
      </c>
      <c r="I204" s="1">
        <f t="shared" ref="I204:I239" si="50">ROUND((ROUNDDOWN(G204,0)+(G204-ROUNDDOWN(G204,0))*(5/3)),2)</f>
        <v>80.53</v>
      </c>
      <c r="J204" s="23">
        <f t="shared" ref="J204:J239" si="51">RADIANS(H204)</f>
        <v>0.58119464091411166</v>
      </c>
      <c r="K204" s="23">
        <f t="shared" ref="K204:K239" si="52">RADIANS(I204)</f>
        <v>1.4055136466310336</v>
      </c>
      <c r="L204" s="23">
        <f t="shared" ref="L204:L239" si="53">((L$256-(2*L$257*SIN(J204)))^0.5)/L$257</f>
        <v>1.3772017061985076</v>
      </c>
      <c r="M204" s="23">
        <f t="shared" ref="M204:M235" si="54">L$257*(I204-(L$248))</f>
        <v>-9.3258884616079101</v>
      </c>
      <c r="N204" s="24">
        <f t="shared" si="41"/>
        <v>-0.22317512937016615</v>
      </c>
      <c r="O204" s="24">
        <f t="shared" ref="O204:O239" si="55">L$255-L204*COS(RADIANS(M204))</f>
        <v>0.19722765356696037</v>
      </c>
      <c r="P204" t="s">
        <v>881</v>
      </c>
      <c r="Q204" t="s">
        <v>1073</v>
      </c>
    </row>
    <row r="205" spans="1:17">
      <c r="A205" s="1" t="s">
        <v>0</v>
      </c>
      <c r="B205" s="5" t="s">
        <v>248</v>
      </c>
      <c r="C205" s="1" t="s">
        <v>2</v>
      </c>
      <c r="D205" s="1" t="s">
        <v>283</v>
      </c>
      <c r="E205" s="3" t="s">
        <v>287</v>
      </c>
      <c r="F205" s="1">
        <v>34</v>
      </c>
      <c r="G205" s="1">
        <v>81.33</v>
      </c>
      <c r="H205" s="1">
        <f t="shared" si="49"/>
        <v>34</v>
      </c>
      <c r="I205" s="1">
        <f t="shared" si="50"/>
        <v>81.55</v>
      </c>
      <c r="J205" s="23">
        <f t="shared" si="51"/>
        <v>0.59341194567807209</v>
      </c>
      <c r="K205" s="23">
        <f t="shared" si="52"/>
        <v>1.4233160050013758</v>
      </c>
      <c r="L205" s="23">
        <f t="shared" si="53"/>
        <v>1.3648969896688539</v>
      </c>
      <c r="M205" s="23">
        <f t="shared" si="54"/>
        <v>-8.7109947168865123</v>
      </c>
      <c r="N205" s="24">
        <f t="shared" ref="N205:N239" si="56">L205*SIN(RADIANS(M205))</f>
        <v>-0.20671433633403191</v>
      </c>
      <c r="O205" s="24">
        <f t="shared" si="55"/>
        <v>0.20707364149091578</v>
      </c>
      <c r="P205" t="s">
        <v>881</v>
      </c>
      <c r="Q205" t="s">
        <v>1073</v>
      </c>
    </row>
    <row r="206" spans="1:17">
      <c r="A206" s="1" t="s">
        <v>0</v>
      </c>
      <c r="B206" s="5" t="s">
        <v>285</v>
      </c>
      <c r="C206" s="1" t="s">
        <v>2</v>
      </c>
      <c r="D206" s="1" t="s">
        <v>283</v>
      </c>
      <c r="E206" s="3" t="s">
        <v>286</v>
      </c>
      <c r="F206" s="1">
        <v>34.83</v>
      </c>
      <c r="G206" s="1">
        <v>82.38</v>
      </c>
      <c r="H206" s="1">
        <f t="shared" si="49"/>
        <v>35.380000000000003</v>
      </c>
      <c r="I206" s="1">
        <f t="shared" si="50"/>
        <v>82.63</v>
      </c>
      <c r="J206" s="23">
        <f t="shared" si="51"/>
        <v>0.61749748935559379</v>
      </c>
      <c r="K206" s="23">
        <f t="shared" si="52"/>
        <v>1.4421655609229145</v>
      </c>
      <c r="L206" s="23">
        <f t="shared" si="53"/>
        <v>1.3406125905603716</v>
      </c>
      <c r="M206" s="23">
        <f t="shared" si="54"/>
        <v>-8.0599307518873839</v>
      </c>
      <c r="N206" s="24">
        <f t="shared" si="56"/>
        <v>-0.18796572828640323</v>
      </c>
      <c r="O206" s="24">
        <f t="shared" si="55"/>
        <v>0.22885637241953583</v>
      </c>
      <c r="P206" t="s">
        <v>881</v>
      </c>
      <c r="Q206" t="s">
        <v>1073</v>
      </c>
    </row>
    <row r="207" spans="1:17">
      <c r="A207" s="1" t="s">
        <v>0</v>
      </c>
      <c r="B207" s="5" t="s">
        <v>288</v>
      </c>
      <c r="C207" s="1" t="s">
        <v>2</v>
      </c>
      <c r="D207" s="1" t="s">
        <v>36</v>
      </c>
      <c r="E207" s="3" t="s">
        <v>289</v>
      </c>
      <c r="F207" s="1">
        <v>45.45</v>
      </c>
      <c r="G207" s="1">
        <v>98.48</v>
      </c>
      <c r="H207" s="1">
        <f t="shared" si="49"/>
        <v>45.75</v>
      </c>
      <c r="I207" s="1">
        <f t="shared" si="50"/>
        <v>98.8</v>
      </c>
      <c r="J207" s="23">
        <f t="shared" si="51"/>
        <v>0.79848813278740571</v>
      </c>
      <c r="K207" s="23">
        <f t="shared" si="52"/>
        <v>1.7243853009703975</v>
      </c>
      <c r="L207" s="23">
        <f t="shared" si="53"/>
        <v>1.1583227341022484</v>
      </c>
      <c r="M207" s="23">
        <f t="shared" si="54"/>
        <v>1.6879436129607062</v>
      </c>
      <c r="N207" s="24">
        <f t="shared" si="56"/>
        <v>3.4119452981999351E-2</v>
      </c>
      <c r="O207" s="24">
        <f t="shared" si="55"/>
        <v>0.39840621425444755</v>
      </c>
      <c r="P207" t="s">
        <v>881</v>
      </c>
      <c r="Q207" t="s">
        <v>1073</v>
      </c>
    </row>
    <row r="208" spans="1:17">
      <c r="A208" s="1" t="s">
        <v>0</v>
      </c>
      <c r="B208" s="2" t="s">
        <v>293</v>
      </c>
      <c r="C208" s="1" t="s">
        <v>2</v>
      </c>
      <c r="D208" s="1" t="s">
        <v>36</v>
      </c>
      <c r="E208" s="3" t="s">
        <v>294</v>
      </c>
      <c r="F208" s="1">
        <v>45.93</v>
      </c>
      <c r="G208" s="1">
        <v>103.5</v>
      </c>
      <c r="H208" s="1">
        <f t="shared" si="49"/>
        <v>46.55</v>
      </c>
      <c r="I208" s="1">
        <f t="shared" si="50"/>
        <v>103.83</v>
      </c>
      <c r="J208" s="23">
        <f t="shared" si="51"/>
        <v>0.81245076680336037</v>
      </c>
      <c r="K208" s="23">
        <f t="shared" si="52"/>
        <v>1.8121753623457124</v>
      </c>
      <c r="L208" s="23">
        <f t="shared" si="53"/>
        <v>1.1443864938852315</v>
      </c>
      <c r="M208" s="23">
        <f t="shared" si="54"/>
        <v>4.7202137462436928</v>
      </c>
      <c r="N208" s="24">
        <f t="shared" si="56"/>
        <v>9.4171694620396054E-2</v>
      </c>
      <c r="O208" s="24">
        <f t="shared" si="55"/>
        <v>0.4157211171839188</v>
      </c>
      <c r="P208" t="s">
        <v>881</v>
      </c>
      <c r="Q208" t="s">
        <v>1073</v>
      </c>
    </row>
    <row r="209" spans="1:17">
      <c r="A209" s="1" t="s">
        <v>0</v>
      </c>
      <c r="B209" s="2" t="s">
        <v>291</v>
      </c>
      <c r="C209" s="1" t="s">
        <v>2</v>
      </c>
      <c r="D209" s="1" t="s">
        <v>36</v>
      </c>
      <c r="E209" s="3" t="s">
        <v>292</v>
      </c>
      <c r="F209" s="1">
        <v>44.13</v>
      </c>
      <c r="G209" s="1">
        <v>103.38</v>
      </c>
      <c r="H209" s="1">
        <f t="shared" si="49"/>
        <v>44.22</v>
      </c>
      <c r="I209" s="1">
        <f t="shared" si="50"/>
        <v>103.63</v>
      </c>
      <c r="J209" s="23">
        <f t="shared" si="51"/>
        <v>0.77178459523189247</v>
      </c>
      <c r="K209" s="23">
        <f t="shared" si="52"/>
        <v>1.8086847038417235</v>
      </c>
      <c r="L209" s="23">
        <f t="shared" si="53"/>
        <v>1.1850614875154488</v>
      </c>
      <c r="M209" s="23">
        <f t="shared" si="54"/>
        <v>4.5996463453179262</v>
      </c>
      <c r="N209" s="24">
        <f t="shared" si="56"/>
        <v>9.5033365402796527E-2</v>
      </c>
      <c r="O209" s="24">
        <f t="shared" si="55"/>
        <v>0.37498148246215046</v>
      </c>
      <c r="P209" t="s">
        <v>881</v>
      </c>
      <c r="Q209" t="s">
        <v>1073</v>
      </c>
    </row>
    <row r="210" spans="1:17">
      <c r="A210" s="1" t="s">
        <v>0</v>
      </c>
      <c r="B210" s="5" t="s">
        <v>295</v>
      </c>
      <c r="C210" s="1" t="s">
        <v>2</v>
      </c>
      <c r="D210" s="1" t="s">
        <v>36</v>
      </c>
      <c r="E210" s="3" t="s">
        <v>296</v>
      </c>
      <c r="F210" s="1">
        <v>44.87</v>
      </c>
      <c r="G210" s="1">
        <v>98.52</v>
      </c>
      <c r="H210" s="1">
        <f t="shared" si="49"/>
        <v>45.45</v>
      </c>
      <c r="I210" s="1">
        <f t="shared" si="50"/>
        <v>98.87</v>
      </c>
      <c r="J210" s="23">
        <f t="shared" si="51"/>
        <v>0.79325214503142283</v>
      </c>
      <c r="K210" s="23">
        <f t="shared" si="52"/>
        <v>1.7256070314467937</v>
      </c>
      <c r="L210" s="23">
        <f t="shared" si="53"/>
        <v>1.1635572625916673</v>
      </c>
      <c r="M210" s="23">
        <f t="shared" si="54"/>
        <v>1.7301422032847285</v>
      </c>
      <c r="N210" s="24">
        <f t="shared" si="56"/>
        <v>3.5130224542395096E-2</v>
      </c>
      <c r="O210" s="24">
        <f t="shared" si="55"/>
        <v>0.39319951525437546</v>
      </c>
      <c r="P210" t="s">
        <v>881</v>
      </c>
      <c r="Q210" t="s">
        <v>1073</v>
      </c>
    </row>
    <row r="211" spans="1:17">
      <c r="A211" s="1" t="s">
        <v>0</v>
      </c>
      <c r="B211" s="5" t="s">
        <v>38</v>
      </c>
      <c r="C211" s="1" t="s">
        <v>2</v>
      </c>
      <c r="D211" s="1" t="s">
        <v>36</v>
      </c>
      <c r="E211" s="3" t="s">
        <v>290</v>
      </c>
      <c r="F211" s="1">
        <v>43.7</v>
      </c>
      <c r="G211" s="1">
        <v>96.72</v>
      </c>
      <c r="H211" s="1">
        <f t="shared" si="49"/>
        <v>44.17</v>
      </c>
      <c r="I211" s="1">
        <f t="shared" si="50"/>
        <v>97.2</v>
      </c>
      <c r="J211" s="23">
        <f t="shared" si="51"/>
        <v>0.77091193060589536</v>
      </c>
      <c r="K211" s="23">
        <f t="shared" si="52"/>
        <v>1.6964600329384885</v>
      </c>
      <c r="L211" s="23">
        <f t="shared" si="53"/>
        <v>1.1859369711608354</v>
      </c>
      <c r="M211" s="23">
        <f t="shared" si="54"/>
        <v>0.72340440555459085</v>
      </c>
      <c r="N211" s="24">
        <f t="shared" si="56"/>
        <v>1.4972991793637765E-2</v>
      </c>
      <c r="O211" s="24">
        <f t="shared" si="55"/>
        <v>0.37038388250975451</v>
      </c>
      <c r="P211" t="s">
        <v>881</v>
      </c>
      <c r="Q211" t="s">
        <v>1073</v>
      </c>
    </row>
    <row r="212" spans="1:17">
      <c r="A212" s="1" t="s">
        <v>0</v>
      </c>
      <c r="B212" s="5" t="s">
        <v>297</v>
      </c>
      <c r="C212" s="1" t="s">
        <v>2</v>
      </c>
      <c r="D212" s="1" t="s">
        <v>298</v>
      </c>
      <c r="E212" s="3" t="s">
        <v>299</v>
      </c>
      <c r="F212" s="1">
        <v>35.33</v>
      </c>
      <c r="G212" s="1">
        <v>85.27</v>
      </c>
      <c r="H212" s="1">
        <f t="shared" si="49"/>
        <v>35.549999999999997</v>
      </c>
      <c r="I212" s="1">
        <f t="shared" si="50"/>
        <v>85.45</v>
      </c>
      <c r="J212" s="23">
        <f t="shared" si="51"/>
        <v>0.62046454908398407</v>
      </c>
      <c r="K212" s="23">
        <f t="shared" si="52"/>
        <v>1.4913838458291546</v>
      </c>
      <c r="L212" s="23">
        <f t="shared" si="53"/>
        <v>1.3376190632283003</v>
      </c>
      <c r="M212" s="23">
        <f t="shared" si="54"/>
        <v>-6.3599303988340941</v>
      </c>
      <c r="N212" s="24">
        <f t="shared" si="56"/>
        <v>-0.14817330297730424</v>
      </c>
      <c r="O212" s="24">
        <f t="shared" si="55"/>
        <v>0.22683946684579381</v>
      </c>
      <c r="P212" t="s">
        <v>881</v>
      </c>
      <c r="Q212" t="s">
        <v>1073</v>
      </c>
    </row>
    <row r="213" spans="1:17">
      <c r="A213" s="1" t="s">
        <v>0</v>
      </c>
      <c r="B213" s="2" t="s">
        <v>300</v>
      </c>
      <c r="C213" s="1" t="s">
        <v>2</v>
      </c>
      <c r="D213" s="1" t="s">
        <v>298</v>
      </c>
      <c r="E213" s="3" t="s">
        <v>301</v>
      </c>
      <c r="F213" s="1">
        <v>36.6</v>
      </c>
      <c r="G213" s="1">
        <v>83.38</v>
      </c>
      <c r="H213" s="1">
        <f t="shared" si="49"/>
        <v>37</v>
      </c>
      <c r="I213" s="1">
        <f t="shared" si="50"/>
        <v>83.63</v>
      </c>
      <c r="J213" s="23">
        <f t="shared" si="51"/>
        <v>0.64577182323790194</v>
      </c>
      <c r="K213" s="23">
        <f t="shared" si="52"/>
        <v>1.4596188534428578</v>
      </c>
      <c r="L213" s="23">
        <f t="shared" si="53"/>
        <v>1.3120741868402086</v>
      </c>
      <c r="M213" s="23">
        <f t="shared" si="54"/>
        <v>-7.4570937472585594</v>
      </c>
      <c r="N213" s="24">
        <f t="shared" si="56"/>
        <v>-0.17028585165981305</v>
      </c>
      <c r="O213" s="24">
        <f t="shared" si="55"/>
        <v>0.25524923496762253</v>
      </c>
      <c r="P213" t="s">
        <v>881</v>
      </c>
      <c r="Q213" t="s">
        <v>1073</v>
      </c>
    </row>
    <row r="214" spans="1:17">
      <c r="A214" s="1" t="s">
        <v>0</v>
      </c>
      <c r="B214" s="5" t="s">
        <v>302</v>
      </c>
      <c r="C214" s="1" t="s">
        <v>2</v>
      </c>
      <c r="D214" s="1" t="s">
        <v>298</v>
      </c>
      <c r="E214" s="3" t="s">
        <v>303</v>
      </c>
      <c r="F214" s="1">
        <v>35.119999999999997</v>
      </c>
      <c r="G214" s="1">
        <v>89.97</v>
      </c>
      <c r="H214" s="1">
        <f t="shared" si="49"/>
        <v>35.200000000000003</v>
      </c>
      <c r="I214" s="1">
        <f t="shared" si="50"/>
        <v>90.62</v>
      </c>
      <c r="J214" s="23">
        <f t="shared" si="51"/>
        <v>0.61435589670200408</v>
      </c>
      <c r="K214" s="23">
        <f t="shared" si="52"/>
        <v>1.5816173681572616</v>
      </c>
      <c r="L214" s="23">
        <f t="shared" si="53"/>
        <v>1.3437817968138572</v>
      </c>
      <c r="M214" s="23">
        <f t="shared" si="54"/>
        <v>-3.2432630849030719</v>
      </c>
      <c r="N214" s="24">
        <f t="shared" si="56"/>
        <v>-7.6024985856406171E-2</v>
      </c>
      <c r="O214" s="24">
        <f t="shared" si="55"/>
        <v>0.21459682811936043</v>
      </c>
      <c r="P214" t="s">
        <v>881</v>
      </c>
      <c r="Q214" t="s">
        <v>1073</v>
      </c>
    </row>
    <row r="215" spans="1:17">
      <c r="A215" s="1" t="s">
        <v>0</v>
      </c>
      <c r="B215" s="5" t="s">
        <v>304</v>
      </c>
      <c r="C215" s="1" t="s">
        <v>2</v>
      </c>
      <c r="D215" s="1" t="s">
        <v>298</v>
      </c>
      <c r="E215" s="3" t="s">
        <v>899</v>
      </c>
      <c r="F215" s="1">
        <v>36.15</v>
      </c>
      <c r="G215" s="1">
        <v>86.77</v>
      </c>
      <c r="H215" s="1">
        <f t="shared" si="49"/>
        <v>36.25</v>
      </c>
      <c r="I215" s="1">
        <f t="shared" si="50"/>
        <v>87.28</v>
      </c>
      <c r="J215" s="23">
        <f t="shared" si="51"/>
        <v>0.63268185384794451</v>
      </c>
      <c r="K215" s="23">
        <f t="shared" si="52"/>
        <v>1.5233233711406509</v>
      </c>
      <c r="L215" s="23">
        <f t="shared" si="53"/>
        <v>1.3252893232433993</v>
      </c>
      <c r="M215" s="23">
        <f t="shared" si="54"/>
        <v>-5.2567386803633473</v>
      </c>
      <c r="N215" s="24">
        <f t="shared" si="56"/>
        <v>-0.12142133368787544</v>
      </c>
      <c r="O215" s="24">
        <f t="shared" si="55"/>
        <v>0.23651096244942282</v>
      </c>
      <c r="P215" t="s">
        <v>881</v>
      </c>
      <c r="Q215" t="s">
        <v>1073</v>
      </c>
    </row>
    <row r="216" spans="1:17">
      <c r="A216" s="1" t="s">
        <v>0</v>
      </c>
      <c r="B216" s="5" t="s">
        <v>318</v>
      </c>
      <c r="C216" s="1" t="s">
        <v>2</v>
      </c>
      <c r="D216" s="1" t="s">
        <v>306</v>
      </c>
      <c r="E216" s="3" t="s">
        <v>319</v>
      </c>
      <c r="F216" s="1">
        <v>35.18</v>
      </c>
      <c r="G216" s="1">
        <v>101.83</v>
      </c>
      <c r="H216" s="1">
        <f t="shared" si="49"/>
        <v>35.299999999999997</v>
      </c>
      <c r="I216" s="1">
        <f t="shared" si="50"/>
        <v>102.38</v>
      </c>
      <c r="J216" s="23">
        <f t="shared" si="51"/>
        <v>0.6161012259539983</v>
      </c>
      <c r="K216" s="23">
        <f t="shared" si="52"/>
        <v>1.7868680881917944</v>
      </c>
      <c r="L216" s="23">
        <f t="shared" si="53"/>
        <v>1.3420211804689157</v>
      </c>
      <c r="M216" s="23">
        <f t="shared" si="54"/>
        <v>3.846100089531896</v>
      </c>
      <c r="N216" s="24">
        <f t="shared" si="56"/>
        <v>9.0018363219903877E-2</v>
      </c>
      <c r="O216" s="24">
        <f t="shared" si="55"/>
        <v>0.21722762034773169</v>
      </c>
      <c r="P216" t="s">
        <v>881</v>
      </c>
      <c r="Q216" t="s">
        <v>1073</v>
      </c>
    </row>
    <row r="217" spans="1:17">
      <c r="A217" s="1" t="s">
        <v>0</v>
      </c>
      <c r="B217" s="5" t="s">
        <v>310</v>
      </c>
      <c r="C217" s="1" t="s">
        <v>2</v>
      </c>
      <c r="D217" s="1" t="s">
        <v>306</v>
      </c>
      <c r="E217" s="3" t="s">
        <v>311</v>
      </c>
      <c r="F217" s="1">
        <v>30.27</v>
      </c>
      <c r="G217" s="1">
        <v>97.73</v>
      </c>
      <c r="H217" s="1">
        <f t="shared" si="49"/>
        <v>30.45</v>
      </c>
      <c r="I217" s="1">
        <f t="shared" si="50"/>
        <v>98.22</v>
      </c>
      <c r="J217" s="23">
        <f t="shared" si="51"/>
        <v>0.53145275723227337</v>
      </c>
      <c r="K217" s="23">
        <f t="shared" si="52"/>
        <v>1.7142623913088304</v>
      </c>
      <c r="L217" s="23">
        <f t="shared" si="53"/>
        <v>1.4271687056715219</v>
      </c>
      <c r="M217" s="23">
        <f t="shared" si="54"/>
        <v>1.3382981502759892</v>
      </c>
      <c r="N217" s="24">
        <f t="shared" si="56"/>
        <v>3.3332360338753642E-2</v>
      </c>
      <c r="O217" s="24">
        <f t="shared" si="55"/>
        <v>0.12944692531605506</v>
      </c>
      <c r="P217" t="s">
        <v>881</v>
      </c>
      <c r="Q217" t="s">
        <v>1073</v>
      </c>
    </row>
    <row r="218" spans="1:17">
      <c r="A218" s="1" t="s">
        <v>0</v>
      </c>
      <c r="B218" s="5" t="s">
        <v>312</v>
      </c>
      <c r="C218" s="1" t="s">
        <v>2</v>
      </c>
      <c r="D218" s="1" t="s">
        <v>306</v>
      </c>
      <c r="E218" s="3" t="s">
        <v>313</v>
      </c>
      <c r="F218" s="1">
        <v>27.73</v>
      </c>
      <c r="G218" s="1">
        <v>97.4</v>
      </c>
      <c r="H218" s="1">
        <f t="shared" si="49"/>
        <v>28.22</v>
      </c>
      <c r="I218" s="1">
        <f t="shared" si="50"/>
        <v>97.67</v>
      </c>
      <c r="J218" s="23">
        <f t="shared" si="51"/>
        <v>0.4925319149127998</v>
      </c>
      <c r="K218" s="23">
        <f t="shared" si="52"/>
        <v>1.7046630804228617</v>
      </c>
      <c r="L218" s="23">
        <f t="shared" si="53"/>
        <v>1.4660734112735261</v>
      </c>
      <c r="M218" s="23">
        <f t="shared" si="54"/>
        <v>1.0067377977301375</v>
      </c>
      <c r="N218" s="24">
        <f t="shared" si="56"/>
        <v>2.5758888080289491E-2</v>
      </c>
      <c r="O218" s="24">
        <f t="shared" si="55"/>
        <v>9.0379227333744261E-2</v>
      </c>
      <c r="P218" t="s">
        <v>881</v>
      </c>
      <c r="Q218" t="s">
        <v>1073</v>
      </c>
    </row>
    <row r="219" spans="1:17">
      <c r="A219" s="1" t="s">
        <v>0</v>
      </c>
      <c r="B219" s="5" t="s">
        <v>314</v>
      </c>
      <c r="C219" s="1" t="s">
        <v>2</v>
      </c>
      <c r="D219" s="1" t="s">
        <v>306</v>
      </c>
      <c r="E219" s="3" t="s">
        <v>315</v>
      </c>
      <c r="F219" s="1">
        <v>32.770000000000003</v>
      </c>
      <c r="G219" s="1">
        <v>96.8</v>
      </c>
      <c r="H219" s="1">
        <f t="shared" si="49"/>
        <v>33.28</v>
      </c>
      <c r="I219" s="1">
        <f t="shared" si="50"/>
        <v>97.33</v>
      </c>
      <c r="J219" s="23">
        <f t="shared" si="51"/>
        <v>0.58084557506371293</v>
      </c>
      <c r="K219" s="23">
        <f t="shared" si="52"/>
        <v>1.6987289609660809</v>
      </c>
      <c r="L219" s="23">
        <f t="shared" si="53"/>
        <v>1.3775531132522345</v>
      </c>
      <c r="M219" s="23">
        <f t="shared" si="54"/>
        <v>0.80177321615633523</v>
      </c>
      <c r="N219" s="24">
        <f t="shared" si="56"/>
        <v>1.9276273976858306E-2</v>
      </c>
      <c r="O219" s="24">
        <f t="shared" si="55"/>
        <v>0.17880809051317281</v>
      </c>
      <c r="P219" t="s">
        <v>881</v>
      </c>
      <c r="Q219" t="s">
        <v>1073</v>
      </c>
    </row>
    <row r="220" spans="1:17">
      <c r="A220" s="1" t="s">
        <v>0</v>
      </c>
      <c r="B220" s="5" t="s">
        <v>308</v>
      </c>
      <c r="C220" s="1" t="s">
        <v>2</v>
      </c>
      <c r="D220" s="1" t="s">
        <v>306</v>
      </c>
      <c r="E220" s="3" t="s">
        <v>309</v>
      </c>
      <c r="F220" s="1">
        <v>31.75</v>
      </c>
      <c r="G220" s="1">
        <v>106.48</v>
      </c>
      <c r="H220" s="1">
        <f t="shared" si="49"/>
        <v>32.25</v>
      </c>
      <c r="I220" s="1">
        <f t="shared" si="50"/>
        <v>106.8</v>
      </c>
      <c r="J220" s="23">
        <f t="shared" si="51"/>
        <v>0.56286868376817123</v>
      </c>
      <c r="K220" s="23">
        <f t="shared" si="52"/>
        <v>1.8640116411299439</v>
      </c>
      <c r="L220" s="23">
        <f t="shared" si="53"/>
        <v>1.3956374303612109</v>
      </c>
      <c r="M220" s="23">
        <f t="shared" si="54"/>
        <v>6.5106396499913002</v>
      </c>
      <c r="N220" s="24">
        <f t="shared" si="56"/>
        <v>0.15824813926972492</v>
      </c>
      <c r="O220" s="24">
        <f t="shared" si="55"/>
        <v>0.16958962024843816</v>
      </c>
      <c r="P220" t="s">
        <v>881</v>
      </c>
      <c r="Q220" t="s">
        <v>1073</v>
      </c>
    </row>
    <row r="221" spans="1:17">
      <c r="A221" s="1" t="s">
        <v>0</v>
      </c>
      <c r="B221" s="5" t="s">
        <v>316</v>
      </c>
      <c r="C221" s="1" t="s">
        <v>2</v>
      </c>
      <c r="D221" s="1" t="s">
        <v>306</v>
      </c>
      <c r="E221" s="3" t="s">
        <v>317</v>
      </c>
      <c r="F221" s="1">
        <v>29.75</v>
      </c>
      <c r="G221" s="1">
        <v>84.38</v>
      </c>
      <c r="H221" s="1">
        <f t="shared" si="49"/>
        <v>30.25</v>
      </c>
      <c r="I221" s="1">
        <f t="shared" si="50"/>
        <v>84.63</v>
      </c>
      <c r="J221" s="23">
        <f t="shared" si="51"/>
        <v>0.5279620987282847</v>
      </c>
      <c r="K221" s="23">
        <f t="shared" si="52"/>
        <v>1.4770721459628011</v>
      </c>
      <c r="L221" s="23">
        <f t="shared" si="53"/>
        <v>1.4306656466418197</v>
      </c>
      <c r="M221" s="23">
        <f t="shared" si="54"/>
        <v>-6.8542567426297349</v>
      </c>
      <c r="N221" s="24">
        <f t="shared" si="56"/>
        <v>-0.17074166495501092</v>
      </c>
      <c r="O221" s="24">
        <f t="shared" si="55"/>
        <v>0.13578573717290099</v>
      </c>
      <c r="P221" t="s">
        <v>881</v>
      </c>
      <c r="Q221" t="s">
        <v>1073</v>
      </c>
    </row>
    <row r="222" spans="1:17">
      <c r="A222" s="1" t="s">
        <v>0</v>
      </c>
      <c r="B222" s="2" t="s">
        <v>320</v>
      </c>
      <c r="C222" s="1" t="s">
        <v>2</v>
      </c>
      <c r="D222" s="1" t="s">
        <v>306</v>
      </c>
      <c r="E222" s="3" t="s">
        <v>321</v>
      </c>
      <c r="F222" s="1">
        <v>33.57</v>
      </c>
      <c r="G222" s="1">
        <v>101.88</v>
      </c>
      <c r="H222" s="1">
        <f t="shared" si="49"/>
        <v>33.950000000000003</v>
      </c>
      <c r="I222" s="1">
        <f t="shared" si="50"/>
        <v>102.47</v>
      </c>
      <c r="J222" s="23">
        <f t="shared" si="51"/>
        <v>0.59253928105207498</v>
      </c>
      <c r="K222" s="23">
        <f t="shared" si="52"/>
        <v>1.7884388845185895</v>
      </c>
      <c r="L222" s="23">
        <f t="shared" si="53"/>
        <v>1.3657762342275046</v>
      </c>
      <c r="M222" s="23">
        <f t="shared" si="54"/>
        <v>3.9003554199484922</v>
      </c>
      <c r="N222" s="24">
        <f t="shared" si="56"/>
        <v>9.2902120182659823E-2</v>
      </c>
      <c r="O222" s="24">
        <f t="shared" si="55"/>
        <v>0.19361342847223617</v>
      </c>
      <c r="P222" t="s">
        <v>881</v>
      </c>
      <c r="Q222" t="s">
        <v>1073</v>
      </c>
    </row>
    <row r="223" spans="1:17">
      <c r="A223" s="1" t="s">
        <v>0</v>
      </c>
      <c r="B223" s="5" t="s">
        <v>322</v>
      </c>
      <c r="C223" s="1" t="s">
        <v>2</v>
      </c>
      <c r="D223" s="1" t="s">
        <v>306</v>
      </c>
      <c r="E223" s="3" t="s">
        <v>323</v>
      </c>
      <c r="F223" s="1">
        <v>31.85</v>
      </c>
      <c r="G223" s="1">
        <v>102.35</v>
      </c>
      <c r="H223" s="1">
        <f t="shared" si="49"/>
        <v>32.42</v>
      </c>
      <c r="I223" s="1">
        <f t="shared" si="50"/>
        <v>102.58</v>
      </c>
      <c r="J223" s="23">
        <f t="shared" si="51"/>
        <v>0.56583574349656163</v>
      </c>
      <c r="K223" s="23">
        <f t="shared" si="52"/>
        <v>1.7903587466957833</v>
      </c>
      <c r="L223" s="23">
        <f t="shared" si="53"/>
        <v>1.3926545116969031</v>
      </c>
      <c r="M223" s="23">
        <f t="shared" si="54"/>
        <v>3.9666674904576626</v>
      </c>
      <c r="N223" s="24">
        <f t="shared" si="56"/>
        <v>9.6338431547630318E-2</v>
      </c>
      <c r="O223" s="24">
        <f t="shared" si="55"/>
        <v>0.16690797305401572</v>
      </c>
      <c r="P223" t="s">
        <v>881</v>
      </c>
      <c r="Q223" t="s">
        <v>1073</v>
      </c>
    </row>
    <row r="224" spans="1:17">
      <c r="A224" s="1" t="s">
        <v>0</v>
      </c>
      <c r="B224" s="5" t="s">
        <v>305</v>
      </c>
      <c r="C224" s="1" t="s">
        <v>2</v>
      </c>
      <c r="D224" s="1" t="s">
        <v>306</v>
      </c>
      <c r="E224" s="3" t="s">
        <v>307</v>
      </c>
      <c r="F224" s="1">
        <v>29.42</v>
      </c>
      <c r="G224" s="1">
        <v>98.48</v>
      </c>
      <c r="H224" s="1">
        <f t="shared" si="49"/>
        <v>29.7</v>
      </c>
      <c r="I224" s="1">
        <f t="shared" si="50"/>
        <v>98.8</v>
      </c>
      <c r="J224" s="23">
        <f t="shared" si="51"/>
        <v>0.51836278784231582</v>
      </c>
      <c r="K224" s="23">
        <f t="shared" si="52"/>
        <v>1.7243853009703975</v>
      </c>
      <c r="L224" s="23">
        <f t="shared" si="53"/>
        <v>1.440274781392531</v>
      </c>
      <c r="M224" s="23">
        <f t="shared" si="54"/>
        <v>1.6879436129607062</v>
      </c>
      <c r="N224" s="24">
        <f t="shared" si="56"/>
        <v>4.242460778685192E-2</v>
      </c>
      <c r="O224" s="24">
        <f t="shared" si="55"/>
        <v>0.11657651146418235</v>
      </c>
      <c r="P224" t="s">
        <v>881</v>
      </c>
      <c r="Q224" t="s">
        <v>1073</v>
      </c>
    </row>
    <row r="225" spans="1:17">
      <c r="A225" s="1" t="s">
        <v>0</v>
      </c>
      <c r="B225" s="5" t="s">
        <v>326</v>
      </c>
      <c r="C225" s="1" t="s">
        <v>2</v>
      </c>
      <c r="D225" s="1" t="s">
        <v>324</v>
      </c>
      <c r="E225" s="3" t="s">
        <v>327</v>
      </c>
      <c r="F225" s="1">
        <v>41.22</v>
      </c>
      <c r="G225" s="1">
        <v>111.95</v>
      </c>
      <c r="H225" s="1">
        <f t="shared" si="49"/>
        <v>41.37</v>
      </c>
      <c r="I225" s="1">
        <f t="shared" si="50"/>
        <v>112.58</v>
      </c>
      <c r="J225" s="23">
        <f t="shared" si="51"/>
        <v>0.72204271155005406</v>
      </c>
      <c r="K225" s="23">
        <f t="shared" si="52"/>
        <v>1.9648916718952161</v>
      </c>
      <c r="L225" s="23">
        <f t="shared" si="53"/>
        <v>1.2350921097791521</v>
      </c>
      <c r="M225" s="23">
        <f t="shared" si="54"/>
        <v>9.9950375367459063</v>
      </c>
      <c r="N225" s="24">
        <f t="shared" si="56"/>
        <v>0.21436614550790573</v>
      </c>
      <c r="O225" s="24">
        <f t="shared" si="55"/>
        <v>0.33987947300726673</v>
      </c>
      <c r="P225" t="s">
        <v>898</v>
      </c>
      <c r="Q225" t="s">
        <v>1073</v>
      </c>
    </row>
    <row r="226" spans="1:17">
      <c r="A226" s="1" t="s">
        <v>0</v>
      </c>
      <c r="B226" s="5" t="s">
        <v>328</v>
      </c>
      <c r="C226" s="1" t="s">
        <v>2</v>
      </c>
      <c r="D226" s="1" t="s">
        <v>324</v>
      </c>
      <c r="E226" s="3" t="s">
        <v>329</v>
      </c>
      <c r="F226" s="1">
        <v>40.229999999999997</v>
      </c>
      <c r="G226" s="1">
        <v>111.65</v>
      </c>
      <c r="H226" s="1">
        <f t="shared" si="49"/>
        <v>40.380000000000003</v>
      </c>
      <c r="I226" s="1">
        <f t="shared" si="50"/>
        <v>112.08</v>
      </c>
      <c r="J226" s="23">
        <f t="shared" si="51"/>
        <v>0.70476395195531027</v>
      </c>
      <c r="K226" s="23">
        <f t="shared" si="52"/>
        <v>1.9561650256352445</v>
      </c>
      <c r="L226" s="23">
        <f t="shared" si="53"/>
        <v>1.252516472021509</v>
      </c>
      <c r="M226" s="23">
        <f t="shared" si="54"/>
        <v>9.6936190344314941</v>
      </c>
      <c r="N226" s="24">
        <f t="shared" si="56"/>
        <v>0.21089822486960322</v>
      </c>
      <c r="O226" s="24">
        <f t="shared" si="55"/>
        <v>0.32159300278594061</v>
      </c>
      <c r="P226" t="s">
        <v>898</v>
      </c>
      <c r="Q226" t="s">
        <v>1073</v>
      </c>
    </row>
    <row r="227" spans="1:17">
      <c r="A227" s="1" t="s">
        <v>0</v>
      </c>
      <c r="B227" s="5" t="s">
        <v>172</v>
      </c>
      <c r="C227" s="1" t="s">
        <v>2</v>
      </c>
      <c r="D227" s="1" t="s">
        <v>324</v>
      </c>
      <c r="E227" s="3" t="s">
        <v>325</v>
      </c>
      <c r="F227" s="1">
        <v>40.75</v>
      </c>
      <c r="G227" s="1">
        <v>111.88</v>
      </c>
      <c r="H227" s="1">
        <f t="shared" si="49"/>
        <v>41.25</v>
      </c>
      <c r="I227" s="1">
        <f t="shared" si="50"/>
        <v>112.47</v>
      </c>
      <c r="J227" s="23">
        <f t="shared" si="51"/>
        <v>0.71994831644766089</v>
      </c>
      <c r="K227" s="23">
        <f t="shared" si="52"/>
        <v>1.9629718097180224</v>
      </c>
      <c r="L227" s="23">
        <f t="shared" si="53"/>
        <v>1.2372032366241097</v>
      </c>
      <c r="M227" s="23">
        <f t="shared" si="54"/>
        <v>9.9287254662367346</v>
      </c>
      <c r="N227" s="24">
        <f t="shared" si="56"/>
        <v>0.21332225298630042</v>
      </c>
      <c r="O227" s="24">
        <f t="shared" si="55"/>
        <v>0.33755267954486268</v>
      </c>
      <c r="P227" t="s">
        <v>881</v>
      </c>
      <c r="Q227" t="s">
        <v>1073</v>
      </c>
    </row>
    <row r="228" spans="1:17">
      <c r="A228" s="1" t="s">
        <v>0</v>
      </c>
      <c r="B228" s="5" t="s">
        <v>330</v>
      </c>
      <c r="C228" s="1" t="s">
        <v>2</v>
      </c>
      <c r="D228" s="1" t="s">
        <v>331</v>
      </c>
      <c r="E228" s="3" t="s">
        <v>207</v>
      </c>
      <c r="F228" s="1">
        <v>36.83</v>
      </c>
      <c r="G228" s="1">
        <v>76.28</v>
      </c>
      <c r="H228" s="1">
        <f t="shared" si="49"/>
        <v>37.380000000000003</v>
      </c>
      <c r="I228" s="1">
        <f t="shared" si="50"/>
        <v>76.47</v>
      </c>
      <c r="J228" s="23">
        <f t="shared" si="51"/>
        <v>0.65240407439548043</v>
      </c>
      <c r="K228" s="23">
        <f t="shared" si="52"/>
        <v>1.3346532790000638</v>
      </c>
      <c r="L228" s="23">
        <f t="shared" si="53"/>
        <v>1.3053773266564028</v>
      </c>
      <c r="M228" s="23">
        <f t="shared" si="54"/>
        <v>-11.773406700400939</v>
      </c>
      <c r="N228" s="24">
        <f t="shared" si="56"/>
        <v>-0.26635140586723233</v>
      </c>
      <c r="O228" s="24">
        <f t="shared" si="55"/>
        <v>0.27831127225160568</v>
      </c>
      <c r="P228" t="s">
        <v>881</v>
      </c>
      <c r="Q228" t="s">
        <v>1073</v>
      </c>
    </row>
    <row r="229" spans="1:17">
      <c r="A229" s="1" t="s">
        <v>0</v>
      </c>
      <c r="B229" s="5" t="s">
        <v>236</v>
      </c>
      <c r="C229" s="1" t="s">
        <v>2</v>
      </c>
      <c r="D229" s="1" t="s">
        <v>331</v>
      </c>
      <c r="E229" s="3" t="s">
        <v>332</v>
      </c>
      <c r="F229" s="1">
        <v>37.54</v>
      </c>
      <c r="G229" s="1">
        <v>77.430000000000007</v>
      </c>
      <c r="H229" s="1">
        <f t="shared" si="49"/>
        <v>37.9</v>
      </c>
      <c r="I229" s="1">
        <f t="shared" si="50"/>
        <v>77.72</v>
      </c>
      <c r="J229" s="23">
        <f t="shared" si="51"/>
        <v>0.66147978650585082</v>
      </c>
      <c r="K229" s="23">
        <f t="shared" si="52"/>
        <v>1.3564698946499929</v>
      </c>
      <c r="L229" s="23">
        <f t="shared" si="53"/>
        <v>1.2962125730348071</v>
      </c>
      <c r="M229" s="23">
        <f t="shared" si="54"/>
        <v>-11.019860444614908</v>
      </c>
      <c r="N229" s="24">
        <f t="shared" si="56"/>
        <v>-0.24777005532239837</v>
      </c>
      <c r="O229" s="24">
        <f t="shared" si="55"/>
        <v>0.2839146404158952</v>
      </c>
      <c r="P229" t="s">
        <v>881</v>
      </c>
      <c r="Q229" t="s">
        <v>1073</v>
      </c>
    </row>
    <row r="230" spans="1:17">
      <c r="A230" s="1" t="s">
        <v>0</v>
      </c>
      <c r="B230" s="2" t="s">
        <v>229</v>
      </c>
      <c r="C230" s="1" t="s">
        <v>2</v>
      </c>
      <c r="D230" s="1" t="s">
        <v>331</v>
      </c>
      <c r="E230" s="3" t="s">
        <v>333</v>
      </c>
      <c r="F230" s="1">
        <v>37.270000000000003</v>
      </c>
      <c r="G230" s="1">
        <v>79.930000000000007</v>
      </c>
      <c r="H230" s="1">
        <f t="shared" si="49"/>
        <v>37.450000000000003</v>
      </c>
      <c r="I230" s="1">
        <f t="shared" si="50"/>
        <v>80.55</v>
      </c>
      <c r="J230" s="23">
        <f t="shared" si="51"/>
        <v>0.65362580487187649</v>
      </c>
      <c r="K230" s="23">
        <f t="shared" si="52"/>
        <v>1.4058627124814325</v>
      </c>
      <c r="L230" s="23">
        <f t="shared" si="53"/>
        <v>1.3041436397411965</v>
      </c>
      <c r="M230" s="23">
        <f t="shared" si="54"/>
        <v>-9.3138317215153368</v>
      </c>
      <c r="N230" s="24">
        <f t="shared" si="56"/>
        <v>-0.21106528318136625</v>
      </c>
      <c r="O230" s="24">
        <f t="shared" si="55"/>
        <v>0.26927563918043917</v>
      </c>
      <c r="P230" t="s">
        <v>881</v>
      </c>
      <c r="Q230" t="s">
        <v>1073</v>
      </c>
    </row>
    <row r="231" spans="1:17">
      <c r="A231" s="1" t="s">
        <v>0</v>
      </c>
      <c r="B231" s="5" t="s">
        <v>176</v>
      </c>
      <c r="C231" s="1" t="s">
        <v>2</v>
      </c>
      <c r="D231" s="1" t="s">
        <v>334</v>
      </c>
      <c r="E231" s="3" t="s">
        <v>335</v>
      </c>
      <c r="F231" s="1">
        <v>44.47</v>
      </c>
      <c r="G231" s="1">
        <v>73.2</v>
      </c>
      <c r="H231" s="1">
        <f t="shared" si="49"/>
        <v>44.78</v>
      </c>
      <c r="I231" s="1">
        <f t="shared" si="50"/>
        <v>73.33</v>
      </c>
      <c r="J231" s="23">
        <f t="shared" si="51"/>
        <v>0.78155843904306077</v>
      </c>
      <c r="K231" s="23">
        <f t="shared" si="52"/>
        <v>1.2798499404874417</v>
      </c>
      <c r="L231" s="23">
        <f t="shared" si="53"/>
        <v>1.1752628854393996</v>
      </c>
      <c r="M231" s="23">
        <f t="shared" si="54"/>
        <v>-13.666314894935448</v>
      </c>
      <c r="N231" s="24">
        <f t="shared" si="56"/>
        <v>-0.27767573731759215</v>
      </c>
      <c r="O231" s="24">
        <f t="shared" si="55"/>
        <v>0.41423726002631645</v>
      </c>
      <c r="P231" t="s">
        <v>881</v>
      </c>
      <c r="Q231" t="s">
        <v>1073</v>
      </c>
    </row>
    <row r="232" spans="1:17">
      <c r="A232" s="1" t="s">
        <v>0</v>
      </c>
      <c r="B232" s="2" t="s">
        <v>336</v>
      </c>
      <c r="C232" s="1" t="s">
        <v>2</v>
      </c>
      <c r="D232" s="1" t="s">
        <v>334</v>
      </c>
      <c r="E232" s="3" t="s">
        <v>337</v>
      </c>
      <c r="F232" s="1">
        <v>43.6</v>
      </c>
      <c r="G232" s="1">
        <v>72.97</v>
      </c>
      <c r="H232" s="1">
        <f t="shared" si="49"/>
        <v>44</v>
      </c>
      <c r="I232" s="1">
        <f t="shared" si="50"/>
        <v>73.62</v>
      </c>
      <c r="J232" s="23">
        <f t="shared" si="51"/>
        <v>0.76794487087750496</v>
      </c>
      <c r="K232" s="23">
        <f t="shared" si="52"/>
        <v>1.2849113953182254</v>
      </c>
      <c r="L232" s="23">
        <f t="shared" si="53"/>
        <v>1.1889143272824814</v>
      </c>
      <c r="M232" s="23">
        <f t="shared" si="54"/>
        <v>-13.491492163593085</v>
      </c>
      <c r="N232" s="24">
        <f t="shared" si="56"/>
        <v>-0.27737487092504165</v>
      </c>
      <c r="O232" s="24">
        <f t="shared" si="55"/>
        <v>0.40012059964750168</v>
      </c>
      <c r="P232" t="s">
        <v>881</v>
      </c>
      <c r="Q232" t="s">
        <v>1073</v>
      </c>
    </row>
    <row r="233" spans="1:17">
      <c r="A233" s="1" t="s">
        <v>0</v>
      </c>
      <c r="B233" s="2" t="s">
        <v>338</v>
      </c>
      <c r="C233" s="1" t="s">
        <v>2</v>
      </c>
      <c r="D233" s="1" t="s">
        <v>339</v>
      </c>
      <c r="E233" s="3" t="s">
        <v>340</v>
      </c>
      <c r="F233" s="1">
        <v>47.6</v>
      </c>
      <c r="G233" s="1">
        <v>85.38</v>
      </c>
      <c r="H233" s="1">
        <f t="shared" si="49"/>
        <v>48</v>
      </c>
      <c r="I233" s="1">
        <f t="shared" si="50"/>
        <v>85.63</v>
      </c>
      <c r="J233" s="23">
        <f t="shared" si="51"/>
        <v>0.83775804095727824</v>
      </c>
      <c r="K233" s="23">
        <f t="shared" si="52"/>
        <v>1.4945254384827442</v>
      </c>
      <c r="L233" s="23">
        <f t="shared" si="53"/>
        <v>1.1192213213392284</v>
      </c>
      <c r="M233" s="23">
        <f t="shared" si="54"/>
        <v>-6.2514197380009104</v>
      </c>
      <c r="N233" s="24">
        <f t="shared" si="56"/>
        <v>-0.12187369594711217</v>
      </c>
      <c r="O233" s="24">
        <f t="shared" si="55"/>
        <v>0.44366030072804841</v>
      </c>
      <c r="P233" t="s">
        <v>898</v>
      </c>
      <c r="Q233" t="s">
        <v>1073</v>
      </c>
    </row>
    <row r="234" spans="1:17">
      <c r="A234" s="1" t="s">
        <v>0</v>
      </c>
      <c r="B234" s="5" t="s">
        <v>341</v>
      </c>
      <c r="C234" s="1" t="s">
        <v>2</v>
      </c>
      <c r="D234" s="1" t="s">
        <v>339</v>
      </c>
      <c r="E234" s="3" t="s">
        <v>342</v>
      </c>
      <c r="F234" s="1">
        <v>47.65</v>
      </c>
      <c r="G234" s="1">
        <v>117.42</v>
      </c>
      <c r="H234" s="1">
        <f t="shared" si="49"/>
        <v>48.08</v>
      </c>
      <c r="I234" s="1">
        <f t="shared" si="50"/>
        <v>117.7</v>
      </c>
      <c r="J234" s="23">
        <f t="shared" si="51"/>
        <v>0.83915430435887362</v>
      </c>
      <c r="K234" s="23">
        <f t="shared" si="52"/>
        <v>2.054252529597326</v>
      </c>
      <c r="L234" s="23">
        <f t="shared" si="53"/>
        <v>1.117836817809359</v>
      </c>
      <c r="M234" s="23">
        <f t="shared" si="54"/>
        <v>13.081563000445488</v>
      </c>
      <c r="N234" s="24">
        <f t="shared" si="56"/>
        <v>0.25300881948582166</v>
      </c>
      <c r="O234" s="24">
        <f t="shared" si="55"/>
        <v>0.46739866245925188</v>
      </c>
      <c r="P234" t="s">
        <v>898</v>
      </c>
      <c r="Q234" t="s">
        <v>1073</v>
      </c>
    </row>
    <row r="235" spans="1:17">
      <c r="A235" s="1" t="s">
        <v>0</v>
      </c>
      <c r="B235" s="5" t="s">
        <v>343</v>
      </c>
      <c r="C235" s="1" t="s">
        <v>2</v>
      </c>
      <c r="D235" s="1" t="s">
        <v>339</v>
      </c>
      <c r="E235" s="3" t="s">
        <v>344</v>
      </c>
      <c r="F235" s="1">
        <v>46.5</v>
      </c>
      <c r="G235" s="1">
        <v>118.32</v>
      </c>
      <c r="H235" s="1">
        <f t="shared" si="49"/>
        <v>46.83</v>
      </c>
      <c r="I235" s="1">
        <f t="shared" si="50"/>
        <v>118.53</v>
      </c>
      <c r="J235" s="23">
        <f t="shared" si="51"/>
        <v>0.81733768870894452</v>
      </c>
      <c r="K235" s="23">
        <f t="shared" si="52"/>
        <v>2.0687387623888789</v>
      </c>
      <c r="L235" s="23">
        <f t="shared" si="53"/>
        <v>1.1395170785421567</v>
      </c>
      <c r="M235" s="23">
        <f t="shared" si="54"/>
        <v>13.581917714287412</v>
      </c>
      <c r="N235" s="24">
        <f t="shared" si="56"/>
        <v>0.267598897617225</v>
      </c>
      <c r="O235" s="24">
        <f t="shared" si="55"/>
        <v>0.4485756615165577</v>
      </c>
      <c r="P235" t="s">
        <v>898</v>
      </c>
      <c r="Q235" t="s">
        <v>1073</v>
      </c>
    </row>
    <row r="236" spans="1:17">
      <c r="A236" s="1" t="s">
        <v>0</v>
      </c>
      <c r="B236" s="5" t="s">
        <v>345</v>
      </c>
      <c r="C236" s="1" t="s">
        <v>2</v>
      </c>
      <c r="D236" s="1" t="s">
        <v>346</v>
      </c>
      <c r="E236" s="3" t="s">
        <v>347</v>
      </c>
      <c r="F236" s="1">
        <v>43.03</v>
      </c>
      <c r="G236" s="1">
        <v>89.4</v>
      </c>
      <c r="H236" s="1">
        <f t="shared" si="49"/>
        <v>43.05</v>
      </c>
      <c r="I236" s="1">
        <f t="shared" si="50"/>
        <v>89.67</v>
      </c>
      <c r="J236" s="23">
        <f t="shared" si="51"/>
        <v>0.75136424298355886</v>
      </c>
      <c r="K236" s="23">
        <f t="shared" si="52"/>
        <v>1.5650367402633154</v>
      </c>
      <c r="L236" s="23">
        <f t="shared" si="53"/>
        <v>1.205571303208451</v>
      </c>
      <c r="M236" s="23">
        <f t="shared" ref="M236:M239" si="57">L$257*(I236-(L$248))</f>
        <v>-3.8159582393004565</v>
      </c>
      <c r="N236" s="24">
        <f t="shared" si="56"/>
        <v>-8.0232951469836708E-2</v>
      </c>
      <c r="O236" s="24">
        <f t="shared" si="55"/>
        <v>0.35332781315745154</v>
      </c>
      <c r="P236" t="s">
        <v>881</v>
      </c>
      <c r="Q236" t="s">
        <v>1073</v>
      </c>
    </row>
    <row r="237" spans="1:17">
      <c r="A237" s="1" t="s">
        <v>0</v>
      </c>
      <c r="B237" s="5" t="s">
        <v>348</v>
      </c>
      <c r="C237" s="1" t="s">
        <v>2</v>
      </c>
      <c r="D237" s="1" t="s">
        <v>346</v>
      </c>
      <c r="E237" s="3" t="s">
        <v>349</v>
      </c>
      <c r="F237" s="1">
        <v>43.08</v>
      </c>
      <c r="G237" s="1">
        <v>88.58</v>
      </c>
      <c r="H237" s="1">
        <f t="shared" si="49"/>
        <v>43.13</v>
      </c>
      <c r="I237" s="1">
        <f t="shared" si="50"/>
        <v>88.97</v>
      </c>
      <c r="J237" s="23">
        <f t="shared" si="51"/>
        <v>0.75276050638515435</v>
      </c>
      <c r="K237" s="23">
        <f t="shared" si="52"/>
        <v>1.552819435499355</v>
      </c>
      <c r="L237" s="23">
        <f t="shared" si="53"/>
        <v>1.2041674627394636</v>
      </c>
      <c r="M237" s="23">
        <f t="shared" si="57"/>
        <v>-4.237944142540635</v>
      </c>
      <c r="N237" s="24">
        <f t="shared" si="56"/>
        <v>-8.8986353182137851E-2</v>
      </c>
      <c r="O237" s="24">
        <f t="shared" si="55"/>
        <v>0.35535135379741578</v>
      </c>
      <c r="P237" t="s">
        <v>881</v>
      </c>
      <c r="Q237" t="s">
        <v>1073</v>
      </c>
    </row>
    <row r="238" spans="1:17">
      <c r="A238" s="1" t="s">
        <v>0</v>
      </c>
      <c r="B238" s="5" t="s">
        <v>350</v>
      </c>
      <c r="C238" s="1" t="s">
        <v>2</v>
      </c>
      <c r="D238" s="1" t="s">
        <v>351</v>
      </c>
      <c r="E238" s="3" t="s">
        <v>352</v>
      </c>
      <c r="F238" s="1">
        <v>38.33</v>
      </c>
      <c r="G238" s="1">
        <v>81.63</v>
      </c>
      <c r="H238" s="1">
        <f t="shared" si="49"/>
        <v>38.549999999999997</v>
      </c>
      <c r="I238" s="1">
        <f t="shared" si="50"/>
        <v>82.05</v>
      </c>
      <c r="J238" s="23">
        <f t="shared" si="51"/>
        <v>0.67282442664381403</v>
      </c>
      <c r="K238" s="23">
        <f t="shared" si="52"/>
        <v>1.4320426512613473</v>
      </c>
      <c r="L238" s="23">
        <f t="shared" si="53"/>
        <v>1.2847566538289459</v>
      </c>
      <c r="M238" s="23">
        <f t="shared" si="57"/>
        <v>-8.4095762145721</v>
      </c>
      <c r="N238" s="24">
        <f t="shared" si="56"/>
        <v>-0.18789356648323435</v>
      </c>
      <c r="O238" s="24">
        <f t="shared" si="55"/>
        <v>0.28528350339295749</v>
      </c>
      <c r="P238" t="s">
        <v>881</v>
      </c>
      <c r="Q238" t="s">
        <v>1073</v>
      </c>
    </row>
    <row r="239" spans="1:17">
      <c r="A239" s="1" t="s">
        <v>0</v>
      </c>
      <c r="B239" s="2" t="s">
        <v>353</v>
      </c>
      <c r="C239" s="1" t="s">
        <v>2</v>
      </c>
      <c r="D239" s="1" t="s">
        <v>351</v>
      </c>
      <c r="E239" s="3" t="s">
        <v>354</v>
      </c>
      <c r="F239" s="1">
        <v>38.42</v>
      </c>
      <c r="G239" s="1">
        <v>82.38</v>
      </c>
      <c r="H239" s="1">
        <f t="shared" si="49"/>
        <v>38.700000000000003</v>
      </c>
      <c r="I239" s="1">
        <f t="shared" si="50"/>
        <v>82.63</v>
      </c>
      <c r="J239" s="23">
        <f t="shared" si="51"/>
        <v>0.67544242052180559</v>
      </c>
      <c r="K239" s="23">
        <f t="shared" si="52"/>
        <v>1.4421655609229145</v>
      </c>
      <c r="L239" s="23">
        <f t="shared" si="53"/>
        <v>1.2821131266729782</v>
      </c>
      <c r="M239" s="23">
        <f t="shared" si="57"/>
        <v>-8.0599307518873839</v>
      </c>
      <c r="N239" s="24">
        <f t="shared" si="56"/>
        <v>-0.17976358665996828</v>
      </c>
      <c r="O239" s="24">
        <f t="shared" si="55"/>
        <v>0.28677797588363507</v>
      </c>
      <c r="P239" t="s">
        <v>881</v>
      </c>
      <c r="Q239" t="s">
        <v>1073</v>
      </c>
    </row>
    <row r="240" spans="1:17">
      <c r="B240" t="s">
        <v>358</v>
      </c>
      <c r="C240">
        <f>C242*SIN(C252)</f>
        <v>-5.6556174896602629</v>
      </c>
      <c r="D240">
        <f>D242*SIN(D252)</f>
        <v>0.76580134418754997</v>
      </c>
      <c r="E240" s="3"/>
      <c r="F240" s="1"/>
      <c r="G240" s="1"/>
      <c r="H240" s="1"/>
      <c r="I240" s="1"/>
      <c r="L240" s="4"/>
    </row>
    <row r="241" spans="1:24">
      <c r="B241" t="s">
        <v>359</v>
      </c>
      <c r="C241">
        <f>C243-C242*COS(C252)</f>
        <v>-12.176426924632359</v>
      </c>
      <c r="D241">
        <f>D243-D242*COS(D252)</f>
        <v>0.48741752430500601</v>
      </c>
      <c r="E241" s="3"/>
      <c r="F241" s="1"/>
      <c r="G241" s="1"/>
      <c r="H241" s="1"/>
      <c r="I241" s="1"/>
      <c r="L241" s="4"/>
    </row>
    <row r="242" spans="1:24">
      <c r="A242" t="s">
        <v>374</v>
      </c>
      <c r="B242" t="s">
        <v>356</v>
      </c>
      <c r="C242">
        <f>SQRT(C251-2*C250*SIN(C245))/C250</f>
        <v>-7.4016533321290892</v>
      </c>
      <c r="D242">
        <f>SQRT(D251-2*D250*SIN(D245))/D250</f>
        <v>0.84529946162074865</v>
      </c>
      <c r="E242" s="3"/>
      <c r="F242" s="1"/>
      <c r="G242" s="1"/>
      <c r="H242" s="1"/>
      <c r="I242" s="1"/>
      <c r="L242" t="s">
        <v>815</v>
      </c>
      <c r="M242" t="s">
        <v>816</v>
      </c>
      <c r="N242" s="11" t="s">
        <v>817</v>
      </c>
      <c r="R242" t="s">
        <v>870</v>
      </c>
      <c r="V242" t="s">
        <v>864</v>
      </c>
      <c r="W242" t="s">
        <v>865</v>
      </c>
      <c r="X242" t="s">
        <v>877</v>
      </c>
    </row>
    <row r="243" spans="1:24">
      <c r="A243" t="s">
        <v>374</v>
      </c>
      <c r="B243" t="s">
        <v>357</v>
      </c>
      <c r="C243">
        <f>SQRT(C251-2*C250*SIN(C247))/C250</f>
        <v>-7.4016533321290892</v>
      </c>
      <c r="D243">
        <f>SQRT(D251-2*D250*SIN(D247))/D250</f>
        <v>0.84529946162074865</v>
      </c>
      <c r="E243" s="3"/>
      <c r="F243" s="1"/>
      <c r="G243" s="1"/>
      <c r="H243" s="1"/>
      <c r="I243" s="1"/>
      <c r="K243" t="s">
        <v>818</v>
      </c>
      <c r="L243">
        <v>6378206.4000000004</v>
      </c>
      <c r="M243">
        <f>L243</f>
        <v>6378206.4000000004</v>
      </c>
      <c r="N243" s="11">
        <f>L243</f>
        <v>6378206.4000000004</v>
      </c>
      <c r="R243" t="s">
        <v>403</v>
      </c>
      <c r="S243" t="s">
        <v>403</v>
      </c>
      <c r="U243" t="s">
        <v>867</v>
      </c>
      <c r="V243" t="s">
        <v>879</v>
      </c>
      <c r="W243" t="s">
        <v>880</v>
      </c>
      <c r="X243">
        <v>2</v>
      </c>
    </row>
    <row r="244" spans="1:24">
      <c r="A244" t="s">
        <v>372</v>
      </c>
      <c r="B244" t="s">
        <v>366</v>
      </c>
      <c r="C244">
        <v>60</v>
      </c>
      <c r="D244">
        <f>RADIANS(C244)</f>
        <v>1.0471975511965976</v>
      </c>
      <c r="E244" s="3"/>
      <c r="F244" s="1"/>
      <c r="G244" s="1"/>
      <c r="H244" s="1"/>
      <c r="I244" s="1"/>
      <c r="K244" t="s">
        <v>819</v>
      </c>
      <c r="L244">
        <v>8.2271899999999995E-2</v>
      </c>
      <c r="M244">
        <f>L244</f>
        <v>8.2271899999999995E-2</v>
      </c>
      <c r="N244" s="11">
        <f>L244</f>
        <v>8.2271899999999995E-2</v>
      </c>
      <c r="R244" t="s">
        <v>898</v>
      </c>
      <c r="S244" t="s">
        <v>898</v>
      </c>
      <c r="U244" t="s">
        <v>866</v>
      </c>
    </row>
    <row r="245" spans="1:24">
      <c r="A245" t="s">
        <v>373</v>
      </c>
      <c r="B245" t="s">
        <v>360</v>
      </c>
      <c r="C245">
        <v>90</v>
      </c>
      <c r="D245">
        <f t="shared" ref="D245:D249" si="58">RADIANS(C245)</f>
        <v>1.5707963267948966</v>
      </c>
      <c r="G245" s="1"/>
      <c r="I245" s="1"/>
      <c r="K245" t="s">
        <v>820</v>
      </c>
      <c r="L245">
        <v>29.3</v>
      </c>
      <c r="M245">
        <f>(L245-ROUND(L245,0))*(100/60)+ROUND(L245,0)</f>
        <v>29.5</v>
      </c>
      <c r="N245" s="11">
        <f>RADIANS(M245)</f>
        <v>0.51487212933832727</v>
      </c>
      <c r="P245" s="1"/>
      <c r="R245" t="s">
        <v>860</v>
      </c>
      <c r="S245" t="s">
        <v>860</v>
      </c>
      <c r="U245" t="s">
        <v>868</v>
      </c>
    </row>
    <row r="246" spans="1:24">
      <c r="A246" t="s">
        <v>370</v>
      </c>
      <c r="B246" t="s">
        <v>367</v>
      </c>
      <c r="C246">
        <v>-90</v>
      </c>
      <c r="D246">
        <f t="shared" si="58"/>
        <v>-1.5707963267948966</v>
      </c>
      <c r="I246" s="1"/>
      <c r="K246" t="s">
        <v>821</v>
      </c>
      <c r="L246">
        <v>45.3</v>
      </c>
      <c r="M246">
        <f t="shared" ref="M246:M250" si="59">(L246-ROUND(L246,0))*(100/60)+ROUND(L246,0)</f>
        <v>45.499999999999993</v>
      </c>
      <c r="N246" s="11">
        <f t="shared" ref="N246:N250" si="60">RADIANS(M246)</f>
        <v>0.79412480965741983</v>
      </c>
      <c r="P246" s="1"/>
      <c r="R246" t="s">
        <v>862</v>
      </c>
      <c r="S246" t="s">
        <v>862</v>
      </c>
      <c r="U246" t="s">
        <v>869</v>
      </c>
    </row>
    <row r="247" spans="1:24">
      <c r="A247" t="s">
        <v>369</v>
      </c>
      <c r="B247" t="s">
        <v>361</v>
      </c>
      <c r="C247">
        <v>90</v>
      </c>
      <c r="D247">
        <f t="shared" si="58"/>
        <v>1.5707963267948966</v>
      </c>
      <c r="I247" s="1"/>
      <c r="K247" t="s">
        <v>822</v>
      </c>
      <c r="L247">
        <v>23</v>
      </c>
      <c r="M247">
        <f t="shared" si="59"/>
        <v>23</v>
      </c>
      <c r="N247" s="11">
        <f t="shared" si="60"/>
        <v>0.4014257279586958</v>
      </c>
      <c r="P247" s="1"/>
    </row>
    <row r="248" spans="1:24">
      <c r="A248" t="s">
        <v>371</v>
      </c>
      <c r="B248" t="s">
        <v>364</v>
      </c>
      <c r="C248">
        <v>0</v>
      </c>
      <c r="D248">
        <f t="shared" si="58"/>
        <v>0</v>
      </c>
      <c r="I248" s="1"/>
      <c r="K248" t="s">
        <v>823</v>
      </c>
      <c r="L248">
        <v>96</v>
      </c>
      <c r="M248">
        <f t="shared" si="59"/>
        <v>96</v>
      </c>
      <c r="N248" s="11">
        <f t="shared" si="60"/>
        <v>1.6755160819145565</v>
      </c>
      <c r="P248" s="1"/>
    </row>
    <row r="249" spans="1:24">
      <c r="A249" t="s">
        <v>371</v>
      </c>
      <c r="B249" t="s">
        <v>365</v>
      </c>
      <c r="C249">
        <v>60</v>
      </c>
      <c r="D249">
        <f t="shared" si="58"/>
        <v>1.0471975511965976</v>
      </c>
      <c r="I249" s="1"/>
      <c r="K249" t="s">
        <v>360</v>
      </c>
      <c r="L249">
        <v>35</v>
      </c>
      <c r="M249">
        <f t="shared" si="59"/>
        <v>35</v>
      </c>
      <c r="N249" s="11">
        <f t="shared" si="60"/>
        <v>0.6108652381980153</v>
      </c>
      <c r="P249" s="1"/>
      <c r="R249" t="s">
        <v>871</v>
      </c>
    </row>
    <row r="250" spans="1:24">
      <c r="A250" t="s">
        <v>374</v>
      </c>
      <c r="B250" t="s">
        <v>363</v>
      </c>
      <c r="C250">
        <f>0.5*(SIN(C248)+SIN(C249))</f>
        <v>-0.15240531055110834</v>
      </c>
      <c r="D250">
        <f>(0.5*(SIN(D248)+SIN(D249)))</f>
        <v>0.4330127018922193</v>
      </c>
      <c r="I250" s="1"/>
      <c r="K250" t="s">
        <v>366</v>
      </c>
      <c r="L250">
        <v>-75</v>
      </c>
      <c r="M250">
        <f t="shared" si="59"/>
        <v>-75</v>
      </c>
      <c r="N250" s="11">
        <f t="shared" si="60"/>
        <v>-1.3089969389957472</v>
      </c>
      <c r="P250" s="1"/>
      <c r="R250" t="s">
        <v>863</v>
      </c>
      <c r="U250" t="s">
        <v>876</v>
      </c>
    </row>
    <row r="251" spans="1:24">
      <c r="A251" t="s">
        <v>374</v>
      </c>
      <c r="B251" t="s">
        <v>362</v>
      </c>
      <c r="C251">
        <f>(COS(C248)^2)+2*C250*SIN(C248)</f>
        <v>1</v>
      </c>
      <c r="D251">
        <f>((COS(D248)^2)+2*D250*SIN(D248))</f>
        <v>1</v>
      </c>
      <c r="I251" s="1"/>
      <c r="K251" t="s">
        <v>824</v>
      </c>
      <c r="L251">
        <v>1</v>
      </c>
      <c r="M251">
        <v>1</v>
      </c>
      <c r="N251" s="11">
        <v>1</v>
      </c>
      <c r="P251" s="1"/>
      <c r="R251" t="s">
        <v>872</v>
      </c>
      <c r="U251" t="s">
        <v>875</v>
      </c>
    </row>
    <row r="252" spans="1:24">
      <c r="A252" t="s">
        <v>374</v>
      </c>
      <c r="B252" t="s">
        <v>368</v>
      </c>
      <c r="C252">
        <f>C250*(C244-C246)</f>
        <v>-22.86079658266625</v>
      </c>
      <c r="D252">
        <f>D250*(D244-D246)</f>
        <v>1.1336246026463859</v>
      </c>
      <c r="I252" s="1"/>
      <c r="L252" t="s">
        <v>825</v>
      </c>
      <c r="M252" t="s">
        <v>826</v>
      </c>
      <c r="N252" s="11" t="s">
        <v>817</v>
      </c>
      <c r="P252" s="1"/>
      <c r="R252" t="s">
        <v>873</v>
      </c>
      <c r="U252" t="s">
        <v>874</v>
      </c>
    </row>
    <row r="253" spans="1:24">
      <c r="I253" s="1"/>
      <c r="K253" t="s">
        <v>356</v>
      </c>
      <c r="L253">
        <f>((L256-(2*L257*SIN(N249)))^0.5)/L257</f>
        <v>1.3473026077172074</v>
      </c>
      <c r="M253">
        <v>1.3473025999999999</v>
      </c>
      <c r="N253" s="11">
        <f>L253</f>
        <v>1.3473026077172074</v>
      </c>
      <c r="P253" s="1"/>
    </row>
    <row r="254" spans="1:24">
      <c r="D254">
        <f>D242*SIN(D250*(D244-D246))</f>
        <v>0.76580134418754997</v>
      </c>
      <c r="I254" s="1"/>
      <c r="K254" t="s">
        <v>368</v>
      </c>
      <c r="L254">
        <f>L257*(L250-L248)</f>
        <v>-103.08512779152895</v>
      </c>
      <c r="M254">
        <v>12.65967771</v>
      </c>
      <c r="N254" s="11">
        <f>RADIANS(L254)</f>
        <v>-1.7991748898012909</v>
      </c>
      <c r="P254" s="1"/>
    </row>
    <row r="255" spans="1:24">
      <c r="D255">
        <f>SQRT(((COS(D248)^2)+2*D250*SIN(D248))-2*D250*SIN(D245))/D250*SIN(D250*(D244-D246))</f>
        <v>0.76580134418754997</v>
      </c>
      <c r="I255" s="1"/>
      <c r="K255" t="s">
        <v>827</v>
      </c>
      <c r="L255">
        <f>((L256-(2*L257*SIN(N247)))^0.5)/L257</f>
        <v>1.5562263294996082</v>
      </c>
      <c r="M255">
        <v>1.5562263000000001</v>
      </c>
      <c r="N255" s="11">
        <f t="shared" ref="N255:N257" si="61">L255</f>
        <v>1.5562263294996082</v>
      </c>
      <c r="P255" s="1"/>
      <c r="R255" t="s">
        <v>878</v>
      </c>
    </row>
    <row r="256" spans="1:24">
      <c r="D256">
        <f>SQRT(((COS(D248)^2)+2*(0.5*(SIN(D248)+SIN(D249)))*SIN(D248))-2*(0.5*(SIN(D248)+SIN(D249)))*SIN(D245))/(0.5*(SIN(D248)+SIN(D249)))*SIN((0.5*(SIN(D248)+SIN(D249)))*(D244-D246))</f>
        <v>0.76580134418754997</v>
      </c>
      <c r="I256" s="1"/>
      <c r="K256" t="s">
        <v>362</v>
      </c>
      <c r="L256">
        <f>COS(N245)^2+2*L257*SIN(N245)</f>
        <v>1.3512213254178991</v>
      </c>
      <c r="M256">
        <v>1.3512213</v>
      </c>
      <c r="N256" s="11">
        <f t="shared" si="61"/>
        <v>1.3512213254178991</v>
      </c>
      <c r="P256" s="1"/>
    </row>
    <row r="257" spans="1:14">
      <c r="D257">
        <f>SQRT(((COS(D248)^2)+((SIN(D248)+SIN(D249)))*SIN(D248))-((SIN(D248)+SIN(D249)))*SIN(D245))/(0.5*(SIN(D248)+SIN(D249)))*SIN((0.5*(SIN(D248)+SIN(D249)))*(D244-D246))</f>
        <v>0.76580134418754997</v>
      </c>
      <c r="K257" t="s">
        <v>363</v>
      </c>
      <c r="L257">
        <f>(SIN(N245)+SIN(N246))/2</f>
        <v>0.60283700462882428</v>
      </c>
      <c r="M257">
        <v>0.60283699999999996</v>
      </c>
      <c r="N257" s="11">
        <f t="shared" si="61"/>
        <v>0.60283700462882428</v>
      </c>
    </row>
    <row r="258" spans="1:14">
      <c r="D258">
        <f>DEGREES(SQRT(((COS(D248)^2)+((SIN(D248)+SIN(D249)))*SIN(D248))-((SIN(D248)+SIN(D249)))*SIN(D245))/(0.5*(SIN(D248)+SIN(D249)))*SIN((0.5*(SIN(D248)+SIN(D249)))*(D244-D246)))</f>
        <v>43.877184967391933</v>
      </c>
      <c r="K258" t="s">
        <v>828</v>
      </c>
      <c r="N258" s="11"/>
    </row>
    <row r="259" spans="1:14">
      <c r="K259" t="s">
        <v>358</v>
      </c>
      <c r="L259">
        <f>L253*SIN(RADIANS(L254))</f>
        <v>-1.3123195804025525</v>
      </c>
      <c r="M259">
        <v>0.29527199999999998</v>
      </c>
      <c r="N259" s="11">
        <f>N253*SIN(N254)</f>
        <v>-1.3123195804025525</v>
      </c>
    </row>
    <row r="260" spans="1:14">
      <c r="D260">
        <f>D243-D242*COS(D250*(D244-D246))</f>
        <v>0.48741752430500601</v>
      </c>
      <c r="K260" t="s">
        <v>359</v>
      </c>
      <c r="L260">
        <f>L255-L253*COS(RADIANS(L254))</f>
        <v>1.8612535998438444</v>
      </c>
      <c r="M260">
        <v>0.24167739999999999</v>
      </c>
      <c r="N260" s="11">
        <f>N255-N253*COS(N254)</f>
        <v>1.8612535998438444</v>
      </c>
    </row>
    <row r="261" spans="1:14">
      <c r="D261">
        <f>SQRT(D251-2*D250*SIN(D247))/D250-D242*COS(D250*(D244-D246))</f>
        <v>0.48741752430500601</v>
      </c>
      <c r="K261" t="s">
        <v>829</v>
      </c>
      <c r="L261">
        <f>COS(N249)/((L256-2*L257*SIN(N249))^0.5)</f>
        <v>1.0085547190733464</v>
      </c>
      <c r="M261">
        <v>1.0085546999999999</v>
      </c>
      <c r="N261" s="11">
        <f>COS(N249)/((N256-2*N257*SIN(N249))^0.5)</f>
        <v>1.0085547190733464</v>
      </c>
    </row>
    <row r="262" spans="1:14">
      <c r="D262">
        <f>SQRT(((COS(D248)^2)+2*D250*SIN(D248))-2*D250*SIN(D247))/D250-D242*COS(D250*(D244-D246))</f>
        <v>0.48741752430500601</v>
      </c>
    </row>
    <row r="263" spans="1:14">
      <c r="D263">
        <f>DEGREES(SQRT(((COS(D248)^2)+2*D250*SIN(D248))-2*D250*SIN(D247))/D250-D242*COS(D250*(D244-D246)))</f>
        <v>27.926967003392068</v>
      </c>
    </row>
    <row r="264" spans="1:14">
      <c r="D264" t="str" cm="1">
        <f t="array" ref="D264">_xlfn._xlws.FILTER(D76:O239,P76:P239=U1,"")</f>
        <v/>
      </c>
    </row>
    <row r="265" spans="1:14">
      <c r="A265" t="s">
        <v>902</v>
      </c>
    </row>
    <row r="266" spans="1:14">
      <c r="A266" t="s">
        <v>898</v>
      </c>
      <c r="E266" t="s">
        <v>388</v>
      </c>
    </row>
    <row r="267" spans="1:14">
      <c r="A267" t="str" cm="1">
        <f t="array" ref="A267:A319">_xlfn._xlws.FILTER(D76:D239,P76:P239="n.d.1","")</f>
        <v>AK</v>
      </c>
      <c r="B267" t="str" cm="1">
        <f t="array" ref="B267:B319">_xlfn._xlws.FILTER(E76:E239,P76:P239="n.d.1","")</f>
        <v>Anchorage</v>
      </c>
      <c r="C267" cm="1">
        <f t="array" ref="C267:C319">_xlfn._xlws.FILTER(N76:N239,P76:P239="n.d.1","")</f>
        <v>0.48685634691198787</v>
      </c>
      <c r="D267" cm="1">
        <f t="array" ref="D267:D319">_xlfn._xlws.FILTER(O76:O239,P76:P239="n.d.1","")</f>
        <v>0.80182994347599124</v>
      </c>
      <c r="E267" t="str" cm="1">
        <f t="array" ref="E267">_xlfn._xlws.FILTER(H76:H239,U76:U239="n.d.1","")</f>
        <v/>
      </c>
      <c r="F267" t="str" cm="1">
        <f t="array" ref="F267">_xlfn._xlws.FILTER(I76:I239,U76:U239="n.d.1","")</f>
        <v/>
      </c>
      <c r="G267" t="str" cm="1">
        <f t="array" ref="G267">_xlfn._xlws.FILTER(R76:R239,U76:U239="n.d.1","")</f>
        <v/>
      </c>
      <c r="H267" t="str" cm="1">
        <f t="array" ref="H267">_xlfn._xlws.FILTER(S76:S239,U76:U239="n.d.1","")</f>
        <v/>
      </c>
    </row>
    <row r="268" spans="1:14">
      <c r="A268" t="str">
        <v>AZ</v>
      </c>
      <c r="B268" t="str">
        <v>Flagstaff</v>
      </c>
      <c r="C268">
        <v>0.22527303779670846</v>
      </c>
      <c r="D268">
        <v>0.23324752873633625</v>
      </c>
    </row>
    <row r="269" spans="1:14">
      <c r="A269" t="str">
        <v>AZ</v>
      </c>
      <c r="B269" t="str">
        <v>Phoenix</v>
      </c>
      <c r="C269">
        <v>0.23121801568299552</v>
      </c>
      <c r="D269">
        <v>0.20606138679396824</v>
      </c>
    </row>
    <row r="270" spans="1:14">
      <c r="A270" t="str">
        <v>AZ</v>
      </c>
      <c r="B270" t="str">
        <v>Tuscon</v>
      </c>
      <c r="C270">
        <v>0.22383291967285485</v>
      </c>
      <c r="D270">
        <v>0.19858242507743751</v>
      </c>
    </row>
    <row r="271" spans="1:14">
      <c r="A271" t="str">
        <v>CA</v>
      </c>
      <c r="B271" t="str">
        <v>Bakersfield</v>
      </c>
      <c r="C271">
        <v>0.32407155750575339</v>
      </c>
      <c r="D271">
        <v>0.25972872060554497</v>
      </c>
    </row>
    <row r="272" spans="1:14">
      <c r="A272" t="str">
        <v>CA</v>
      </c>
      <c r="B272" t="str">
        <v>Fresno</v>
      </c>
      <c r="C272">
        <v>0.33043766258326723</v>
      </c>
      <c r="D272">
        <v>0.29099605493372716</v>
      </c>
    </row>
    <row r="273" spans="1:4">
      <c r="A273" t="str">
        <v>CA</v>
      </c>
      <c r="B273" t="str">
        <v>Los Angeles</v>
      </c>
      <c r="C273">
        <v>0.31866154252029716</v>
      </c>
      <c r="D273">
        <v>0.2304963170795582</v>
      </c>
    </row>
    <row r="274" spans="1:4">
      <c r="A274" t="str">
        <v>CA</v>
      </c>
      <c r="B274" t="str">
        <v>Modesto</v>
      </c>
      <c r="C274">
        <v>0.34447795310318979</v>
      </c>
      <c r="D274">
        <v>0.30991671173177471</v>
      </c>
    </row>
    <row r="275" spans="1:4">
      <c r="A275" t="str">
        <v>CA</v>
      </c>
      <c r="B275" t="str">
        <v>Riverside-SanBrndino</v>
      </c>
      <c r="C275">
        <v>0.30576581714987611</v>
      </c>
      <c r="D275">
        <v>0.23594814681239518</v>
      </c>
    </row>
    <row r="276" spans="1:4">
      <c r="A276" t="str">
        <v>CA</v>
      </c>
      <c r="B276" t="str">
        <v>Sacramento</v>
      </c>
      <c r="C276">
        <v>0.34259543062208386</v>
      </c>
      <c r="D276">
        <v>0.32530604747279401</v>
      </c>
    </row>
    <row r="277" spans="1:4">
      <c r="A277" t="str">
        <v>CA</v>
      </c>
      <c r="B277" t="str">
        <v>San Diego</v>
      </c>
      <c r="C277">
        <v>0.30586448217322704</v>
      </c>
      <c r="D277">
        <v>0.2110766419966934</v>
      </c>
    </row>
    <row r="278" spans="1:4">
      <c r="A278" t="str">
        <v>CA</v>
      </c>
      <c r="B278" t="str">
        <v>San Francisco</v>
      </c>
      <c r="C278">
        <v>0.22473763937225488</v>
      </c>
      <c r="D278">
        <v>0.28805675792947039</v>
      </c>
    </row>
    <row r="279" spans="1:4">
      <c r="A279" t="str">
        <v>CA</v>
      </c>
      <c r="B279" t="str">
        <v>San Jose</v>
      </c>
      <c r="C279">
        <v>0.35804733668549144</v>
      </c>
      <c r="D279">
        <v>0.30402869459221127</v>
      </c>
    </row>
    <row r="280" spans="1:4">
      <c r="A280" t="str">
        <v>CO</v>
      </c>
      <c r="B280" t="str">
        <v>Colorado Springs</v>
      </c>
      <c r="C280">
        <v>0.12501482200681033</v>
      </c>
      <c r="D280">
        <v>0.29226310880505357</v>
      </c>
    </row>
    <row r="281" spans="1:4">
      <c r="A281" t="str">
        <v>CO</v>
      </c>
      <c r="B281" t="str">
        <v>Denver</v>
      </c>
      <c r="C281">
        <v>0.13258878337579277</v>
      </c>
      <c r="D281">
        <v>0.31074741470091327</v>
      </c>
    </row>
    <row r="282" spans="1:4">
      <c r="A282" t="str">
        <v>CT</v>
      </c>
      <c r="B282" t="str">
        <v>Bridgeport</v>
      </c>
      <c r="C282">
        <v>-0.29248153216635536</v>
      </c>
      <c r="D282">
        <v>0.35499757768261997</v>
      </c>
    </row>
    <row r="283" spans="1:4">
      <c r="A283" t="str">
        <v>CT</v>
      </c>
      <c r="B283" t="str">
        <v>Hartford</v>
      </c>
      <c r="C283">
        <v>-0.29077360899278037</v>
      </c>
      <c r="D283">
        <v>0.37177560909113572</v>
      </c>
    </row>
    <row r="284" spans="1:4">
      <c r="A284" t="str">
        <v>CT</v>
      </c>
      <c r="B284" t="str">
        <v>New Haven</v>
      </c>
      <c r="C284">
        <v>-0.28874973781894087</v>
      </c>
      <c r="D284">
        <v>0.35771363035432047</v>
      </c>
    </row>
    <row r="285" spans="1:4">
      <c r="A285" t="str">
        <v>DC</v>
      </c>
      <c r="B285" t="str">
        <v>WashingtonDC</v>
      </c>
      <c r="C285">
        <v>-0.25180202838831722</v>
      </c>
      <c r="D285">
        <v>0.31346278050512422</v>
      </c>
    </row>
    <row r="286" spans="1:4">
      <c r="A286" t="str">
        <v>ID</v>
      </c>
      <c r="B286" t="str">
        <v>Boise</v>
      </c>
      <c r="C286">
        <v>0.25237617723714573</v>
      </c>
      <c r="D286">
        <v>0.3944072632157396</v>
      </c>
    </row>
    <row r="287" spans="1:4">
      <c r="A287" t="str">
        <v>ID</v>
      </c>
      <c r="B287" t="str">
        <v>Idaho Falls</v>
      </c>
      <c r="C287">
        <v>0.20649782630842967</v>
      </c>
      <c r="D287">
        <v>0.38235794161660208</v>
      </c>
    </row>
    <row r="288" spans="1:4">
      <c r="A288" t="str">
        <v>LA</v>
      </c>
      <c r="B288" t="str">
        <v>Shreveport</v>
      </c>
      <c r="C288">
        <v>-2.5945678213273034E-2</v>
      </c>
      <c r="D288">
        <v>0.17101200378906012</v>
      </c>
    </row>
    <row r="289" spans="1:4">
      <c r="A289" t="str">
        <v>MO</v>
      </c>
      <c r="B289" t="str">
        <v>Kansas City</v>
      </c>
      <c r="C289">
        <v>-1.4080228632710849E-2</v>
      </c>
      <c r="D289">
        <v>0.28176850465200554</v>
      </c>
    </row>
    <row r="290" spans="1:4">
      <c r="A290" t="str">
        <v>MO</v>
      </c>
      <c r="B290" t="str">
        <v>SpringfieldMO</v>
      </c>
      <c r="C290">
        <v>-3.4767674124178909E-2</v>
      </c>
      <c r="D290">
        <v>0.25043058074922353</v>
      </c>
    </row>
    <row r="291" spans="1:4">
      <c r="A291" t="str">
        <v>MO</v>
      </c>
      <c r="B291" t="str">
        <v>St. Joseph</v>
      </c>
      <c r="C291">
        <v>-8.185445971206632E-3</v>
      </c>
      <c r="D291">
        <v>0.30144737621976958</v>
      </c>
    </row>
    <row r="292" spans="1:4">
      <c r="A292" t="str">
        <v>MO</v>
      </c>
      <c r="B292" t="str">
        <v>St. Louis</v>
      </c>
      <c r="C292">
        <v>-7.6496885286970642E-2</v>
      </c>
      <c r="D292">
        <v>0.28222314729669518</v>
      </c>
    </row>
    <row r="293" spans="1:4">
      <c r="A293" t="str">
        <v>MT</v>
      </c>
      <c r="B293" t="str">
        <v>Billings</v>
      </c>
      <c r="C293">
        <v>0.15459843319871117</v>
      </c>
      <c r="D293">
        <v>0.41793897739451591</v>
      </c>
    </row>
    <row r="294" spans="1:4">
      <c r="A294" t="str">
        <v>MT</v>
      </c>
      <c r="B294" t="str">
        <v>Brockway</v>
      </c>
      <c r="C294">
        <v>0.1218121503728124</v>
      </c>
      <c r="D294">
        <v>0.43110026118183198</v>
      </c>
    </row>
    <row r="295" spans="1:4">
      <c r="A295" t="str">
        <v>MT</v>
      </c>
      <c r="B295" t="str">
        <v>Great Falls</v>
      </c>
      <c r="C295">
        <v>0.18184647854017102</v>
      </c>
      <c r="D295">
        <v>0.44889360718174642</v>
      </c>
    </row>
    <row r="296" spans="1:4">
      <c r="A296" t="str">
        <v>MT</v>
      </c>
      <c r="B296" t="str">
        <v>Missoula</v>
      </c>
      <c r="C296">
        <v>0.2125929889092126</v>
      </c>
      <c r="D296">
        <v>0.44714618584211419</v>
      </c>
    </row>
    <row r="297" spans="1:4">
      <c r="A297" t="str">
        <v>OH</v>
      </c>
      <c r="B297" t="str">
        <v>Canton</v>
      </c>
      <c r="C297">
        <v>-0.18626217356259658</v>
      </c>
      <c r="D297">
        <v>0.33454812672545198</v>
      </c>
    </row>
    <row r="298" spans="1:4">
      <c r="A298" t="str">
        <v>OH</v>
      </c>
      <c r="B298" t="str">
        <v>Cincinnati</v>
      </c>
      <c r="C298">
        <v>-0.14936263372228967</v>
      </c>
      <c r="D298">
        <v>0.29118260053590528</v>
      </c>
    </row>
    <row r="299" spans="1:4">
      <c r="A299" t="str">
        <v>OH</v>
      </c>
      <c r="B299" t="str">
        <v>Cleveland</v>
      </c>
      <c r="C299">
        <v>-0.17868097577360142</v>
      </c>
      <c r="D299">
        <v>0.34141538511624603</v>
      </c>
    </row>
    <row r="300" spans="1:4">
      <c r="A300" t="str">
        <v>OH</v>
      </c>
      <c r="B300" t="str">
        <v>Columbus</v>
      </c>
      <c r="C300">
        <v>-0.17030458685412678</v>
      </c>
      <c r="D300">
        <v>0.31889648138190219</v>
      </c>
    </row>
    <row r="301" spans="1:4">
      <c r="A301" t="str">
        <v>OH</v>
      </c>
      <c r="B301" t="str">
        <v>Dayton</v>
      </c>
      <c r="C301">
        <v>-0.15407854317619979</v>
      </c>
      <c r="D301">
        <v>0.31091631763409078</v>
      </c>
    </row>
    <row r="302" spans="1:4">
      <c r="A302" t="str">
        <v>OH</v>
      </c>
      <c r="B302" t="str">
        <v>Lorain-Elyria</v>
      </c>
      <c r="C302">
        <v>-0.18510047262656493</v>
      </c>
      <c r="D302">
        <v>0.34130974290312088</v>
      </c>
    </row>
    <row r="303" spans="1:4">
      <c r="A303" t="str">
        <v>OH</v>
      </c>
      <c r="B303" t="str">
        <v>Toledo</v>
      </c>
      <c r="C303">
        <v>-0.15459208561388915</v>
      </c>
      <c r="D303">
        <v>0.34343189194345314</v>
      </c>
    </row>
    <row r="304" spans="1:4">
      <c r="A304" t="str">
        <v>OH</v>
      </c>
      <c r="B304" t="str">
        <v>Youngstown-Warren</v>
      </c>
      <c r="C304">
        <v>-0.19364031375630239</v>
      </c>
      <c r="D304">
        <v>0.33284570088158349</v>
      </c>
    </row>
    <row r="305" spans="1:4">
      <c r="A305" t="str">
        <v>OK</v>
      </c>
      <c r="B305" t="str">
        <v>Oklahoma City</v>
      </c>
      <c r="C305">
        <v>2.6236516131586743E-2</v>
      </c>
      <c r="D305">
        <v>0.22291600195106875</v>
      </c>
    </row>
    <row r="306" spans="1:4">
      <c r="A306" t="str">
        <v>OK</v>
      </c>
      <c r="B306" t="str">
        <v>Tulsa</v>
      </c>
      <c r="C306">
        <v>7.6742650586098969E-3</v>
      </c>
      <c r="D306">
        <v>0.23007835317216419</v>
      </c>
    </row>
    <row r="307" spans="1:4">
      <c r="A307" t="str">
        <v>OR</v>
      </c>
      <c r="B307" t="str">
        <v>Eugene</v>
      </c>
      <c r="C307">
        <v>0.33438870885522443</v>
      </c>
      <c r="D307">
        <v>0.41676526701062167</v>
      </c>
    </row>
    <row r="308" spans="1:4">
      <c r="A308" t="str">
        <v>OR</v>
      </c>
      <c r="B308" t="str">
        <v>Portland-Vancouver</v>
      </c>
      <c r="C308">
        <v>0.32546310271585133</v>
      </c>
      <c r="D308">
        <v>0.44674808723856385</v>
      </c>
    </row>
    <row r="309" spans="1:4">
      <c r="A309" t="str">
        <v>PA</v>
      </c>
      <c r="B309" t="str">
        <v>Aʼtown-Bthlm-Easton</v>
      </c>
      <c r="C309">
        <v>-0.26215607393074886</v>
      </c>
      <c r="D309">
        <v>0.34261583365707837</v>
      </c>
    </row>
    <row r="310" spans="1:4">
      <c r="A310" t="str">
        <v>PA</v>
      </c>
      <c r="B310" t="str">
        <v>Erie</v>
      </c>
      <c r="C310">
        <v>-0.20284835687970981</v>
      </c>
      <c r="D310">
        <v>0.35270264130466544</v>
      </c>
    </row>
    <row r="311" spans="1:4">
      <c r="A311" t="str">
        <v>PA</v>
      </c>
      <c r="B311" t="str">
        <v>Harrisburg</v>
      </c>
      <c r="C311">
        <v>-0.24267011605498681</v>
      </c>
      <c r="D311">
        <v>0.32869926447294651</v>
      </c>
    </row>
    <row r="312" spans="1:4">
      <c r="A312" t="str">
        <v>PA</v>
      </c>
      <c r="B312" t="str">
        <v>Pittsburgh</v>
      </c>
      <c r="C312">
        <v>-0.20083503198870364</v>
      </c>
      <c r="D312">
        <v>0.32598097178688334</v>
      </c>
    </row>
    <row r="313" spans="1:4">
      <c r="A313" t="str">
        <v>PA</v>
      </c>
      <c r="B313" t="str">
        <v>SCollege-Williamsprt</v>
      </c>
      <c r="C313">
        <v>-0.1733434858014867</v>
      </c>
      <c r="D313">
        <v>0.3321152247462984</v>
      </c>
    </row>
    <row r="314" spans="1:4">
      <c r="A314" t="str">
        <v>PA</v>
      </c>
      <c r="B314" t="str">
        <v>Scrant/Wilkes-Barre</v>
      </c>
      <c r="C314">
        <v>-0.25536549054399266</v>
      </c>
      <c r="D314">
        <v>0.35321560928538531</v>
      </c>
    </row>
    <row r="315" spans="1:4">
      <c r="A315" t="str">
        <v>UT</v>
      </c>
      <c r="B315" t="str">
        <v>Ogden</v>
      </c>
      <c r="C315">
        <v>0.21436614550790573</v>
      </c>
      <c r="D315">
        <v>0.33987947300726673</v>
      </c>
    </row>
    <row r="316" spans="1:4">
      <c r="A316" t="str">
        <v>UT</v>
      </c>
      <c r="B316" t="str">
        <v>Provo-Orem</v>
      </c>
      <c r="C316">
        <v>0.21089822486960322</v>
      </c>
      <c r="D316">
        <v>0.32159300278594061</v>
      </c>
    </row>
    <row r="317" spans="1:4">
      <c r="A317" t="str">
        <v>WA</v>
      </c>
      <c r="B317" t="str">
        <v>Seattle</v>
      </c>
      <c r="C317">
        <v>-0.12187369594711217</v>
      </c>
      <c r="D317">
        <v>0.44366030072804841</v>
      </c>
    </row>
    <row r="318" spans="1:4">
      <c r="A318" t="str">
        <v>WA</v>
      </c>
      <c r="B318" t="str">
        <v>Spokane</v>
      </c>
      <c r="C318">
        <v>0.25300881948582166</v>
      </c>
      <c r="D318">
        <v>0.46739866245925188</v>
      </c>
    </row>
    <row r="319" spans="1:4">
      <c r="A319" t="str">
        <v>WA</v>
      </c>
      <c r="B319" t="str">
        <v>Walla Walla</v>
      </c>
      <c r="C319">
        <v>0.267598897617225</v>
      </c>
      <c r="D319">
        <v>0.4485756615165577</v>
      </c>
    </row>
  </sheetData>
  <sortState xmlns:xlrd2="http://schemas.microsoft.com/office/spreadsheetml/2017/richdata2" ref="A76:I239">
    <sortCondition ref="D76:D239"/>
  </sortState>
  <phoneticPr fontId="1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DCD38E2D-4AC5-7C47-BD98-68241186763F}">
          <xm:f>White!$A$1:$G$113</xm:f>
        </x15:webExtension>
        <x15:webExtension appRef="{C512B035-B677-7F4D-ADB3-8696CBD2418D}">
          <xm:f>White!$F$1:$G$1</xm:f>
        </x15:webExtension>
      </x15:webExtens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9606-F706-C445-8FC8-ADF89053D401}">
  <dimension ref="A1:A9"/>
  <sheetViews>
    <sheetView zoomScale="93" zoomScaleNormal="400" workbookViewId="0">
      <selection activeCell="E12" sqref="E12"/>
    </sheetView>
  </sheetViews>
  <sheetFormatPr baseColWidth="10" defaultRowHeight="16"/>
  <sheetData>
    <row r="1" spans="1:1">
      <c r="A1" t="s">
        <v>855</v>
      </c>
    </row>
    <row r="2" spans="1:1">
      <c r="A2" t="s">
        <v>856</v>
      </c>
    </row>
    <row r="3" spans="1:1">
      <c r="A3" t="s">
        <v>859</v>
      </c>
    </row>
    <row r="4" spans="1:1">
      <c r="A4" t="s">
        <v>857</v>
      </c>
    </row>
    <row r="5" spans="1:1">
      <c r="A5" t="s">
        <v>858</v>
      </c>
    </row>
    <row r="7" spans="1:1">
      <c r="A7" t="s">
        <v>893</v>
      </c>
    </row>
    <row r="8" spans="1:1">
      <c r="A8" t="s">
        <v>894</v>
      </c>
    </row>
    <row r="9" spans="1:1">
      <c r="A9" t="s">
        <v>895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onToolsData xmlns="Mapcite">
  <Data>{"AppConfig":[{"ConfigTitle":"MultiDataAndStyle","ConfigWebTitle":"ConfigTitle","startLatitude":42.55,"startLongitude":-99.2,"startZoom":4,"MaxZoom":16,"DataArray":[{"title":"Sheet1","ZIndex":15,"data":"{\"address\":\"Sheet1!A1:G39\",\"id\":\"{7F1F78ED-F703-4D40-AEF7-E8BF23E1D4BA}\",\"DataRows\":[],\"rowIndex\":0,\"columnIndex\":0,\"rowCount\":39,\"columnCount\":7,\"longitude\":\"6\",\"latitude\":\"5\",\"Header\":true,\"DatasetTitle\":\"Sheet1\",\"Properties\":[],\"Heatmap\":false,\"HeatmapWeighting\":null,\"HeatmapIntensity\":0.5,\"HeatmapOpacity\":8,\"visible\":true,\"clustering\":false,\"clisterDistance\":40,\"Stroke\":\"#e74c3c\",\"strokeSize\":\"3\",\"Points\":\"20\",\"Fill\":\"#e74c3c\",\"Size\":\"10\",\"icon\":true,\"Image\":\"Red.png\",\"autoOpen\":false}","heatmap":true,"moveablePins":true,"cluster":true,"autoOpen":true,"dataformat":"EXCEL","id":1,"style":{"fillColor":"rgba(231,76,60, 1)","strokeColor":"rgba(231,76,60, 1)","strokeWidth":"3","points":"20","radius":"10","icon":true,"iconType":"image","iconPath":"../Images/Red.png"},"LayerKey":"zm94aig534neasg1kz4n5i","feature":"{\"type\": \"FeatureCollection\",\"features\": [{\"type\": \"Feature\", \"geometry\": { \"type\": \"Point\", \"coordinates\":  [ 117.09,32.42]  },\"properties\": {\"metadata\": {\"Sheet\" : \"Sheet1\", \"SheetId\" : \"{7F1F78ED-F703-4D40-AEF7-E8BF23E1D4BA}\", \"Column\" : \"A\", \"Row\" : \"2\", \"latitude\" : \"5\", \"longitude\" : \"6\"},\"Title\" : \"Sheet1\"}},{\"type\": \"Feature\", \"geometry\": { \"type\": \"Point\", \"coordinates\":  [ 101.17,48.13]  },\"properties\": {\"metadata\": {\"Sheet\" : \"Sheet1\", \"SheetId\" : \"{7F1F78ED-F703-4D40-AEF7-E8BF23E1D4BA}\", \"Column\" : \"A\", \"Row\" : \"3\", \"latitude\" : \"5\", \"longitude\" : \"6\"},\"Title\" : \"Sheet1\"}},{\"type\": \"Feature\", \"geometry\": { \"type\": \"Point\", \"coordinates\":  [ 88.02,30.41]  },\"properties\": {\"metadata\": {\"Sheet\" : \"Sheet1\", \"SheetId\" : \"{7F1F78ED-F703-4D40-AEF7-E8BF23E1D4BA}\", \"Column\" : \"A\", \"Row\" : \"4\", \"latitude\" : \"5\", \"longitude\" : \"6\"},\"Title\" : \"Sheet1\"}},{\"type\": \"Feature\", \"geometry\": { \"type\": \"Point\", \"coordinates\":  [ 87.33,37.58]  },\"properties\": {\"metadata\": {\"Sheet\" : \"Sheet1\", \"SheetId\" : \"{7F1F78ED-F703-4D40-AEF7-E8BF23E1D4BA}\", \"Column\" : \"A\", \"Row\" : \"5\", \"latitude\" : \"5\", \"longitude\" : \"6\"},\"Title\" : \"Sheet1\"}},{\"type\": \"Feature\", \"geometry\": { \"type\": \"Point\", \"coordinates\":  [ 82.33,35.35]  },\"properties\": {\"metadata\": {\"Sheet\" : \"Sheet1\", \"SheetId\" : \"{7F1F78ED-F703-4D40-AEF7-E8BF23E1D4BA}\", \"Column\" : \"A\", \"Row\" : \"6\", \"latitude\" : \"5\", \"longitude\" : \"6\"},\"Title\" : \"Sheet1\"}},{\"type\": \"Feature\", \"geometry\": { \"type\": \"Point\", \"coordinates\":  [ 80.5,35.13]  },\"properties\": {\"metadata\": {\"Sheet\" : \"Sheet1\", \"SheetId\" : \"{7F1F78ED-F703-4D40-AEF7-E8BF23E1D4BA}\", \"Column\" : \"A\", \"Row\" : \"7\", \"latitude\" : \"5\", \"longitude\" : \"6\"},\"Title\" : \"Sheet1\"}},{\"type\": \"Feature\", \"geometry\": { \"type\": \"Point\", \"coordinates\":  [ 78.38,35.46]  },\"properties\": {\"metadata\": {\"Sheet\" : \"Sheet1\", \"SheetId\" : \"{7F1F78ED-F703-4D40-AEF7-E8BF23E1D4BA}\", \"Column\" : \"A\", \"Row\" : \"8\", \"latitude\" : \"5\", \"longitude\" : \"6\"},\"Title\" : \"Sheet1\"}},{\"type\": \"Feature\", \"geometry\": { \"type\": \"Point\", \"coordinates\":  [ 78.54,35.59]  },\"properties\": {\"metadata\": {\"Sheet\" : \"Sheet1\", \"SheetId\" : \"{7F1F78ED-F703-4D40-AEF7-E8BF23E1D4BA}\", \"Column\" : \"A\", \"Row\" : \"9\", \"latitude\" : \"5\", \"longitude\" : \"6\"},\"Title\" : \"Sheet1\"}},{\"type\": \"Feature\", \"geometry\": { \"type\": \"Point\", \"coordinates\":  [ 79.49,36.4]  },\"properties\": {\"metadata\": {\"Sheet\" : \"Sheet1\", \"SheetId\" : \"{7F1F78ED-F703-4D40-AEF7-E8BF23E1D4BA}\", \"Column\" : \"A\", \"Row\" : \"10\", \"latitude\" : \"5\", \"longitude\" : \"6\"},\"Title\" : \"Sheet1\"}},{\"type\": \"Feature\", \"geometry\": { \"type\": \"Point\", \"coordinates\":  [ 100.47,46.48]  },\"properties\": {\"metadata\": {\"Sheet\" : \"Sheet1\", \"SheetId\" : \"{7F1F78ED-F703-4D40-AEF7-E8BF23E1D4BA}\", \"Column\" : \"A\", \"Row\" : \"11\", \"latitude\" : \"5\", \"longitude\" : \"6\"},\"Title\" : \"Sheet1\"}},{\"type\": \"Feature\", \"geometry\": { \"type\": \"Point\", \"coordinates\":  [ 96.47,46.52]  },\"properties\": {\"metadata\": {\"Sheet\" : \"Sheet1\", \"SheetId\" : \"{7F1F78ED-F703-4D40-AEF7-E8BF23E1D4BA}\", \"Column\" : \"A\", \"Row\" : \"12\", \"latitude\" : \"5\", \"longitude\" : \"6\"},\"Title\" : \"Sheet1\"}},{\"type\": \"Feature\", \"geometry\": { \"type\": \"Point\", \"coordinates\":  [ 115.08,36.1]  },\"properties\": {\"metadata\": {\"Sheet\" : \"Sheet1\", \"SheetId\" : \"{7F1F78ED-F703-4D40-AEF7-E8BF23E1D4BA}\", \"Column\" : \"A\", \"Row\" : \"13\", \"latitude\" : \"5\", \"longitude\" : \"6\"},\"Title\" : \"Sheet1\"}},{\"type\": \"Feature\", \"geometry\": { \"type\": \"Point\", \"coordinates\":  [ 85.16,35.2]  },\"properties\": {\"metadata\": {\"Sheet\" : \"Sheet1\", \"SheetId\" : \"{7F1F78ED-F703-4D40-AEF7-E8BF23E1D4BA}\", \"Column\" : \"A\", \"Row\" : \"14\", \"latitude\" : \"5\", \"longitude\" : \"6\"},\"Title\" : \"Sheet1\"}},{\"type\": \"Feature\", \"geometry\": { \"type\": \"Point\", \"coordinates\":  [ 83.92,35.96]  },\"properties\": {\"metadata\": {\"Sheet\" : \"Sheet1\", \"SheetId\" : \"{7F1F78ED-F703-4D40-AEF7-E8BF23E1D4BA}\", \"Column\" : \"A\", \"Row\" : \"15\", \"latitude\" : \"5\", \"longitude\" : \"6\"},\"Title\" : \"Sheet1\"}},{\"type\": \"Feature\", \"geometry\": { \"type\": \"Point\", \"coordinates\":  [ 89.58,35.07]  },\"properties\": {\"metadata\": {\"Sheet\" : \"Sheet1\", \"SheetId\" : \"{7F1F78ED-F703-4D40-AEF7-E8BF23E1D4BA}\", \"Column\" : \"A\", \"Row\" : \"16\", \"latitude\" : \"5\", \"longitude\" : \"6\"},\"Title\" : \"Sheet1\"}},{\"type\": \"Feature\", \"geometry\": { \"type\": \"Point\", \"coordinates\":  [ 86.46,36.09]  },\"properties\": {\"metadata\": {\"Sheet\" : \"Sheet1\", \"SheetId\" : \"{7F1F78ED-F703-4D40-AEF7-E8BF23E1D4BA}\", \"Column\" : \"A\", \"Row\" : \"17\", \"latitude\" : \"5\", \"longitude\" : \"6\"},\"Title\" : \"Sheet1\"}},{\"type\": \"Feature\", \"geometry\": { \"type\": \"Point\", \"coordinates\":  [ 106.29,31.45]  },\"properties\": {\"metadata\": {\"Sheet\" : \"Sheet1\", \"SheetId\" : \"{7F1F78ED-F703-4D40-AEF7-E8BF23E1D4BA}\", \"Column\" : \"A\", \"Row\" : \"18\", \"latitude\" : \"5\", \"longitude\" : \"6\"},\"Title\" : \"Sheet1\"}},{\"type\": \"Feature\", \"geometry\": { \"type\": \"Point\", \"coordinates\":  [ 96.48,32.46]  },\"properties\": {\"metadata\": {\"Sheet\" : \"Sheet1\", \"SheetId\" : \"{7F1F78ED-F703-4D40-AEF7-E8BF23E1D4BA}\", \"Column\" : \"A\", \"Row\" : \"19\", \"latitude\" : \"5\", \"longitude\" : \"6\"},\"Title\" : \"Sheet1\"}},{\"type\": \"Feature\", \"geometry\": { \"type\": \"Point\", \"coordinates\":  [ 95.22,29.45]  },\"properties\": {\"metadata\": {\"Sheet\" : \"Sheet1\", \"SheetId\" : \"{7F1F78ED-F703-4D40-AEF7-E8BF23E1D4BA}\", \"Column\" : \"A\", \"Row\" : \"20\", \"latitude\" : \"5\", \"longitude\" : \"6\"},\"Title\" : \"Sheet1\"}},{\"type\": \"Feature\", \"geometry\": { \"type\": \"Point\", \"coordinates\":  [ 111.57,41.13]  },\"properties\": {\"metadata\": {\"Sheet\" : \"Sheet1\", \"SheetId\" : \"{7F1F78ED-F703-4D40-AEF7-E8BF23E1D4BA}\", \"Column\" : \"A\", \"Row\" : \"21\", \"latitude\" : \"5\", \"longitude\" : \"6\"},\"Title\" : \"Sheet1\"}},{\"type\": \"Feature\", \"geometry\": { \"type\": \"Point\", \"coordinates\":  [ 81.38,38.2]  },\"properties\": {\"metadata\": {\"Sheet\" : \"Sheet1\", \"SheetId\" : \"{7F1F78ED-F703-4D40-AEF7-E8BF23E1D4BA}\", \"Column\" : \"A\", \"Row\" : \"22\", \"latitude\" : \"5\", \"longitude\" : \"6\"},\"Title\" : \"Sheet1\"}},{\"type\": \"Feature\", \"geometry\": { \"type\": \"Point\", \"coordinates\":  [ 113.29,52.32]  },\"properties\": {\"metadata\": {\"Sheet\" : \"Sheet1\", \"SheetId\" : \"{7F1F78ED-F703-4D40-AEF7-E8BF23E1D4BA}\", \"Column\" : \"A\", \"Row\" : \"23\", \"latitude\" : \"5\", \"longitude\" : \"6\"},\"Title\" : \"Sheet1\"}},{\"type\": \"Feature\", \"geometry\": { \"type\": \"Point\", \"coordinates\":  [ 123.06,49.15]  },\"properties\": {\"metadata\": {\"Sheet\" : \"Sheet1\", \"SheetId\" : \"{7F1F78ED-F703-4D40-AEF7-E8BF23E1D4BA}\", \"Column\" : \"A\", \"Row\" : \"25\", \"latitude\" : \"5\", \"longitude\" : \"6\"},\"Title\" : \"Sheet1\"}},{\"type\": \"Feature\", \"geometry\": { \"type\": \"Point\", \"coordinates\":  [ 97.08,49.53]  },\"properties\": {\"metadata\": {\"Sheet\" : \"Sheet1\", \"SheetId\" : \"{7F1F78ED-F703-4D40-AEF7-E8BF23E1D4BA}\", \"Column\" : \"A\", \"Row\" : \"26\", \"latitude\" : \"5\", \"longitude\" : \"6\"},\"Title\" : \"Sheet1\"}},{\"type\": \"Feature\", \"geometry\": { \"type\": \"Point\", \"coordinates\":  [ 52.48,47.29]  },\"properties\": {\"metadata\": {\"Sheet\" : \"Sheet1\", \"SheetId\" : \"{7F1F78ED-F703-4D40-AEF7-E8BF23E1D4BA}\", \"Column\" : \"A\", \"Row\" : \"27\", \"latitude\" : \"5\", \"longitude\" : \"6\"},\"Title\" : \"Sheet1\"}},{\"type\": \"Feature\", \"geometry\": { \"type\": \"Point\", \"coordinates\":  [ 60.11,46.08]  },\"properties\": {\"metadata\": {\"Sheet\" : \"Sheet1\", \"SheetId\" : \"{7F1F78ED-F703-4D40-AEF7-E8BF23E1D4BA}\", \"Column\" : \"A\", \"Row\" : \"28\", \"latitude\" : \"5\", \"longitude\" : \"6\"},\"Title\" : \"Sheet1\"}},{\"type\": \"Feature\", \"geometry\": { \"type\": \"Point\", \"coordinates\":  [ 63.35,44.39]  },\"properties\": {\"metadata\": {\"Sheet\" : \"Sheet1\", \"SheetId\" : \"{7F1F78ED-F703-4D40-AEF7-E8BF23E1D4BA}\", \"Column\" : \"A\", \"Row\" : \"29\", \"latitude\" : \"5\", \"longitude\" : \"6\"},\"Title\" : \"Sheet1\"}},{\"type\": \"Feature\", \"geometry\": { \"type\": \"Point\", \"coordinates\":  [ 66.04,45.17]  },\"properties\": {\"metadata\": {\"Sheet\" : \"Sheet1\", \"SheetId\" : \"{7F1F78ED-F703-4D40-AEF7-E8BF23E1D4BA}\", \"Column\" : \"A\", \"Row\" : \"30\", \"latitude\" : \"5\", \"longitude\" : \"6\"},\"Title\" : \"Sheet1\"}},{\"type\": \"Feature\", \"geometry\": { \"type\": \"Point\", \"coordinates\":  [ 89.14,48.23]  },\"properties\": {\"metadata\": {\"Sheet\" : \"Sheet1\", \"SheetId\" : \"{7F1F78ED-F703-4D40-AEF7-E8BF23E1D4BA}\", \"Column\" : \"A\", \"Row\" : \"31\", \"latitude\" : \"5\", \"longitude\" : \"6\"},\"Title\" : \"Sheet1\"}},{\"type\": \"Feature\", \"geometry\": { \"type\": \"Point\", \"coordinates\":  [ 84.2,46.33]  },\"properties\": {\"metadata\": {\"Sheet\" : \"Sheet1\", \"SheetId\" : \"{7F1F78ED-F703-4D40-AEF7-E8BF23E1D4BA}\", \"Column\" : \"A\", \"Row\" : \"32\", \"latitude\" : \"5\", \"longitude\" : \"6\"},\"Title\" : \"Sheet1\"}},{\"type\": \"Feature\", \"geometry\": { \"type\": \"Point\", \"coordinates\":  [ 81.13,42.58]  },\"properties\": {\"metadata\": {\"Sheet\" : \"Sheet1\", \"SheetId\" : \"{7F1F78ED-F703-4D40-AEF7-E8BF23E1D4BA}\", \"Column\" : \"A\", \"Row\" : \"33\", \"latitude\" : \"5\", \"longitude\" : \"6\"},\"Title\" : \"Sheet1\"}},{\"type\": \"Feature\", \"geometry\": { \"type\": \"Point\", \"coordinates\":  [ 79.22,43.44]  },\"properties\": {\"metadata\": {\"Sheet\" : \"Sheet1\", \"SheetId\" : \"{7F1F78ED-F703-4D40-AEF7-E8BF23E1D4BA}\", \"Column\" : \"A\", \"Row\" : \"34\", \"latitude\" : \"5\", \"longitude\" : \"6\"},\"Title\" : \"Sheet1\"}},{\"type\": \"Feature\", \"geometry\": { \"type\": \"Point\", \"coordinates\":  [ 76.21,45.26]  },\"properties\": {\"metadata\": {\"Sheet\" : \"Sheet1\", \"SheetId\" : \"{7F1F78ED-F703-4D40-AEF7-E8BF23E1D4BA}\", \"Column\" : \"A\", \"Row\" : \"35\", \"latitude\" : \"5\", \"longitude\" : \"6\"},\"Title\" : \"Sheet1\"}},{\"type\": \"Feature\", \"geometry\": { \"type\": \"Point\", \"coordinates\":  [ 75.41,45.25]  },\"properties\": {\"metadata\": {\"Sheet\" : \"Sheet1\", \"SheetId\" : \"{7F1F78ED-F703-4D40-AEF7-E8BF23E1D4BA}\", \"Column\" : \"A\", \"Row\" : \"36\", \"latitude\" : \"5\", \"longitude\" : \"6\"},\"Title\" : \"Sheet1\"}},{\"type\": \"Feature\", \"geometry\": { \"type\": \"Point\", \"coordinates\":  [ 73.33,45.3]  },\"properties\": {\"metadata\": {\"Sheet\" : \"Sheet1\", \"SheetId\" : \"{7F1F78ED-F703-4D40-AEF7-E8BF23E1D4BA}\", \"Column\" : \"A\", \"Row\" : \"37\", \"latitude\" : \"5\", \"longitude\" : \"6\"},\"Title\" : \"Sheet1\"}},{\"type\": \"Feature\", \"geometry\": { \"type\": \"Point\", \"coordinates\":  [ 104.36,50.27]  },\"properties\": {\"metadata\": {\"Sheet\" : \"Sheet1\", \"SheetId\" : \"{7F1F78ED-F703-4D40-AEF7-E8BF23E1D4BA}\", \"Column\" : \"A\", \"Row\" : \"38\", \"latitude\" : \"5\", \"longitude\" : \"6\"},\"Title\" : \"Sheet1\"}},{\"type\": \"Feature\", \"geometry\": { \"type\": \"Point\", \"coordinates\":  [ 106.41,52.08]  },\"properties\": {\"metadata\": {\"Sheet\" : \"Sheet1\", \"SheetId\" : \"{7F1F78ED-F703-4D40-AEF7-E8BF23E1D4BA}\", \"Column\" : \"A\", \"Row\" : \"39\", \"latitude\" : \"5\", \"longitude\" : \"6\"},\"Title\" : \"Sheet1\"}}]}"}],"UIArray":{"menuBarOpen":false,"scale":true,"zoomIn":true,"zoomOut":true,"myLocation":false,"baseLayers":["osm","toner","toner-lite","labels","open-topo","blank"],"mapLayers":true,"drawTools":true,"dataLayers":true,"annotate":true,"print":true,"searchLocation":true}}]}</Data>
</CommonToolsData>
</file>

<file path=customXml/itemProps1.xml><?xml version="1.0" encoding="utf-8"?>
<ds:datastoreItem xmlns:ds="http://schemas.openxmlformats.org/officeDocument/2006/customXml" ds:itemID="{27383AA0-F65D-2B44-BD4C-1CD56CD88BE7}">
  <ds:schemaRefs>
    <ds:schemaRef ds:uri="Mapci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Back Upglide</vt:lpstr>
      <vt:lpstr>Data pts (2)</vt:lpstr>
      <vt:lpstr>Upside down</vt:lpstr>
      <vt:lpstr>Fix meridian</vt:lpstr>
      <vt:lpstr>Lambert</vt:lpstr>
      <vt:lpstr>Data pts (3)</vt:lpstr>
      <vt:lpstr>Data pts</vt:lpstr>
      <vt:lpstr>MapList</vt:lpstr>
      <vt:lpstr>White</vt:lpstr>
      <vt:lpstr>Front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Edward Kai Lawrence</cp:lastModifiedBy>
  <dcterms:created xsi:type="dcterms:W3CDTF">2023-04-09T00:01:10Z</dcterms:created>
  <dcterms:modified xsi:type="dcterms:W3CDTF">2024-05-08T00:39:28Z</dcterms:modified>
</cp:coreProperties>
</file>