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fb5502de639ff2fa/Documents/Excel Advance/"/>
    </mc:Choice>
  </mc:AlternateContent>
  <xr:revisionPtr revIDLastSave="0" documentId="8_{E236D5E0-20F1-46CF-83A9-78168077BD96}" xr6:coauthVersionLast="47" xr6:coauthVersionMax="47" xr10:uidLastSave="{00000000-0000-0000-0000-000000000000}"/>
  <bookViews>
    <workbookView xWindow="-108" yWindow="-108" windowWidth="23256" windowHeight="12456" xr2:uid="{C4D62822-C0CC-4141-85E2-822ACE535D0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6" i="1" l="1"/>
  <c r="B195" i="1"/>
  <c r="B193" i="1"/>
  <c r="B192" i="1"/>
  <c r="B173" i="1"/>
  <c r="B172" i="1"/>
  <c r="B170" i="1"/>
  <c r="B169" i="1"/>
  <c r="E129" i="1"/>
  <c r="F129" i="1"/>
  <c r="G129" i="1"/>
  <c r="H129" i="1"/>
  <c r="I129" i="1"/>
  <c r="J129" i="1"/>
  <c r="K129" i="1"/>
  <c r="L129" i="1"/>
  <c r="M129" i="1"/>
  <c r="D129" i="1"/>
  <c r="M128" i="1"/>
  <c r="L128" i="1"/>
  <c r="K128" i="1"/>
  <c r="J128" i="1"/>
  <c r="I128" i="1"/>
  <c r="H128" i="1"/>
  <c r="G128" i="1"/>
  <c r="F128" i="1"/>
  <c r="E128" i="1"/>
  <c r="D128" i="1"/>
  <c r="A127" i="1"/>
  <c r="C128" i="1"/>
  <c r="A128" i="1"/>
  <c r="M127" i="1"/>
  <c r="L127" i="1"/>
  <c r="K127" i="1"/>
  <c r="J127" i="1"/>
  <c r="I127" i="1"/>
  <c r="H127" i="1"/>
  <c r="G127" i="1"/>
  <c r="F127" i="1"/>
  <c r="E127" i="1"/>
  <c r="D127" i="1"/>
  <c r="A126" i="1"/>
  <c r="C127" i="1"/>
  <c r="M126" i="1"/>
  <c r="L126" i="1"/>
  <c r="K126" i="1"/>
  <c r="J126" i="1"/>
  <c r="I126" i="1"/>
  <c r="H126" i="1"/>
  <c r="G126" i="1"/>
  <c r="F126" i="1"/>
  <c r="E126" i="1"/>
  <c r="D126" i="1"/>
  <c r="A125" i="1"/>
  <c r="C126" i="1"/>
  <c r="M125" i="1"/>
  <c r="L125" i="1"/>
  <c r="K125" i="1"/>
  <c r="J125" i="1"/>
  <c r="I125" i="1"/>
  <c r="H125" i="1"/>
  <c r="G125" i="1"/>
  <c r="F125" i="1"/>
  <c r="E125" i="1"/>
  <c r="D125" i="1"/>
  <c r="A124" i="1"/>
  <c r="C125" i="1"/>
  <c r="M124" i="1"/>
  <c r="L124" i="1"/>
  <c r="K124" i="1"/>
  <c r="J124" i="1"/>
  <c r="I124" i="1"/>
  <c r="H124" i="1"/>
  <c r="G124" i="1"/>
  <c r="F124" i="1"/>
  <c r="E124" i="1"/>
  <c r="D124" i="1"/>
  <c r="A123" i="1"/>
  <c r="C124" i="1"/>
  <c r="M123" i="1"/>
  <c r="L123" i="1"/>
  <c r="K123" i="1"/>
  <c r="J123" i="1"/>
  <c r="I123" i="1"/>
  <c r="H123" i="1"/>
  <c r="G123" i="1"/>
  <c r="F123" i="1"/>
  <c r="E123" i="1"/>
  <c r="D123" i="1"/>
  <c r="A122" i="1"/>
  <c r="C123" i="1"/>
  <c r="M122" i="1"/>
  <c r="L122" i="1"/>
  <c r="K122" i="1"/>
  <c r="J122" i="1"/>
  <c r="I122" i="1"/>
  <c r="H122" i="1"/>
  <c r="G122" i="1"/>
  <c r="F122" i="1"/>
  <c r="E122" i="1"/>
  <c r="D122" i="1"/>
  <c r="A121" i="1"/>
  <c r="C122" i="1"/>
  <c r="M121" i="1"/>
  <c r="L121" i="1"/>
  <c r="K121" i="1"/>
  <c r="J121" i="1"/>
  <c r="I121" i="1"/>
  <c r="H121" i="1"/>
  <c r="G121" i="1"/>
  <c r="F121" i="1"/>
  <c r="E121" i="1"/>
  <c r="D121" i="1"/>
  <c r="A120" i="1"/>
  <c r="C121" i="1"/>
  <c r="M120" i="1"/>
  <c r="L120" i="1"/>
  <c r="K120" i="1"/>
  <c r="J120" i="1"/>
  <c r="I120" i="1"/>
  <c r="H120" i="1"/>
  <c r="G120" i="1"/>
  <c r="F120" i="1"/>
  <c r="E120" i="1"/>
  <c r="D120" i="1"/>
  <c r="A119" i="1"/>
  <c r="C120" i="1"/>
  <c r="M119" i="1"/>
  <c r="L119" i="1"/>
  <c r="K119" i="1"/>
  <c r="J119" i="1"/>
  <c r="I119" i="1"/>
  <c r="H119" i="1"/>
  <c r="G119" i="1"/>
  <c r="F119" i="1"/>
  <c r="E119" i="1"/>
  <c r="D119" i="1"/>
  <c r="A118" i="1"/>
  <c r="C119" i="1"/>
  <c r="M118" i="1"/>
  <c r="L118" i="1"/>
  <c r="K118" i="1"/>
  <c r="J118" i="1"/>
  <c r="I118" i="1"/>
  <c r="H118" i="1"/>
  <c r="G118" i="1"/>
  <c r="F118" i="1"/>
  <c r="E118" i="1"/>
  <c r="D118" i="1"/>
  <c r="A117" i="1"/>
  <c r="C118" i="1"/>
  <c r="M117" i="1"/>
  <c r="L117" i="1"/>
  <c r="K117" i="1"/>
  <c r="J117" i="1"/>
  <c r="I117" i="1"/>
  <c r="H117" i="1"/>
  <c r="G117" i="1"/>
  <c r="F117" i="1"/>
  <c r="E117" i="1"/>
  <c r="D117" i="1"/>
  <c r="A116" i="1"/>
  <c r="C117" i="1"/>
  <c r="M116" i="1"/>
  <c r="L116" i="1"/>
  <c r="K116" i="1"/>
  <c r="J116" i="1"/>
  <c r="I116" i="1"/>
  <c r="H116" i="1"/>
  <c r="G116" i="1"/>
  <c r="F116" i="1"/>
  <c r="E116" i="1"/>
  <c r="D116" i="1"/>
  <c r="A115" i="1"/>
  <c r="C116" i="1"/>
  <c r="M115" i="1"/>
  <c r="L115" i="1"/>
  <c r="K115" i="1"/>
  <c r="J115" i="1"/>
  <c r="I115" i="1"/>
  <c r="H115" i="1"/>
  <c r="G115" i="1"/>
  <c r="F115" i="1"/>
  <c r="E115" i="1"/>
  <c r="D115" i="1"/>
  <c r="C115" i="1"/>
  <c r="C83" i="1"/>
  <c r="C96" i="1"/>
  <c r="C95" i="1"/>
  <c r="A84" i="1"/>
  <c r="A85" i="1"/>
  <c r="A86" i="1"/>
  <c r="A87" i="1"/>
  <c r="A88" i="1"/>
  <c r="A89" i="1"/>
  <c r="A90" i="1"/>
  <c r="A91" i="1"/>
  <c r="A92" i="1"/>
  <c r="A93" i="1"/>
  <c r="A94" i="1"/>
  <c r="A95" i="1"/>
  <c r="A96" i="1"/>
  <c r="A83" i="1"/>
  <c r="A55" i="1"/>
  <c r="C55" i="1"/>
  <c r="D95" i="1"/>
  <c r="E95" i="1"/>
  <c r="F95" i="1"/>
  <c r="G95" i="1"/>
  <c r="H95" i="1"/>
  <c r="I95" i="1"/>
  <c r="J95" i="1"/>
  <c r="K95" i="1"/>
  <c r="L95" i="1"/>
  <c r="M95" i="1"/>
  <c r="D96" i="1"/>
  <c r="E96" i="1"/>
  <c r="F96" i="1"/>
  <c r="G96" i="1"/>
  <c r="H96" i="1"/>
  <c r="I96" i="1"/>
  <c r="J96" i="1"/>
  <c r="K96" i="1"/>
  <c r="L96" i="1"/>
  <c r="M96" i="1"/>
  <c r="D93" i="1"/>
  <c r="E93" i="1"/>
  <c r="F93" i="1"/>
  <c r="G93" i="1"/>
  <c r="H93" i="1"/>
  <c r="I93" i="1"/>
  <c r="J93" i="1"/>
  <c r="K93" i="1"/>
  <c r="L93" i="1"/>
  <c r="M93" i="1"/>
  <c r="D94" i="1"/>
  <c r="E94" i="1"/>
  <c r="F94" i="1"/>
  <c r="G94" i="1"/>
  <c r="H94" i="1"/>
  <c r="I94" i="1"/>
  <c r="J94" i="1"/>
  <c r="K94" i="1"/>
  <c r="L94" i="1"/>
  <c r="M94" i="1"/>
  <c r="D84" i="1"/>
  <c r="E84" i="1"/>
  <c r="F84" i="1"/>
  <c r="G84" i="1"/>
  <c r="H84" i="1"/>
  <c r="I84" i="1"/>
  <c r="J84" i="1"/>
  <c r="K84" i="1"/>
  <c r="L84" i="1"/>
  <c r="M84" i="1"/>
  <c r="D85" i="1"/>
  <c r="E85" i="1"/>
  <c r="F85" i="1"/>
  <c r="G85" i="1"/>
  <c r="H85" i="1"/>
  <c r="I85" i="1"/>
  <c r="J85" i="1"/>
  <c r="K85" i="1"/>
  <c r="L85" i="1"/>
  <c r="M85" i="1"/>
  <c r="D86" i="1"/>
  <c r="E86" i="1"/>
  <c r="F86" i="1"/>
  <c r="G86" i="1"/>
  <c r="H86" i="1"/>
  <c r="I86" i="1"/>
  <c r="J86" i="1"/>
  <c r="K86" i="1"/>
  <c r="L86" i="1"/>
  <c r="M86" i="1"/>
  <c r="D87" i="1"/>
  <c r="E87" i="1"/>
  <c r="F87" i="1"/>
  <c r="G87" i="1"/>
  <c r="H87" i="1"/>
  <c r="I87" i="1"/>
  <c r="J87" i="1"/>
  <c r="K87" i="1"/>
  <c r="L87" i="1"/>
  <c r="M87" i="1"/>
  <c r="D88" i="1"/>
  <c r="E88" i="1"/>
  <c r="F88" i="1"/>
  <c r="G88" i="1"/>
  <c r="H88" i="1"/>
  <c r="I88" i="1"/>
  <c r="J88" i="1"/>
  <c r="K88" i="1"/>
  <c r="L88" i="1"/>
  <c r="M88" i="1"/>
  <c r="D89" i="1"/>
  <c r="E89" i="1"/>
  <c r="F89" i="1"/>
  <c r="G89" i="1"/>
  <c r="H89" i="1"/>
  <c r="I89" i="1"/>
  <c r="J89" i="1"/>
  <c r="K89" i="1"/>
  <c r="L89" i="1"/>
  <c r="M89" i="1"/>
  <c r="D90" i="1"/>
  <c r="E90" i="1"/>
  <c r="F90" i="1"/>
  <c r="G90" i="1"/>
  <c r="H90" i="1"/>
  <c r="I90" i="1"/>
  <c r="J90" i="1"/>
  <c r="K90" i="1"/>
  <c r="L90" i="1"/>
  <c r="M90" i="1"/>
  <c r="D91" i="1"/>
  <c r="E91" i="1"/>
  <c r="F91" i="1"/>
  <c r="G91" i="1"/>
  <c r="H91" i="1"/>
  <c r="I91" i="1"/>
  <c r="J91" i="1"/>
  <c r="K91" i="1"/>
  <c r="L91" i="1"/>
  <c r="M91" i="1"/>
  <c r="D92" i="1"/>
  <c r="E92" i="1"/>
  <c r="F92" i="1"/>
  <c r="G92" i="1"/>
  <c r="H92" i="1"/>
  <c r="I92" i="1"/>
  <c r="J92" i="1"/>
  <c r="K92" i="1"/>
  <c r="L92" i="1"/>
  <c r="M92" i="1"/>
  <c r="E83" i="1"/>
  <c r="F83" i="1"/>
  <c r="G83" i="1"/>
  <c r="H83" i="1"/>
  <c r="I83" i="1"/>
  <c r="J83" i="1"/>
  <c r="K83" i="1"/>
  <c r="L83" i="1"/>
  <c r="M83" i="1"/>
  <c r="D83" i="1"/>
  <c r="C94" i="1"/>
  <c r="C93" i="1"/>
  <c r="C92" i="1"/>
  <c r="C91" i="1"/>
  <c r="C90" i="1"/>
  <c r="C89" i="1"/>
  <c r="C88" i="1"/>
  <c r="C87" i="1"/>
  <c r="C86" i="1"/>
  <c r="C85" i="1"/>
  <c r="C84" i="1"/>
  <c r="C56" i="1"/>
  <c r="C69" i="1"/>
  <c r="C68" i="1"/>
  <c r="C57" i="1"/>
  <c r="C58" i="1"/>
  <c r="C59" i="1"/>
  <c r="C60" i="1"/>
  <c r="C61" i="1"/>
  <c r="C62" i="1"/>
  <c r="C63" i="1"/>
  <c r="C64" i="1"/>
  <c r="C65" i="1"/>
  <c r="C66" i="1"/>
  <c r="C67" i="1"/>
  <c r="A56" i="1"/>
  <c r="A57" i="1"/>
  <c r="A58" i="1"/>
  <c r="A59" i="1"/>
  <c r="A60" i="1"/>
  <c r="A61" i="1"/>
  <c r="A62" i="1"/>
  <c r="A63" i="1"/>
  <c r="A64" i="1"/>
  <c r="A65" i="1"/>
  <c r="A66" i="1"/>
  <c r="A67" i="1"/>
  <c r="A6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tc={653AF067-2242-4972-AD94-31795BF1EC4E}</author>
    <author>tc={4C43BE03-6C42-4982-8B35-735E10CB5BC1}</author>
    <author>tc={5C531179-A467-4028-9A80-E7063A6C4711}</author>
    <author>tc={36C01D4C-578D-4C1C-838C-34747FF394A8}</author>
    <author>tc={F8E5AB87-5DC9-423E-97B5-9446A8246BDE}</author>
    <author>tc={D83F9C25-04CD-4BF6-B12A-A1E4406BC915}</author>
    <author>tc={660B0541-7D46-41CB-91E9-38043A7F3F5D}</author>
    <author>tc={6B8FC4A4-2427-44A0-B309-EC3F2AF3841F}</author>
    <author>tc={1B556A20-8492-4572-879B-CDD6624CEDA6}</author>
    <author>tc={037150E6-F0B2-4F4A-9E2C-4B9115B51CD6}</author>
    <author>tc={99F86DEE-C7D8-4E00-B0A5-7FD0B9CF9727}</author>
    <author>tc={38202AAB-3AA7-4DF5-BF53-3704296D842D}</author>
    <author>tc={1CFCF1AE-3173-44FF-B2D2-51C08F57D94D}</author>
    <author>tc={AC4BB15D-7C1A-4A6E-8EC9-061C7F5464C7}</author>
    <author>tc={97DF6B5D-6863-4DF3-842C-9FA81414BA75}</author>
    <author>tc={C071FE05-32B3-4142-A0C0-4A070723A45E}</author>
    <author>tc={A11CE5A3-4E54-43C5-B62F-B09A568F7C20}</author>
    <author>tc={416584DD-E335-4A50-A1E6-B69BFA14F8EF}</author>
    <author>tc={CB62FBE5-D35F-4958-9A86-ECA87433F486}</author>
    <author>tc={3CD1643C-D84F-4DB1-8064-50E024C80C05}</author>
    <author>tc={04B7009D-33C9-4522-B8AB-B325D42CFAFA}</author>
    <author>tc={819AD2FA-4CD2-4748-A766-C2D9434B1BD4}</author>
    <author>tc={BA8F6930-A93B-4951-938E-76B0D98EBF6E}</author>
    <author>tc={35E9414B-9F5D-48F8-9C66-71535477DCF6}</author>
  </authors>
  <commentList>
    <comment ref="A50" authorId="0" shapeId="0" xr:uid="{653AF067-2242-4972-AD94-31795BF1EC4E}">
      <text>
        <t>[Threaded comment]
Your version of Excel allows you to read this threaded comment; however, any edits to it will get removed if the file is opened in a newer version of Excel. Learn more: https://go.microsoft.com/fwlink/?linkid=870924
Comment:
    The mean of the expected demand and we’ll assume it’s t-shirts sold for a conference</t>
      </text>
    </comment>
    <comment ref="A51" authorId="1" shapeId="0" xr:uid="{4C43BE03-6C42-4982-8B35-735E10CB5BC1}">
      <text>
        <t>[Threaded comment]
Your version of Excel allows you to read this threaded comment; however, any edits to it will get removed if the file is opened in a newer version of Excel. Learn more: https://go.microsoft.com/fwlink/?linkid=870924
Comment:
    A number tells how measurements for a group are spread out from the average. A low standard deviation means that most numbers are close to the average, while a high standard deviation means that the numbers are more spread out.</t>
      </text>
    </comment>
    <comment ref="A54" authorId="2" shapeId="0" xr:uid="{5C531179-A467-4028-9A80-E7063A6C4711}">
      <text>
        <t>[Threaded comment]
Your version of Excel allows you to read this threaded comment; however, any edits to it will get removed if the file is opened in a newer version of Excel. Learn more: https://go.microsoft.com/fwlink/?linkid=870924
Comment:
    We’re using the normal distribution function to get the cumulative probability, which is the probability that a value is greater than or less than a specific value. We need to know our comparison value. And use the demand, mean, and standard deviation. When you create more than one-row formula, click control+enter, then see all row results.</t>
      </text>
    </comment>
    <comment ref="C54" authorId="3" shapeId="0" xr:uid="{36C01D4C-578D-4C1C-838C-34747FF394A8}">
      <text>
        <t xml:space="preserve">[Threaded comment]
Your version of Excel allows you to read this threaded comment; however, any edits to it will get removed if the file is opened in a newer version of Excel. Learn more: https://go.microsoft.com/fwlink/?linkid=870924
Comment:
    We can use our cumulative probabilities to calculate the probability that that value will fall within a specific range. </t>
      </text>
    </comment>
    <comment ref="A63" authorId="4" shapeId="0" xr:uid="{F8E5AB87-5DC9-423E-97B5-9446A8246BDE}">
      <text>
        <t>[Threaded comment]
Your version of Excel allows you to read this threaded comment; however, any edits to it will get removed if the file is opened in a newer version of Excel. Learn more: https://go.microsoft.com/fwlink/?linkid=870924
Comment:
    50% of the values will be less than our mean of 1,800 and so on.</t>
      </text>
    </comment>
    <comment ref="C68" authorId="5" shapeId="0" xr:uid="{D83F9C25-04CD-4BF6-B12A-A1E4406BC915}">
      <text>
        <t xml:space="preserve">[Threaded comment]
Your version of Excel allows you to read this threaded comment; however, any edits to it will get removed if the file is opened in a newer version of Excel. Learn more: https://go.microsoft.com/fwlink/?linkid=870924
Comment:
    For the last value, we need to do something a little bit different. Specifically, we need to find the probability that a value is greater than 2,600 rather than simply between 2,800 and 2,600. </t>
      </text>
    </comment>
    <comment ref="C69" authorId="6" shapeId="0" xr:uid="{660B0541-7D46-41CB-91E9-38043A7F3F5D}">
      <text>
        <t>[Threaded comment]
Your version of Excel allows you to read this threaded comment; however, any edits to it will get removed if the file is opened in a newer version of Excel. Learn more: https://go.microsoft.com/fwlink/?linkid=870924
Comment:
    By selecting all of the cells in our probability range, we can check to make sure that our probabilities add up to one. So that means we have calculated them accurately in this case</t>
      </text>
    </comment>
    <comment ref="B78" authorId="7" shapeId="0" xr:uid="{6B8FC4A4-2427-44A0-B309-EC3F2AF3841F}">
      <text>
        <t>[Threaded comment]
Your version of Excel allows you to read this threaded comment; however, any edits to it will get removed if the file is opened in a newer version of Excel. Learn more: https://go.microsoft.com/fwlink/?linkid=870924
Comment:
    Expected demand</t>
      </text>
    </comment>
    <comment ref="B79" authorId="8" shapeId="0" xr:uid="{1B556A20-8492-4572-879B-CDD6624CEDA6}">
      <text>
        <t>[Threaded comment]
Your version of Excel allows you to read this threaded comment; however, any edits to it will get removed if the file is opened in a newer version of Excel. Learn more: https://go.microsoft.com/fwlink/?linkid=870924
Comment:
    The standard deviation of that demand</t>
      </text>
    </comment>
    <comment ref="E80" authorId="9" shapeId="0" xr:uid="{037150E6-F0B2-4F4A-9E2C-4B9115B51CD6}">
      <text>
        <t>[Threaded comment]
Your version of Excel allows you to read this threaded comment; however, any edits to it will get removed if the file is opened in a newer version of Excel. Learn more: https://go.microsoft.com/fwlink/?linkid=870924
Comment:
    Cost of shirts</t>
      </text>
    </comment>
    <comment ref="C82" authorId="10" shapeId="0" xr:uid="{99F86DEE-C7D8-4E00-B0A5-7FD0B9CF9727}">
      <text>
        <t>[Threaded comment]
Your version of Excel allows you to read this threaded comment; however, any edits to it will get removed if the file is opened in a newer version of Excel. Learn more: https://go.microsoft.com/fwlink/?linkid=870924
Comment:
    The probability of specific sets of demand.</t>
      </text>
    </comment>
    <comment ref="B83" authorId="11" shapeId="0" xr:uid="{38202AAB-3AA7-4DF5-BF53-3704296D842D}">
      <text>
        <t>[Threaded comment]
Your version of Excel allows you to read this threaded comment; however, any edits to it will get removed if the file is opened in a newer version of Excel. Learn more: https://go.microsoft.com/fwlink/?linkid=870924
Comment:
    Which has a .0038 probability of happening, or .38% that demand level we would lose a total of $3,500 but the probability is only .38%</t>
      </text>
    </comment>
    <comment ref="D83" authorId="12" shapeId="0" xr:uid="{1CFCF1AE-3173-44FF-B2D2-51C08F57D94D}">
      <text>
        <t>[Threaded comment]
Your version of Excel allows you to read this threaded comment; however, any edits to it will get removed if the file is opened in a newer version of Excel. Learn more: https://go.microsoft.com/fwlink/?linkid=870924
Comment:
    Loss of $3,500. When drag the formula to the right then we should see the loss increasing because we’ve ordered more shirts that we weren’t able to sell.</t>
      </text>
    </comment>
    <comment ref="B110" authorId="13" shapeId="0" xr:uid="{AC4BB15D-7C1A-4A6E-8EC9-061C7F5464C7}">
      <text>
        <t>[Threaded comment]
Your version of Excel allows you to read this threaded comment; however, any edits to it will get removed if the file is opened in a newer version of Excel. Learn more: https://go.microsoft.com/fwlink/?linkid=870924
Comment:
    Expected demand</t>
      </text>
    </comment>
    <comment ref="B111" authorId="14" shapeId="0" xr:uid="{97DF6B5D-6863-4DF3-842C-9FA81414BA75}">
      <text>
        <t>[Threaded comment]
Your version of Excel allows you to read this threaded comment; however, any edits to it will get removed if the file is opened in a newer version of Excel. Learn more: https://go.microsoft.com/fwlink/?linkid=870924
Comment:
    The standard deviation of that demand</t>
      </text>
    </comment>
    <comment ref="E112" authorId="15" shapeId="0" xr:uid="{C071FE05-32B3-4142-A0C0-4A070723A45E}">
      <text>
        <t>[Threaded comment]
Your version of Excel allows you to read this threaded comment; however, any edits to it will get removed if the file is opened in a newer version of Excel. Learn more: https://go.microsoft.com/fwlink/?linkid=870924
Comment:
    Cost of shirts</t>
      </text>
    </comment>
    <comment ref="C114" authorId="16" shapeId="0" xr:uid="{A11CE5A3-4E54-43C5-B62F-B09A568F7C20}">
      <text>
        <t xml:space="preserve">[Threaded comment]
Your version of Excel allows you to read this threaded comment; however, any edits to it will get removed if the file is opened in a newer version of Excel. Learn more: https://go.microsoft.com/fwlink/?linkid=870924
Comment:
    The probability of specific sets of demand.
The Probability column in the table represents the likelihood of each specific demand level occurring. This is a key concept in probability distribution, where each demand level has a certain chance of happening. 
these probabilities are crucial for planning and decision-making. Knowing that there’s a significant chance (13.06%) of demand being either 1,800 or 2,000 units helps </t>
      </text>
    </comment>
    <comment ref="D115" authorId="17" shapeId="0" xr:uid="{416584DD-E335-4A50-A1E6-B69BFA14F8EF}">
      <text>
        <t>[Threaded comment]
Your version of Excel allows you to read this threaded comment; however, any edits to it will get removed if the file is opened in a newer version of Excel. Learn more: https://go.microsoft.com/fwlink/?linkid=870924
Comment:
    Loss of $3,500. When drag the formula to the right then we should see the loss increasing because we’ve ordered more shirts that we weren’t able to sell.</t>
      </text>
    </comment>
    <comment ref="A190" authorId="18" shapeId="0" xr:uid="{CB62FBE5-D35F-4958-9A86-ECA87433F486}">
      <text>
        <t>[Threaded comment]
Your version of Excel allows you to read this threaded comment; however, any edits to it will get removed if the file is opened in a newer version of Excel. Learn more: https://go.microsoft.com/fwlink/?linkid=870924
Comment:
    If we can’t sell a shirt at our conference, we assume we can sell it later and recognize $3 in the transaction; we recoup $3 of the manufacturing cost</t>
      </text>
    </comment>
    <comment ref="B190" authorId="19" shapeId="0" xr:uid="{3CD1643C-D84F-4DB1-8064-50E024C80C05}">
      <text>
        <t>[Threaded comment]
Your version of Excel allows you to read this threaded comment; however, any edits to it will get removed if the file is opened in a newer version of Excel. Learn more: https://go.microsoft.com/fwlink/?linkid=870924
Comment:
    We recoup $3 of the manufacturing cost.</t>
      </text>
    </comment>
    <comment ref="A192" authorId="20" shapeId="0" xr:uid="{04B7009D-33C9-4522-B8AB-B325D42CFAFA}">
      <text>
        <t>[Threaded comment]
Your version of Excel allows you to read this threaded comment; however, any edits to it will get removed if the file is opened in a newer version of Excel. Learn more: https://go.microsoft.com/fwlink/?linkid=870924
Comment:
    The idea is that the cost of being short means that we’re missing out on profit for a T-shirt that we are unable to sell to customer because we don’t have any left.</t>
      </text>
    </comment>
    <comment ref="A193" authorId="21" shapeId="0" xr:uid="{819AD2FA-4CD2-4748-A766-C2D9434B1BD4}">
      <text>
        <t>[Threaded comment]
Your version of Excel allows you to read this threaded comment; however, any edits to it will get removed if the file is opened in a newer version of Excel. Learn more: https://go.microsoft.com/fwlink/?linkid=870924
Comment:
    The cost of excess is no longer just the total cost. That is the cost of having a shirt that remains unsold.</t>
      </text>
    </comment>
    <comment ref="A195" authorId="22" shapeId="0" xr:uid="{BA8F6930-A93B-4951-938E-76B0D98EBF6E}">
      <text>
        <t>[Threaded comment]
Your version of Excel allows you to read this threaded comment; however, any edits to it will get removed if the file is opened in a newer version of Excel. Learn more: https://go.microsoft.com/fwlink/?linkid=870924
Comment:
    That value tells us where to look in relation to the mean at 0.5 on the normal curve to get our economic order quantity</t>
      </text>
    </comment>
    <comment ref="A196" authorId="23" shapeId="0" xr:uid="{35E9414B-9F5D-48F8-9C66-71535477DCF6}">
      <text>
        <t xml:space="preserve">[Threaded comment]
Your version of Excel allows you to read this threaded comment; however, any edits to it will get removed if the file is opened in a newer version of Excel. Learn more: https://go.microsoft.com/fwlink/?linkid=870924
Comment:
    Now, we can use the NORM.INV function to analyze our normal distribution with a mean of 1800 and standard deviation of 600 to discover the best order quantity that will maximize our expected profit. </t>
      </text>
    </comment>
  </commentList>
</comments>
</file>

<file path=xl/sharedStrings.xml><?xml version="1.0" encoding="utf-8"?>
<sst xmlns="http://schemas.openxmlformats.org/spreadsheetml/2006/main" count="78" uniqueCount="51">
  <si>
    <t>Describe the Newsvendor Problem and Approaches</t>
  </si>
  <si>
    <r>
      <t xml:space="preserve">So far, in this repository, we have assumed that any items you keep in inventory will remain sellable. However, in this part, we will look at the newsvendor problem. Newsvendor comes from the idea that newspapers are only good for one day, and you, as the seller, must determine how many to make or buy from your suppliers. If you make too many, you lose money from unsold inventory. However, you lose money from missed sales if you don't make enough. So, the idea is to balance those two risks. There are two basic approaches to analyzing a newsvendor problem. 
The first is to create a data table, and there, you explicitly calculate profit from each demand and order quantity scenario. So you might have a demand of 200, but if you made 2,000 of your items, such as t-shirts for the conference, you would have much unsold inventory that you will not be able to sell later. The data table shows you how much the total profit changes as well. </t>
    </r>
    <r>
      <rPr>
        <b/>
        <sz val="11"/>
        <color theme="1"/>
        <rFont val="Aptos Narrow"/>
        <family val="2"/>
        <scheme val="minor"/>
      </rPr>
      <t>You can also analyze the problem analytically.</t>
    </r>
    <r>
      <rPr>
        <sz val="11"/>
        <color theme="1"/>
        <rFont val="Aptos Narrow"/>
        <family val="2"/>
        <scheme val="minor"/>
      </rPr>
      <t xml:space="preserve"> This identifies the specific order quantity with the highest expected profit. However, it might not be possible to order precisely that amount if your calculation tells you to order a 1991.5 T-shirt. For example, you won't be able to order precisely that amount. You might have to order in increments of 100. Your question should be, </t>
    </r>
    <r>
      <rPr>
        <b/>
        <sz val="11"/>
        <color theme="1"/>
        <rFont val="Aptos Narrow"/>
        <family val="2"/>
        <scheme val="minor"/>
      </rPr>
      <t xml:space="preserve">how do you identify the best order quantity?
</t>
    </r>
    <r>
      <rPr>
        <sz val="11"/>
        <color theme="1"/>
        <rFont val="Aptos Narrow"/>
        <family val="2"/>
        <scheme val="minor"/>
      </rPr>
      <t>Well, best is a matter of judgment; it's not just math.</t>
    </r>
    <r>
      <rPr>
        <b/>
        <sz val="11"/>
        <color theme="1"/>
        <rFont val="Aptos Narrow"/>
        <family val="2"/>
        <scheme val="minor"/>
      </rPr>
      <t xml:space="preserve"> </t>
    </r>
    <r>
      <rPr>
        <sz val="11"/>
        <color theme="1"/>
        <rFont val="Aptos Narrow"/>
        <family val="2"/>
        <scheme val="minor"/>
      </rPr>
      <t xml:space="preserve">Customer service and goodwill go a long way. If your customers will be disappointed that they can't buy your t-shirt, then it makes sense to order more than you think you need to ensure they aren't disappointed.  
Finally, you can also add salvage value to your calculations. If you want to sell a t-shirt for $20, but after the conference is over, you might be able to sell it for five as an add-on to another order, then you can include that and use it in your calculations to decrease the loss from your excess inventory. It doesn't seem like newsvendor problems would come up that often, but in fact, they are very common. </t>
    </r>
  </si>
  <si>
    <t>Newsvebdor Problem</t>
  </si>
  <si>
    <t>- Newspapers are only good for one days</t>
  </si>
  <si>
    <t>- Must determine how many to make</t>
  </si>
  <si>
    <t>- Make too many: you lose money from unsold inventory</t>
  </si>
  <si>
    <t>- Make too few: you lose money from missed sales</t>
  </si>
  <si>
    <t>Two Approaches</t>
  </si>
  <si>
    <t>- Explicitly calculate profit from each demand/order quantity scenario</t>
  </si>
  <si>
    <t>- Shows you how much the total profit changes</t>
  </si>
  <si>
    <t>Data Table</t>
  </si>
  <si>
    <t>Analytically</t>
  </si>
  <si>
    <t>- Identifies order quantity with the highest expected profit</t>
  </si>
  <si>
    <t>- Might not be possible to order exactly that amount</t>
  </si>
  <si>
    <t>Set up a Worksheet to Identify Maximum Profit</t>
  </si>
  <si>
    <t xml:space="preserve">When you are faced with a news-vendor problem, you assume that you want to sell items that are only in demand for a short time. One way to analyze this scenario is to create a worksheet that calculates the expected profit for each demend and order quantity level. In this part, we will start to outline that solution. </t>
  </si>
  <si>
    <t>Mean</t>
  </si>
  <si>
    <t>Standard Deviation</t>
  </si>
  <si>
    <t>Sale Price</t>
  </si>
  <si>
    <t>Cost</t>
  </si>
  <si>
    <t>Order Quantity</t>
  </si>
  <si>
    <t>Cumulative Probability</t>
  </si>
  <si>
    <t>Demand</t>
  </si>
  <si>
    <t>Probability</t>
  </si>
  <si>
    <t>Let's assume that you can order a minimum of 1,000 shirts and, based on a previous mean of 1,800, that you want to order at most 2,800 shirts. I will buy 200 for the quantity of the order. So I will start with a minimum of 1,000 shirts. I'll put a demand of 200, and we don't want to bother with any demand greater than the quantity we order. I will go up in increments of 200, again under demand cell until 2,800.</t>
  </si>
  <si>
    <t>Fill in the Worksheet and Calculate Profit</t>
  </si>
  <si>
    <t>In the previous part, we started analyzing a scenario where we buy t-shirts at the convention and then won't be able to sell them. We created an outline for a worksheet to determine the best quantity to order. So now it's time to calculate the expected profile for each demand and order quantity combination.  
What we want to know is to calculate the profit for each combination of order quantity and demand. 
We will calculate the expected profit or loss for an order of a thousand shirts, even though we only sell 200. Chek it out the D83 formula.</t>
  </si>
  <si>
    <t>- Each additional 200 shirts that we buy causes a loss of 1,500</t>
  </si>
  <si>
    <t>- Next, we can calculate the total expected profit for each of our order quantity scenarios and it determinin which one is the best.</t>
  </si>
  <si>
    <t xml:space="preserve"> - We have our values, and there we see the expected profit for each of our scenarios, with order quantities ranging from 1,000 to 2,800 and demand ranging from 200 to 2,800 as well.</t>
  </si>
  <si>
    <t>Calculate and Visualize Expected Profit</t>
  </si>
  <si>
    <t>Previous part we calculate expected profit or loss for a number of order quantity and demand scenatios. We are assuming that we're buying t-shirts for a conference and we will only be able to sell them at the conference. If we don't sell then, we won't be able to get any money for them. And part is calculate total expected profit or loss for each of our order quantity scenarious.</t>
  </si>
  <si>
    <t>- We will  note that our optimum order is 2000 with a maximum value of 19,176.</t>
  </si>
  <si>
    <t>-  Our expected profit for buying 2200 shirts is only, it looks like $22 less. So if you are willing to invest in 200 extra shirts, you might make 200 people that much happier when they come to your conference.</t>
  </si>
  <si>
    <t>-  If you would like to see how this relationship appears graphically.</t>
  </si>
  <si>
    <t>In the chart shows the total expected profit, which is on the vertical axis, changes in relation to the number of items that you're buying, starting with 1000 and going up to 2800. And it looks like maximum is right around 2000. So we have a maximum of 19,179 and to the right 2200, that is 19,154. So once again, as you can see, here visually, and also in the data table, that there's not a lot of difference in expected profit between 200 and 2200 shirts.</t>
  </si>
  <si>
    <t>Identify the Optimal Order Quantity Using Marginal Analysis</t>
  </si>
  <si>
    <r>
      <t xml:space="preserve">Earlier part, we created a worksheet that helped us identify the highest expected profit given certain level of demand and order quantity constraints. In this part, I will show you how to find the order quantity that yields the higest expected profit using Excel formulas. This scenario we are working with is the same as before. We assume we're selling T-shirts at the conference, and if we are not able to sell them at the conference, then they will have no value; we will essentially have to throw them away or give them away for free. The information that we're given is that based on past experience, an average demand of 1800 shirts with a standard deviation of 600, it costs us $7.50 to have a shirt made, and we sell them for $20. So the first question is;
</t>
    </r>
    <r>
      <rPr>
        <b/>
        <sz val="11"/>
        <color theme="1"/>
        <rFont val="Aptos Narrow"/>
        <family val="2"/>
        <scheme val="minor"/>
      </rPr>
      <t xml:space="preserve">What will it cost us if a customer wants to buy a shirt but we don't have any available?
</t>
    </r>
    <r>
      <rPr>
        <sz val="11"/>
        <color theme="1"/>
        <rFont val="Aptos Narrow"/>
        <family val="2"/>
        <scheme val="minor"/>
      </rPr>
      <t xml:space="preserve">Well for each one, it would be the sale price minus the total cost. We would be missing out on $12.50 of profit.  </t>
    </r>
  </si>
  <si>
    <t>Total Cost</t>
  </si>
  <si>
    <t>Cost short (Cs)</t>
  </si>
  <si>
    <t>Cost excess (Ce)</t>
  </si>
  <si>
    <t>Critical Ratio</t>
  </si>
  <si>
    <t>Quantity</t>
  </si>
  <si>
    <t xml:space="preserve">Note: The cost of being short is greater than the cost of having an extra shirt we can't sell. That means we should probably have more shirts made than the average demand because it costs more to miss out on sales than it does to have extra shirts that we weren't able to sell. </t>
  </si>
  <si>
    <t xml:space="preserve">The critical ration tells us how far we need to push on the curve that curve is definitly by our mean and standard deviation. </t>
  </si>
  <si>
    <t>Now, one thing to note is that this quantity of 1,992 shirts will maximize our expected profit. However, as we saw earlier part, the difference in expected profit for different quantites of t-shirts produced can be quite small. So knowing the absolute best quantity for expected profit is terrific, but you do need to take other consideration such as customer service into account.</t>
  </si>
  <si>
    <t>Incorporate Salvage Value into your Analysis</t>
  </si>
  <si>
    <t>Salvage Value</t>
  </si>
  <si>
    <r>
      <t xml:space="preserve">In this part, I have assumed that an item you can't sell immediately has no value. For a T-shirt example, that isn't the case. Some customers will still want to buy the shirt, perhaps at a lower price, even if they can't buy it at the conference. </t>
    </r>
    <r>
      <rPr>
        <b/>
        <sz val="11"/>
        <color theme="1"/>
        <rFont val="Aptos Narrow"/>
        <family val="2"/>
        <scheme val="minor"/>
      </rPr>
      <t>That lower price is called the item's salvage value.</t>
    </r>
    <r>
      <rPr>
        <sz val="11"/>
        <color theme="1"/>
        <rFont val="Aptos Narrow"/>
        <family val="2"/>
        <scheme val="minor"/>
      </rPr>
      <t xml:space="preserve"> I will show you how to incorporate salvage value into your order quantity analysis. All values are the same as in the previous part, so the different part salvage value we will use that salvage value when we look at the cost of having excess shirts; we are going to use our critical ratio, in combination with the mean and standard deviation, to determine our order quantity. </t>
    </r>
  </si>
  <si>
    <t>- We get a quantity of 2178; the note is that this quantity of 2178 shirts will maximize our expected profit. However, as we saw earlier part, in the previous quantity of 1992 shirts when, there was no salvage value. We don't lose as much money by having unsold shirts in our inventory. We can afford to order more and take a risk on higher profit from higher sales.</t>
  </si>
  <si>
    <t>Didem B Aykurt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</si>
</sst>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0.0000"/>
    <numFmt numFmtId="166" formatCode="_(* #,##0.0000_);_(* \(#,##0.0000\);_(* &quot;-&quot;??_);_(@_)"/>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b/>
      <sz val="20"/>
      <color theme="1"/>
      <name val="Aptos Narrow"/>
      <family val="2"/>
      <scheme val="minor"/>
    </font>
    <font>
      <sz val="9"/>
      <color indexed="81"/>
      <name val="Tahoma"/>
      <charset val="1"/>
    </font>
  </fonts>
  <fills count="3">
    <fill>
      <patternFill patternType="none"/>
    </fill>
    <fill>
      <patternFill patternType="gray125"/>
    </fill>
    <fill>
      <patternFill patternType="solid">
        <fgColor theme="9" tint="0.79998168889431442"/>
        <bgColor indexed="64"/>
      </patternFill>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45">
    <xf numFmtId="0" fontId="0" fillId="0" borderId="0" xfId="0"/>
    <xf numFmtId="0" fontId="2" fillId="0" borderId="0" xfId="0" applyFont="1" applyAlignment="1">
      <alignment horizontal="center"/>
    </xf>
    <xf numFmtId="0" fontId="0" fillId="0" borderId="0" xfId="0" applyAlignment="1">
      <alignment horizontal="center" wrapText="1"/>
    </xf>
    <xf numFmtId="0" fontId="0" fillId="0" borderId="0" xfId="0" applyAlignment="1">
      <alignment wrapText="1"/>
    </xf>
    <xf numFmtId="0" fontId="2" fillId="0" borderId="0" xfId="0" applyFont="1"/>
    <xf numFmtId="43" fontId="0" fillId="0" borderId="0" xfId="1" applyFont="1"/>
    <xf numFmtId="0" fontId="2" fillId="0" borderId="1" xfId="0" applyFont="1" applyBorder="1"/>
    <xf numFmtId="44" fontId="0" fillId="0" borderId="2" xfId="2" applyFont="1" applyBorder="1"/>
    <xf numFmtId="164" fontId="0" fillId="0" borderId="0" xfId="1" applyNumberFormat="1" applyFont="1" applyBorder="1"/>
    <xf numFmtId="165" fontId="0" fillId="0" borderId="0" xfId="0" applyNumberFormat="1"/>
    <xf numFmtId="0" fontId="0" fillId="0" borderId="0" xfId="0" applyAlignment="1">
      <alignment horizontal="left"/>
    </xf>
    <xf numFmtId="44" fontId="0" fillId="0" borderId="4" xfId="2" applyFont="1" applyBorder="1"/>
    <xf numFmtId="0" fontId="2" fillId="0" borderId="5" xfId="0" applyFont="1" applyBorder="1"/>
    <xf numFmtId="164" fontId="0" fillId="0" borderId="1" xfId="1" applyNumberFormat="1" applyFont="1" applyBorder="1"/>
    <xf numFmtId="164" fontId="0" fillId="0" borderId="6" xfId="1" applyNumberFormat="1" applyFont="1" applyBorder="1"/>
    <xf numFmtId="164" fontId="0" fillId="0" borderId="2" xfId="1" applyNumberFormat="1" applyFont="1" applyBorder="1"/>
    <xf numFmtId="165" fontId="0" fillId="0" borderId="7" xfId="0" applyNumberFormat="1" applyBorder="1"/>
    <xf numFmtId="165" fontId="0" fillId="0" borderId="8" xfId="0" applyNumberFormat="1" applyBorder="1"/>
    <xf numFmtId="165" fontId="0" fillId="0" borderId="9" xfId="0" applyNumberFormat="1" applyBorder="1"/>
    <xf numFmtId="164" fontId="0" fillId="0" borderId="7" xfId="1" applyNumberFormat="1" applyFont="1" applyBorder="1"/>
    <xf numFmtId="164" fontId="0" fillId="0" borderId="8" xfId="1" applyNumberFormat="1" applyFont="1" applyBorder="1"/>
    <xf numFmtId="164" fontId="0" fillId="0" borderId="8" xfId="1" applyNumberFormat="1" applyFont="1" applyFill="1" applyBorder="1"/>
    <xf numFmtId="164" fontId="0" fillId="0" borderId="9" xfId="1" applyNumberFormat="1" applyFont="1" applyFill="1" applyBorder="1"/>
    <xf numFmtId="166" fontId="0" fillId="0" borderId="8" xfId="1" applyNumberFormat="1" applyFont="1" applyBorder="1"/>
    <xf numFmtId="164" fontId="0" fillId="0" borderId="5" xfId="1" applyNumberFormat="1" applyFont="1" applyBorder="1"/>
    <xf numFmtId="164" fontId="0" fillId="0" borderId="10" xfId="1" applyNumberFormat="1" applyFont="1" applyBorder="1"/>
    <xf numFmtId="164" fontId="0" fillId="0" borderId="4" xfId="1" applyNumberFormat="1" applyFont="1" applyBorder="1"/>
    <xf numFmtId="164" fontId="0" fillId="0" borderId="11" xfId="1" applyNumberFormat="1" applyFont="1" applyBorder="1"/>
    <xf numFmtId="164" fontId="0" fillId="0" borderId="12" xfId="1" applyNumberFormat="1" applyFont="1" applyBorder="1"/>
    <xf numFmtId="164" fontId="0" fillId="0" borderId="13" xfId="1" applyNumberFormat="1" applyFont="1" applyBorder="1"/>
    <xf numFmtId="164" fontId="0" fillId="0" borderId="14" xfId="1" applyNumberFormat="1" applyFont="1" applyBorder="1"/>
    <xf numFmtId="164" fontId="0" fillId="0" borderId="15" xfId="1" applyNumberFormat="1" applyFont="1" applyBorder="1"/>
    <xf numFmtId="164" fontId="0" fillId="0" borderId="3" xfId="1" applyNumberFormat="1" applyFont="1" applyFill="1" applyBorder="1"/>
    <xf numFmtId="164" fontId="0" fillId="2" borderId="3" xfId="1" applyNumberFormat="1" applyFont="1" applyFill="1" applyBorder="1"/>
    <xf numFmtId="0" fontId="3" fillId="0" borderId="0" xfId="0" applyFont="1" applyAlignment="1">
      <alignment horizontal="left"/>
    </xf>
    <xf numFmtId="0" fontId="0" fillId="0" borderId="0" xfId="0" applyAlignment="1">
      <alignment horizontal="center" wrapText="1"/>
    </xf>
    <xf numFmtId="0" fontId="0" fillId="0" borderId="0" xfId="0" quotePrefix="1" applyAlignment="1">
      <alignment horizontal="left"/>
    </xf>
    <xf numFmtId="0" fontId="0" fillId="0" borderId="0" xfId="0" applyAlignment="1">
      <alignment horizontal="left"/>
    </xf>
    <xf numFmtId="0" fontId="0" fillId="0" borderId="0" xfId="0" applyAlignment="1">
      <alignment horizontal="center" vertical="center" wrapText="1"/>
    </xf>
    <xf numFmtId="0" fontId="0" fillId="0" borderId="0" xfId="0" quotePrefix="1" applyAlignment="1">
      <alignment horizontal="left" wrapText="1"/>
    </xf>
    <xf numFmtId="0" fontId="0" fillId="0" borderId="0" xfId="0" quotePrefix="1" applyAlignment="1">
      <alignment horizontal="center" wrapText="1"/>
    </xf>
    <xf numFmtId="0" fontId="0" fillId="0" borderId="0" xfId="0" quotePrefix="1" applyAlignment="1">
      <alignment horizontal="center"/>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a:t>
            </a:r>
            <a:r>
              <a:rPr lang="en-US" baseline="0"/>
              <a:t> Between Order Quantity&amp;Profit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Sheet1!$D$113:$M$113</c:f>
              <c:numCache>
                <c:formatCode>_(* #,##0_);_(* \(#,##0\);_(* "-"??_);_(@_)</c:formatCode>
                <c:ptCount val="10"/>
                <c:pt idx="0">
                  <c:v>1000</c:v>
                </c:pt>
                <c:pt idx="1">
                  <c:v>1200</c:v>
                </c:pt>
                <c:pt idx="2">
                  <c:v>1400</c:v>
                </c:pt>
                <c:pt idx="3">
                  <c:v>1600</c:v>
                </c:pt>
                <c:pt idx="4">
                  <c:v>1800</c:v>
                </c:pt>
                <c:pt idx="5">
                  <c:v>2000</c:v>
                </c:pt>
                <c:pt idx="6">
                  <c:v>2200</c:v>
                </c:pt>
                <c:pt idx="7">
                  <c:v>2400</c:v>
                </c:pt>
                <c:pt idx="8">
                  <c:v>2600</c:v>
                </c:pt>
                <c:pt idx="9">
                  <c:v>2800</c:v>
                </c:pt>
              </c:numCache>
            </c:numRef>
          </c:xVal>
          <c:yVal>
            <c:numRef>
              <c:f>Sheet1!$D$129:$M$129</c:f>
              <c:numCache>
                <c:formatCode>_(* #,##0_);_(* \(#,##0\);_(* "-"??_);_(@_)</c:formatCode>
                <c:ptCount val="10"/>
                <c:pt idx="0">
                  <c:v>12163.255226331086</c:v>
                </c:pt>
                <c:pt idx="1">
                  <c:v>14298.410347427611</c:v>
                </c:pt>
                <c:pt idx="2">
                  <c:v>16163.789331701786</c:v>
                </c:pt>
                <c:pt idx="3">
                  <c:v>17653.819181514093</c:v>
                </c:pt>
                <c:pt idx="4">
                  <c:v>18676.053820787041</c:v>
                </c:pt>
                <c:pt idx="5">
                  <c:v>19176.053820787038</c:v>
                </c:pt>
                <c:pt idx="6">
                  <c:v>19153.819181514093</c:v>
                </c:pt>
                <c:pt idx="7">
                  <c:v>18663.789331701784</c:v>
                </c:pt>
                <c:pt idx="8">
                  <c:v>17798.410347427613</c:v>
                </c:pt>
                <c:pt idx="9">
                  <c:v>16663.255226331083</c:v>
                </c:pt>
              </c:numCache>
            </c:numRef>
          </c:yVal>
          <c:smooth val="1"/>
          <c:extLst>
            <c:ext xmlns:c16="http://schemas.microsoft.com/office/drawing/2014/chart" uri="{C3380CC4-5D6E-409C-BE32-E72D297353CC}">
              <c16:uniqueId val="{00000000-848D-4CAF-8016-FE3084B8260C}"/>
            </c:ext>
          </c:extLst>
        </c:ser>
        <c:dLbls>
          <c:showLegendKey val="0"/>
          <c:showVal val="0"/>
          <c:showCatName val="0"/>
          <c:showSerName val="0"/>
          <c:showPercent val="0"/>
          <c:showBubbleSize val="0"/>
        </c:dLbls>
        <c:axId val="915475632"/>
        <c:axId val="915477072"/>
      </c:scatterChart>
      <c:valAx>
        <c:axId val="9154756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477072"/>
        <c:crosses val="autoZero"/>
        <c:crossBetween val="midCat"/>
      </c:valAx>
      <c:valAx>
        <c:axId val="915477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Order Quantity</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475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22860</xdr:colOff>
      <xdr:row>134</xdr:row>
      <xdr:rowOff>110490</xdr:rowOff>
    </xdr:from>
    <xdr:to>
      <xdr:col>5</xdr:col>
      <xdr:colOff>15240</xdr:colOff>
      <xdr:row>149</xdr:row>
      <xdr:rowOff>110490</xdr:rowOff>
    </xdr:to>
    <xdr:graphicFrame macro="">
      <xdr:nvGraphicFramePr>
        <xdr:cNvPr id="2" name="Chart 1">
          <a:extLst>
            <a:ext uri="{FF2B5EF4-FFF2-40B4-BE49-F238E27FC236}">
              <a16:creationId xmlns:a16="http://schemas.microsoft.com/office/drawing/2014/main" id="{7FF9B385-6335-31D4-E64E-90D17D62E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530067</xdr:colOff>
      <xdr:row>161</xdr:row>
      <xdr:rowOff>11430</xdr:rowOff>
    </xdr:from>
    <xdr:to>
      <xdr:col>4</xdr:col>
      <xdr:colOff>479681</xdr:colOff>
      <xdr:row>168</xdr:row>
      <xdr:rowOff>70962</xdr:rowOff>
    </xdr:to>
    <xdr:grpSp>
      <xdr:nvGrpSpPr>
        <xdr:cNvPr id="3" name="Group 2">
          <a:extLst>
            <a:ext uri="{FF2B5EF4-FFF2-40B4-BE49-F238E27FC236}">
              <a16:creationId xmlns:a16="http://schemas.microsoft.com/office/drawing/2014/main" id="{DD4510A2-89BF-474C-B1F3-6B88022AF17F}"/>
            </a:ext>
          </a:extLst>
        </xdr:cNvPr>
        <xdr:cNvGrpSpPr/>
      </xdr:nvGrpSpPr>
      <xdr:grpSpPr>
        <a:xfrm>
          <a:off x="2709387" y="30224730"/>
          <a:ext cx="1702214" cy="1339692"/>
          <a:chOff x="4280297" y="434577"/>
          <a:chExt cx="1270732" cy="1160859"/>
        </a:xfrm>
      </xdr:grpSpPr>
      <xdr:sp macro="" textlink="">
        <xdr:nvSpPr>
          <xdr:cNvPr id="4" name="TextBox 3">
            <a:extLst>
              <a:ext uri="{FF2B5EF4-FFF2-40B4-BE49-F238E27FC236}">
                <a16:creationId xmlns:a16="http://schemas.microsoft.com/office/drawing/2014/main" id="{3ECA84B2-1DAF-4B26-2B15-E8D0A1E74E50}"/>
              </a:ext>
            </a:extLst>
          </xdr:cNvPr>
          <xdr:cNvSpPr txBox="1"/>
        </xdr:nvSpPr>
        <xdr:spPr>
          <a:xfrm>
            <a:off x="4280297" y="434577"/>
            <a:ext cx="1270732" cy="116085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Critical</a:t>
            </a:r>
            <a:r>
              <a:rPr lang="en-US" sz="1600" b="1" baseline="0"/>
              <a:t> Ratio</a:t>
            </a:r>
            <a:endParaRPr lang="en-US" sz="1600" b="1"/>
          </a:p>
        </xdr:txBody>
      </xdr:sp>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D58E50CE-FA14-FF89-9596-E6629EF69652}"/>
                  </a:ext>
                </a:extLst>
              </xdr:cNvPr>
              <xdr:cNvSpPr txBox="1"/>
            </xdr:nvSpPr>
            <xdr:spPr>
              <a:xfrm>
                <a:off x="4591664" y="959644"/>
                <a:ext cx="647998" cy="4632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600" i="1">
                              <a:latin typeface="Cambria Math" panose="02040503050406030204" pitchFamily="18" charset="0"/>
                            </a:rPr>
                          </m:ctrlPr>
                        </m:fPr>
                        <m:num>
                          <m:sSub>
                            <m:sSubPr>
                              <m:ctrlPr>
                                <a:rPr lang="en-US" sz="1600" i="1">
                                  <a:latin typeface="Cambria Math" panose="02040503050406030204" pitchFamily="18" charset="0"/>
                                </a:rPr>
                              </m:ctrlPr>
                            </m:sSubPr>
                            <m:e>
                              <m:r>
                                <a:rPr lang="en-US" sz="1600" b="0" i="1">
                                  <a:latin typeface="Cambria Math" panose="02040503050406030204" pitchFamily="18" charset="0"/>
                                </a:rPr>
                                <m:t>𝑐</m:t>
                              </m:r>
                            </m:e>
                            <m:sub>
                              <m:r>
                                <a:rPr lang="en-US" sz="1600" b="0" i="1">
                                  <a:latin typeface="Cambria Math" panose="02040503050406030204" pitchFamily="18" charset="0"/>
                                </a:rPr>
                                <m:t>𝑠</m:t>
                              </m:r>
                            </m:sub>
                          </m:sSub>
                        </m:num>
                        <m:den>
                          <m:sSub>
                            <m:sSubPr>
                              <m:ctrlPr>
                                <a:rPr lang="en-US" sz="1600" i="1">
                                  <a:latin typeface="Cambria Math" panose="02040503050406030204" pitchFamily="18" charset="0"/>
                                </a:rPr>
                              </m:ctrlPr>
                            </m:sSubPr>
                            <m:e>
                              <m:r>
                                <a:rPr lang="en-US" sz="1600" b="0" i="1">
                                  <a:latin typeface="Cambria Math" panose="02040503050406030204" pitchFamily="18" charset="0"/>
                                </a:rPr>
                                <m:t>𝑐</m:t>
                              </m:r>
                            </m:e>
                            <m:sub>
                              <m:r>
                                <a:rPr lang="en-US" sz="1600" b="0" i="1">
                                  <a:latin typeface="Cambria Math" panose="02040503050406030204" pitchFamily="18" charset="0"/>
                                </a:rPr>
                                <m:t>𝑠</m:t>
                              </m:r>
                            </m:sub>
                          </m:sSub>
                          <m:r>
                            <a:rPr lang="en-US" sz="1600" b="0" i="1">
                              <a:latin typeface="Cambria Math" panose="02040503050406030204" pitchFamily="18" charset="0"/>
                            </a:rPr>
                            <m:t>+</m:t>
                          </m:r>
                          <m:sSub>
                            <m:sSubPr>
                              <m:ctrlPr>
                                <a:rPr lang="en-US" sz="1600" b="0" i="1">
                                  <a:latin typeface="Cambria Math" panose="02040503050406030204" pitchFamily="18" charset="0"/>
                                </a:rPr>
                              </m:ctrlPr>
                            </m:sSubPr>
                            <m:e>
                              <m:r>
                                <a:rPr lang="en-US" sz="1600" b="0" i="1">
                                  <a:latin typeface="Cambria Math" panose="02040503050406030204" pitchFamily="18" charset="0"/>
                                </a:rPr>
                                <m:t>𝑐</m:t>
                              </m:r>
                            </m:e>
                            <m:sub>
                              <m:r>
                                <a:rPr lang="en-US" sz="1600" b="0" i="1">
                                  <a:latin typeface="Cambria Math" panose="02040503050406030204" pitchFamily="18" charset="0"/>
                                </a:rPr>
                                <m:t>𝑒</m:t>
                              </m:r>
                            </m:sub>
                          </m:sSub>
                        </m:den>
                      </m:f>
                    </m:oMath>
                  </m:oMathPara>
                </a14:m>
                <a:endParaRPr lang="en-US" sz="1600"/>
              </a:p>
            </xdr:txBody>
          </xdr:sp>
        </mc:Choice>
        <mc:Fallback xmlns="">
          <xdr:sp macro="" textlink="">
            <xdr:nvSpPr>
              <xdr:cNvPr id="5" name="TextBox 4">
                <a:extLst>
                  <a:ext uri="{FF2B5EF4-FFF2-40B4-BE49-F238E27FC236}">
                    <a16:creationId xmlns:a16="http://schemas.microsoft.com/office/drawing/2014/main" id="{D58E50CE-FA14-FF89-9596-E6629EF69652}"/>
                  </a:ext>
                </a:extLst>
              </xdr:cNvPr>
              <xdr:cNvSpPr txBox="1"/>
            </xdr:nvSpPr>
            <xdr:spPr>
              <a:xfrm>
                <a:off x="4591664" y="959644"/>
                <a:ext cx="647998" cy="4632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600" b="0" i="0">
                    <a:latin typeface="Cambria Math" panose="02040503050406030204" pitchFamily="18" charset="0"/>
                  </a:rPr>
                  <a:t>𝑐_𝑠/(𝑐_𝑠+𝑐_𝑒 )</a:t>
                </a:r>
                <a:endParaRPr lang="en-US" sz="1600"/>
              </a:p>
            </xdr:txBody>
          </xdr:sp>
        </mc:Fallback>
      </mc:AlternateContent>
    </xdr:grpSp>
    <xdr:clientData/>
  </xdr:twoCellAnchor>
  <xdr:twoCellAnchor>
    <xdr:from>
      <xdr:col>3</xdr:col>
      <xdr:colOff>148828</xdr:colOff>
      <xdr:row>186</xdr:row>
      <xdr:rowOff>1430</xdr:rowOff>
    </xdr:from>
    <xdr:to>
      <xdr:col>5</xdr:col>
      <xdr:colOff>205123</xdr:colOff>
      <xdr:row>193</xdr:row>
      <xdr:rowOff>43102</xdr:rowOff>
    </xdr:to>
    <xdr:grpSp>
      <xdr:nvGrpSpPr>
        <xdr:cNvPr id="6" name="Group 5">
          <a:extLst>
            <a:ext uri="{FF2B5EF4-FFF2-40B4-BE49-F238E27FC236}">
              <a16:creationId xmlns:a16="http://schemas.microsoft.com/office/drawing/2014/main" id="{BC037217-5F1C-4325-8C67-ADA150C2FD14}"/>
            </a:ext>
          </a:extLst>
        </xdr:cNvPr>
        <xdr:cNvGrpSpPr/>
      </xdr:nvGrpSpPr>
      <xdr:grpSpPr>
        <a:xfrm>
          <a:off x="3288268" y="35495390"/>
          <a:ext cx="1702215" cy="1321832"/>
          <a:chOff x="4280297" y="481422"/>
          <a:chExt cx="1270732" cy="1160859"/>
        </a:xfrm>
      </xdr:grpSpPr>
      <xdr:sp macro="" textlink="">
        <xdr:nvSpPr>
          <xdr:cNvPr id="7" name="TextBox 6">
            <a:extLst>
              <a:ext uri="{FF2B5EF4-FFF2-40B4-BE49-F238E27FC236}">
                <a16:creationId xmlns:a16="http://schemas.microsoft.com/office/drawing/2014/main" id="{5A643F3D-33F0-DE35-EC77-6FFAFAA49CEE}"/>
              </a:ext>
            </a:extLst>
          </xdr:cNvPr>
          <xdr:cNvSpPr txBox="1"/>
        </xdr:nvSpPr>
        <xdr:spPr>
          <a:xfrm>
            <a:off x="4280297" y="481422"/>
            <a:ext cx="1270732" cy="116085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Critical</a:t>
            </a:r>
            <a:r>
              <a:rPr lang="en-US" sz="1600" b="1" baseline="0"/>
              <a:t> Ratio</a:t>
            </a:r>
            <a:endParaRPr lang="en-US" sz="1600" b="1"/>
          </a:p>
        </xdr:txBody>
      </xdr:sp>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C4A77796-9F55-ECEB-84F9-32FD94D6F6B5}"/>
                  </a:ext>
                </a:extLst>
              </xdr:cNvPr>
              <xdr:cNvSpPr txBox="1"/>
            </xdr:nvSpPr>
            <xdr:spPr>
              <a:xfrm>
                <a:off x="4591664" y="959644"/>
                <a:ext cx="647998" cy="4632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600" i="1">
                              <a:latin typeface="Cambria Math" panose="02040503050406030204" pitchFamily="18" charset="0"/>
                            </a:rPr>
                          </m:ctrlPr>
                        </m:fPr>
                        <m:num>
                          <m:sSub>
                            <m:sSubPr>
                              <m:ctrlPr>
                                <a:rPr lang="en-US" sz="1600" i="1">
                                  <a:latin typeface="Cambria Math" panose="02040503050406030204" pitchFamily="18" charset="0"/>
                                </a:rPr>
                              </m:ctrlPr>
                            </m:sSubPr>
                            <m:e>
                              <m:r>
                                <a:rPr lang="en-US" sz="1600" b="0" i="1">
                                  <a:latin typeface="Cambria Math" panose="02040503050406030204" pitchFamily="18" charset="0"/>
                                </a:rPr>
                                <m:t>𝑐</m:t>
                              </m:r>
                            </m:e>
                            <m:sub>
                              <m:r>
                                <a:rPr lang="en-US" sz="1600" b="0" i="1">
                                  <a:latin typeface="Cambria Math" panose="02040503050406030204" pitchFamily="18" charset="0"/>
                                </a:rPr>
                                <m:t>𝑠</m:t>
                              </m:r>
                            </m:sub>
                          </m:sSub>
                        </m:num>
                        <m:den>
                          <m:sSub>
                            <m:sSubPr>
                              <m:ctrlPr>
                                <a:rPr lang="en-US" sz="1600" i="1">
                                  <a:latin typeface="Cambria Math" panose="02040503050406030204" pitchFamily="18" charset="0"/>
                                </a:rPr>
                              </m:ctrlPr>
                            </m:sSubPr>
                            <m:e>
                              <m:r>
                                <a:rPr lang="en-US" sz="1600" b="0" i="1">
                                  <a:latin typeface="Cambria Math" panose="02040503050406030204" pitchFamily="18" charset="0"/>
                                </a:rPr>
                                <m:t>𝑐</m:t>
                              </m:r>
                            </m:e>
                            <m:sub>
                              <m:r>
                                <a:rPr lang="en-US" sz="1600" b="0" i="1">
                                  <a:latin typeface="Cambria Math" panose="02040503050406030204" pitchFamily="18" charset="0"/>
                                </a:rPr>
                                <m:t>𝑠</m:t>
                              </m:r>
                            </m:sub>
                          </m:sSub>
                          <m:r>
                            <a:rPr lang="en-US" sz="1600" b="0" i="1">
                              <a:latin typeface="Cambria Math" panose="02040503050406030204" pitchFamily="18" charset="0"/>
                            </a:rPr>
                            <m:t>+</m:t>
                          </m:r>
                          <m:sSub>
                            <m:sSubPr>
                              <m:ctrlPr>
                                <a:rPr lang="en-US" sz="1600" b="0" i="1">
                                  <a:latin typeface="Cambria Math" panose="02040503050406030204" pitchFamily="18" charset="0"/>
                                </a:rPr>
                              </m:ctrlPr>
                            </m:sSubPr>
                            <m:e>
                              <m:r>
                                <a:rPr lang="en-US" sz="1600" b="0" i="1">
                                  <a:latin typeface="Cambria Math" panose="02040503050406030204" pitchFamily="18" charset="0"/>
                                </a:rPr>
                                <m:t>𝑐</m:t>
                              </m:r>
                            </m:e>
                            <m:sub>
                              <m:r>
                                <a:rPr lang="en-US" sz="1600" b="0" i="1">
                                  <a:latin typeface="Cambria Math" panose="02040503050406030204" pitchFamily="18" charset="0"/>
                                </a:rPr>
                                <m:t>𝑒</m:t>
                              </m:r>
                            </m:sub>
                          </m:sSub>
                        </m:den>
                      </m:f>
                    </m:oMath>
                  </m:oMathPara>
                </a14:m>
                <a:endParaRPr lang="en-US" sz="1600"/>
              </a:p>
            </xdr:txBody>
          </xdr:sp>
        </mc:Choice>
        <mc:Fallback xmlns="">
          <xdr:sp macro="" textlink="">
            <xdr:nvSpPr>
              <xdr:cNvPr id="8" name="TextBox 7">
                <a:extLst>
                  <a:ext uri="{FF2B5EF4-FFF2-40B4-BE49-F238E27FC236}">
                    <a16:creationId xmlns:a16="http://schemas.microsoft.com/office/drawing/2014/main" id="{C4A77796-9F55-ECEB-84F9-32FD94D6F6B5}"/>
                  </a:ext>
                </a:extLst>
              </xdr:cNvPr>
              <xdr:cNvSpPr txBox="1"/>
            </xdr:nvSpPr>
            <xdr:spPr>
              <a:xfrm>
                <a:off x="4591664" y="959644"/>
                <a:ext cx="647998" cy="4632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600" b="0" i="0">
                    <a:latin typeface="Cambria Math" panose="02040503050406030204" pitchFamily="18" charset="0"/>
                  </a:rPr>
                  <a:t>𝑐_𝑠/(𝑐_𝑠+𝑐_𝑒 )</a:t>
                </a:r>
                <a:endParaRPr lang="en-US" sz="1600"/>
              </a:p>
            </xdr:txBody>
          </xdr:sp>
        </mc:Fallback>
      </mc:AlternateContent>
    </xdr:grpSp>
    <xdr:clientData/>
  </xdr:twoCellAnchor>
</xdr:wsDr>
</file>

<file path=xl/persons/person.xml><?xml version="1.0" encoding="utf-8"?>
<personList xmlns="http://schemas.microsoft.com/office/spreadsheetml/2018/threadedcomments" xmlns:x="http://schemas.openxmlformats.org/spreadsheetml/2006/main">
  <person displayName="Didem B. Aykurt" id="{F70A11E2-73AA-420D-BC46-317AEDB7B49A}" userId="fb5502de639ff2fa"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50" dT="2024-08-03T00:01:53.57" personId="{F70A11E2-73AA-420D-BC46-317AEDB7B49A}" id="{653AF067-2242-4972-AD94-31795BF1EC4E}">
    <text>The mean of the expected demand and we’ll assume it’s t-shirts sold for a conference</text>
  </threadedComment>
  <threadedComment ref="A51" dT="2024-08-03T00:26:20.60" personId="{F70A11E2-73AA-420D-BC46-317AEDB7B49A}" id="{4C43BE03-6C42-4982-8B35-735E10CB5BC1}">
    <text>A number tells how measurements for a group are spread out from the average. A low standard deviation means that most numbers are close to the average, while a high standard deviation means that the numbers are more spread out.</text>
  </threadedComment>
  <threadedComment ref="A54" dT="2024-08-03T00:50:35.77" personId="{F70A11E2-73AA-420D-BC46-317AEDB7B49A}" id="{5C531179-A467-4028-9A80-E7063A6C4711}">
    <text>We’re using the normal distribution function to get the cumulative probability, which is the probability that a value is greater than or less than a specific value. We need to know our comparison value. And use the demand, mean, and standard deviation. When you create more than one-row formula, click control+enter, then see all row results.</text>
  </threadedComment>
  <threadedComment ref="C54" dT="2024-08-03T00:54:12.92" personId="{F70A11E2-73AA-420D-BC46-317AEDB7B49A}" id="{36C01D4C-578D-4C1C-838C-34747FF394A8}">
    <text xml:space="preserve">We can use our cumulative probabilities to calculate the probability that that value will fall within a specific range. </text>
  </threadedComment>
  <threadedComment ref="A63" dT="2024-08-03T00:51:55.77" personId="{F70A11E2-73AA-420D-BC46-317AEDB7B49A}" id="{F8E5AB87-5DC9-423E-97B5-9446A8246BDE}">
    <text>50% of the values will be less than our mean of 1,800 and so on.</text>
  </threadedComment>
  <threadedComment ref="C68" dT="2024-08-03T01:02:45.93" personId="{F70A11E2-73AA-420D-BC46-317AEDB7B49A}" id="{D83F9C25-04CD-4BF6-B12A-A1E4406BC915}">
    <text xml:space="preserve">For the last value, we need to do something a little bit different. Specifically, we need to find the probability that a value is greater than 2,600 rather than simply between 2,800 and 2,600. </text>
  </threadedComment>
  <threadedComment ref="C69" dT="2024-08-03T01:22:29.56" personId="{F70A11E2-73AA-420D-BC46-317AEDB7B49A}" id="{660B0541-7D46-41CB-91E9-38043A7F3F5D}">
    <text>By selecting all of the cells in our probability range, we can check to make sure that our probabilities add up to one. So that means we have calculated them accurately in this case</text>
  </threadedComment>
  <threadedComment ref="B78" dT="2024-08-03T21:16:38.95" personId="{F70A11E2-73AA-420D-BC46-317AEDB7B49A}" id="{6B8FC4A4-2427-44A0-B309-EC3F2AF3841F}">
    <text>Expected demand</text>
  </threadedComment>
  <threadedComment ref="B79" dT="2024-08-03T21:17:10.12" personId="{F70A11E2-73AA-420D-BC46-317AEDB7B49A}" id="{1B556A20-8492-4572-879B-CDD6624CEDA6}">
    <text>The standard deviation of that demand</text>
  </threadedComment>
  <threadedComment ref="E80" dT="2024-08-03T21:17:38.17" personId="{F70A11E2-73AA-420D-BC46-317AEDB7B49A}" id="{037150E6-F0B2-4F4A-9E2C-4B9115B51CD6}">
    <text>Cost of shirts</text>
  </threadedComment>
  <threadedComment ref="C82" dT="2024-08-03T21:18:47.14" personId="{F70A11E2-73AA-420D-BC46-317AEDB7B49A}" id="{99F86DEE-C7D8-4E00-B0A5-7FD0B9CF9727}">
    <text>The probability of specific sets of demand.</text>
  </threadedComment>
  <threadedComment ref="B83" dT="2024-08-04T00:56:11.01" personId="{F70A11E2-73AA-420D-BC46-317AEDB7B49A}" id="{38202AAB-3AA7-4DF5-BF53-3704296D842D}">
    <text>Which has a .0038 probability of happening, or .38% that demand level we would lose a total of $3,500 but the probability is only .38%</text>
  </threadedComment>
  <threadedComment ref="D83" dT="2024-08-03T21:54:33.14" personId="{F70A11E2-73AA-420D-BC46-317AEDB7B49A}" id="{1CFCF1AE-3173-44FF-B2D2-51C08F57D94D}">
    <text>Loss of $3,500. When drag the formula to the right then we should see the loss increasing because we’ve ordered more shirts that we weren’t able to sell.</text>
  </threadedComment>
  <threadedComment ref="B110" dT="2024-08-03T21:16:38.95" personId="{F70A11E2-73AA-420D-BC46-317AEDB7B49A}" id="{AC4BB15D-7C1A-4A6E-8EC9-061C7F5464C7}">
    <text>Expected demand</text>
  </threadedComment>
  <threadedComment ref="B111" dT="2024-08-03T21:17:10.12" personId="{F70A11E2-73AA-420D-BC46-317AEDB7B49A}" id="{97DF6B5D-6863-4DF3-842C-9FA81414BA75}">
    <text>The standard deviation of that demand</text>
  </threadedComment>
  <threadedComment ref="E112" dT="2024-08-03T21:17:38.17" personId="{F70A11E2-73AA-420D-BC46-317AEDB7B49A}" id="{C071FE05-32B3-4142-A0C0-4A070723A45E}">
    <text>Cost of shirts</text>
  </threadedComment>
  <threadedComment ref="C114" dT="2024-08-03T21:18:47.14" personId="{F70A11E2-73AA-420D-BC46-317AEDB7B49A}" id="{A11CE5A3-4E54-43C5-B62F-B09A568F7C20}">
    <text xml:space="preserve">The probability of specific sets of demand.
The Probability column in the table represents the likelihood of each specific demand level occurring. This is a key concept in probability distribution, where each demand level has a certain chance of happening. 
these probabilities are crucial for planning and decision-making. Knowing that there’s a significant chance (13.06%) of demand being either 1,800 or 2,000 units helps </text>
  </threadedComment>
  <threadedComment ref="D115" dT="2024-08-03T21:54:33.14" personId="{F70A11E2-73AA-420D-BC46-317AEDB7B49A}" id="{416584DD-E335-4A50-A1E6-B69BFA14F8EF}">
    <text>Loss of $3,500. When drag the formula to the right then we should see the loss increasing because we’ve ordered more shirts that we weren’t able to sell.</text>
  </threadedComment>
  <threadedComment ref="A190" dT="2024-08-04T01:02:47.92" personId="{F70A11E2-73AA-420D-BC46-317AEDB7B49A}" id="{CB62FBE5-D35F-4958-9A86-ECA87433F486}">
    <text>If we can’t sell a shirt at our conference, we assume we can sell it later and recognize $3 in the transaction; we recoup $3 of the manufacturing cost</text>
  </threadedComment>
  <threadedComment ref="B190" dT="2024-08-04T01:27:20.02" personId="{F70A11E2-73AA-420D-BC46-317AEDB7B49A}" id="{3CD1643C-D84F-4DB1-8064-50E024C80C05}">
    <text>We recoup $3 of the manufacturing cost.</text>
  </threadedComment>
  <threadedComment ref="A192" dT="2024-08-05T19:17:48.66" personId="{F70A11E2-73AA-420D-BC46-317AEDB7B49A}" id="{04B7009D-33C9-4522-B8AB-B325D42CFAFA}">
    <text>The idea is that the cost of being short means that we’re missing out on profit for a T-shirt that we are unable to sell to customer because we don’t have any left.</text>
  </threadedComment>
  <threadedComment ref="A193" dT="2024-08-05T19:21:52.59" personId="{F70A11E2-73AA-420D-BC46-317AEDB7B49A}" id="{819AD2FA-4CD2-4748-A766-C2D9434B1BD4}">
    <text>The cost of excess is no longer just the total cost. That is the cost of having a shirt that remains unsold.</text>
  </threadedComment>
  <threadedComment ref="A195" dT="2024-08-05T19:30:07.39" personId="{F70A11E2-73AA-420D-BC46-317AEDB7B49A}" id="{BA8F6930-A93B-4951-938E-76B0D98EBF6E}">
    <text>That value tells us where to look in relation to the mean at 0.5 on the normal curve to get our economic order quantity</text>
  </threadedComment>
  <threadedComment ref="A196" dT="2024-08-05T19:34:16.25" personId="{F70A11E2-73AA-420D-BC46-317AEDB7B49A}" id="{35E9414B-9F5D-48F8-9C66-71535477DCF6}">
    <text xml:space="preserve">Now, we can use the NORM.INV function to analyze our normal distribution with a mean of 1800 and standard deviation of 600 to discover the best order quantity that will maximize our expected profit.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AEDB-E0AB-408B-A8C4-F2EC17FF84BF}">
  <dimension ref="A1:N200"/>
  <sheetViews>
    <sheetView tabSelected="1" workbookViewId="0"/>
  </sheetViews>
  <sheetFormatPr defaultRowHeight="14.4" x14ac:dyDescent="0.3"/>
  <cols>
    <col min="1" max="1" width="20.109375" customWidth="1"/>
    <col min="2" max="2" width="11.6640625" customWidth="1"/>
    <col min="3" max="3" width="14" customWidth="1"/>
    <col min="4" max="4" width="11.5546875" customWidth="1"/>
    <col min="5" max="5" width="12.44140625" customWidth="1"/>
    <col min="6" max="6" width="11.33203125" customWidth="1"/>
    <col min="7" max="7" width="11.44140625" customWidth="1"/>
    <col min="8" max="8" width="11.109375" customWidth="1"/>
    <col min="9" max="9" width="9.88671875" customWidth="1"/>
    <col min="10" max="10" width="10.44140625" customWidth="1"/>
    <col min="11" max="11" width="10" customWidth="1"/>
    <col min="12" max="12" width="10.6640625" customWidth="1"/>
    <col min="13" max="13" width="10" customWidth="1"/>
  </cols>
  <sheetData>
    <row r="1" spans="1:9" x14ac:dyDescent="0.3">
      <c r="A1" t="s">
        <v>50</v>
      </c>
    </row>
    <row r="2" spans="1:9" ht="25.8" x14ac:dyDescent="0.5">
      <c r="A2" s="44" t="s">
        <v>0</v>
      </c>
      <c r="B2" s="44"/>
      <c r="C2" s="44"/>
      <c r="D2" s="44"/>
      <c r="E2" s="44"/>
      <c r="F2" s="44"/>
    </row>
    <row r="3" spans="1:9" ht="14.4" customHeight="1" x14ac:dyDescent="0.3">
      <c r="A3" s="35" t="s">
        <v>1</v>
      </c>
      <c r="B3" s="35"/>
      <c r="C3" s="35"/>
      <c r="D3" s="35"/>
      <c r="E3" s="35"/>
      <c r="F3" s="35"/>
      <c r="G3" s="35"/>
      <c r="H3" s="35"/>
      <c r="I3" s="35"/>
    </row>
    <row r="4" spans="1:9" x14ac:dyDescent="0.3">
      <c r="A4" s="35"/>
      <c r="B4" s="35"/>
      <c r="C4" s="35"/>
      <c r="D4" s="35"/>
      <c r="E4" s="35"/>
      <c r="F4" s="35"/>
      <c r="G4" s="35"/>
      <c r="H4" s="35"/>
      <c r="I4" s="35"/>
    </row>
    <row r="5" spans="1:9" x14ac:dyDescent="0.3">
      <c r="A5" s="35"/>
      <c r="B5" s="35"/>
      <c r="C5" s="35"/>
      <c r="D5" s="35"/>
      <c r="E5" s="35"/>
      <c r="F5" s="35"/>
      <c r="G5" s="35"/>
      <c r="H5" s="35"/>
      <c r="I5" s="35"/>
    </row>
    <row r="6" spans="1:9" x14ac:dyDescent="0.3">
      <c r="A6" s="35"/>
      <c r="B6" s="35"/>
      <c r="C6" s="35"/>
      <c r="D6" s="35"/>
      <c r="E6" s="35"/>
      <c r="F6" s="35"/>
      <c r="G6" s="35"/>
      <c r="H6" s="35"/>
      <c r="I6" s="35"/>
    </row>
    <row r="7" spans="1:9" x14ac:dyDescent="0.3">
      <c r="A7" s="35"/>
      <c r="B7" s="35"/>
      <c r="C7" s="35"/>
      <c r="D7" s="35"/>
      <c r="E7" s="35"/>
      <c r="F7" s="35"/>
      <c r="G7" s="35"/>
      <c r="H7" s="35"/>
      <c r="I7" s="35"/>
    </row>
    <row r="8" spans="1:9" x14ac:dyDescent="0.3">
      <c r="A8" s="35"/>
      <c r="B8" s="35"/>
      <c r="C8" s="35"/>
      <c r="D8" s="35"/>
      <c r="E8" s="35"/>
      <c r="F8" s="35"/>
      <c r="G8" s="35"/>
      <c r="H8" s="35"/>
      <c r="I8" s="35"/>
    </row>
    <row r="9" spans="1:9" x14ac:dyDescent="0.3">
      <c r="A9" s="35"/>
      <c r="B9" s="35"/>
      <c r="C9" s="35"/>
      <c r="D9" s="35"/>
      <c r="E9" s="35"/>
      <c r="F9" s="35"/>
      <c r="G9" s="35"/>
      <c r="H9" s="35"/>
      <c r="I9" s="35"/>
    </row>
    <row r="10" spans="1:9" x14ac:dyDescent="0.3">
      <c r="A10" s="35"/>
      <c r="B10" s="35"/>
      <c r="C10" s="35"/>
      <c r="D10" s="35"/>
      <c r="E10" s="35"/>
      <c r="F10" s="35"/>
      <c r="G10" s="35"/>
      <c r="H10" s="35"/>
      <c r="I10" s="35"/>
    </row>
    <row r="11" spans="1:9" x14ac:dyDescent="0.3">
      <c r="A11" s="35"/>
      <c r="B11" s="35"/>
      <c r="C11" s="35"/>
      <c r="D11" s="35"/>
      <c r="E11" s="35"/>
      <c r="F11" s="35"/>
      <c r="G11" s="35"/>
      <c r="H11" s="35"/>
      <c r="I11" s="35"/>
    </row>
    <row r="12" spans="1:9" x14ac:dyDescent="0.3">
      <c r="A12" s="35"/>
      <c r="B12" s="35"/>
      <c r="C12" s="35"/>
      <c r="D12" s="35"/>
      <c r="E12" s="35"/>
      <c r="F12" s="35"/>
      <c r="G12" s="35"/>
      <c r="H12" s="35"/>
      <c r="I12" s="35"/>
    </row>
    <row r="13" spans="1:9" x14ac:dyDescent="0.3">
      <c r="A13" s="35"/>
      <c r="B13" s="35"/>
      <c r="C13" s="35"/>
      <c r="D13" s="35"/>
      <c r="E13" s="35"/>
      <c r="F13" s="35"/>
      <c r="G13" s="35"/>
      <c r="H13" s="35"/>
      <c r="I13" s="35"/>
    </row>
    <row r="14" spans="1:9" x14ac:dyDescent="0.3">
      <c r="A14" s="35"/>
      <c r="B14" s="35"/>
      <c r="C14" s="35"/>
      <c r="D14" s="35"/>
      <c r="E14" s="35"/>
      <c r="F14" s="35"/>
      <c r="G14" s="35"/>
      <c r="H14" s="35"/>
      <c r="I14" s="35"/>
    </row>
    <row r="15" spans="1:9" x14ac:dyDescent="0.3">
      <c r="A15" s="35"/>
      <c r="B15" s="35"/>
      <c r="C15" s="35"/>
      <c r="D15" s="35"/>
      <c r="E15" s="35"/>
      <c r="F15" s="35"/>
      <c r="G15" s="35"/>
      <c r="H15" s="35"/>
      <c r="I15" s="35"/>
    </row>
    <row r="16" spans="1:9" x14ac:dyDescent="0.3">
      <c r="A16" s="35"/>
      <c r="B16" s="35"/>
      <c r="C16" s="35"/>
      <c r="D16" s="35"/>
      <c r="E16" s="35"/>
      <c r="F16" s="35"/>
      <c r="G16" s="35"/>
      <c r="H16" s="35"/>
      <c r="I16" s="35"/>
    </row>
    <row r="17" spans="1:9" x14ac:dyDescent="0.3">
      <c r="A17" s="35"/>
      <c r="B17" s="35"/>
      <c r="C17" s="35"/>
      <c r="D17" s="35"/>
      <c r="E17" s="35"/>
      <c r="F17" s="35"/>
      <c r="G17" s="35"/>
      <c r="H17" s="35"/>
      <c r="I17" s="35"/>
    </row>
    <row r="18" spans="1:9" x14ac:dyDescent="0.3">
      <c r="A18" s="35"/>
      <c r="B18" s="35"/>
      <c r="C18" s="35"/>
      <c r="D18" s="35"/>
      <c r="E18" s="35"/>
      <c r="F18" s="35"/>
      <c r="G18" s="35"/>
      <c r="H18" s="35"/>
      <c r="I18" s="35"/>
    </row>
    <row r="19" spans="1:9" x14ac:dyDescent="0.3">
      <c r="A19" s="35"/>
      <c r="B19" s="35"/>
      <c r="C19" s="35"/>
      <c r="D19" s="35"/>
      <c r="E19" s="35"/>
      <c r="F19" s="35"/>
      <c r="G19" s="35"/>
      <c r="H19" s="35"/>
      <c r="I19" s="35"/>
    </row>
    <row r="20" spans="1:9" x14ac:dyDescent="0.3">
      <c r="A20" s="35"/>
      <c r="B20" s="35"/>
      <c r="C20" s="35"/>
      <c r="D20" s="35"/>
      <c r="E20" s="35"/>
      <c r="F20" s="35"/>
      <c r="G20" s="35"/>
      <c r="H20" s="35"/>
      <c r="I20" s="35"/>
    </row>
    <row r="21" spans="1:9" x14ac:dyDescent="0.3">
      <c r="A21" s="35"/>
      <c r="B21" s="35"/>
      <c r="C21" s="35"/>
      <c r="D21" s="35"/>
      <c r="E21" s="35"/>
      <c r="F21" s="35"/>
      <c r="G21" s="35"/>
      <c r="H21" s="35"/>
      <c r="I21" s="35"/>
    </row>
    <row r="22" spans="1:9" x14ac:dyDescent="0.3">
      <c r="A22" s="35"/>
      <c r="B22" s="35"/>
      <c r="C22" s="35"/>
      <c r="D22" s="35"/>
      <c r="E22" s="35"/>
      <c r="F22" s="35"/>
      <c r="G22" s="35"/>
      <c r="H22" s="35"/>
      <c r="I22" s="35"/>
    </row>
    <row r="23" spans="1:9" x14ac:dyDescent="0.3">
      <c r="A23" s="35"/>
      <c r="B23" s="35"/>
      <c r="C23" s="35"/>
      <c r="D23" s="35"/>
      <c r="E23" s="35"/>
      <c r="F23" s="35"/>
      <c r="G23" s="35"/>
      <c r="H23" s="35"/>
      <c r="I23" s="35"/>
    </row>
    <row r="25" spans="1:9" x14ac:dyDescent="0.3">
      <c r="A25" s="43" t="s">
        <v>2</v>
      </c>
      <c r="B25" s="43"/>
      <c r="C25" s="43"/>
      <c r="D25" s="43"/>
    </row>
    <row r="26" spans="1:9" x14ac:dyDescent="0.3">
      <c r="A26" s="41" t="s">
        <v>3</v>
      </c>
      <c r="B26" s="42"/>
      <c r="C26" s="42"/>
      <c r="D26" s="42"/>
    </row>
    <row r="27" spans="1:9" x14ac:dyDescent="0.3">
      <c r="A27" s="41" t="s">
        <v>4</v>
      </c>
      <c r="B27" s="42"/>
      <c r="C27" s="42"/>
      <c r="D27" s="42"/>
    </row>
    <row r="28" spans="1:9" x14ac:dyDescent="0.3">
      <c r="A28" s="41" t="s">
        <v>5</v>
      </c>
      <c r="B28" s="41"/>
      <c r="C28" s="41"/>
      <c r="D28" s="41"/>
      <c r="E28" s="41"/>
    </row>
    <row r="29" spans="1:9" x14ac:dyDescent="0.3">
      <c r="A29" s="41" t="s">
        <v>6</v>
      </c>
      <c r="B29" s="42"/>
      <c r="C29" s="42"/>
      <c r="D29" s="42"/>
      <c r="E29" s="42"/>
    </row>
    <row r="31" spans="1:9" x14ac:dyDescent="0.3">
      <c r="A31" s="43" t="s">
        <v>7</v>
      </c>
      <c r="B31" s="43"/>
      <c r="C31" s="43"/>
      <c r="D31" s="43"/>
      <c r="E31" s="43"/>
    </row>
    <row r="32" spans="1:9" x14ac:dyDescent="0.3">
      <c r="A32" s="43" t="s">
        <v>10</v>
      </c>
      <c r="B32" s="43"/>
      <c r="C32" s="43"/>
      <c r="D32" s="1"/>
      <c r="E32" s="1"/>
    </row>
    <row r="33" spans="1:10" ht="14.4" customHeight="1" x14ac:dyDescent="0.3">
      <c r="A33" s="40" t="s">
        <v>8</v>
      </c>
      <c r="B33" s="40"/>
      <c r="C33" s="40"/>
      <c r="D33" s="40"/>
      <c r="E33" s="40"/>
      <c r="F33" s="40"/>
      <c r="G33" s="40"/>
      <c r="H33" s="40"/>
    </row>
    <row r="34" spans="1:10" x14ac:dyDescent="0.3">
      <c r="A34" s="41" t="s">
        <v>9</v>
      </c>
      <c r="B34" s="42"/>
      <c r="C34" s="42"/>
      <c r="D34" s="42"/>
      <c r="E34" s="42"/>
      <c r="F34" s="42"/>
      <c r="G34" s="42"/>
      <c r="H34" s="42"/>
    </row>
    <row r="36" spans="1:10" x14ac:dyDescent="0.3">
      <c r="A36" s="43" t="s">
        <v>11</v>
      </c>
      <c r="B36" s="43"/>
      <c r="C36" s="43"/>
    </row>
    <row r="37" spans="1:10" x14ac:dyDescent="0.3">
      <c r="A37" s="41" t="s">
        <v>12</v>
      </c>
      <c r="B37" s="42"/>
      <c r="C37" s="42"/>
      <c r="D37" s="42"/>
      <c r="E37" s="42"/>
      <c r="F37" s="42"/>
      <c r="G37" s="42"/>
      <c r="H37" s="42"/>
    </row>
    <row r="38" spans="1:10" x14ac:dyDescent="0.3">
      <c r="A38" s="41" t="s">
        <v>13</v>
      </c>
      <c r="B38" s="42"/>
      <c r="C38" s="42"/>
      <c r="D38" s="42"/>
      <c r="E38" s="42"/>
      <c r="F38" s="42"/>
      <c r="G38" s="42"/>
      <c r="H38" s="42"/>
    </row>
    <row r="40" spans="1:10" ht="25.8" x14ac:dyDescent="0.5">
      <c r="A40" s="34" t="s">
        <v>14</v>
      </c>
      <c r="B40" s="34"/>
      <c r="C40" s="34"/>
      <c r="D40" s="34"/>
      <c r="E40" s="34"/>
      <c r="F40" s="34"/>
      <c r="G40" s="34"/>
      <c r="H40" s="34"/>
    </row>
    <row r="42" spans="1:10" ht="14.4" customHeight="1" x14ac:dyDescent="0.3">
      <c r="A42" s="35" t="s">
        <v>15</v>
      </c>
      <c r="B42" s="35"/>
      <c r="C42" s="35"/>
      <c r="D42" s="35"/>
      <c r="E42" s="35"/>
      <c r="F42" s="35"/>
      <c r="G42" s="35"/>
      <c r="H42" s="35"/>
      <c r="I42" s="35"/>
      <c r="J42" s="35"/>
    </row>
    <row r="43" spans="1:10" x14ac:dyDescent="0.3">
      <c r="A43" s="35"/>
      <c r="B43" s="35"/>
      <c r="C43" s="35"/>
      <c r="D43" s="35"/>
      <c r="E43" s="35"/>
      <c r="F43" s="35"/>
      <c r="G43" s="35"/>
      <c r="H43" s="35"/>
      <c r="I43" s="35"/>
      <c r="J43" s="35"/>
    </row>
    <row r="44" spans="1:10" x14ac:dyDescent="0.3">
      <c r="A44" s="35"/>
      <c r="B44" s="35"/>
      <c r="C44" s="35"/>
      <c r="D44" s="35"/>
      <c r="E44" s="35"/>
      <c r="F44" s="35"/>
      <c r="G44" s="35"/>
      <c r="H44" s="35"/>
      <c r="I44" s="35"/>
      <c r="J44" s="35"/>
    </row>
    <row r="45" spans="1:10" x14ac:dyDescent="0.3">
      <c r="A45" s="35"/>
      <c r="B45" s="35"/>
      <c r="C45" s="35"/>
      <c r="D45" s="35"/>
      <c r="E45" s="35"/>
      <c r="F45" s="35"/>
      <c r="G45" s="35"/>
      <c r="H45" s="35"/>
      <c r="I45" s="35"/>
      <c r="J45" s="35"/>
    </row>
    <row r="46" spans="1:10" x14ac:dyDescent="0.3">
      <c r="A46" s="2"/>
      <c r="B46" s="2"/>
      <c r="C46" s="2"/>
      <c r="D46" s="2"/>
      <c r="E46" s="2"/>
      <c r="F46" s="2"/>
      <c r="G46" s="2"/>
      <c r="H46" s="2"/>
      <c r="I46" s="2"/>
      <c r="J46" s="2"/>
    </row>
    <row r="47" spans="1:10" ht="32.4" customHeight="1" x14ac:dyDescent="0.3">
      <c r="A47" s="35" t="s">
        <v>24</v>
      </c>
      <c r="B47" s="35"/>
      <c r="C47" s="35"/>
      <c r="D47" s="35"/>
      <c r="E47" s="35"/>
      <c r="F47" s="35"/>
      <c r="G47" s="35"/>
      <c r="H47" s="35"/>
      <c r="I47" s="35"/>
      <c r="J47" s="35"/>
    </row>
    <row r="48" spans="1:10" hidden="1" x14ac:dyDescent="0.3">
      <c r="A48" s="35"/>
      <c r="B48" s="35"/>
      <c r="C48" s="35"/>
      <c r="D48" s="35"/>
      <c r="E48" s="35"/>
      <c r="F48" s="35"/>
      <c r="G48" s="35"/>
      <c r="H48" s="35"/>
      <c r="I48" s="35"/>
      <c r="J48" s="35"/>
    </row>
    <row r="49" spans="1:14" x14ac:dyDescent="0.3">
      <c r="A49" s="3"/>
      <c r="B49" s="3"/>
      <c r="C49" s="3"/>
      <c r="D49" s="3"/>
      <c r="E49" s="3"/>
      <c r="F49" s="3"/>
      <c r="G49" s="3"/>
      <c r="H49" s="3"/>
      <c r="I49" s="3"/>
      <c r="J49" s="3"/>
    </row>
    <row r="50" spans="1:14" x14ac:dyDescent="0.3">
      <c r="A50" s="4" t="s">
        <v>16</v>
      </c>
      <c r="B50" s="5">
        <v>1800</v>
      </c>
      <c r="G50" s="3"/>
      <c r="H50" s="3"/>
      <c r="I50" s="3"/>
      <c r="J50" s="3"/>
    </row>
    <row r="51" spans="1:14" x14ac:dyDescent="0.3">
      <c r="A51" s="4" t="s">
        <v>17</v>
      </c>
      <c r="B51" s="5">
        <v>600</v>
      </c>
      <c r="G51" s="3"/>
      <c r="H51" s="3"/>
      <c r="I51" s="3"/>
      <c r="J51" s="3"/>
    </row>
    <row r="52" spans="1:14" x14ac:dyDescent="0.3">
      <c r="C52" s="6" t="s">
        <v>18</v>
      </c>
      <c r="D52" s="7">
        <v>20</v>
      </c>
      <c r="E52" s="6" t="s">
        <v>19</v>
      </c>
      <c r="F52" s="7">
        <v>7.5</v>
      </c>
      <c r="G52" s="3"/>
      <c r="H52" s="3"/>
      <c r="I52" s="3"/>
      <c r="J52" s="3"/>
    </row>
    <row r="53" spans="1:14" x14ac:dyDescent="0.3">
      <c r="C53" s="4" t="s">
        <v>20</v>
      </c>
      <c r="D53" s="8"/>
      <c r="E53" s="8">
        <v>1000</v>
      </c>
      <c r="F53" s="8">
        <v>1200</v>
      </c>
      <c r="G53" s="8">
        <v>1400</v>
      </c>
      <c r="H53" s="8">
        <v>1600</v>
      </c>
      <c r="I53" s="8">
        <v>1800</v>
      </c>
      <c r="J53" s="8">
        <v>2000</v>
      </c>
      <c r="K53" s="8">
        <v>2200</v>
      </c>
      <c r="L53" s="8">
        <v>2400</v>
      </c>
      <c r="M53" s="8">
        <v>2600</v>
      </c>
      <c r="N53" s="8">
        <v>2800</v>
      </c>
    </row>
    <row r="54" spans="1:14" x14ac:dyDescent="0.3">
      <c r="A54" s="4" t="s">
        <v>21</v>
      </c>
      <c r="B54" s="4" t="s">
        <v>22</v>
      </c>
      <c r="C54" s="4" t="s">
        <v>23</v>
      </c>
      <c r="G54" s="3"/>
      <c r="H54" s="3"/>
      <c r="I54" s="3"/>
      <c r="J54" s="3"/>
    </row>
    <row r="55" spans="1:14" x14ac:dyDescent="0.3">
      <c r="A55" s="9">
        <f>_xlfn.NORM.DIST(B55,$B$50,$B$51,TRUE)</f>
        <v>3.8303805675897356E-3</v>
      </c>
      <c r="B55">
        <v>200</v>
      </c>
      <c r="C55" s="9">
        <f>A55</f>
        <v>3.8303805675897356E-3</v>
      </c>
      <c r="G55" s="3"/>
      <c r="H55" s="3"/>
      <c r="I55" s="3"/>
      <c r="J55" s="3"/>
    </row>
    <row r="56" spans="1:14" x14ac:dyDescent="0.3">
      <c r="A56" s="9">
        <f t="shared" ref="A56:A68" si="0">_xlfn.NORM.DIST(B56,$B$50,$B$51,TRUE)</f>
        <v>9.8153286286453353E-3</v>
      </c>
      <c r="B56">
        <v>400</v>
      </c>
      <c r="C56" s="9">
        <f>A56-A55</f>
        <v>5.9849480610556002E-3</v>
      </c>
      <c r="G56" s="3"/>
      <c r="H56" s="3"/>
      <c r="I56" s="3"/>
      <c r="J56" s="3"/>
    </row>
    <row r="57" spans="1:14" x14ac:dyDescent="0.3">
      <c r="A57" s="9">
        <f t="shared" si="0"/>
        <v>2.2750131948179191E-2</v>
      </c>
      <c r="B57">
        <v>600</v>
      </c>
      <c r="C57" s="9">
        <f t="shared" ref="C57:C67" si="1">A57-A56</f>
        <v>1.2934803319533856E-2</v>
      </c>
    </row>
    <row r="58" spans="1:14" x14ac:dyDescent="0.3">
      <c r="A58" s="9">
        <f t="shared" si="0"/>
        <v>4.7790352272814703E-2</v>
      </c>
      <c r="B58">
        <v>800</v>
      </c>
      <c r="C58" s="9">
        <f t="shared" si="1"/>
        <v>2.5040220324635511E-2</v>
      </c>
    </row>
    <row r="59" spans="1:14" x14ac:dyDescent="0.3">
      <c r="A59" s="9">
        <f t="shared" si="0"/>
        <v>9.1211219725867876E-2</v>
      </c>
      <c r="B59">
        <v>1000</v>
      </c>
      <c r="C59" s="9">
        <f t="shared" si="1"/>
        <v>4.3420867453053173E-2</v>
      </c>
    </row>
    <row r="60" spans="1:14" x14ac:dyDescent="0.3">
      <c r="A60" s="9">
        <f t="shared" si="0"/>
        <v>0.15865525393145699</v>
      </c>
      <c r="B60">
        <v>1200</v>
      </c>
      <c r="C60" s="9">
        <f t="shared" si="1"/>
        <v>6.7444034205589115E-2</v>
      </c>
    </row>
    <row r="61" spans="1:14" x14ac:dyDescent="0.3">
      <c r="A61" s="9">
        <f t="shared" si="0"/>
        <v>0.25249253754692291</v>
      </c>
      <c r="B61">
        <v>1400</v>
      </c>
      <c r="C61" s="9">
        <f t="shared" si="1"/>
        <v>9.3837283615465922E-2</v>
      </c>
    </row>
    <row r="62" spans="1:14" x14ac:dyDescent="0.3">
      <c r="A62" s="9">
        <f t="shared" si="0"/>
        <v>0.36944134018176361</v>
      </c>
      <c r="B62">
        <v>1600</v>
      </c>
      <c r="C62" s="9">
        <f t="shared" si="1"/>
        <v>0.1169488026348407</v>
      </c>
    </row>
    <row r="63" spans="1:14" x14ac:dyDescent="0.3">
      <c r="A63" s="9">
        <f t="shared" si="0"/>
        <v>0.5</v>
      </c>
      <c r="B63">
        <v>1800</v>
      </c>
      <c r="C63" s="9">
        <f t="shared" si="1"/>
        <v>0.13055865981823639</v>
      </c>
    </row>
    <row r="64" spans="1:14" x14ac:dyDescent="0.3">
      <c r="A64" s="9">
        <f t="shared" si="0"/>
        <v>0.63055865981823644</v>
      </c>
      <c r="B64">
        <v>2000</v>
      </c>
      <c r="C64" s="9">
        <f t="shared" si="1"/>
        <v>0.13055865981823644</v>
      </c>
    </row>
    <row r="65" spans="1:10" x14ac:dyDescent="0.3">
      <c r="A65" s="9">
        <f t="shared" si="0"/>
        <v>0.74750746245307709</v>
      </c>
      <c r="B65">
        <v>2200</v>
      </c>
      <c r="C65" s="9">
        <f t="shared" si="1"/>
        <v>0.11694880263484064</v>
      </c>
    </row>
    <row r="66" spans="1:10" x14ac:dyDescent="0.3">
      <c r="A66" s="9">
        <f t="shared" si="0"/>
        <v>0.84134474606854304</v>
      </c>
      <c r="B66">
        <v>2400</v>
      </c>
      <c r="C66" s="9">
        <f t="shared" si="1"/>
        <v>9.383728361546595E-2</v>
      </c>
    </row>
    <row r="67" spans="1:10" x14ac:dyDescent="0.3">
      <c r="A67" s="9">
        <f t="shared" si="0"/>
        <v>0.90878878027413212</v>
      </c>
      <c r="B67">
        <v>2600</v>
      </c>
      <c r="C67" s="9">
        <f t="shared" si="1"/>
        <v>6.7444034205589087E-2</v>
      </c>
    </row>
    <row r="68" spans="1:10" x14ac:dyDescent="0.3">
      <c r="A68" s="9">
        <f t="shared" si="0"/>
        <v>0.9522096477271853</v>
      </c>
      <c r="B68">
        <v>2800</v>
      </c>
      <c r="C68" s="9">
        <f>1-A67</f>
        <v>9.1211219725867876E-2</v>
      </c>
    </row>
    <row r="69" spans="1:10" x14ac:dyDescent="0.3">
      <c r="C69" s="9">
        <f>SUM(C55:C68)</f>
        <v>1</v>
      </c>
    </row>
    <row r="71" spans="1:10" ht="25.8" x14ac:dyDescent="0.5">
      <c r="A71" s="34" t="s">
        <v>25</v>
      </c>
      <c r="B71" s="34"/>
      <c r="C71" s="34"/>
      <c r="D71" s="34"/>
      <c r="E71" s="34"/>
    </row>
    <row r="73" spans="1:10" ht="14.4" customHeight="1" x14ac:dyDescent="0.3">
      <c r="A73" s="35" t="s">
        <v>26</v>
      </c>
      <c r="B73" s="35"/>
      <c r="C73" s="35"/>
      <c r="D73" s="35"/>
      <c r="E73" s="35"/>
      <c r="F73" s="35"/>
      <c r="G73" s="35"/>
      <c r="H73" s="35"/>
      <c r="I73" s="35"/>
      <c r="J73" s="35"/>
    </row>
    <row r="74" spans="1:10" x14ac:dyDescent="0.3">
      <c r="A74" s="35"/>
      <c r="B74" s="35"/>
      <c r="C74" s="35"/>
      <c r="D74" s="35"/>
      <c r="E74" s="35"/>
      <c r="F74" s="35"/>
      <c r="G74" s="35"/>
      <c r="H74" s="35"/>
      <c r="I74" s="35"/>
      <c r="J74" s="35"/>
    </row>
    <row r="75" spans="1:10" x14ac:dyDescent="0.3">
      <c r="A75" s="35"/>
      <c r="B75" s="35"/>
      <c r="C75" s="35"/>
      <c r="D75" s="35"/>
      <c r="E75" s="35"/>
      <c r="F75" s="35"/>
      <c r="G75" s="35"/>
      <c r="H75" s="35"/>
      <c r="I75" s="35"/>
      <c r="J75" s="35"/>
    </row>
    <row r="76" spans="1:10" x14ac:dyDescent="0.3">
      <c r="A76" s="35"/>
      <c r="B76" s="35"/>
      <c r="C76" s="35"/>
      <c r="D76" s="35"/>
      <c r="E76" s="35"/>
      <c r="F76" s="35"/>
      <c r="G76" s="35"/>
      <c r="H76" s="35"/>
      <c r="I76" s="35"/>
      <c r="J76" s="35"/>
    </row>
    <row r="77" spans="1:10" x14ac:dyDescent="0.3">
      <c r="A77" s="3"/>
      <c r="B77" s="3"/>
      <c r="C77" s="3"/>
      <c r="D77" s="3"/>
      <c r="E77" s="3"/>
      <c r="F77" s="3"/>
      <c r="G77" s="3"/>
      <c r="H77" s="3"/>
      <c r="I77" s="3"/>
      <c r="J77" s="3"/>
    </row>
    <row r="78" spans="1:10" x14ac:dyDescent="0.3">
      <c r="A78" s="4" t="s">
        <v>16</v>
      </c>
      <c r="B78" s="5">
        <v>1800</v>
      </c>
    </row>
    <row r="79" spans="1:10" x14ac:dyDescent="0.3">
      <c r="A79" s="4" t="s">
        <v>17</v>
      </c>
      <c r="B79" s="5">
        <v>600</v>
      </c>
    </row>
    <row r="80" spans="1:10" x14ac:dyDescent="0.3">
      <c r="C80" s="6" t="s">
        <v>18</v>
      </c>
      <c r="D80" s="11">
        <v>20</v>
      </c>
      <c r="E80" s="12" t="s">
        <v>19</v>
      </c>
      <c r="F80" s="11">
        <v>7.5</v>
      </c>
    </row>
    <row r="81" spans="1:13" x14ac:dyDescent="0.3">
      <c r="C81" s="4" t="s">
        <v>20</v>
      </c>
      <c r="D81" s="13">
        <v>1000</v>
      </c>
      <c r="E81" s="14">
        <v>1200</v>
      </c>
      <c r="F81" s="14">
        <v>1400</v>
      </c>
      <c r="G81" s="14">
        <v>1600</v>
      </c>
      <c r="H81" s="14">
        <v>1800</v>
      </c>
      <c r="I81" s="14">
        <v>2000</v>
      </c>
      <c r="J81" s="14">
        <v>2200</v>
      </c>
      <c r="K81" s="14">
        <v>2400</v>
      </c>
      <c r="L81" s="14">
        <v>2600</v>
      </c>
      <c r="M81" s="15">
        <v>2800</v>
      </c>
    </row>
    <row r="82" spans="1:13" x14ac:dyDescent="0.3">
      <c r="A82" s="4" t="s">
        <v>21</v>
      </c>
      <c r="B82" s="4" t="s">
        <v>22</v>
      </c>
      <c r="C82" s="4" t="s">
        <v>23</v>
      </c>
      <c r="D82" s="4"/>
      <c r="E82" s="4"/>
    </row>
    <row r="83" spans="1:13" x14ac:dyDescent="0.3">
      <c r="A83" s="16">
        <f>_xlfn.NORM.DIST($B83,$B$78,$B$79,TRUE)</f>
        <v>3.8303805675897356E-3</v>
      </c>
      <c r="B83" s="19">
        <v>200</v>
      </c>
      <c r="C83" s="16">
        <f>A83</f>
        <v>3.8303805675897356E-3</v>
      </c>
      <c r="D83" s="24">
        <f>$D$80*MIN($B83,D$81)-$F$80*D$81</f>
        <v>-3500</v>
      </c>
      <c r="E83" s="25">
        <f t="shared" ref="E83:M96" si="2">$D$80*MIN($B83,E$81)-$F$80*E$81</f>
        <v>-5000</v>
      </c>
      <c r="F83" s="25">
        <f t="shared" si="2"/>
        <v>-6500</v>
      </c>
      <c r="G83" s="25">
        <f t="shared" si="2"/>
        <v>-8000</v>
      </c>
      <c r="H83" s="25">
        <f t="shared" si="2"/>
        <v>-9500</v>
      </c>
      <c r="I83" s="25">
        <f t="shared" si="2"/>
        <v>-11000</v>
      </c>
      <c r="J83" s="25">
        <f t="shared" si="2"/>
        <v>-12500</v>
      </c>
      <c r="K83" s="25">
        <f t="shared" si="2"/>
        <v>-14000</v>
      </c>
      <c r="L83" s="25">
        <f t="shared" si="2"/>
        <v>-15500</v>
      </c>
      <c r="M83" s="26">
        <f t="shared" si="2"/>
        <v>-17000</v>
      </c>
    </row>
    <row r="84" spans="1:13" x14ac:dyDescent="0.3">
      <c r="A84" s="17">
        <f t="shared" ref="A84:A96" si="3">_xlfn.NORM.DIST($B84,$B$78,$B$79,TRUE)</f>
        <v>9.8153286286453353E-3</v>
      </c>
      <c r="B84" s="20">
        <v>400</v>
      </c>
      <c r="C84" s="23">
        <f>A84-A83</f>
        <v>5.9849480610556002E-3</v>
      </c>
      <c r="D84" s="27">
        <f t="shared" ref="D84:D96" si="4">$D$80*MIN($B84,D$81)-$F$80*D$81</f>
        <v>500</v>
      </c>
      <c r="E84" s="8">
        <f t="shared" si="2"/>
        <v>-1000</v>
      </c>
      <c r="F84" s="8">
        <f t="shared" si="2"/>
        <v>-2500</v>
      </c>
      <c r="G84" s="8">
        <f t="shared" si="2"/>
        <v>-4000</v>
      </c>
      <c r="H84" s="8">
        <f t="shared" si="2"/>
        <v>-5500</v>
      </c>
      <c r="I84" s="8">
        <f t="shared" si="2"/>
        <v>-7000</v>
      </c>
      <c r="J84" s="8">
        <f t="shared" si="2"/>
        <v>-8500</v>
      </c>
      <c r="K84" s="8">
        <f t="shared" si="2"/>
        <v>-10000</v>
      </c>
      <c r="L84" s="8">
        <f t="shared" si="2"/>
        <v>-11500</v>
      </c>
      <c r="M84" s="28">
        <f t="shared" si="2"/>
        <v>-13000</v>
      </c>
    </row>
    <row r="85" spans="1:13" x14ac:dyDescent="0.3">
      <c r="A85" s="17">
        <f t="shared" si="3"/>
        <v>2.2750131948179191E-2</v>
      </c>
      <c r="B85" s="20">
        <v>600</v>
      </c>
      <c r="C85" s="23">
        <f t="shared" ref="C85:C95" si="5">A85-A84</f>
        <v>1.2934803319533856E-2</v>
      </c>
      <c r="D85" s="27">
        <f t="shared" si="4"/>
        <v>4500</v>
      </c>
      <c r="E85" s="8">
        <f t="shared" si="2"/>
        <v>3000</v>
      </c>
      <c r="F85" s="8">
        <f t="shared" si="2"/>
        <v>1500</v>
      </c>
      <c r="G85" s="8">
        <f t="shared" si="2"/>
        <v>0</v>
      </c>
      <c r="H85" s="8">
        <f t="shared" si="2"/>
        <v>-1500</v>
      </c>
      <c r="I85" s="8">
        <f t="shared" si="2"/>
        <v>-3000</v>
      </c>
      <c r="J85" s="8">
        <f t="shared" si="2"/>
        <v>-4500</v>
      </c>
      <c r="K85" s="8">
        <f t="shared" si="2"/>
        <v>-6000</v>
      </c>
      <c r="L85" s="8">
        <f t="shared" si="2"/>
        <v>-7500</v>
      </c>
      <c r="M85" s="28">
        <f t="shared" si="2"/>
        <v>-9000</v>
      </c>
    </row>
    <row r="86" spans="1:13" x14ac:dyDescent="0.3">
      <c r="A86" s="17">
        <f t="shared" si="3"/>
        <v>4.7790352272814703E-2</v>
      </c>
      <c r="B86" s="20">
        <v>800</v>
      </c>
      <c r="C86" s="23">
        <f t="shared" si="5"/>
        <v>2.5040220324635511E-2</v>
      </c>
      <c r="D86" s="27">
        <f t="shared" si="4"/>
        <v>8500</v>
      </c>
      <c r="E86" s="8">
        <f t="shared" si="2"/>
        <v>7000</v>
      </c>
      <c r="F86" s="8">
        <f t="shared" si="2"/>
        <v>5500</v>
      </c>
      <c r="G86" s="8">
        <f t="shared" si="2"/>
        <v>4000</v>
      </c>
      <c r="H86" s="8">
        <f t="shared" si="2"/>
        <v>2500</v>
      </c>
      <c r="I86" s="8">
        <f t="shared" si="2"/>
        <v>1000</v>
      </c>
      <c r="J86" s="8">
        <f t="shared" si="2"/>
        <v>-500</v>
      </c>
      <c r="K86" s="8">
        <f t="shared" si="2"/>
        <v>-2000</v>
      </c>
      <c r="L86" s="8">
        <f t="shared" si="2"/>
        <v>-3500</v>
      </c>
      <c r="M86" s="28">
        <f t="shared" si="2"/>
        <v>-5000</v>
      </c>
    </row>
    <row r="87" spans="1:13" x14ac:dyDescent="0.3">
      <c r="A87" s="17">
        <f t="shared" si="3"/>
        <v>9.1211219725867876E-2</v>
      </c>
      <c r="B87" s="20">
        <v>1000</v>
      </c>
      <c r="C87" s="23">
        <f t="shared" si="5"/>
        <v>4.3420867453053173E-2</v>
      </c>
      <c r="D87" s="27">
        <f t="shared" si="4"/>
        <v>12500</v>
      </c>
      <c r="E87" s="8">
        <f t="shared" si="2"/>
        <v>11000</v>
      </c>
      <c r="F87" s="8">
        <f t="shared" si="2"/>
        <v>9500</v>
      </c>
      <c r="G87" s="8">
        <f t="shared" si="2"/>
        <v>8000</v>
      </c>
      <c r="H87" s="8">
        <f t="shared" si="2"/>
        <v>6500</v>
      </c>
      <c r="I87" s="8">
        <f t="shared" si="2"/>
        <v>5000</v>
      </c>
      <c r="J87" s="8">
        <f t="shared" si="2"/>
        <v>3500</v>
      </c>
      <c r="K87" s="8">
        <f t="shared" si="2"/>
        <v>2000</v>
      </c>
      <c r="L87" s="8">
        <f t="shared" si="2"/>
        <v>500</v>
      </c>
      <c r="M87" s="28">
        <f t="shared" si="2"/>
        <v>-1000</v>
      </c>
    </row>
    <row r="88" spans="1:13" x14ac:dyDescent="0.3">
      <c r="A88" s="17">
        <f t="shared" si="3"/>
        <v>0.15865525393145699</v>
      </c>
      <c r="B88" s="20">
        <v>1200</v>
      </c>
      <c r="C88" s="23">
        <f t="shared" si="5"/>
        <v>6.7444034205589115E-2</v>
      </c>
      <c r="D88" s="27">
        <f t="shared" si="4"/>
        <v>12500</v>
      </c>
      <c r="E88" s="8">
        <f t="shared" si="2"/>
        <v>15000</v>
      </c>
      <c r="F88" s="8">
        <f t="shared" si="2"/>
        <v>13500</v>
      </c>
      <c r="G88" s="8">
        <f t="shared" si="2"/>
        <v>12000</v>
      </c>
      <c r="H88" s="8">
        <f t="shared" si="2"/>
        <v>10500</v>
      </c>
      <c r="I88" s="8">
        <f t="shared" si="2"/>
        <v>9000</v>
      </c>
      <c r="J88" s="8">
        <f t="shared" si="2"/>
        <v>7500</v>
      </c>
      <c r="K88" s="8">
        <f t="shared" si="2"/>
        <v>6000</v>
      </c>
      <c r="L88" s="8">
        <f t="shared" si="2"/>
        <v>4500</v>
      </c>
      <c r="M88" s="28">
        <f t="shared" si="2"/>
        <v>3000</v>
      </c>
    </row>
    <row r="89" spans="1:13" x14ac:dyDescent="0.3">
      <c r="A89" s="17">
        <f t="shared" si="3"/>
        <v>0.25249253754692291</v>
      </c>
      <c r="B89" s="20">
        <v>1400</v>
      </c>
      <c r="C89" s="23">
        <f t="shared" si="5"/>
        <v>9.3837283615465922E-2</v>
      </c>
      <c r="D89" s="27">
        <f t="shared" si="4"/>
        <v>12500</v>
      </c>
      <c r="E89" s="8">
        <f t="shared" si="2"/>
        <v>15000</v>
      </c>
      <c r="F89" s="8">
        <f t="shared" si="2"/>
        <v>17500</v>
      </c>
      <c r="G89" s="8">
        <f t="shared" si="2"/>
        <v>16000</v>
      </c>
      <c r="H89" s="8">
        <f t="shared" si="2"/>
        <v>14500</v>
      </c>
      <c r="I89" s="8">
        <f t="shared" si="2"/>
        <v>13000</v>
      </c>
      <c r="J89" s="8">
        <f t="shared" si="2"/>
        <v>11500</v>
      </c>
      <c r="K89" s="8">
        <f t="shared" si="2"/>
        <v>10000</v>
      </c>
      <c r="L89" s="8">
        <f t="shared" si="2"/>
        <v>8500</v>
      </c>
      <c r="M89" s="28">
        <f t="shared" si="2"/>
        <v>7000</v>
      </c>
    </row>
    <row r="90" spans="1:13" x14ac:dyDescent="0.3">
      <c r="A90" s="17">
        <f t="shared" si="3"/>
        <v>0.36944134018176361</v>
      </c>
      <c r="B90" s="20">
        <v>1600</v>
      </c>
      <c r="C90" s="23">
        <f t="shared" si="5"/>
        <v>0.1169488026348407</v>
      </c>
      <c r="D90" s="27">
        <f t="shared" si="4"/>
        <v>12500</v>
      </c>
      <c r="E90" s="8">
        <f t="shared" si="2"/>
        <v>15000</v>
      </c>
      <c r="F90" s="8">
        <f t="shared" si="2"/>
        <v>17500</v>
      </c>
      <c r="G90" s="8">
        <f t="shared" si="2"/>
        <v>20000</v>
      </c>
      <c r="H90" s="8">
        <f t="shared" si="2"/>
        <v>18500</v>
      </c>
      <c r="I90" s="8">
        <f t="shared" si="2"/>
        <v>17000</v>
      </c>
      <c r="J90" s="8">
        <f t="shared" si="2"/>
        <v>15500</v>
      </c>
      <c r="K90" s="8">
        <f t="shared" si="2"/>
        <v>14000</v>
      </c>
      <c r="L90" s="8">
        <f t="shared" si="2"/>
        <v>12500</v>
      </c>
      <c r="M90" s="28">
        <f t="shared" si="2"/>
        <v>11000</v>
      </c>
    </row>
    <row r="91" spans="1:13" x14ac:dyDescent="0.3">
      <c r="A91" s="17">
        <f t="shared" si="3"/>
        <v>0.5</v>
      </c>
      <c r="B91" s="20">
        <v>1800</v>
      </c>
      <c r="C91" s="23">
        <f t="shared" si="5"/>
        <v>0.13055865981823639</v>
      </c>
      <c r="D91" s="27">
        <f t="shared" si="4"/>
        <v>12500</v>
      </c>
      <c r="E91" s="8">
        <f t="shared" si="2"/>
        <v>15000</v>
      </c>
      <c r="F91" s="8">
        <f t="shared" si="2"/>
        <v>17500</v>
      </c>
      <c r="G91" s="8">
        <f t="shared" si="2"/>
        <v>20000</v>
      </c>
      <c r="H91" s="8">
        <f t="shared" si="2"/>
        <v>22500</v>
      </c>
      <c r="I91" s="8">
        <f t="shared" si="2"/>
        <v>21000</v>
      </c>
      <c r="J91" s="8">
        <f t="shared" si="2"/>
        <v>19500</v>
      </c>
      <c r="K91" s="8">
        <f t="shared" si="2"/>
        <v>18000</v>
      </c>
      <c r="L91" s="8">
        <f t="shared" si="2"/>
        <v>16500</v>
      </c>
      <c r="M91" s="28">
        <f t="shared" si="2"/>
        <v>15000</v>
      </c>
    </row>
    <row r="92" spans="1:13" x14ac:dyDescent="0.3">
      <c r="A92" s="17">
        <f t="shared" si="3"/>
        <v>0.63055865981823644</v>
      </c>
      <c r="B92" s="20">
        <v>2000</v>
      </c>
      <c r="C92" s="23">
        <f t="shared" si="5"/>
        <v>0.13055865981823644</v>
      </c>
      <c r="D92" s="27">
        <f t="shared" si="4"/>
        <v>12500</v>
      </c>
      <c r="E92" s="8">
        <f t="shared" si="2"/>
        <v>15000</v>
      </c>
      <c r="F92" s="8">
        <f t="shared" si="2"/>
        <v>17500</v>
      </c>
      <c r="G92" s="8">
        <f t="shared" si="2"/>
        <v>20000</v>
      </c>
      <c r="H92" s="8">
        <f t="shared" si="2"/>
        <v>22500</v>
      </c>
      <c r="I92" s="8">
        <f t="shared" si="2"/>
        <v>25000</v>
      </c>
      <c r="J92" s="8">
        <f t="shared" si="2"/>
        <v>23500</v>
      </c>
      <c r="K92" s="8">
        <f t="shared" si="2"/>
        <v>22000</v>
      </c>
      <c r="L92" s="8">
        <f t="shared" si="2"/>
        <v>20500</v>
      </c>
      <c r="M92" s="28">
        <f t="shared" si="2"/>
        <v>19000</v>
      </c>
    </row>
    <row r="93" spans="1:13" x14ac:dyDescent="0.3">
      <c r="A93" s="17">
        <f t="shared" si="3"/>
        <v>0.74750746245307709</v>
      </c>
      <c r="B93" s="20">
        <v>2200</v>
      </c>
      <c r="C93" s="23">
        <f t="shared" si="5"/>
        <v>0.11694880263484064</v>
      </c>
      <c r="D93" s="27">
        <f>$D$80*MIN($B93,D$81)-$F$80*D$81</f>
        <v>12500</v>
      </c>
      <c r="E93" s="8">
        <f t="shared" si="2"/>
        <v>15000</v>
      </c>
      <c r="F93" s="8">
        <f t="shared" si="2"/>
        <v>17500</v>
      </c>
      <c r="G93" s="8">
        <f t="shared" si="2"/>
        <v>20000</v>
      </c>
      <c r="H93" s="8">
        <f t="shared" si="2"/>
        <v>22500</v>
      </c>
      <c r="I93" s="8">
        <f t="shared" si="2"/>
        <v>25000</v>
      </c>
      <c r="J93" s="8">
        <f t="shared" si="2"/>
        <v>27500</v>
      </c>
      <c r="K93" s="8">
        <f t="shared" si="2"/>
        <v>26000</v>
      </c>
      <c r="L93" s="8">
        <f t="shared" si="2"/>
        <v>24500</v>
      </c>
      <c r="M93" s="28">
        <f t="shared" si="2"/>
        <v>23000</v>
      </c>
    </row>
    <row r="94" spans="1:13" x14ac:dyDescent="0.3">
      <c r="A94" s="17">
        <f t="shared" si="3"/>
        <v>0.84134474606854304</v>
      </c>
      <c r="B94" s="20">
        <v>2400</v>
      </c>
      <c r="C94" s="23">
        <f t="shared" si="5"/>
        <v>9.383728361546595E-2</v>
      </c>
      <c r="D94" s="27">
        <f t="shared" si="4"/>
        <v>12500</v>
      </c>
      <c r="E94" s="8">
        <f t="shared" si="2"/>
        <v>15000</v>
      </c>
      <c r="F94" s="8">
        <f t="shared" si="2"/>
        <v>17500</v>
      </c>
      <c r="G94" s="8">
        <f t="shared" si="2"/>
        <v>20000</v>
      </c>
      <c r="H94" s="8">
        <f t="shared" si="2"/>
        <v>22500</v>
      </c>
      <c r="I94" s="8">
        <f t="shared" si="2"/>
        <v>25000</v>
      </c>
      <c r="J94" s="8">
        <f t="shared" si="2"/>
        <v>27500</v>
      </c>
      <c r="K94" s="8">
        <f t="shared" si="2"/>
        <v>30000</v>
      </c>
      <c r="L94" s="8">
        <f t="shared" si="2"/>
        <v>28500</v>
      </c>
      <c r="M94" s="28">
        <f t="shared" si="2"/>
        <v>27000</v>
      </c>
    </row>
    <row r="95" spans="1:13" x14ac:dyDescent="0.3">
      <c r="A95" s="17">
        <f t="shared" si="3"/>
        <v>0.90878878027413212</v>
      </c>
      <c r="B95" s="21">
        <v>2600</v>
      </c>
      <c r="C95" s="23">
        <f t="shared" si="5"/>
        <v>6.7444034205589087E-2</v>
      </c>
      <c r="D95" s="27">
        <f>$D$80*MIN($B95,D$81)-$F$80*D$81</f>
        <v>12500</v>
      </c>
      <c r="E95" s="8">
        <f t="shared" si="2"/>
        <v>15000</v>
      </c>
      <c r="F95" s="8">
        <f t="shared" si="2"/>
        <v>17500</v>
      </c>
      <c r="G95" s="8">
        <f t="shared" si="2"/>
        <v>20000</v>
      </c>
      <c r="H95" s="8">
        <f t="shared" si="2"/>
        <v>22500</v>
      </c>
      <c r="I95" s="8">
        <f t="shared" si="2"/>
        <v>25000</v>
      </c>
      <c r="J95" s="8">
        <f t="shared" si="2"/>
        <v>27500</v>
      </c>
      <c r="K95" s="8">
        <f t="shared" si="2"/>
        <v>30000</v>
      </c>
      <c r="L95" s="8">
        <f t="shared" si="2"/>
        <v>32500</v>
      </c>
      <c r="M95" s="28">
        <f t="shared" si="2"/>
        <v>31000</v>
      </c>
    </row>
    <row r="96" spans="1:13" x14ac:dyDescent="0.3">
      <c r="A96" s="18">
        <f t="shared" si="3"/>
        <v>0.9522096477271853</v>
      </c>
      <c r="B96" s="22">
        <v>2800</v>
      </c>
      <c r="C96" s="18">
        <f>1-A95</f>
        <v>9.1211219725867876E-2</v>
      </c>
      <c r="D96" s="29">
        <f t="shared" si="4"/>
        <v>12500</v>
      </c>
      <c r="E96" s="30">
        <f t="shared" si="2"/>
        <v>15000</v>
      </c>
      <c r="F96" s="30">
        <f t="shared" si="2"/>
        <v>17500</v>
      </c>
      <c r="G96" s="30">
        <f t="shared" si="2"/>
        <v>20000</v>
      </c>
      <c r="H96" s="30">
        <f t="shared" si="2"/>
        <v>22500</v>
      </c>
      <c r="I96" s="30">
        <f t="shared" si="2"/>
        <v>25000</v>
      </c>
      <c r="J96" s="30">
        <f t="shared" si="2"/>
        <v>27500</v>
      </c>
      <c r="K96" s="30">
        <f t="shared" si="2"/>
        <v>30000</v>
      </c>
      <c r="L96" s="30">
        <f t="shared" si="2"/>
        <v>32500</v>
      </c>
      <c r="M96" s="31">
        <f t="shared" si="2"/>
        <v>35000</v>
      </c>
    </row>
    <row r="98" spans="1:9" x14ac:dyDescent="0.3">
      <c r="A98" s="36" t="s">
        <v>27</v>
      </c>
      <c r="B98" s="37"/>
      <c r="C98" s="37"/>
      <c r="D98" s="37"/>
      <c r="E98" s="37"/>
      <c r="F98" s="37"/>
      <c r="G98" s="37"/>
    </row>
    <row r="99" spans="1:9" x14ac:dyDescent="0.3">
      <c r="A99" s="39" t="s">
        <v>29</v>
      </c>
      <c r="B99" s="39"/>
      <c r="C99" s="39"/>
      <c r="D99" s="39"/>
      <c r="E99" s="39"/>
    </row>
    <row r="100" spans="1:9" x14ac:dyDescent="0.3">
      <c r="A100" s="39"/>
      <c r="B100" s="39"/>
      <c r="C100" s="39"/>
      <c r="D100" s="39"/>
      <c r="E100" s="39"/>
    </row>
    <row r="101" spans="1:9" x14ac:dyDescent="0.3">
      <c r="A101" s="40" t="s">
        <v>28</v>
      </c>
      <c r="B101" s="40"/>
      <c r="C101" s="40"/>
      <c r="D101" s="40"/>
      <c r="E101" s="40"/>
    </row>
    <row r="102" spans="1:9" x14ac:dyDescent="0.3">
      <c r="A102" s="40"/>
      <c r="B102" s="40"/>
      <c r="C102" s="40"/>
      <c r="D102" s="40"/>
      <c r="E102" s="40"/>
    </row>
    <row r="104" spans="1:9" ht="25.8" x14ac:dyDescent="0.5">
      <c r="A104" s="34" t="s">
        <v>30</v>
      </c>
      <c r="B104" s="34"/>
      <c r="C104" s="34"/>
      <c r="D104" s="34"/>
      <c r="E104" s="34"/>
    </row>
    <row r="105" spans="1:9" x14ac:dyDescent="0.3">
      <c r="A105" s="35" t="s">
        <v>31</v>
      </c>
      <c r="B105" s="35"/>
      <c r="C105" s="35"/>
      <c r="D105" s="35"/>
      <c r="E105" s="35"/>
      <c r="F105" s="35"/>
      <c r="G105" s="35"/>
      <c r="H105" s="35"/>
      <c r="I105" s="35"/>
    </row>
    <row r="106" spans="1:9" x14ac:dyDescent="0.3">
      <c r="A106" s="35"/>
      <c r="B106" s="35"/>
      <c r="C106" s="35"/>
      <c r="D106" s="35"/>
      <c r="E106" s="35"/>
      <c r="F106" s="35"/>
      <c r="G106" s="35"/>
      <c r="H106" s="35"/>
      <c r="I106" s="35"/>
    </row>
    <row r="107" spans="1:9" x14ac:dyDescent="0.3">
      <c r="A107" s="35"/>
      <c r="B107" s="35"/>
      <c r="C107" s="35"/>
      <c r="D107" s="35"/>
      <c r="E107" s="35"/>
      <c r="F107" s="35"/>
      <c r="G107" s="35"/>
      <c r="H107" s="35"/>
      <c r="I107" s="35"/>
    </row>
    <row r="108" spans="1:9" x14ac:dyDescent="0.3">
      <c r="A108" s="35"/>
      <c r="B108" s="35"/>
      <c r="C108" s="35"/>
      <c r="D108" s="35"/>
      <c r="E108" s="35"/>
      <c r="F108" s="35"/>
      <c r="G108" s="35"/>
      <c r="H108" s="35"/>
      <c r="I108" s="35"/>
    </row>
    <row r="110" spans="1:9" x14ac:dyDescent="0.3">
      <c r="A110" s="4" t="s">
        <v>16</v>
      </c>
      <c r="B110" s="5">
        <v>1800</v>
      </c>
    </row>
    <row r="111" spans="1:9" x14ac:dyDescent="0.3">
      <c r="A111" s="4" t="s">
        <v>17</v>
      </c>
      <c r="B111" s="5">
        <v>600</v>
      </c>
    </row>
    <row r="112" spans="1:9" x14ac:dyDescent="0.3">
      <c r="C112" s="6" t="s">
        <v>18</v>
      </c>
      <c r="D112" s="11">
        <v>20</v>
      </c>
      <c r="E112" s="12" t="s">
        <v>19</v>
      </c>
      <c r="F112" s="11">
        <v>7.5</v>
      </c>
    </row>
    <row r="113" spans="1:13" x14ac:dyDescent="0.3">
      <c r="C113" s="4" t="s">
        <v>20</v>
      </c>
      <c r="D113" s="13">
        <v>1000</v>
      </c>
      <c r="E113" s="14">
        <v>1200</v>
      </c>
      <c r="F113" s="14">
        <v>1400</v>
      </c>
      <c r="G113" s="14">
        <v>1600</v>
      </c>
      <c r="H113" s="14">
        <v>1800</v>
      </c>
      <c r="I113" s="14">
        <v>2000</v>
      </c>
      <c r="J113" s="14">
        <v>2200</v>
      </c>
      <c r="K113" s="14">
        <v>2400</v>
      </c>
      <c r="L113" s="14">
        <v>2600</v>
      </c>
      <c r="M113" s="15">
        <v>2800</v>
      </c>
    </row>
    <row r="114" spans="1:13" x14ac:dyDescent="0.3">
      <c r="A114" s="4" t="s">
        <v>21</v>
      </c>
      <c r="B114" s="4" t="s">
        <v>22</v>
      </c>
      <c r="C114" s="4" t="s">
        <v>23</v>
      </c>
      <c r="D114" s="4"/>
      <c r="E114" s="4"/>
    </row>
    <row r="115" spans="1:13" x14ac:dyDescent="0.3">
      <c r="A115" s="16">
        <f>_xlfn.NORM.DIST($B115,$B$78,$B$79,TRUE)</f>
        <v>3.8303805675897356E-3</v>
      </c>
      <c r="B115" s="19">
        <v>200</v>
      </c>
      <c r="C115" s="16">
        <f>A115</f>
        <v>3.8303805675897356E-3</v>
      </c>
      <c r="D115" s="24">
        <f>$D$80*MIN($B115,D$81)-$F$80*D$81</f>
        <v>-3500</v>
      </c>
      <c r="E115" s="25">
        <f t="shared" ref="E115:M128" si="6">$D$80*MIN($B115,E$81)-$F$80*E$81</f>
        <v>-5000</v>
      </c>
      <c r="F115" s="25">
        <f t="shared" si="6"/>
        <v>-6500</v>
      </c>
      <c r="G115" s="25">
        <f t="shared" si="6"/>
        <v>-8000</v>
      </c>
      <c r="H115" s="25">
        <f t="shared" si="6"/>
        <v>-9500</v>
      </c>
      <c r="I115" s="25">
        <f t="shared" si="6"/>
        <v>-11000</v>
      </c>
      <c r="J115" s="25">
        <f t="shared" si="6"/>
        <v>-12500</v>
      </c>
      <c r="K115" s="25">
        <f t="shared" si="6"/>
        <v>-14000</v>
      </c>
      <c r="L115" s="25">
        <f t="shared" si="6"/>
        <v>-15500</v>
      </c>
      <c r="M115" s="26">
        <f t="shared" si="6"/>
        <v>-17000</v>
      </c>
    </row>
    <row r="116" spans="1:13" x14ac:dyDescent="0.3">
      <c r="A116" s="17">
        <f t="shared" ref="A116:A128" si="7">_xlfn.NORM.DIST($B116,$B$78,$B$79,TRUE)</f>
        <v>9.8153286286453353E-3</v>
      </c>
      <c r="B116" s="20">
        <v>400</v>
      </c>
      <c r="C116" s="23">
        <f>A116-A115</f>
        <v>5.9849480610556002E-3</v>
      </c>
      <c r="D116" s="27">
        <f t="shared" ref="D116:D128" si="8">$D$80*MIN($B116,D$81)-$F$80*D$81</f>
        <v>500</v>
      </c>
      <c r="E116" s="8">
        <f t="shared" si="6"/>
        <v>-1000</v>
      </c>
      <c r="F116" s="8">
        <f t="shared" si="6"/>
        <v>-2500</v>
      </c>
      <c r="G116" s="8">
        <f t="shared" si="6"/>
        <v>-4000</v>
      </c>
      <c r="H116" s="8">
        <f t="shared" si="6"/>
        <v>-5500</v>
      </c>
      <c r="I116" s="8">
        <f t="shared" si="6"/>
        <v>-7000</v>
      </c>
      <c r="J116" s="8">
        <f t="shared" si="6"/>
        <v>-8500</v>
      </c>
      <c r="K116" s="8">
        <f t="shared" si="6"/>
        <v>-10000</v>
      </c>
      <c r="L116" s="8">
        <f t="shared" si="6"/>
        <v>-11500</v>
      </c>
      <c r="M116" s="28">
        <f t="shared" si="6"/>
        <v>-13000</v>
      </c>
    </row>
    <row r="117" spans="1:13" x14ac:dyDescent="0.3">
      <c r="A117" s="17">
        <f t="shared" si="7"/>
        <v>2.2750131948179191E-2</v>
      </c>
      <c r="B117" s="20">
        <v>600</v>
      </c>
      <c r="C117" s="23">
        <f t="shared" ref="C117:C127" si="9">A117-A116</f>
        <v>1.2934803319533856E-2</v>
      </c>
      <c r="D117" s="27">
        <f t="shared" si="8"/>
        <v>4500</v>
      </c>
      <c r="E117" s="8">
        <f t="shared" si="6"/>
        <v>3000</v>
      </c>
      <c r="F117" s="8">
        <f t="shared" si="6"/>
        <v>1500</v>
      </c>
      <c r="G117" s="8">
        <f t="shared" si="6"/>
        <v>0</v>
      </c>
      <c r="H117" s="8">
        <f t="shared" si="6"/>
        <v>-1500</v>
      </c>
      <c r="I117" s="8">
        <f t="shared" si="6"/>
        <v>-3000</v>
      </c>
      <c r="J117" s="8">
        <f t="shared" si="6"/>
        <v>-4500</v>
      </c>
      <c r="K117" s="8">
        <f t="shared" si="6"/>
        <v>-6000</v>
      </c>
      <c r="L117" s="8">
        <f t="shared" si="6"/>
        <v>-7500</v>
      </c>
      <c r="M117" s="28">
        <f t="shared" si="6"/>
        <v>-9000</v>
      </c>
    </row>
    <row r="118" spans="1:13" x14ac:dyDescent="0.3">
      <c r="A118" s="17">
        <f t="shared" si="7"/>
        <v>4.7790352272814703E-2</v>
      </c>
      <c r="B118" s="20">
        <v>800</v>
      </c>
      <c r="C118" s="23">
        <f t="shared" si="9"/>
        <v>2.5040220324635511E-2</v>
      </c>
      <c r="D118" s="27">
        <f t="shared" si="8"/>
        <v>8500</v>
      </c>
      <c r="E118" s="8">
        <f t="shared" si="6"/>
        <v>7000</v>
      </c>
      <c r="F118" s="8">
        <f t="shared" si="6"/>
        <v>5500</v>
      </c>
      <c r="G118" s="8">
        <f t="shared" si="6"/>
        <v>4000</v>
      </c>
      <c r="H118" s="8">
        <f t="shared" si="6"/>
        <v>2500</v>
      </c>
      <c r="I118" s="8">
        <f t="shared" si="6"/>
        <v>1000</v>
      </c>
      <c r="J118" s="8">
        <f t="shared" si="6"/>
        <v>-500</v>
      </c>
      <c r="K118" s="8">
        <f t="shared" si="6"/>
        <v>-2000</v>
      </c>
      <c r="L118" s="8">
        <f t="shared" si="6"/>
        <v>-3500</v>
      </c>
      <c r="M118" s="28">
        <f t="shared" si="6"/>
        <v>-5000</v>
      </c>
    </row>
    <row r="119" spans="1:13" x14ac:dyDescent="0.3">
      <c r="A119" s="17">
        <f t="shared" si="7"/>
        <v>9.1211219725867876E-2</v>
      </c>
      <c r="B119" s="20">
        <v>1000</v>
      </c>
      <c r="C119" s="23">
        <f t="shared" si="9"/>
        <v>4.3420867453053173E-2</v>
      </c>
      <c r="D119" s="27">
        <f t="shared" si="8"/>
        <v>12500</v>
      </c>
      <c r="E119" s="8">
        <f t="shared" si="6"/>
        <v>11000</v>
      </c>
      <c r="F119" s="8">
        <f t="shared" si="6"/>
        <v>9500</v>
      </c>
      <c r="G119" s="8">
        <f t="shared" si="6"/>
        <v>8000</v>
      </c>
      <c r="H119" s="8">
        <f t="shared" si="6"/>
        <v>6500</v>
      </c>
      <c r="I119" s="8">
        <f t="shared" si="6"/>
        <v>5000</v>
      </c>
      <c r="J119" s="8">
        <f t="shared" si="6"/>
        <v>3500</v>
      </c>
      <c r="K119" s="8">
        <f t="shared" si="6"/>
        <v>2000</v>
      </c>
      <c r="L119" s="8">
        <f t="shared" si="6"/>
        <v>500</v>
      </c>
      <c r="M119" s="28">
        <f t="shared" si="6"/>
        <v>-1000</v>
      </c>
    </row>
    <row r="120" spans="1:13" x14ac:dyDescent="0.3">
      <c r="A120" s="17">
        <f t="shared" si="7"/>
        <v>0.15865525393145699</v>
      </c>
      <c r="B120" s="20">
        <v>1200</v>
      </c>
      <c r="C120" s="23">
        <f t="shared" si="9"/>
        <v>6.7444034205589115E-2</v>
      </c>
      <c r="D120" s="27">
        <f t="shared" si="8"/>
        <v>12500</v>
      </c>
      <c r="E120" s="8">
        <f t="shared" si="6"/>
        <v>15000</v>
      </c>
      <c r="F120" s="8">
        <f t="shared" si="6"/>
        <v>13500</v>
      </c>
      <c r="G120" s="8">
        <f t="shared" si="6"/>
        <v>12000</v>
      </c>
      <c r="H120" s="8">
        <f t="shared" si="6"/>
        <v>10500</v>
      </c>
      <c r="I120" s="8">
        <f t="shared" si="6"/>
        <v>9000</v>
      </c>
      <c r="J120" s="8">
        <f t="shared" si="6"/>
        <v>7500</v>
      </c>
      <c r="K120" s="8">
        <f t="shared" si="6"/>
        <v>6000</v>
      </c>
      <c r="L120" s="8">
        <f t="shared" si="6"/>
        <v>4500</v>
      </c>
      <c r="M120" s="28">
        <f t="shared" si="6"/>
        <v>3000</v>
      </c>
    </row>
    <row r="121" spans="1:13" x14ac:dyDescent="0.3">
      <c r="A121" s="17">
        <f t="shared" si="7"/>
        <v>0.25249253754692291</v>
      </c>
      <c r="B121" s="20">
        <v>1400</v>
      </c>
      <c r="C121" s="23">
        <f t="shared" si="9"/>
        <v>9.3837283615465922E-2</v>
      </c>
      <c r="D121" s="27">
        <f t="shared" si="8"/>
        <v>12500</v>
      </c>
      <c r="E121" s="8">
        <f t="shared" si="6"/>
        <v>15000</v>
      </c>
      <c r="F121" s="8">
        <f t="shared" si="6"/>
        <v>17500</v>
      </c>
      <c r="G121" s="8">
        <f t="shared" si="6"/>
        <v>16000</v>
      </c>
      <c r="H121" s="8">
        <f t="shared" si="6"/>
        <v>14500</v>
      </c>
      <c r="I121" s="8">
        <f t="shared" si="6"/>
        <v>13000</v>
      </c>
      <c r="J121" s="8">
        <f t="shared" si="6"/>
        <v>11500</v>
      </c>
      <c r="K121" s="8">
        <f t="shared" si="6"/>
        <v>10000</v>
      </c>
      <c r="L121" s="8">
        <f t="shared" si="6"/>
        <v>8500</v>
      </c>
      <c r="M121" s="28">
        <f t="shared" si="6"/>
        <v>7000</v>
      </c>
    </row>
    <row r="122" spans="1:13" x14ac:dyDescent="0.3">
      <c r="A122" s="17">
        <f t="shared" si="7"/>
        <v>0.36944134018176361</v>
      </c>
      <c r="B122" s="20">
        <v>1600</v>
      </c>
      <c r="C122" s="23">
        <f t="shared" si="9"/>
        <v>0.1169488026348407</v>
      </c>
      <c r="D122" s="27">
        <f t="shared" si="8"/>
        <v>12500</v>
      </c>
      <c r="E122" s="8">
        <f t="shared" si="6"/>
        <v>15000</v>
      </c>
      <c r="F122" s="8">
        <f t="shared" si="6"/>
        <v>17500</v>
      </c>
      <c r="G122" s="8">
        <f t="shared" si="6"/>
        <v>20000</v>
      </c>
      <c r="H122" s="8">
        <f t="shared" si="6"/>
        <v>18500</v>
      </c>
      <c r="I122" s="8">
        <f t="shared" si="6"/>
        <v>17000</v>
      </c>
      <c r="J122" s="8">
        <f t="shared" si="6"/>
        <v>15500</v>
      </c>
      <c r="K122" s="8">
        <f t="shared" si="6"/>
        <v>14000</v>
      </c>
      <c r="L122" s="8">
        <f t="shared" si="6"/>
        <v>12500</v>
      </c>
      <c r="M122" s="28">
        <f t="shared" si="6"/>
        <v>11000</v>
      </c>
    </row>
    <row r="123" spans="1:13" x14ac:dyDescent="0.3">
      <c r="A123" s="17">
        <f t="shared" si="7"/>
        <v>0.5</v>
      </c>
      <c r="B123" s="20">
        <v>1800</v>
      </c>
      <c r="C123" s="23">
        <f t="shared" si="9"/>
        <v>0.13055865981823639</v>
      </c>
      <c r="D123" s="27">
        <f t="shared" si="8"/>
        <v>12500</v>
      </c>
      <c r="E123" s="8">
        <f t="shared" si="6"/>
        <v>15000</v>
      </c>
      <c r="F123" s="8">
        <f t="shared" si="6"/>
        <v>17500</v>
      </c>
      <c r="G123" s="8">
        <f t="shared" si="6"/>
        <v>20000</v>
      </c>
      <c r="H123" s="8">
        <f t="shared" si="6"/>
        <v>22500</v>
      </c>
      <c r="I123" s="8">
        <f t="shared" si="6"/>
        <v>21000</v>
      </c>
      <c r="J123" s="8">
        <f t="shared" si="6"/>
        <v>19500</v>
      </c>
      <c r="K123" s="8">
        <f t="shared" si="6"/>
        <v>18000</v>
      </c>
      <c r="L123" s="8">
        <f t="shared" si="6"/>
        <v>16500</v>
      </c>
      <c r="M123" s="28">
        <f t="shared" si="6"/>
        <v>15000</v>
      </c>
    </row>
    <row r="124" spans="1:13" x14ac:dyDescent="0.3">
      <c r="A124" s="17">
        <f t="shared" si="7"/>
        <v>0.63055865981823644</v>
      </c>
      <c r="B124" s="20">
        <v>2000</v>
      </c>
      <c r="C124" s="23">
        <f t="shared" si="9"/>
        <v>0.13055865981823644</v>
      </c>
      <c r="D124" s="27">
        <f t="shared" si="8"/>
        <v>12500</v>
      </c>
      <c r="E124" s="8">
        <f t="shared" si="6"/>
        <v>15000</v>
      </c>
      <c r="F124" s="8">
        <f t="shared" si="6"/>
        <v>17500</v>
      </c>
      <c r="G124" s="8">
        <f t="shared" si="6"/>
        <v>20000</v>
      </c>
      <c r="H124" s="8">
        <f t="shared" si="6"/>
        <v>22500</v>
      </c>
      <c r="I124" s="8">
        <f t="shared" si="6"/>
        <v>25000</v>
      </c>
      <c r="J124" s="8">
        <f t="shared" si="6"/>
        <v>23500</v>
      </c>
      <c r="K124" s="8">
        <f t="shared" si="6"/>
        <v>22000</v>
      </c>
      <c r="L124" s="8">
        <f t="shared" si="6"/>
        <v>20500</v>
      </c>
      <c r="M124" s="28">
        <f t="shared" si="6"/>
        <v>19000</v>
      </c>
    </row>
    <row r="125" spans="1:13" x14ac:dyDescent="0.3">
      <c r="A125" s="17">
        <f t="shared" si="7"/>
        <v>0.74750746245307709</v>
      </c>
      <c r="B125" s="20">
        <v>2200</v>
      </c>
      <c r="C125" s="23">
        <f t="shared" si="9"/>
        <v>0.11694880263484064</v>
      </c>
      <c r="D125" s="27">
        <f>$D$80*MIN($B125,D$81)-$F$80*D$81</f>
        <v>12500</v>
      </c>
      <c r="E125" s="8">
        <f t="shared" si="6"/>
        <v>15000</v>
      </c>
      <c r="F125" s="8">
        <f t="shared" si="6"/>
        <v>17500</v>
      </c>
      <c r="G125" s="8">
        <f t="shared" si="6"/>
        <v>20000</v>
      </c>
      <c r="H125" s="8">
        <f t="shared" si="6"/>
        <v>22500</v>
      </c>
      <c r="I125" s="8">
        <f t="shared" si="6"/>
        <v>25000</v>
      </c>
      <c r="J125" s="8">
        <f t="shared" si="6"/>
        <v>27500</v>
      </c>
      <c r="K125" s="8">
        <f t="shared" si="6"/>
        <v>26000</v>
      </c>
      <c r="L125" s="8">
        <f t="shared" si="6"/>
        <v>24500</v>
      </c>
      <c r="M125" s="28">
        <f t="shared" si="6"/>
        <v>23000</v>
      </c>
    </row>
    <row r="126" spans="1:13" x14ac:dyDescent="0.3">
      <c r="A126" s="17">
        <f t="shared" si="7"/>
        <v>0.84134474606854304</v>
      </c>
      <c r="B126" s="20">
        <v>2400</v>
      </c>
      <c r="C126" s="23">
        <f t="shared" si="9"/>
        <v>9.383728361546595E-2</v>
      </c>
      <c r="D126" s="27">
        <f t="shared" si="8"/>
        <v>12500</v>
      </c>
      <c r="E126" s="8">
        <f t="shared" si="6"/>
        <v>15000</v>
      </c>
      <c r="F126" s="8">
        <f t="shared" si="6"/>
        <v>17500</v>
      </c>
      <c r="G126" s="8">
        <f t="shared" si="6"/>
        <v>20000</v>
      </c>
      <c r="H126" s="8">
        <f t="shared" si="6"/>
        <v>22500</v>
      </c>
      <c r="I126" s="8">
        <f t="shared" si="6"/>
        <v>25000</v>
      </c>
      <c r="J126" s="8">
        <f t="shared" si="6"/>
        <v>27500</v>
      </c>
      <c r="K126" s="8">
        <f t="shared" si="6"/>
        <v>30000</v>
      </c>
      <c r="L126" s="8">
        <f t="shared" si="6"/>
        <v>28500</v>
      </c>
      <c r="M126" s="28">
        <f t="shared" si="6"/>
        <v>27000</v>
      </c>
    </row>
    <row r="127" spans="1:13" x14ac:dyDescent="0.3">
      <c r="A127" s="17">
        <f t="shared" si="7"/>
        <v>0.90878878027413212</v>
      </c>
      <c r="B127" s="21">
        <v>2600</v>
      </c>
      <c r="C127" s="23">
        <f t="shared" si="9"/>
        <v>6.7444034205589087E-2</v>
      </c>
      <c r="D127" s="27">
        <f>$D$80*MIN($B127,D$81)-$F$80*D$81</f>
        <v>12500</v>
      </c>
      <c r="E127" s="8">
        <f t="shared" si="6"/>
        <v>15000</v>
      </c>
      <c r="F127" s="8">
        <f t="shared" si="6"/>
        <v>17500</v>
      </c>
      <c r="G127" s="8">
        <f t="shared" si="6"/>
        <v>20000</v>
      </c>
      <c r="H127" s="8">
        <f t="shared" si="6"/>
        <v>22500</v>
      </c>
      <c r="I127" s="8">
        <f t="shared" si="6"/>
        <v>25000</v>
      </c>
      <c r="J127" s="8">
        <f t="shared" si="6"/>
        <v>27500</v>
      </c>
      <c r="K127" s="8">
        <f t="shared" si="6"/>
        <v>30000</v>
      </c>
      <c r="L127" s="8">
        <f t="shared" si="6"/>
        <v>32500</v>
      </c>
      <c r="M127" s="28">
        <f t="shared" si="6"/>
        <v>31000</v>
      </c>
    </row>
    <row r="128" spans="1:13" x14ac:dyDescent="0.3">
      <c r="A128" s="18">
        <f t="shared" si="7"/>
        <v>0.9522096477271853</v>
      </c>
      <c r="B128" s="22">
        <v>2800</v>
      </c>
      <c r="C128" s="18">
        <f>1-A127</f>
        <v>9.1211219725867876E-2</v>
      </c>
      <c r="D128" s="29">
        <f t="shared" si="8"/>
        <v>12500</v>
      </c>
      <c r="E128" s="30">
        <f t="shared" si="6"/>
        <v>15000</v>
      </c>
      <c r="F128" s="30">
        <f t="shared" si="6"/>
        <v>17500</v>
      </c>
      <c r="G128" s="30">
        <f t="shared" si="6"/>
        <v>20000</v>
      </c>
      <c r="H128" s="30">
        <f t="shared" si="6"/>
        <v>22500</v>
      </c>
      <c r="I128" s="30">
        <f t="shared" si="6"/>
        <v>25000</v>
      </c>
      <c r="J128" s="30">
        <f t="shared" si="6"/>
        <v>27500</v>
      </c>
      <c r="K128" s="30">
        <f t="shared" si="6"/>
        <v>30000</v>
      </c>
      <c r="L128" s="30">
        <f t="shared" si="6"/>
        <v>32500</v>
      </c>
      <c r="M128" s="31">
        <f t="shared" si="6"/>
        <v>35000</v>
      </c>
    </row>
    <row r="129" spans="1:13" x14ac:dyDescent="0.3">
      <c r="D129" s="32">
        <f>SUMPRODUCT($C$115:$C$128,D115:D128)</f>
        <v>12163.255226331086</v>
      </c>
      <c r="E129" s="33">
        <f t="shared" ref="E129:M129" si="10">SUMPRODUCT($C$115:$C$128,E115:E128)</f>
        <v>14298.410347427611</v>
      </c>
      <c r="F129" s="33">
        <f t="shared" si="10"/>
        <v>16163.789331701786</v>
      </c>
      <c r="G129" s="33">
        <f t="shared" si="10"/>
        <v>17653.819181514093</v>
      </c>
      <c r="H129" s="33">
        <f t="shared" si="10"/>
        <v>18676.053820787041</v>
      </c>
      <c r="I129" s="33">
        <f t="shared" si="10"/>
        <v>19176.053820787038</v>
      </c>
      <c r="J129" s="33">
        <f t="shared" si="10"/>
        <v>19153.819181514093</v>
      </c>
      <c r="K129" s="33">
        <f t="shared" si="10"/>
        <v>18663.789331701784</v>
      </c>
      <c r="L129" s="33">
        <f t="shared" si="10"/>
        <v>17798.410347427613</v>
      </c>
      <c r="M129" s="33">
        <f t="shared" si="10"/>
        <v>16663.255226331083</v>
      </c>
    </row>
    <row r="131" spans="1:13" x14ac:dyDescent="0.3">
      <c r="A131" s="36" t="s">
        <v>32</v>
      </c>
      <c r="B131" s="36"/>
      <c r="C131" s="36"/>
      <c r="D131" s="36"/>
      <c r="E131" s="36"/>
      <c r="F131" s="10"/>
      <c r="G131" s="10"/>
      <c r="H131" s="10"/>
    </row>
    <row r="132" spans="1:13" x14ac:dyDescent="0.3">
      <c r="A132" s="39" t="s">
        <v>33</v>
      </c>
      <c r="B132" s="39"/>
      <c r="C132" s="39"/>
      <c r="D132" s="39"/>
      <c r="E132" s="39"/>
      <c r="F132" s="39"/>
      <c r="G132" s="39"/>
      <c r="H132" s="39"/>
      <c r="I132" s="39"/>
      <c r="J132" s="39"/>
    </row>
    <row r="133" spans="1:13" x14ac:dyDescent="0.3">
      <c r="A133" s="39"/>
      <c r="B133" s="39"/>
      <c r="C133" s="39"/>
      <c r="D133" s="39"/>
      <c r="E133" s="39"/>
      <c r="F133" s="39"/>
      <c r="G133" s="39"/>
      <c r="H133" s="39"/>
      <c r="I133" s="39"/>
      <c r="J133" s="39"/>
    </row>
    <row r="134" spans="1:13" x14ac:dyDescent="0.3">
      <c r="A134" s="36" t="s">
        <v>34</v>
      </c>
      <c r="B134" s="37"/>
      <c r="C134" s="37"/>
      <c r="D134" s="37"/>
      <c r="E134" s="37"/>
      <c r="F134" s="37"/>
      <c r="G134" s="37"/>
      <c r="H134" s="37"/>
      <c r="I134" s="37"/>
      <c r="J134" s="37"/>
    </row>
    <row r="137" spans="1:13" ht="14.4" customHeight="1" x14ac:dyDescent="0.3">
      <c r="G137" s="38" t="s">
        <v>35</v>
      </c>
      <c r="H137" s="38"/>
      <c r="I137" s="38"/>
      <c r="J137" s="38"/>
    </row>
    <row r="138" spans="1:13" x14ac:dyDescent="0.3">
      <c r="G138" s="38"/>
      <c r="H138" s="38"/>
      <c r="I138" s="38"/>
      <c r="J138" s="38"/>
    </row>
    <row r="139" spans="1:13" x14ac:dyDescent="0.3">
      <c r="G139" s="38"/>
      <c r="H139" s="38"/>
      <c r="I139" s="38"/>
      <c r="J139" s="38"/>
    </row>
    <row r="140" spans="1:13" x14ac:dyDescent="0.3">
      <c r="G140" s="38"/>
      <c r="H140" s="38"/>
      <c r="I140" s="38"/>
      <c r="J140" s="38"/>
    </row>
    <row r="141" spans="1:13" x14ac:dyDescent="0.3">
      <c r="G141" s="38"/>
      <c r="H141" s="38"/>
      <c r="I141" s="38"/>
      <c r="J141" s="38"/>
    </row>
    <row r="142" spans="1:13" x14ac:dyDescent="0.3">
      <c r="G142" s="38"/>
      <c r="H142" s="38"/>
      <c r="I142" s="38"/>
      <c r="J142" s="38"/>
    </row>
    <row r="143" spans="1:13" x14ac:dyDescent="0.3">
      <c r="G143" s="38"/>
      <c r="H143" s="38"/>
      <c r="I143" s="38"/>
      <c r="J143" s="38"/>
    </row>
    <row r="144" spans="1:13" x14ac:dyDescent="0.3">
      <c r="G144" s="38"/>
      <c r="H144" s="38"/>
      <c r="I144" s="38"/>
      <c r="J144" s="38"/>
    </row>
    <row r="145" spans="1:10" x14ac:dyDescent="0.3">
      <c r="G145" s="38"/>
      <c r="H145" s="38"/>
      <c r="I145" s="38"/>
      <c r="J145" s="38"/>
    </row>
    <row r="146" spans="1:10" x14ac:dyDescent="0.3">
      <c r="G146" s="38"/>
      <c r="H146" s="38"/>
      <c r="I146" s="38"/>
      <c r="J146" s="38"/>
    </row>
    <row r="147" spans="1:10" x14ac:dyDescent="0.3">
      <c r="G147" s="38"/>
      <c r="H147" s="38"/>
      <c r="I147" s="38"/>
      <c r="J147" s="38"/>
    </row>
    <row r="148" spans="1:10" x14ac:dyDescent="0.3">
      <c r="G148" s="38"/>
      <c r="H148" s="38"/>
      <c r="I148" s="38"/>
      <c r="J148" s="38"/>
    </row>
    <row r="149" spans="1:10" x14ac:dyDescent="0.3">
      <c r="G149" s="38"/>
      <c r="H149" s="38"/>
      <c r="I149" s="38"/>
      <c r="J149" s="38"/>
    </row>
    <row r="152" spans="1:10" ht="25.8" x14ac:dyDescent="0.5">
      <c r="A152" s="34" t="s">
        <v>36</v>
      </c>
      <c r="B152" s="34"/>
      <c r="C152" s="34"/>
      <c r="D152" s="34"/>
      <c r="E152" s="34"/>
      <c r="F152" s="34"/>
      <c r="G152" s="34"/>
      <c r="H152" s="34"/>
      <c r="I152" s="34"/>
      <c r="J152" s="34"/>
    </row>
    <row r="154" spans="1:10" ht="14.4" customHeight="1" x14ac:dyDescent="0.3">
      <c r="A154" s="35" t="s">
        <v>37</v>
      </c>
      <c r="B154" s="35"/>
      <c r="C154" s="35"/>
      <c r="D154" s="35"/>
      <c r="E154" s="35"/>
      <c r="F154" s="35"/>
      <c r="G154" s="35"/>
      <c r="H154" s="35"/>
      <c r="I154" s="35"/>
      <c r="J154" s="35"/>
    </row>
    <row r="155" spans="1:10" x14ac:dyDescent="0.3">
      <c r="A155" s="35"/>
      <c r="B155" s="35"/>
      <c r="C155" s="35"/>
      <c r="D155" s="35"/>
      <c r="E155" s="35"/>
      <c r="F155" s="35"/>
      <c r="G155" s="35"/>
      <c r="H155" s="35"/>
      <c r="I155" s="35"/>
      <c r="J155" s="35"/>
    </row>
    <row r="156" spans="1:10" x14ac:dyDescent="0.3">
      <c r="A156" s="35"/>
      <c r="B156" s="35"/>
      <c r="C156" s="35"/>
      <c r="D156" s="35"/>
      <c r="E156" s="35"/>
      <c r="F156" s="35"/>
      <c r="G156" s="35"/>
      <c r="H156" s="35"/>
      <c r="I156" s="35"/>
      <c r="J156" s="35"/>
    </row>
    <row r="157" spans="1:10" x14ac:dyDescent="0.3">
      <c r="A157" s="35"/>
      <c r="B157" s="35"/>
      <c r="C157" s="35"/>
      <c r="D157" s="35"/>
      <c r="E157" s="35"/>
      <c r="F157" s="35"/>
      <c r="G157" s="35"/>
      <c r="H157" s="35"/>
      <c r="I157" s="35"/>
      <c r="J157" s="35"/>
    </row>
    <row r="158" spans="1:10" x14ac:dyDescent="0.3">
      <c r="A158" s="35"/>
      <c r="B158" s="35"/>
      <c r="C158" s="35"/>
      <c r="D158" s="35"/>
      <c r="E158" s="35"/>
      <c r="F158" s="35"/>
      <c r="G158" s="35"/>
      <c r="H158" s="35"/>
      <c r="I158" s="35"/>
      <c r="J158" s="35"/>
    </row>
    <row r="159" spans="1:10" x14ac:dyDescent="0.3">
      <c r="A159" s="35"/>
      <c r="B159" s="35"/>
      <c r="C159" s="35"/>
      <c r="D159" s="35"/>
      <c r="E159" s="35"/>
      <c r="F159" s="35"/>
      <c r="G159" s="35"/>
      <c r="H159" s="35"/>
      <c r="I159" s="35"/>
      <c r="J159" s="35"/>
    </row>
    <row r="160" spans="1:10" x14ac:dyDescent="0.3">
      <c r="A160" s="35"/>
      <c r="B160" s="35"/>
      <c r="C160" s="35"/>
      <c r="D160" s="35"/>
      <c r="E160" s="35"/>
      <c r="F160" s="35"/>
      <c r="G160" s="35"/>
      <c r="H160" s="35"/>
      <c r="I160" s="35"/>
      <c r="J160" s="35"/>
    </row>
    <row r="161" spans="1:10" x14ac:dyDescent="0.3">
      <c r="A161" s="35"/>
      <c r="B161" s="35"/>
      <c r="C161" s="35"/>
      <c r="D161" s="35"/>
      <c r="E161" s="35"/>
      <c r="F161" s="35"/>
      <c r="G161" s="35"/>
      <c r="H161" s="35"/>
      <c r="I161" s="35"/>
      <c r="J161" s="35"/>
    </row>
    <row r="163" spans="1:10" x14ac:dyDescent="0.3">
      <c r="A163" s="4" t="s">
        <v>16</v>
      </c>
      <c r="B163" s="5">
        <v>1800</v>
      </c>
      <c r="F163" s="35" t="s">
        <v>44</v>
      </c>
      <c r="G163" s="35"/>
      <c r="H163" s="35"/>
      <c r="I163" s="35"/>
      <c r="J163" s="35"/>
    </row>
    <row r="164" spans="1:10" x14ac:dyDescent="0.3">
      <c r="A164" s="4" t="s">
        <v>17</v>
      </c>
      <c r="B164" s="5">
        <v>600</v>
      </c>
      <c r="F164" s="35"/>
      <c r="G164" s="35"/>
      <c r="H164" s="35"/>
      <c r="I164" s="35"/>
      <c r="J164" s="35"/>
    </row>
    <row r="165" spans="1:10" x14ac:dyDescent="0.3">
      <c r="F165" s="35"/>
      <c r="G165" s="35"/>
      <c r="H165" s="35"/>
      <c r="I165" s="35"/>
      <c r="J165" s="35"/>
    </row>
    <row r="166" spans="1:10" x14ac:dyDescent="0.3">
      <c r="A166" s="4" t="s">
        <v>38</v>
      </c>
      <c r="B166">
        <v>7.5</v>
      </c>
      <c r="F166" s="35"/>
      <c r="G166" s="35"/>
      <c r="H166" s="35"/>
      <c r="I166" s="35"/>
      <c r="J166" s="35"/>
    </row>
    <row r="167" spans="1:10" x14ac:dyDescent="0.3">
      <c r="A167" s="4" t="s">
        <v>18</v>
      </c>
      <c r="B167">
        <v>20</v>
      </c>
    </row>
    <row r="169" spans="1:10" x14ac:dyDescent="0.3">
      <c r="A169" s="4" t="s">
        <v>39</v>
      </c>
      <c r="B169">
        <f>B167-B166</f>
        <v>12.5</v>
      </c>
    </row>
    <row r="170" spans="1:10" ht="14.4" customHeight="1" x14ac:dyDescent="0.3">
      <c r="A170" s="4" t="s">
        <v>40</v>
      </c>
      <c r="B170">
        <f>B166</f>
        <v>7.5</v>
      </c>
      <c r="C170" s="35" t="s">
        <v>43</v>
      </c>
      <c r="D170" s="35"/>
      <c r="E170" s="35"/>
      <c r="F170" s="35"/>
      <c r="G170" s="35"/>
      <c r="H170" s="35"/>
    </row>
    <row r="171" spans="1:10" x14ac:dyDescent="0.3">
      <c r="C171" s="35"/>
      <c r="D171" s="35"/>
      <c r="E171" s="35"/>
      <c r="F171" s="35"/>
      <c r="G171" s="35"/>
      <c r="H171" s="35"/>
    </row>
    <row r="172" spans="1:10" x14ac:dyDescent="0.3">
      <c r="A172" s="4" t="s">
        <v>41</v>
      </c>
      <c r="B172">
        <f>B169/(B169+B170)</f>
        <v>0.625</v>
      </c>
      <c r="C172" s="35"/>
      <c r="D172" s="35"/>
      <c r="E172" s="35"/>
      <c r="F172" s="35"/>
      <c r="G172" s="35"/>
      <c r="H172" s="35"/>
    </row>
    <row r="173" spans="1:10" x14ac:dyDescent="0.3">
      <c r="A173" s="4" t="s">
        <v>42</v>
      </c>
      <c r="B173">
        <f>_xlfn.NORM.INV(B172,B163,B164)</f>
        <v>1991.1836183786252</v>
      </c>
      <c r="C173" s="35"/>
      <c r="D173" s="35"/>
      <c r="E173" s="35"/>
      <c r="F173" s="35"/>
      <c r="G173" s="35"/>
      <c r="H173" s="35"/>
    </row>
    <row r="174" spans="1:10" ht="14.4" customHeight="1" x14ac:dyDescent="0.3">
      <c r="A174" s="35" t="s">
        <v>45</v>
      </c>
      <c r="B174" s="35"/>
      <c r="C174" s="35"/>
      <c r="D174" s="35"/>
      <c r="E174" s="35"/>
      <c r="F174" s="35"/>
      <c r="G174" s="35"/>
      <c r="H174" s="35"/>
      <c r="I174" s="35"/>
      <c r="J174" s="35"/>
    </row>
    <row r="175" spans="1:10" x14ac:dyDescent="0.3">
      <c r="A175" s="35"/>
      <c r="B175" s="35"/>
      <c r="C175" s="35"/>
      <c r="D175" s="35"/>
      <c r="E175" s="35"/>
      <c r="F175" s="35"/>
      <c r="G175" s="35"/>
      <c r="H175" s="35"/>
      <c r="I175" s="35"/>
      <c r="J175" s="35"/>
    </row>
    <row r="176" spans="1:10" x14ac:dyDescent="0.3">
      <c r="A176" s="35"/>
      <c r="B176" s="35"/>
      <c r="C176" s="35"/>
      <c r="D176" s="35"/>
      <c r="E176" s="35"/>
      <c r="F176" s="35"/>
      <c r="G176" s="35"/>
      <c r="H176" s="35"/>
      <c r="I176" s="35"/>
      <c r="J176" s="35"/>
    </row>
    <row r="177" spans="1:10" x14ac:dyDescent="0.3">
      <c r="A177" s="35"/>
      <c r="B177" s="35"/>
      <c r="C177" s="35"/>
      <c r="D177" s="35"/>
      <c r="E177" s="35"/>
      <c r="F177" s="35"/>
      <c r="G177" s="35"/>
      <c r="H177" s="35"/>
      <c r="I177" s="35"/>
      <c r="J177" s="35"/>
    </row>
    <row r="179" spans="1:10" ht="25.8" x14ac:dyDescent="0.5">
      <c r="A179" s="34" t="s">
        <v>46</v>
      </c>
      <c r="B179" s="34"/>
      <c r="C179" s="34"/>
      <c r="D179" s="34"/>
      <c r="E179" s="34"/>
      <c r="F179" s="34"/>
      <c r="G179" s="34"/>
    </row>
    <row r="181" spans="1:10" x14ac:dyDescent="0.3">
      <c r="A181" s="35" t="s">
        <v>48</v>
      </c>
      <c r="B181" s="35"/>
      <c r="C181" s="35"/>
      <c r="D181" s="35"/>
      <c r="E181" s="35"/>
      <c r="F181" s="35"/>
      <c r="G181" s="35"/>
      <c r="H181" s="35"/>
      <c r="I181" s="35"/>
      <c r="J181" s="35"/>
    </row>
    <row r="182" spans="1:10" x14ac:dyDescent="0.3">
      <c r="A182" s="35"/>
      <c r="B182" s="35"/>
      <c r="C182" s="35"/>
      <c r="D182" s="35"/>
      <c r="E182" s="35"/>
      <c r="F182" s="35"/>
      <c r="G182" s="35"/>
      <c r="H182" s="35"/>
      <c r="I182" s="35"/>
      <c r="J182" s="35"/>
    </row>
    <row r="183" spans="1:10" ht="58.8" customHeight="1" x14ac:dyDescent="0.3">
      <c r="A183" s="35"/>
      <c r="B183" s="35"/>
      <c r="C183" s="35"/>
      <c r="D183" s="35"/>
      <c r="E183" s="35"/>
      <c r="F183" s="35"/>
      <c r="G183" s="35"/>
      <c r="H183" s="35"/>
      <c r="I183" s="35"/>
      <c r="J183" s="35"/>
    </row>
    <row r="185" spans="1:10" x14ac:dyDescent="0.3">
      <c r="A185" s="4" t="s">
        <v>16</v>
      </c>
      <c r="B185" s="5">
        <v>1800</v>
      </c>
    </row>
    <row r="186" spans="1:10" x14ac:dyDescent="0.3">
      <c r="A186" s="4" t="s">
        <v>17</v>
      </c>
      <c r="B186" s="5">
        <v>600</v>
      </c>
    </row>
    <row r="188" spans="1:10" x14ac:dyDescent="0.3">
      <c r="A188" s="4" t="s">
        <v>38</v>
      </c>
      <c r="B188">
        <v>7.5</v>
      </c>
    </row>
    <row r="189" spans="1:10" x14ac:dyDescent="0.3">
      <c r="A189" s="4" t="s">
        <v>18</v>
      </c>
      <c r="B189">
        <v>20</v>
      </c>
    </row>
    <row r="190" spans="1:10" x14ac:dyDescent="0.3">
      <c r="A190" s="4" t="s">
        <v>47</v>
      </c>
      <c r="B190">
        <v>3</v>
      </c>
    </row>
    <row r="192" spans="1:10" x14ac:dyDescent="0.3">
      <c r="A192" s="4" t="s">
        <v>39</v>
      </c>
      <c r="B192">
        <f>B189-B188</f>
        <v>12.5</v>
      </c>
    </row>
    <row r="193" spans="1:9" x14ac:dyDescent="0.3">
      <c r="A193" s="4" t="s">
        <v>40</v>
      </c>
      <c r="B193">
        <f>B188-B190</f>
        <v>4.5</v>
      </c>
    </row>
    <row r="195" spans="1:9" x14ac:dyDescent="0.3">
      <c r="A195" s="4" t="s">
        <v>41</v>
      </c>
      <c r="B195">
        <f>B192/(B192+B193)</f>
        <v>0.73529411764705888</v>
      </c>
    </row>
    <row r="196" spans="1:9" x14ac:dyDescent="0.3">
      <c r="A196" s="4" t="s">
        <v>42</v>
      </c>
      <c r="B196">
        <f>_xlfn.NORM.INV(B195,B185,B186)</f>
        <v>2177.3425305793139</v>
      </c>
    </row>
    <row r="198" spans="1:9" x14ac:dyDescent="0.3">
      <c r="A198" s="40" t="s">
        <v>49</v>
      </c>
      <c r="B198" s="40"/>
      <c r="C198" s="40"/>
      <c r="D198" s="40"/>
      <c r="E198" s="40"/>
      <c r="F198" s="40"/>
      <c r="G198" s="40"/>
      <c r="H198" s="40"/>
      <c r="I198" s="40"/>
    </row>
    <row r="199" spans="1:9" x14ac:dyDescent="0.3">
      <c r="A199" s="40"/>
      <c r="B199" s="40"/>
      <c r="C199" s="40"/>
      <c r="D199" s="40"/>
      <c r="E199" s="40"/>
      <c r="F199" s="40"/>
      <c r="G199" s="40"/>
      <c r="H199" s="40"/>
      <c r="I199" s="40"/>
    </row>
    <row r="200" spans="1:9" x14ac:dyDescent="0.3">
      <c r="A200" s="40"/>
      <c r="B200" s="40"/>
      <c r="C200" s="40"/>
      <c r="D200" s="40"/>
      <c r="E200" s="40"/>
      <c r="F200" s="40"/>
      <c r="G200" s="40"/>
      <c r="H200" s="40"/>
      <c r="I200" s="40"/>
    </row>
  </sheetData>
  <mergeCells count="36">
    <mergeCell ref="A198:I200"/>
    <mergeCell ref="A2:F2"/>
    <mergeCell ref="A3:I23"/>
    <mergeCell ref="A25:D25"/>
    <mergeCell ref="A26:D26"/>
    <mergeCell ref="A27:D27"/>
    <mergeCell ref="A40:H40"/>
    <mergeCell ref="A28:E28"/>
    <mergeCell ref="A29:E29"/>
    <mergeCell ref="A31:E31"/>
    <mergeCell ref="A33:H33"/>
    <mergeCell ref="A34:H34"/>
    <mergeCell ref="A32:C32"/>
    <mergeCell ref="A36:C36"/>
    <mergeCell ref="A37:H37"/>
    <mergeCell ref="A38:H38"/>
    <mergeCell ref="A98:G98"/>
    <mergeCell ref="A99:E100"/>
    <mergeCell ref="A101:E102"/>
    <mergeCell ref="A104:E104"/>
    <mergeCell ref="A42:J45"/>
    <mergeCell ref="A47:J48"/>
    <mergeCell ref="A71:E71"/>
    <mergeCell ref="A73:J76"/>
    <mergeCell ref="A134:J134"/>
    <mergeCell ref="G137:J149"/>
    <mergeCell ref="A152:J152"/>
    <mergeCell ref="A154:J161"/>
    <mergeCell ref="A105:I108"/>
    <mergeCell ref="A131:E131"/>
    <mergeCell ref="A132:J133"/>
    <mergeCell ref="A179:G179"/>
    <mergeCell ref="A181:J183"/>
    <mergeCell ref="C170:H173"/>
    <mergeCell ref="F163:J166"/>
    <mergeCell ref="A174:J177"/>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Didem B. Aykurt</dc:creator>
  <cp:lastModifiedBy>Didem B. Aykurt</cp:lastModifiedBy>
  <dcterms:created xsi:type="dcterms:W3CDTF">2024-08-02T22:53:01Z</dcterms:created>
  <dcterms:modified xsi:type="dcterms:W3CDTF">2024-08-05T20:12:21Z</dcterms:modified>
</cp:coreProperties>
</file>