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fb5502de639ff2fa/Documents/Excel Advance/"/>
    </mc:Choice>
  </mc:AlternateContent>
  <xr:revisionPtr revIDLastSave="0" documentId="8_{EADC9867-21D8-483B-A895-A125C64ADF46}" xr6:coauthVersionLast="47" xr6:coauthVersionMax="47" xr10:uidLastSave="{00000000-0000-0000-0000-000000000000}"/>
  <bookViews>
    <workbookView xWindow="-96" yWindow="0" windowWidth="11712" windowHeight="12336" xr2:uid="{EC9D2212-70BA-43AE-8328-1E06FC001448}"/>
  </bookViews>
  <sheets>
    <sheet name="Sheet1" sheetId="1" r:id="rId1"/>
  </sheets>
  <externalReferences>
    <externalReference r:id="rId2"/>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5" i="1" l="1"/>
  <c r="B96" i="1"/>
  <c r="B97" i="1"/>
  <c r="E93" i="1"/>
  <c r="E94" i="1"/>
  <c r="B52" i="1"/>
  <c r="B53" i="1"/>
  <c r="E49"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E50" i="1"/>
  <c r="C33" i="1"/>
  <c r="C34" i="1"/>
  <c r="C35" i="1"/>
  <c r="C36" i="1"/>
  <c r="C37" i="1"/>
  <c r="C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tc={7F94E346-1376-4A75-B87B-080988EAC28A}</author>
    <author>tc={F2AE4C07-0668-4225-84DC-391D860E1070}</author>
  </authors>
  <commentList>
    <comment ref="E50" authorId="0" shapeId="0" xr:uid="{7F94E346-1376-4A75-B87B-080988EAC28A}">
      <text>
        <t>[Threaded comment]
Your version of Excel allows you to read this threaded comment; however, any edits to it will get removed if the file is opened in a newer version of Excel. Learn more: https://go.microsoft.com/fwlink/?linkid=870924
Comment:
    We have an EOQ with backorders of 278. A large EOQ means we can make fewer orders per year, but it also means that we’ll be ordering more items when we do.</t>
      </text>
    </comment>
    <comment ref="E95" authorId="1" shapeId="0" xr:uid="{F2AE4C07-0668-4225-84DC-391D860E1070}">
      <text>
        <t>[Threaded comment]
Your version of Excel allows you to read this threaded comment; however, any edits to it will get removed if the file is opened in a newer version of Excel. Learn more: https://go.microsoft.com/fwlink/?linkid=870924
Comment:
    That means when you have backorders of 103 or, in this case, 104, you need to reorder so that the items come back in stock and you don’t lose more money than you need to.</t>
      </text>
    </comment>
  </commentList>
</comments>
</file>

<file path=xl/sharedStrings.xml><?xml version="1.0" encoding="utf-8"?>
<sst xmlns="http://schemas.openxmlformats.org/spreadsheetml/2006/main" count="44" uniqueCount="32">
  <si>
    <t>Describe how allowing back orders affects order quantities.</t>
  </si>
  <si>
    <r>
      <t xml:space="preserve">If you have ever gone to a website or a store and ordered an item that wasn't in stock, you might have been offered the chance to put in a back order. A back order means that a store or seller is willing to run out of items that customers want. Some people will order and wait, whereas others will go elsewhere and cost you money. And that money might not just be from this particular sale. It could be future sales that you lose. The question comes up: </t>
    </r>
    <r>
      <rPr>
        <b/>
        <sz val="11"/>
        <color theme="1"/>
        <rFont val="Aptos Narrow"/>
        <family val="2"/>
        <scheme val="minor"/>
      </rPr>
      <t>How do you find your total cost?</t>
    </r>
  </si>
  <si>
    <t>Assuming the lowest cost of ordering guarding against two expenses. The first is the cost of excess, which is your inventory holding cost, and the second is your cost of being shored, which is the loss of revenue by not having an item. If you want to visualize your inventory position with back orders, you can use what's called a sawtooth diagram, and I'll add a line for your zero inventory level. So, you only place an order once your inventory position is at a particular negative level. That's just an assumption, not a general rule.</t>
  </si>
  <si>
    <t xml:space="preserve">-  Annual demand </t>
  </si>
  <si>
    <t>- Cost per order (setup cost)</t>
  </si>
  <si>
    <t>- Inventory holding cost</t>
  </si>
  <si>
    <t>- Cost of a stockout</t>
  </si>
  <si>
    <r>
      <t xml:space="preserve">We want to calculate how far below zero you are willing to let your inventory go before you place your order. That gap is referred to as the back order call b*. </t>
    </r>
    <r>
      <rPr>
        <b/>
        <sz val="11"/>
        <color theme="1"/>
        <rFont val="Aptos Narrow"/>
        <family val="2"/>
        <scheme val="minor"/>
      </rPr>
      <t xml:space="preserve">How do you calculate your economic order quantity with back orders? </t>
    </r>
    <r>
      <rPr>
        <sz val="11"/>
        <color theme="1"/>
        <rFont val="Aptos Narrow"/>
        <family val="2"/>
        <scheme val="minor"/>
      </rPr>
      <t>We need to know the below elements; you can calculate the best quantity to order every time you request new products from your suppliers.</t>
    </r>
  </si>
  <si>
    <t>Calculate the Critical Ratio</t>
  </si>
  <si>
    <t>Cs</t>
  </si>
  <si>
    <t>Ce</t>
  </si>
  <si>
    <t>Critical Ratio</t>
  </si>
  <si>
    <t xml:space="preserve">Here's what it looks like in a table. We are assuming that cost of excess or the annual inventory holding cost is $15, and over on the left, you see that we have the cost of shortage. And have the cost from zero to 5, and the critical ratio goes from zero all the way up to .25, where five plust 15 is 20, and the shortage cost of five is 25% of that. </t>
  </si>
  <si>
    <t>Calculate Economic Order Quantity with Back Orders</t>
  </si>
  <si>
    <t>When you allow backorders, your customers can pay for products that you don't currently have in stock. Some customers will do, but others will choose not to buy the product from you. When you calculate an economic ordr quantity, where back orders allowed, you must balance the lost sales aginst the orders you gain when you don't have any of the prodcut on your hand.</t>
  </si>
  <si>
    <t>Calculate EOQ with Backorders</t>
  </si>
  <si>
    <t>Setup Cost</t>
  </si>
  <si>
    <t>Cost of Shortage</t>
  </si>
  <si>
    <t>Flow Rate (units/year)</t>
  </si>
  <si>
    <t>Cost of Excess</t>
  </si>
  <si>
    <t>Item Cost</t>
  </si>
  <si>
    <t>EOQ with Backorders</t>
  </si>
  <si>
    <t>Inventory Percentage</t>
  </si>
  <si>
    <t>Holding Cost</t>
  </si>
  <si>
    <t>EOQ</t>
  </si>
  <si>
    <t>Shortage Cost</t>
  </si>
  <si>
    <t xml:space="preserve">      When you sell items and are willing to allow back orders, you must balance your inventory holding and shortage cost. When you enable backorders, there's always a trade-off between inventory savings and lost sales. If you're willing to sell items that you don't physically have, or at least offer them for sale, then you also have to accept that some customers will decide not to buy from you, maybe just for this one transaction, maybe for more transactions in the future. You can strike a balance between extra inventory cost and lost sales using the critical ratio, which is the share of shortage cost that is part of total costs; again, your total cost is the cost of excess and the cost of shortage. 
   This calculation is incorporated into your analysis in several different ways. Graphically, shortage costs versus holding costs look like this.
   Cs= Cost of shortage ( time lost when products or raw are not available.)
   Ce= Inventory cost 
   Critical Ratio = Cs/Cs+Ce
</t>
  </si>
  <si>
    <t>If you want to see how increasing or decreasing the shortage cost changes the EOQ with backorders, the right side table shows the EOQ with backorders for different shortage costs. As you can see, if your shortage cost is meager, in this case, $1, you can save money on ordering by ordering more items much less frequently. However, as your shortage cost increases, you will see that the EOQ with backorders decreases, although it tails off after a while and stops decreasing at the same rate.  The chart below shows you.</t>
  </si>
  <si>
    <t>Calculate Reorder Points for Inventory Policies that allow back orders</t>
  </si>
  <si>
    <t>Reorder Point</t>
  </si>
  <si>
    <t xml:space="preserve">In this part, we will calculate the point at which you should make that order. We will use EOQ with backorders in our next calculation. So the reorder point is when you definitly should reorder because you're going to start losing money so items are out of stock. </t>
  </si>
  <si>
    <t>Didem B. Aykurt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</si>
</sst>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b/>
      <sz val="18"/>
      <color theme="1"/>
      <name val="Aptos Narrow"/>
      <family val="2"/>
      <scheme val="minor"/>
    </font>
    <font>
      <sz val="9"/>
      <color indexed="81"/>
      <name val="Tahoma"/>
      <family val="2"/>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8">
    <xf numFmtId="0" fontId="0" fillId="0" borderId="0" xfId="0"/>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wrapText="1"/>
    </xf>
    <xf numFmtId="0" fontId="0" fillId="0" borderId="0" xfId="0" quotePrefix="1" applyAlignment="1">
      <alignment horizontal="center"/>
    </xf>
    <xf numFmtId="0" fontId="2" fillId="0" borderId="0" xfId="0" applyFont="1" applyAlignment="1">
      <alignment horizontal="center"/>
    </xf>
    <xf numFmtId="0" fontId="2" fillId="0" borderId="0" xfId="0" applyFont="1" applyAlignment="1">
      <alignment horizontal="left" vertical="center"/>
    </xf>
    <xf numFmtId="0" fontId="0" fillId="0" borderId="0" xfId="0" applyAlignment="1">
      <alignment wrapText="1"/>
    </xf>
    <xf numFmtId="0" fontId="2" fillId="0" borderId="0" xfId="0" applyFont="1" applyAlignment="1">
      <alignment horizontal="left"/>
    </xf>
    <xf numFmtId="0" fontId="2" fillId="0" borderId="0" xfId="0" applyFont="1" applyAlignment="1">
      <alignment horizontal="left" vertical="top"/>
    </xf>
    <xf numFmtId="0" fontId="3" fillId="0" borderId="0" xfId="0" applyFont="1"/>
    <xf numFmtId="0" fontId="2" fillId="0" borderId="0" xfId="0" applyFont="1"/>
    <xf numFmtId="44" fontId="0" fillId="0" borderId="0" xfId="2" applyFont="1"/>
    <xf numFmtId="164" fontId="0" fillId="0" borderId="0" xfId="1" applyNumberFormat="1" applyFont="1"/>
    <xf numFmtId="44" fontId="0" fillId="0" borderId="0" xfId="0" applyNumberFormat="1"/>
    <xf numFmtId="43" fontId="0" fillId="0" borderId="0" xfId="0" applyNumberFormat="1"/>
    <xf numFmtId="9" fontId="0" fillId="0" borderId="0" xfId="0" applyNumberFormat="1"/>
    <xf numFmtId="43" fontId="0" fillId="0" borderId="0" xfId="1" applyFont="1"/>
  </cellXfs>
  <cellStyles count="3">
    <cellStyle name="Comma" xfId="1" builtinId="3"/>
    <cellStyle name="Currency" xfId="2" builtinId="4"/>
    <cellStyle name="Normal" xfId="0" builtinId="0"/>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384723177529797"/>
          <c:y val="1.8832391713747645E-2"/>
        </c:manualLayout>
      </c:layout>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[1]ShortageCostEffect!$B$3</c:f>
              <c:strCache>
                <c:ptCount val="1"/>
                <c:pt idx="0">
                  <c:v>EOQ with Backorders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[1]ShortageCostEffect!$A$4:$A$33</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[1]ShortageCostEffect!$B$4:$B$33</c:f>
              <c:numCache>
                <c:formatCode>General</c:formatCode>
                <c:ptCount val="30"/>
                <c:pt idx="0">
                  <c:v>695.70108523704346</c:v>
                </c:pt>
                <c:pt idx="1">
                  <c:v>515.94573358057733</c:v>
                </c:pt>
                <c:pt idx="2">
                  <c:v>440</c:v>
                </c:pt>
                <c:pt idx="3">
                  <c:v>396.61064030103881</c:v>
                </c:pt>
                <c:pt idx="4">
                  <c:v>368.13041167499324</c:v>
                </c:pt>
                <c:pt idx="5">
                  <c:v>347.85054261852173</c:v>
                </c:pt>
                <c:pt idx="6">
                  <c:v>332.60873624811995</c:v>
                </c:pt>
                <c:pt idx="7">
                  <c:v>320.70235421649153</c:v>
                </c:pt>
                <c:pt idx="8">
                  <c:v>311.12698372208092</c:v>
                </c:pt>
                <c:pt idx="9">
                  <c:v>303.24907254598486</c:v>
                </c:pt>
                <c:pt idx="10">
                  <c:v>296.64793948382652</c:v>
                </c:pt>
                <c:pt idx="11">
                  <c:v>291.03264421710497</c:v>
                </c:pt>
                <c:pt idx="12">
                  <c:v>286.19519965871598</c:v>
                </c:pt>
                <c:pt idx="13">
                  <c:v>281.98277556312848</c:v>
                </c:pt>
                <c:pt idx="14">
                  <c:v>278.28043409481739</c:v>
                </c:pt>
                <c:pt idx="15">
                  <c:v>275</c:v>
                </c:pt>
                <c:pt idx="16">
                  <c:v>272.07265465637062</c:v>
                </c:pt>
                <c:pt idx="17">
                  <c:v>269.44387170614959</c:v>
                </c:pt>
                <c:pt idx="18">
                  <c:v>267.06987061342892</c:v>
                </c:pt>
                <c:pt idx="19">
                  <c:v>264.9150807334305</c:v>
                </c:pt>
                <c:pt idx="20">
                  <c:v>262.95029405356661</c:v>
                </c:pt>
                <c:pt idx="21">
                  <c:v>261.15129714401195</c:v>
                </c:pt>
                <c:pt idx="22">
                  <c:v>259.49784283261897</c:v>
                </c:pt>
                <c:pt idx="23">
                  <c:v>257.97286679028866</c:v>
                </c:pt>
                <c:pt idx="24">
                  <c:v>256.56188337319327</c:v>
                </c:pt>
                <c:pt idx="25">
                  <c:v>255.25251449074142</c:v>
                </c:pt>
                <c:pt idx="26">
                  <c:v>254.03411844343532</c:v>
                </c:pt>
                <c:pt idx="27">
                  <c:v>252.89749476248841</c:v>
                </c:pt>
                <c:pt idx="28">
                  <c:v>251.83464744782916</c:v>
                </c:pt>
                <c:pt idx="29">
                  <c:v>250.83859352181037</c:v>
                </c:pt>
              </c:numCache>
            </c:numRef>
          </c:yVal>
          <c:smooth val="1"/>
          <c:extLst>
            <c:ext xmlns:c16="http://schemas.microsoft.com/office/drawing/2014/chart" uri="{C3380CC4-5D6E-409C-BE32-E72D297353CC}">
              <c16:uniqueId val="{00000000-C506-42E5-83D7-8A696514E83D}"/>
            </c:ext>
          </c:extLst>
        </c:ser>
        <c:dLbls>
          <c:showLegendKey val="0"/>
          <c:showVal val="0"/>
          <c:showCatName val="0"/>
          <c:showSerName val="0"/>
          <c:showPercent val="0"/>
          <c:showBubbleSize val="0"/>
        </c:dLbls>
        <c:axId val="770836912"/>
        <c:axId val="770837240"/>
      </c:scatterChart>
      <c:valAx>
        <c:axId val="770836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Shortage Cost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70837240"/>
        <c:crosses val="autoZero"/>
        <c:crossBetween val="midCat"/>
      </c:valAx>
      <c:valAx>
        <c:axId val="770837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EOQ</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70836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0</xdr:colOff>
      <xdr:row>51</xdr:row>
      <xdr:rowOff>0</xdr:rowOff>
    </xdr:from>
    <xdr:ext cx="2500313" cy="349711"/>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625F163C-9162-469F-B9B8-F64FD3B09B57}"/>
                </a:ext>
              </a:extLst>
            </xdr:cNvPr>
            <xdr:cNvSpPr txBox="1"/>
          </xdr:nvSpPr>
          <xdr:spPr>
            <a:xfrm>
              <a:off x="2720340" y="1211580"/>
              <a:ext cx="2500313" cy="34971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𝑄</m:t>
                      </m:r>
                    </m:e>
                    <m:sup>
                      <m:r>
                        <a:rPr lang="en-US" sz="1100" b="0" i="1">
                          <a:latin typeface="Cambria Math" panose="02040503050406030204" pitchFamily="18" charset="0"/>
                        </a:rPr>
                        <m:t>∗</m:t>
                      </m:r>
                    </m:sup>
                  </m:sSup>
                  <m:r>
                    <a:rPr lang="en-US" sz="1100" b="0" i="1">
                      <a:latin typeface="Cambria Math" panose="02040503050406030204" pitchFamily="18" charset="0"/>
                    </a:rPr>
                    <m:t> = </m:t>
                  </m:r>
                  <m:rad>
                    <m:radPr>
                      <m:degHide m:val="on"/>
                      <m:ctrlPr>
                        <a:rPr lang="en-US" sz="1100" b="0" i="1">
                          <a:latin typeface="Cambria Math" panose="02040503050406030204" pitchFamily="18" charset="0"/>
                        </a:rPr>
                      </m:ctrlPr>
                    </m:radPr>
                    <m:deg/>
                    <m:e>
                      <m:f>
                        <m:fPr>
                          <m:ctrlPr>
                            <a:rPr lang="en-US" sz="1100" b="0" i="1">
                              <a:latin typeface="Cambria Math" panose="02040503050406030204" pitchFamily="18" charset="0"/>
                            </a:rPr>
                          </m:ctrlPr>
                        </m:fPr>
                        <m:num>
                          <m:r>
                            <a:rPr lang="en-US" sz="1100" b="0" i="1">
                              <a:latin typeface="Cambria Math" panose="02040503050406030204" pitchFamily="18" charset="0"/>
                            </a:rPr>
                            <m:t>2∗</m:t>
                          </m:r>
                          <m:r>
                            <a:rPr lang="en-US" sz="1100" b="0" i="1">
                              <a:latin typeface="Cambria Math" panose="02040503050406030204" pitchFamily="18" charset="0"/>
                            </a:rPr>
                            <m:t>𝑆𝑒𝑡𝑢𝑝</m:t>
                          </m:r>
                          <m:r>
                            <a:rPr lang="en-US" sz="1100" b="0" i="1">
                              <a:latin typeface="Cambria Math" panose="02040503050406030204" pitchFamily="18" charset="0"/>
                            </a:rPr>
                            <m:t> </m:t>
                          </m:r>
                          <m:r>
                            <a:rPr lang="en-US" sz="1100" b="0" i="1">
                              <a:latin typeface="Cambria Math" panose="02040503050406030204" pitchFamily="18" charset="0"/>
                            </a:rPr>
                            <m:t>𝐶𝑜𝑠𝑡</m:t>
                          </m:r>
                          <m:r>
                            <a:rPr lang="en-US" sz="1100" b="0" i="1">
                              <a:latin typeface="Cambria Math" panose="02040503050406030204" pitchFamily="18" charset="0"/>
                            </a:rPr>
                            <m:t> ∗</m:t>
                          </m:r>
                          <m:r>
                            <a:rPr lang="en-US" sz="1100" b="0" i="1">
                              <a:latin typeface="Cambria Math" panose="02040503050406030204" pitchFamily="18" charset="0"/>
                            </a:rPr>
                            <m:t>𝐹𝑙𝑜𝑤</m:t>
                          </m:r>
                          <m:r>
                            <a:rPr lang="en-US" sz="1100" b="0" i="1">
                              <a:latin typeface="Cambria Math" panose="02040503050406030204" pitchFamily="18" charset="0"/>
                            </a:rPr>
                            <m:t> </m:t>
                          </m:r>
                          <m:r>
                            <a:rPr lang="en-US" sz="1100" b="0" i="1">
                              <a:latin typeface="Cambria Math" panose="02040503050406030204" pitchFamily="18" charset="0"/>
                            </a:rPr>
                            <m:t>𝑅𝑎𝑡𝑒</m:t>
                          </m:r>
                        </m:num>
                        <m:den>
                          <m:r>
                            <a:rPr lang="en-US" sz="1100" b="0" i="1">
                              <a:latin typeface="Cambria Math" panose="02040503050406030204" pitchFamily="18" charset="0"/>
                            </a:rPr>
                            <m:t>𝐻𝑜𝑙𝑑𝑖𝑛𝑔</m:t>
                          </m:r>
                          <m:r>
                            <a:rPr lang="en-US" sz="1100" b="0" i="1">
                              <a:latin typeface="Cambria Math" panose="02040503050406030204" pitchFamily="18" charset="0"/>
                            </a:rPr>
                            <m:t> </m:t>
                          </m:r>
                          <m:r>
                            <a:rPr lang="en-US" sz="1100" b="0" i="1">
                              <a:latin typeface="Cambria Math" panose="02040503050406030204" pitchFamily="18" charset="0"/>
                            </a:rPr>
                            <m:t>𝐶𝑜𝑠𝑡</m:t>
                          </m:r>
                        </m:den>
                      </m:f>
                    </m:e>
                  </m:rad>
                </m:oMath>
              </a14:m>
              <a:r>
                <a:rPr lang="en-US" sz="1100"/>
                <a:t> </a:t>
              </a:r>
              <a14:m>
                <m:oMath xmlns:m="http://schemas.openxmlformats.org/officeDocument/2006/math">
                  <m:r>
                    <a:rPr lang="en-US" sz="1100" b="0" i="1">
                      <a:solidFill>
                        <a:schemeClr val="tx1"/>
                      </a:solidFill>
                      <a:effectLst/>
                      <a:latin typeface="Cambria Math" panose="02040503050406030204" pitchFamily="18" charset="0"/>
                      <a:ea typeface="+mn-ea"/>
                      <a:cs typeface="+mn-cs"/>
                    </a:rPr>
                    <m:t>∗</m:t>
                  </m:r>
                  <m:rad>
                    <m:radPr>
                      <m:degHide m:val="on"/>
                      <m:ctrlPr>
                        <a:rPr lang="en-US" sz="1100" b="0" i="1">
                          <a:solidFill>
                            <a:schemeClr val="tx1"/>
                          </a:solidFill>
                          <a:effectLst/>
                          <a:latin typeface="Cambria Math" panose="02040503050406030204" pitchFamily="18" charset="0"/>
                          <a:ea typeface="+mn-ea"/>
                          <a:cs typeface="+mn-cs"/>
                        </a:rPr>
                      </m:ctrlPr>
                    </m:radPr>
                    <m:deg/>
                    <m:e>
                      <m:f>
                        <m:fPr>
                          <m:ctrlPr>
                            <a:rPr lang="en-US" sz="1100" b="0" i="1">
                              <a:solidFill>
                                <a:schemeClr val="tx1"/>
                              </a:solidFill>
                              <a:effectLst/>
                              <a:latin typeface="Cambria Math" panose="02040503050406030204" pitchFamily="18" charset="0"/>
                              <a:ea typeface="+mn-ea"/>
                              <a:cs typeface="+mn-cs"/>
                            </a:rPr>
                          </m:ctrlPr>
                        </m:fPr>
                        <m:num>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Cambria Math" panose="02040503050406030204" pitchFamily="18" charset="0"/>
                                  <a:ea typeface="+mn-ea"/>
                                  <a:cs typeface="+mn-cs"/>
                                </a:rPr>
                                <m:t>𝑠</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Cambria Math" panose="02040503050406030204" pitchFamily="18" charset="0"/>
                                  <a:ea typeface="+mn-ea"/>
                                  <a:cs typeface="+mn-cs"/>
                                </a:rPr>
                                <m:t>𝑒</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Cambria Math" panose="02040503050406030204" pitchFamily="18" charset="0"/>
                                  <a:ea typeface="+mn-ea"/>
                                  <a:cs typeface="+mn-cs"/>
                                </a:rPr>
                                <m:t>𝑠</m:t>
                              </m:r>
                            </m:sub>
                          </m:sSub>
                        </m:den>
                      </m:f>
                    </m:e>
                  </m:rad>
                  <m:r>
                    <a:rPr lang="en-US" sz="1100" b="0" i="1">
                      <a:solidFill>
                        <a:schemeClr val="tx1"/>
                      </a:solidFill>
                      <a:effectLst/>
                      <a:latin typeface="Cambria Math" panose="02040503050406030204" pitchFamily="18" charset="0"/>
                      <a:ea typeface="+mn-ea"/>
                      <a:cs typeface="+mn-cs"/>
                    </a:rPr>
                    <m:t> </m:t>
                  </m:r>
                </m:oMath>
              </a14:m>
              <a:endParaRPr lang="en-US" sz="1100"/>
            </a:p>
          </xdr:txBody>
        </xdr:sp>
      </mc:Choice>
      <mc:Fallback>
        <xdr:sp macro="" textlink="">
          <xdr:nvSpPr>
            <xdr:cNvPr id="2" name="TextBox 1">
              <a:extLst>
                <a:ext uri="{FF2B5EF4-FFF2-40B4-BE49-F238E27FC236}">
                  <a16:creationId xmlns:a16="http://schemas.microsoft.com/office/drawing/2014/main" id="{625F163C-9162-469F-B9B8-F64FD3B09B57}"/>
                </a:ext>
              </a:extLst>
            </xdr:cNvPr>
            <xdr:cNvSpPr txBox="1"/>
          </xdr:nvSpPr>
          <xdr:spPr>
            <a:xfrm>
              <a:off x="2720340" y="1211580"/>
              <a:ext cx="2500313" cy="34971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𝑄^∗  = √((2∗𝑆𝑒𝑡𝑢𝑝 𝐶𝑜𝑠𝑡 ∗𝐹𝑙𝑜𝑤 𝑅𝑎𝑡𝑒)/(𝐻𝑜𝑙𝑑𝑖𝑛𝑔 𝐶𝑜𝑠𝑡))</a:t>
              </a:r>
              <a:r>
                <a:rPr lang="en-US" sz="1100"/>
                <a:t> </a:t>
              </a:r>
              <a:r>
                <a:rPr lang="en-US" sz="1100" b="0" i="0">
                  <a:solidFill>
                    <a:schemeClr val="tx1"/>
                  </a:solidFill>
                  <a:effectLst/>
                  <a:latin typeface="Cambria Math" panose="02040503050406030204" pitchFamily="18" charset="0"/>
                  <a:ea typeface="+mn-ea"/>
                  <a:cs typeface="+mn-cs"/>
                </a:rPr>
                <a:t>∗√((𝑐_𝑠+𝑐_𝑒)/𝑐_𝑠 )  </a:t>
              </a:r>
              <a:endParaRPr lang="en-US" sz="1100"/>
            </a:p>
          </xdr:txBody>
        </xdr:sp>
      </mc:Fallback>
    </mc:AlternateContent>
    <xdr:clientData/>
  </xdr:oneCellAnchor>
  <xdr:absoluteAnchor>
    <xdr:pos x="0" y="13037820"/>
    <xdr:ext cx="5844540" cy="4046220"/>
    <xdr:graphicFrame macro="">
      <xdr:nvGraphicFramePr>
        <xdr:cNvPr id="3" name="Chart 2">
          <a:extLst>
            <a:ext uri="{FF2B5EF4-FFF2-40B4-BE49-F238E27FC236}">
              <a16:creationId xmlns:a16="http://schemas.microsoft.com/office/drawing/2014/main" id="{1C29C7D4-F5E6-4BA6-82E1-FFBE7CE8AAB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fb5502de639ff2fa/Documents/Excel%20Advance/Ex_Files_Excel_Supply_Chain_Analysis/Exercise%20Files/Chapter02/02_03_BackOrderEOQ.xlsx" TargetMode="External"/><Relationship Id="rId1" Type="http://schemas.openxmlformats.org/officeDocument/2006/relationships/externalLinkPath" Target="Ex_Files_Excel_Supply_Chain_Analysis/Exercise%20Files/Chapter02/02_03_BackOrderEOQ.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ckorder EOQ"/>
      <sheetName val="ShortageCostEffect"/>
      <sheetName val="EOQwithBackordersChart"/>
    </sheetNames>
    <sheetDataSet>
      <sheetData sheetId="0" refreshError="1"/>
      <sheetData sheetId="1">
        <row r="3">
          <cell r="B3" t="str">
            <v>EOQ with Backorders</v>
          </cell>
        </row>
        <row r="4">
          <cell r="A4">
            <v>1</v>
          </cell>
          <cell r="B4">
            <v>695.70108523704346</v>
          </cell>
        </row>
        <row r="5">
          <cell r="A5">
            <v>2</v>
          </cell>
          <cell r="B5">
            <v>515.94573358057733</v>
          </cell>
        </row>
        <row r="6">
          <cell r="A6">
            <v>3</v>
          </cell>
          <cell r="B6">
            <v>440</v>
          </cell>
        </row>
        <row r="7">
          <cell r="A7">
            <v>4</v>
          </cell>
          <cell r="B7">
            <v>396.61064030103881</v>
          </cell>
        </row>
        <row r="8">
          <cell r="A8">
            <v>5</v>
          </cell>
          <cell r="B8">
            <v>368.13041167499324</v>
          </cell>
        </row>
        <row r="9">
          <cell r="A9">
            <v>6</v>
          </cell>
          <cell r="B9">
            <v>347.85054261852173</v>
          </cell>
        </row>
        <row r="10">
          <cell r="A10">
            <v>7</v>
          </cell>
          <cell r="B10">
            <v>332.60873624811995</v>
          </cell>
        </row>
        <row r="11">
          <cell r="A11">
            <v>8</v>
          </cell>
          <cell r="B11">
            <v>320.70235421649153</v>
          </cell>
        </row>
        <row r="12">
          <cell r="A12">
            <v>9</v>
          </cell>
          <cell r="B12">
            <v>311.12698372208092</v>
          </cell>
        </row>
        <row r="13">
          <cell r="A13">
            <v>10</v>
          </cell>
          <cell r="B13">
            <v>303.24907254598486</v>
          </cell>
        </row>
        <row r="14">
          <cell r="A14">
            <v>11</v>
          </cell>
          <cell r="B14">
            <v>296.64793948382652</v>
          </cell>
        </row>
        <row r="15">
          <cell r="A15">
            <v>12</v>
          </cell>
          <cell r="B15">
            <v>291.03264421710497</v>
          </cell>
        </row>
        <row r="16">
          <cell r="A16">
            <v>13</v>
          </cell>
          <cell r="B16">
            <v>286.19519965871598</v>
          </cell>
        </row>
        <row r="17">
          <cell r="A17">
            <v>14</v>
          </cell>
          <cell r="B17">
            <v>281.98277556312848</v>
          </cell>
        </row>
        <row r="18">
          <cell r="A18">
            <v>15</v>
          </cell>
          <cell r="B18">
            <v>278.28043409481739</v>
          </cell>
        </row>
        <row r="19">
          <cell r="A19">
            <v>16</v>
          </cell>
          <cell r="B19">
            <v>275</v>
          </cell>
        </row>
        <row r="20">
          <cell r="A20">
            <v>17</v>
          </cell>
          <cell r="B20">
            <v>272.07265465637062</v>
          </cell>
        </row>
        <row r="21">
          <cell r="A21">
            <v>18</v>
          </cell>
          <cell r="B21">
            <v>269.44387170614959</v>
          </cell>
        </row>
        <row r="22">
          <cell r="A22">
            <v>19</v>
          </cell>
          <cell r="B22">
            <v>267.06987061342892</v>
          </cell>
        </row>
        <row r="23">
          <cell r="A23">
            <v>20</v>
          </cell>
          <cell r="B23">
            <v>264.9150807334305</v>
          </cell>
        </row>
        <row r="24">
          <cell r="A24">
            <v>21</v>
          </cell>
          <cell r="B24">
            <v>262.95029405356661</v>
          </cell>
        </row>
        <row r="25">
          <cell r="A25">
            <v>22</v>
          </cell>
          <cell r="B25">
            <v>261.15129714401195</v>
          </cell>
        </row>
        <row r="26">
          <cell r="A26">
            <v>23</v>
          </cell>
          <cell r="B26">
            <v>259.49784283261897</v>
          </cell>
        </row>
        <row r="27">
          <cell r="A27">
            <v>24</v>
          </cell>
          <cell r="B27">
            <v>257.97286679028866</v>
          </cell>
        </row>
        <row r="28">
          <cell r="A28">
            <v>25</v>
          </cell>
          <cell r="B28">
            <v>256.56188337319327</v>
          </cell>
        </row>
        <row r="29">
          <cell r="A29">
            <v>26</v>
          </cell>
          <cell r="B29">
            <v>255.25251449074142</v>
          </cell>
        </row>
        <row r="30">
          <cell r="A30">
            <v>27</v>
          </cell>
          <cell r="B30">
            <v>254.03411844343532</v>
          </cell>
        </row>
        <row r="31">
          <cell r="A31">
            <v>28</v>
          </cell>
          <cell r="B31">
            <v>252.89749476248841</v>
          </cell>
        </row>
        <row r="32">
          <cell r="A32">
            <v>29</v>
          </cell>
          <cell r="B32">
            <v>251.83464744782916</v>
          </cell>
        </row>
        <row r="33">
          <cell r="A33">
            <v>30</v>
          </cell>
          <cell r="B33">
            <v>250.83859352181037</v>
          </cell>
        </row>
      </sheetData>
      <sheetData sheetId="2" refreshError="1"/>
    </sheetDataSet>
  </externalBook>
</externalLink>
</file>

<file path=xl/persons/person.xml><?xml version="1.0" encoding="utf-8"?>
<personList xmlns="http://schemas.microsoft.com/office/spreadsheetml/2018/threadedcomments" xmlns:x="http://schemas.openxmlformats.org/spreadsheetml/2006/main">
  <person displayName="Didem B. Aykurt" id="{8E818A46-D065-4567-8795-1CB4F9C009D4}" userId="fb5502de639ff2fa"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13F813-6025-4406-80D2-4BC14D29DD5F}" name="Table1" displayName="Table1" ref="A31:C38" totalsRowShown="0">
  <autoFilter ref="A31:C38" xr:uid="{1813F813-6025-4406-80D2-4BC14D29DD5F}"/>
  <tableColumns count="3">
    <tableColumn id="1" xr3:uid="{C7C3D2BD-6713-4C4D-9DAC-3D6406247624}" name="Cs"/>
    <tableColumn id="2" xr3:uid="{15AA0A12-B29A-4D5D-BD4E-401A5C36D05D}" name="Ce"/>
    <tableColumn id="3" xr3:uid="{68409238-40EF-45B8-9427-347868080517}" name="Critical Ratio"/>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8CCD3E-C35A-4F44-A1F0-1B343483AFB8}" name="Table13" displayName="Table13" ref="I48:J78" totalsRowShown="0">
  <autoFilter ref="I48:J78" xr:uid="{6B8CCD3E-C35A-4F44-A1F0-1B343483AFB8}"/>
  <tableColumns count="2">
    <tableColumn id="1" xr3:uid="{8C61A0C1-4130-4F4A-A7F9-2239D1CE5580}" name="Shortage Cost" dataCellStyle="Currency"/>
    <tableColumn id="2" xr3:uid="{ED291CB4-C15F-4C2D-AAF5-7CBB08A16231}" name="EOQ with Backorders" dataDxfId="0" dataCellStyle="Comma">
      <calculatedColumnFormula>$B$53*SQRT((Table13[[#This Row],[Shortage Cost]]+$E$49)/Table13[[#This Row],[Shortage Cost]])</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50" dT="2024-08-02T21:30:02.19" personId="{8E818A46-D065-4567-8795-1CB4F9C009D4}" id="{7F94E346-1376-4A75-B87B-080988EAC28A}">
    <text>We have an EOQ with backorders of 278. A large EOQ means we can make fewer orders per year, but it also means that we’ll be ordering more items when we do.</text>
  </threadedComment>
  <threadedComment ref="E95" dT="2024-08-02T22:48:02.94" personId="{8E818A46-D065-4567-8795-1CB4F9C009D4}" id="{F2AE4C07-0668-4225-84DC-391D860E1070}">
    <text>That means when you have backorders of 103 or, in this case, 104, you need to reorder so that the items come back in stock and you don’t lose more money than you need to.</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7F1D-A983-4B9F-BB6A-44DA391A4E0D}">
  <dimension ref="A1:J97"/>
  <sheetViews>
    <sheetView tabSelected="1" topLeftCell="A16" workbookViewId="0">
      <selection activeCell="A2" sqref="A2:I2"/>
    </sheetView>
  </sheetViews>
  <sheetFormatPr defaultRowHeight="14.4" x14ac:dyDescent="0.3"/>
  <cols>
    <col min="1" max="1" width="18.6640625" customWidth="1"/>
    <col min="3" max="3" width="13.109375" customWidth="1"/>
    <col min="4" max="4" width="18.6640625" customWidth="1"/>
    <col min="10" max="10" width="21.44140625" customWidth="1"/>
  </cols>
  <sheetData>
    <row r="1" spans="1:10" x14ac:dyDescent="0.3">
      <c r="A1" t="s">
        <v>31</v>
      </c>
    </row>
    <row r="2" spans="1:10" x14ac:dyDescent="0.3">
      <c r="A2" s="5" t="s">
        <v>0</v>
      </c>
      <c r="B2" s="1"/>
      <c r="C2" s="1"/>
      <c r="D2" s="1"/>
      <c r="E2" s="1"/>
      <c r="F2" s="1"/>
      <c r="G2" s="1"/>
      <c r="H2" s="1"/>
      <c r="I2" s="1"/>
    </row>
    <row r="4" spans="1:10" x14ac:dyDescent="0.3">
      <c r="A4" s="3" t="s">
        <v>1</v>
      </c>
      <c r="B4" s="3"/>
      <c r="C4" s="3"/>
      <c r="D4" s="3"/>
      <c r="E4" s="3"/>
      <c r="F4" s="3"/>
      <c r="G4" s="3"/>
      <c r="H4" s="3"/>
      <c r="I4" s="3"/>
    </row>
    <row r="5" spans="1:10" x14ac:dyDescent="0.3">
      <c r="A5" s="3"/>
      <c r="B5" s="3"/>
      <c r="C5" s="3"/>
      <c r="D5" s="3"/>
      <c r="E5" s="3"/>
      <c r="F5" s="3"/>
      <c r="G5" s="3"/>
      <c r="H5" s="3"/>
      <c r="I5" s="3"/>
    </row>
    <row r="6" spans="1:10" x14ac:dyDescent="0.3">
      <c r="A6" s="3"/>
      <c r="B6" s="3"/>
      <c r="C6" s="3"/>
      <c r="D6" s="3"/>
      <c r="E6" s="3"/>
      <c r="F6" s="3"/>
      <c r="G6" s="3"/>
      <c r="H6" s="3"/>
      <c r="I6" s="3"/>
    </row>
    <row r="7" spans="1:10" x14ac:dyDescent="0.3">
      <c r="A7" s="3"/>
      <c r="B7" s="3"/>
      <c r="C7" s="3"/>
      <c r="D7" s="3"/>
      <c r="E7" s="3"/>
      <c r="F7" s="3"/>
      <c r="G7" s="3"/>
      <c r="H7" s="3"/>
      <c r="I7" s="3"/>
    </row>
    <row r="8" spans="1:10" x14ac:dyDescent="0.3">
      <c r="A8" s="3"/>
      <c r="B8" s="3"/>
      <c r="C8" s="3"/>
      <c r="D8" s="3"/>
      <c r="E8" s="3"/>
      <c r="F8" s="3"/>
      <c r="G8" s="3"/>
      <c r="H8" s="3"/>
      <c r="I8" s="3"/>
    </row>
    <row r="9" spans="1:10" x14ac:dyDescent="0.3">
      <c r="A9" s="3"/>
      <c r="B9" s="3"/>
      <c r="C9" s="3"/>
      <c r="D9" s="3"/>
      <c r="E9" s="3"/>
      <c r="F9" s="3"/>
      <c r="G9" s="3"/>
      <c r="H9" s="3"/>
      <c r="I9" s="3"/>
    </row>
    <row r="10" spans="1:10" x14ac:dyDescent="0.3">
      <c r="A10" s="3"/>
      <c r="B10" s="3"/>
      <c r="C10" s="3"/>
      <c r="D10" s="3"/>
      <c r="E10" s="3"/>
      <c r="F10" s="3"/>
      <c r="G10" s="3"/>
      <c r="H10" s="3"/>
      <c r="I10" s="3"/>
    </row>
    <row r="12" spans="1:10" x14ac:dyDescent="0.3">
      <c r="A12" s="2" t="s">
        <v>2</v>
      </c>
      <c r="B12" s="2"/>
      <c r="C12" s="2"/>
      <c r="D12" s="2"/>
      <c r="E12" s="2"/>
      <c r="F12" s="2"/>
      <c r="G12" s="2"/>
      <c r="H12" s="2"/>
      <c r="I12" s="2"/>
      <c r="J12" s="2"/>
    </row>
    <row r="13" spans="1:10" x14ac:dyDescent="0.3">
      <c r="A13" s="2"/>
      <c r="B13" s="2"/>
      <c r="C13" s="2"/>
      <c r="D13" s="2"/>
      <c r="E13" s="2"/>
      <c r="F13" s="2"/>
      <c r="G13" s="2"/>
      <c r="H13" s="2"/>
      <c r="I13" s="2"/>
      <c r="J13" s="2"/>
    </row>
    <row r="14" spans="1:10" x14ac:dyDescent="0.3">
      <c r="A14" s="2"/>
      <c r="B14" s="2"/>
      <c r="C14" s="2"/>
      <c r="D14" s="2"/>
      <c r="E14" s="2"/>
      <c r="F14" s="2"/>
      <c r="G14" s="2"/>
      <c r="H14" s="2"/>
      <c r="I14" s="2"/>
      <c r="J14" s="2"/>
    </row>
    <row r="15" spans="1:10" x14ac:dyDescent="0.3">
      <c r="A15" s="2"/>
      <c r="B15" s="2"/>
      <c r="C15" s="2"/>
      <c r="D15" s="2"/>
      <c r="E15" s="2"/>
      <c r="F15" s="2"/>
      <c r="G15" s="2"/>
      <c r="H15" s="2"/>
      <c r="I15" s="2"/>
      <c r="J15" s="2"/>
    </row>
    <row r="16" spans="1:10" x14ac:dyDescent="0.3">
      <c r="A16" s="2"/>
      <c r="B16" s="2"/>
      <c r="C16" s="2"/>
      <c r="D16" s="2"/>
      <c r="E16" s="2"/>
      <c r="F16" s="2"/>
      <c r="G16" s="2"/>
      <c r="H16" s="2"/>
      <c r="I16" s="2"/>
      <c r="J16" s="2"/>
    </row>
    <row r="18" spans="1:10" x14ac:dyDescent="0.3">
      <c r="A18" s="2" t="s">
        <v>7</v>
      </c>
      <c r="B18" s="2"/>
      <c r="C18" s="2"/>
      <c r="D18" s="2"/>
      <c r="E18" s="2"/>
      <c r="F18" s="2"/>
      <c r="G18" s="2"/>
      <c r="H18" s="2"/>
      <c r="I18" s="2"/>
      <c r="J18" s="2"/>
    </row>
    <row r="19" spans="1:10" ht="43.8" customHeight="1" x14ac:dyDescent="0.3">
      <c r="A19" s="2"/>
      <c r="B19" s="2"/>
      <c r="C19" s="2"/>
      <c r="D19" s="2"/>
      <c r="E19" s="2"/>
      <c r="F19" s="2"/>
      <c r="G19" s="2"/>
      <c r="H19" s="2"/>
      <c r="I19" s="2"/>
      <c r="J19" s="2"/>
    </row>
    <row r="20" spans="1:10" x14ac:dyDescent="0.3">
      <c r="B20" s="4" t="s">
        <v>3</v>
      </c>
      <c r="C20" s="1"/>
      <c r="D20" s="1"/>
      <c r="E20" s="1"/>
    </row>
    <row r="21" spans="1:10" x14ac:dyDescent="0.3">
      <c r="B21" s="4" t="s">
        <v>4</v>
      </c>
      <c r="C21" s="1"/>
      <c r="D21" s="1"/>
      <c r="E21" s="1"/>
    </row>
    <row r="22" spans="1:10" x14ac:dyDescent="0.3">
      <c r="B22" s="4" t="s">
        <v>5</v>
      </c>
      <c r="C22" s="1"/>
      <c r="D22" s="1"/>
      <c r="E22" s="1"/>
    </row>
    <row r="23" spans="1:10" x14ac:dyDescent="0.3">
      <c r="B23" s="4" t="s">
        <v>6</v>
      </c>
      <c r="C23" s="1"/>
      <c r="D23" s="1"/>
      <c r="E23" s="1"/>
    </row>
    <row r="25" spans="1:10" x14ac:dyDescent="0.3">
      <c r="A25" s="6" t="s">
        <v>8</v>
      </c>
      <c r="B25" s="6"/>
      <c r="C25" s="6"/>
      <c r="D25" s="6"/>
      <c r="E25" s="6"/>
      <c r="F25" s="6"/>
      <c r="G25" s="6"/>
    </row>
    <row r="27" spans="1:10" x14ac:dyDescent="0.3">
      <c r="A27" s="2" t="s">
        <v>26</v>
      </c>
      <c r="B27" s="2"/>
      <c r="C27" s="2"/>
      <c r="D27" s="2"/>
      <c r="E27" s="2"/>
      <c r="F27" s="2"/>
      <c r="G27" s="2"/>
      <c r="H27" s="2"/>
      <c r="I27" s="2"/>
      <c r="J27" s="2"/>
    </row>
    <row r="28" spans="1:10" x14ac:dyDescent="0.3">
      <c r="A28" s="2"/>
      <c r="B28" s="2"/>
      <c r="C28" s="2"/>
      <c r="D28" s="2"/>
      <c r="E28" s="2"/>
      <c r="F28" s="2"/>
      <c r="G28" s="2"/>
      <c r="H28" s="2"/>
      <c r="I28" s="2"/>
      <c r="J28" s="2"/>
    </row>
    <row r="29" spans="1:10" x14ac:dyDescent="0.3">
      <c r="A29" s="2"/>
      <c r="B29" s="2"/>
      <c r="C29" s="2"/>
      <c r="D29" s="2"/>
      <c r="E29" s="2"/>
      <c r="F29" s="2"/>
      <c r="G29" s="2"/>
      <c r="H29" s="2"/>
      <c r="I29" s="2"/>
      <c r="J29" s="2"/>
    </row>
    <row r="30" spans="1:10" ht="165.6" customHeight="1" x14ac:dyDescent="0.3">
      <c r="A30" s="2"/>
      <c r="B30" s="2"/>
      <c r="C30" s="2"/>
      <c r="D30" s="2"/>
      <c r="E30" s="2"/>
      <c r="F30" s="2"/>
      <c r="G30" s="2"/>
      <c r="H30" s="2"/>
      <c r="I30" s="2"/>
      <c r="J30" s="2"/>
    </row>
    <row r="31" spans="1:10" ht="14.4" customHeight="1" x14ac:dyDescent="0.3">
      <c r="A31" t="s">
        <v>9</v>
      </c>
      <c r="B31" t="s">
        <v>10</v>
      </c>
      <c r="C31" t="s">
        <v>11</v>
      </c>
      <c r="E31" s="2" t="s">
        <v>12</v>
      </c>
      <c r="F31" s="2"/>
      <c r="G31" s="2"/>
      <c r="H31" s="2"/>
      <c r="I31" s="2"/>
      <c r="J31" s="2"/>
    </row>
    <row r="32" spans="1:10" x14ac:dyDescent="0.3">
      <c r="A32">
        <v>0</v>
      </c>
      <c r="B32">
        <v>15</v>
      </c>
      <c r="C32">
        <f>A32/(A32+B32)</f>
        <v>0</v>
      </c>
      <c r="E32" s="2"/>
      <c r="F32" s="2"/>
      <c r="G32" s="2"/>
      <c r="H32" s="2"/>
      <c r="I32" s="2"/>
      <c r="J32" s="2"/>
    </row>
    <row r="33" spans="1:10" x14ac:dyDescent="0.3">
      <c r="A33">
        <v>1</v>
      </c>
      <c r="B33">
        <v>15</v>
      </c>
      <c r="C33">
        <f t="shared" ref="C33:C37" si="0">A33/(A33+B33)</f>
        <v>6.25E-2</v>
      </c>
      <c r="E33" s="2"/>
      <c r="F33" s="2"/>
      <c r="G33" s="2"/>
      <c r="H33" s="2"/>
      <c r="I33" s="2"/>
      <c r="J33" s="2"/>
    </row>
    <row r="34" spans="1:10" x14ac:dyDescent="0.3">
      <c r="A34">
        <v>2</v>
      </c>
      <c r="B34">
        <v>15</v>
      </c>
      <c r="C34">
        <f t="shared" si="0"/>
        <v>0.11764705882352941</v>
      </c>
      <c r="E34" s="2"/>
      <c r="F34" s="2"/>
      <c r="G34" s="2"/>
      <c r="H34" s="2"/>
      <c r="I34" s="2"/>
      <c r="J34" s="2"/>
    </row>
    <row r="35" spans="1:10" x14ac:dyDescent="0.3">
      <c r="A35">
        <v>3</v>
      </c>
      <c r="B35">
        <v>15</v>
      </c>
      <c r="C35">
        <f t="shared" si="0"/>
        <v>0.16666666666666666</v>
      </c>
      <c r="E35" s="2"/>
      <c r="F35" s="2"/>
      <c r="G35" s="2"/>
      <c r="H35" s="2"/>
      <c r="I35" s="2"/>
      <c r="J35" s="2"/>
    </row>
    <row r="36" spans="1:10" x14ac:dyDescent="0.3">
      <c r="A36">
        <v>4</v>
      </c>
      <c r="B36">
        <v>15</v>
      </c>
      <c r="C36">
        <f t="shared" si="0"/>
        <v>0.21052631578947367</v>
      </c>
      <c r="E36" s="2"/>
      <c r="F36" s="2"/>
      <c r="G36" s="2"/>
      <c r="H36" s="2"/>
      <c r="I36" s="2"/>
      <c r="J36" s="2"/>
    </row>
    <row r="37" spans="1:10" x14ac:dyDescent="0.3">
      <c r="A37">
        <v>5</v>
      </c>
      <c r="B37">
        <v>15</v>
      </c>
      <c r="C37">
        <f t="shared" si="0"/>
        <v>0.25</v>
      </c>
      <c r="E37" s="2"/>
      <c r="F37" s="2"/>
      <c r="G37" s="2"/>
      <c r="H37" s="2"/>
      <c r="I37" s="2"/>
      <c r="J37" s="2"/>
    </row>
    <row r="40" spans="1:10" x14ac:dyDescent="0.3">
      <c r="A40" s="9" t="s">
        <v>13</v>
      </c>
      <c r="B40" s="9"/>
      <c r="C40" s="9"/>
      <c r="D40" s="9"/>
      <c r="E40" s="9"/>
      <c r="F40" s="9"/>
    </row>
    <row r="42" spans="1:10" ht="14.4" customHeight="1" x14ac:dyDescent="0.3">
      <c r="A42" s="2" t="s">
        <v>14</v>
      </c>
      <c r="B42" s="2"/>
      <c r="C42" s="2"/>
      <c r="D42" s="2"/>
      <c r="E42" s="2"/>
      <c r="F42" s="2"/>
      <c r="G42" s="2"/>
      <c r="H42" s="2"/>
      <c r="I42" s="2"/>
      <c r="J42" s="2"/>
    </row>
    <row r="43" spans="1:10" x14ac:dyDescent="0.3">
      <c r="A43" s="2"/>
      <c r="B43" s="2"/>
      <c r="C43" s="2"/>
      <c r="D43" s="2"/>
      <c r="E43" s="2"/>
      <c r="F43" s="2"/>
      <c r="G43" s="2"/>
      <c r="H43" s="2"/>
      <c r="I43" s="2"/>
      <c r="J43" s="2"/>
    </row>
    <row r="44" spans="1:10" x14ac:dyDescent="0.3">
      <c r="A44" s="2"/>
      <c r="B44" s="2"/>
      <c r="C44" s="2"/>
      <c r="D44" s="2"/>
      <c r="E44" s="2"/>
      <c r="F44" s="2"/>
      <c r="G44" s="2"/>
      <c r="H44" s="2"/>
      <c r="I44" s="2"/>
      <c r="J44" s="2"/>
    </row>
    <row r="45" spans="1:10" x14ac:dyDescent="0.3">
      <c r="A45" s="7"/>
      <c r="B45" s="7"/>
      <c r="C45" s="7"/>
      <c r="D45" s="7"/>
      <c r="E45" s="7"/>
      <c r="F45" s="7"/>
      <c r="G45" s="7"/>
      <c r="H45" s="7"/>
      <c r="I45" s="7"/>
      <c r="J45" s="7"/>
    </row>
    <row r="46" spans="1:10" ht="23.4" x14ac:dyDescent="0.45">
      <c r="A46" s="10" t="s">
        <v>15</v>
      </c>
      <c r="H46" s="7"/>
      <c r="I46" s="11" t="s">
        <v>24</v>
      </c>
      <c r="J46">
        <v>220</v>
      </c>
    </row>
    <row r="47" spans="1:10" x14ac:dyDescent="0.3">
      <c r="H47" s="7"/>
    </row>
    <row r="48" spans="1:10" x14ac:dyDescent="0.3">
      <c r="A48" s="11" t="s">
        <v>16</v>
      </c>
      <c r="B48" s="12">
        <v>120</v>
      </c>
      <c r="D48" s="11" t="s">
        <v>17</v>
      </c>
      <c r="E48" s="12">
        <v>15</v>
      </c>
      <c r="H48" s="7"/>
      <c r="I48" t="s">
        <v>25</v>
      </c>
      <c r="J48" t="s">
        <v>21</v>
      </c>
    </row>
    <row r="49" spans="1:10" x14ac:dyDescent="0.3">
      <c r="A49" s="11" t="s">
        <v>18</v>
      </c>
      <c r="B49" s="13">
        <v>1800</v>
      </c>
      <c r="D49" s="11" t="s">
        <v>19</v>
      </c>
      <c r="E49" s="14">
        <f>B52</f>
        <v>9</v>
      </c>
      <c r="I49" s="12">
        <v>1</v>
      </c>
      <c r="J49" s="17">
        <f>$B$53*SQRT((Table13[[#This Row],[Shortage Cost]]+$E$49)/Table13[[#This Row],[Shortage Cost]])</f>
        <v>692.82032302755101</v>
      </c>
    </row>
    <row r="50" spans="1:10" x14ac:dyDescent="0.3">
      <c r="A50" s="11" t="s">
        <v>20</v>
      </c>
      <c r="B50" s="12">
        <v>45</v>
      </c>
      <c r="D50" s="11" t="s">
        <v>21</v>
      </c>
      <c r="E50" s="15">
        <f>B53*SQRT((E48+E49)/E48)</f>
        <v>277.12812921102039</v>
      </c>
      <c r="I50" s="12">
        <v>2</v>
      </c>
      <c r="J50" s="17">
        <f>$B$53*SQRT((Table13[[#This Row],[Shortage Cost]]+$E$49)/Table13[[#This Row],[Shortage Cost]])</f>
        <v>513.8093031466052</v>
      </c>
    </row>
    <row r="51" spans="1:10" x14ac:dyDescent="0.3">
      <c r="A51" s="11" t="s">
        <v>22</v>
      </c>
      <c r="B51" s="16">
        <v>0.2</v>
      </c>
      <c r="I51" s="12">
        <v>3</v>
      </c>
      <c r="J51" s="17">
        <f>$B$53*SQRT((Table13[[#This Row],[Shortage Cost]]+$E$49)/Table13[[#This Row],[Shortage Cost]])</f>
        <v>438.17804600413291</v>
      </c>
    </row>
    <row r="52" spans="1:10" x14ac:dyDescent="0.3">
      <c r="A52" s="11" t="s">
        <v>23</v>
      </c>
      <c r="B52" s="12">
        <f>B50*B51</f>
        <v>9</v>
      </c>
      <c r="I52" s="12">
        <v>4</v>
      </c>
      <c r="J52" s="17">
        <f>$B$53*SQRT((Table13[[#This Row],[Shortage Cost]]+$E$49)/Table13[[#This Row],[Shortage Cost]])</f>
        <v>394.96835316262997</v>
      </c>
    </row>
    <row r="53" spans="1:10" x14ac:dyDescent="0.3">
      <c r="A53" s="11" t="s">
        <v>24</v>
      </c>
      <c r="B53" s="17">
        <f>SQRT(2*B48*B49/B52)</f>
        <v>219.08902300206645</v>
      </c>
      <c r="I53" s="12">
        <v>5</v>
      </c>
      <c r="J53" s="17">
        <f>$B$53*SQRT((Table13[[#This Row],[Shortage Cost]]+$E$49)/Table13[[#This Row],[Shortage Cost]])</f>
        <v>366.60605559646723</v>
      </c>
    </row>
    <row r="54" spans="1:10" x14ac:dyDescent="0.3">
      <c r="A54" s="2" t="s">
        <v>27</v>
      </c>
      <c r="B54" s="2"/>
      <c r="C54" s="2"/>
      <c r="D54" s="2"/>
      <c r="E54" s="2"/>
      <c r="F54" s="2"/>
      <c r="G54" s="2"/>
      <c r="H54" s="2"/>
      <c r="I54" s="12">
        <v>6</v>
      </c>
      <c r="J54" s="17">
        <f>$B$53*SQRT((Table13[[#This Row],[Shortage Cost]]+$E$49)/Table13[[#This Row],[Shortage Cost]])</f>
        <v>346.41016151377551</v>
      </c>
    </row>
    <row r="55" spans="1:10" ht="14.4" customHeight="1" x14ac:dyDescent="0.3">
      <c r="A55" s="2"/>
      <c r="B55" s="2"/>
      <c r="C55" s="2"/>
      <c r="D55" s="2"/>
      <c r="E55" s="2"/>
      <c r="F55" s="2"/>
      <c r="G55" s="2"/>
      <c r="H55" s="2"/>
      <c r="I55" s="12">
        <v>7</v>
      </c>
      <c r="J55" s="17">
        <f>$B$53*SQRT((Table13[[#This Row],[Shortage Cost]]+$E$49)/Table13[[#This Row],[Shortage Cost]])</f>
        <v>331.23146848433004</v>
      </c>
    </row>
    <row r="56" spans="1:10" x14ac:dyDescent="0.3">
      <c r="A56" s="2"/>
      <c r="B56" s="2"/>
      <c r="C56" s="2"/>
      <c r="D56" s="2"/>
      <c r="E56" s="2"/>
      <c r="F56" s="2"/>
      <c r="G56" s="2"/>
      <c r="H56" s="2"/>
      <c r="I56" s="12">
        <v>8</v>
      </c>
      <c r="J56" s="17">
        <f>$B$53*SQRT((Table13[[#This Row],[Shortage Cost]]+$E$49)/Table13[[#This Row],[Shortage Cost]])</f>
        <v>319.37438845342626</v>
      </c>
    </row>
    <row r="57" spans="1:10" x14ac:dyDescent="0.3">
      <c r="A57" s="2"/>
      <c r="B57" s="2"/>
      <c r="C57" s="2"/>
      <c r="D57" s="2"/>
      <c r="E57" s="2"/>
      <c r="F57" s="2"/>
      <c r="G57" s="2"/>
      <c r="H57" s="2"/>
      <c r="I57" s="12">
        <v>9</v>
      </c>
      <c r="J57" s="17">
        <f>$B$53*SQRT((Table13[[#This Row],[Shortage Cost]]+$E$49)/Table13[[#This Row],[Shortage Cost]])</f>
        <v>309.8386676965934</v>
      </c>
    </row>
    <row r="58" spans="1:10" x14ac:dyDescent="0.3">
      <c r="A58" s="2"/>
      <c r="B58" s="2"/>
      <c r="C58" s="2"/>
      <c r="D58" s="2"/>
      <c r="E58" s="2"/>
      <c r="F58" s="2"/>
      <c r="G58" s="2"/>
      <c r="H58" s="2"/>
      <c r="I58" s="12">
        <v>10</v>
      </c>
      <c r="J58" s="17">
        <f>$B$53*SQRT((Table13[[#This Row],[Shortage Cost]]+$E$49)/Table13[[#This Row],[Shortage Cost]])</f>
        <v>301.99337741082996</v>
      </c>
    </row>
    <row r="59" spans="1:10" ht="18" customHeight="1" x14ac:dyDescent="0.3">
      <c r="D59" s="7"/>
      <c r="E59" s="7"/>
      <c r="F59" s="7"/>
      <c r="G59" s="7"/>
      <c r="H59" s="7"/>
      <c r="I59" s="12">
        <v>11</v>
      </c>
      <c r="J59" s="17">
        <f>$B$53*SQRT((Table13[[#This Row],[Shortage Cost]]+$E$49)/Table13[[#This Row],[Shortage Cost]])</f>
        <v>295.41957835039852</v>
      </c>
    </row>
    <row r="60" spans="1:10" x14ac:dyDescent="0.3">
      <c r="I60" s="12">
        <v>12</v>
      </c>
      <c r="J60" s="17">
        <f>$B$53*SQRT((Table13[[#This Row],[Shortage Cost]]+$E$49)/Table13[[#This Row],[Shortage Cost]])</f>
        <v>289.82753492378879</v>
      </c>
    </row>
    <row r="61" spans="1:10" x14ac:dyDescent="0.3">
      <c r="I61" s="12">
        <v>13</v>
      </c>
      <c r="J61" s="17">
        <f>$B$53*SQRT((Table13[[#This Row],[Shortage Cost]]+$E$49)/Table13[[#This Row],[Shortage Cost]])</f>
        <v>285.01012127777011</v>
      </c>
    </row>
    <row r="62" spans="1:10" x14ac:dyDescent="0.3">
      <c r="I62" s="12">
        <v>14</v>
      </c>
      <c r="J62" s="17">
        <f>$B$53*SQRT((Table13[[#This Row],[Shortage Cost]]+$E$49)/Table13[[#This Row],[Shortage Cost]])</f>
        <v>280.81514000698547</v>
      </c>
    </row>
    <row r="63" spans="1:10" x14ac:dyDescent="0.3">
      <c r="I63" s="12">
        <v>15</v>
      </c>
      <c r="J63" s="17">
        <f>$B$53*SQRT((Table13[[#This Row],[Shortage Cost]]+$E$49)/Table13[[#This Row],[Shortage Cost]])</f>
        <v>277.12812921102039</v>
      </c>
    </row>
    <row r="64" spans="1:10" x14ac:dyDescent="0.3">
      <c r="I64" s="12">
        <v>16</v>
      </c>
      <c r="J64" s="17">
        <f>$B$53*SQRT((Table13[[#This Row],[Shortage Cost]]+$E$49)/Table13[[#This Row],[Shortage Cost]])</f>
        <v>273.86127875258308</v>
      </c>
    </row>
    <row r="65" spans="9:10" x14ac:dyDescent="0.3">
      <c r="I65" s="12">
        <v>17</v>
      </c>
      <c r="J65" s="17">
        <f>$B$53*SQRT((Table13[[#This Row],[Shortage Cost]]+$E$49)/Table13[[#This Row],[Shortage Cost]])</f>
        <v>270.94605497383122</v>
      </c>
    </row>
    <row r="66" spans="9:10" x14ac:dyDescent="0.3">
      <c r="I66" s="12">
        <v>18</v>
      </c>
      <c r="J66" s="17">
        <f>$B$53*SQRT((Table13[[#This Row],[Shortage Cost]]+$E$49)/Table13[[#This Row],[Shortage Cost]])</f>
        <v>268.32815729997475</v>
      </c>
    </row>
    <row r="67" spans="9:10" x14ac:dyDescent="0.3">
      <c r="I67" s="12">
        <v>19</v>
      </c>
      <c r="J67" s="17">
        <f>$B$53*SQRT((Table13[[#This Row],[Shortage Cost]]+$E$49)/Table13[[#This Row],[Shortage Cost]])</f>
        <v>265.9639864817475</v>
      </c>
    </row>
    <row r="68" spans="9:10" x14ac:dyDescent="0.3">
      <c r="I68" s="12">
        <v>20</v>
      </c>
      <c r="J68" s="17">
        <f>$B$53*SQRT((Table13[[#This Row],[Shortage Cost]]+$E$49)/Table13[[#This Row],[Shortage Cost]])</f>
        <v>263.81811916545843</v>
      </c>
    </row>
    <row r="69" spans="9:10" x14ac:dyDescent="0.3">
      <c r="I69" s="12">
        <v>21</v>
      </c>
      <c r="J69" s="17">
        <f>$B$53*SQRT((Table13[[#This Row],[Shortage Cost]]+$E$49)/Table13[[#This Row],[Shortage Cost]])</f>
        <v>261.86146828319085</v>
      </c>
    </row>
    <row r="70" spans="9:10" x14ac:dyDescent="0.3">
      <c r="I70" s="12">
        <v>22</v>
      </c>
      <c r="J70" s="17">
        <f>$B$53*SQRT((Table13[[#This Row],[Shortage Cost]]+$E$49)/Table13[[#This Row],[Shortage Cost]])</f>
        <v>260.06992066819964</v>
      </c>
    </row>
    <row r="71" spans="9:10" x14ac:dyDescent="0.3">
      <c r="I71" s="12">
        <v>23</v>
      </c>
      <c r="J71" s="17">
        <f>$B$53*SQRT((Table13[[#This Row],[Shortage Cost]]+$E$49)/Table13[[#This Row],[Shortage Cost]])</f>
        <v>258.42331298791947</v>
      </c>
    </row>
    <row r="72" spans="9:10" x14ac:dyDescent="0.3">
      <c r="I72" s="12">
        <v>24</v>
      </c>
      <c r="J72" s="17">
        <f>$B$53*SQRT((Table13[[#This Row],[Shortage Cost]]+$E$49)/Table13[[#This Row],[Shortage Cost]])</f>
        <v>256.9046515733026</v>
      </c>
    </row>
    <row r="73" spans="9:10" x14ac:dyDescent="0.3">
      <c r="I73" s="12">
        <v>25</v>
      </c>
      <c r="J73" s="17">
        <f>$B$53*SQRT((Table13[[#This Row],[Shortage Cost]]+$E$49)/Table13[[#This Row],[Shortage Cost]])</f>
        <v>255.49951076274101</v>
      </c>
    </row>
    <row r="74" spans="9:10" x14ac:dyDescent="0.3">
      <c r="I74" s="12">
        <v>26</v>
      </c>
      <c r="J74" s="17">
        <f>$B$53*SQRT((Table13[[#This Row],[Shortage Cost]]+$E$49)/Table13[[#This Row],[Shortage Cost]])</f>
        <v>254.19556372089704</v>
      </c>
    </row>
    <row r="75" spans="9:10" x14ac:dyDescent="0.3">
      <c r="I75" s="12">
        <v>27</v>
      </c>
      <c r="J75" s="17">
        <f>$B$53*SQRT((Table13[[#This Row],[Shortage Cost]]+$E$49)/Table13[[#This Row],[Shortage Cost]])</f>
        <v>252.98221281347034</v>
      </c>
    </row>
    <row r="76" spans="9:10" x14ac:dyDescent="0.3">
      <c r="I76" s="12">
        <v>28</v>
      </c>
      <c r="J76" s="17">
        <f>$B$53*SQRT((Table13[[#This Row],[Shortage Cost]]+$E$49)/Table13[[#This Row],[Shortage Cost]])</f>
        <v>251.8502956690173</v>
      </c>
    </row>
    <row r="77" spans="9:10" x14ac:dyDescent="0.3">
      <c r="I77" s="12">
        <v>29</v>
      </c>
      <c r="J77" s="17">
        <f>$B$53*SQRT((Table13[[#This Row],[Shortage Cost]]+$E$49)/Table13[[#This Row],[Shortage Cost]])</f>
        <v>250.79184939733972</v>
      </c>
    </row>
    <row r="78" spans="9:10" x14ac:dyDescent="0.3">
      <c r="I78" s="12">
        <v>30</v>
      </c>
      <c r="J78" s="17">
        <f>$B$53*SQRT((Table13[[#This Row],[Shortage Cost]]+$E$49)/Table13[[#This Row],[Shortage Cost]])</f>
        <v>249.79991993593595</v>
      </c>
    </row>
    <row r="82" spans="1:10" x14ac:dyDescent="0.3">
      <c r="A82" s="8" t="s">
        <v>28</v>
      </c>
      <c r="B82" s="8"/>
      <c r="C82" s="8"/>
      <c r="D82" s="8"/>
      <c r="E82" s="8"/>
    </row>
    <row r="84" spans="1:10" x14ac:dyDescent="0.3">
      <c r="A84" s="2" t="s">
        <v>30</v>
      </c>
      <c r="B84" s="2"/>
      <c r="C84" s="2"/>
      <c r="D84" s="2"/>
      <c r="E84" s="2"/>
      <c r="F84" s="2"/>
      <c r="G84" s="2"/>
      <c r="H84" s="2"/>
      <c r="I84" s="2"/>
      <c r="J84" s="2"/>
    </row>
    <row r="85" spans="1:10" x14ac:dyDescent="0.3">
      <c r="A85" s="2"/>
      <c r="B85" s="2"/>
      <c r="C85" s="2"/>
      <c r="D85" s="2"/>
      <c r="E85" s="2"/>
      <c r="F85" s="2"/>
      <c r="G85" s="2"/>
      <c r="H85" s="2"/>
      <c r="I85" s="2"/>
      <c r="J85" s="2"/>
    </row>
    <row r="86" spans="1:10" x14ac:dyDescent="0.3">
      <c r="A86" s="2"/>
      <c r="B86" s="2"/>
      <c r="C86" s="2"/>
      <c r="D86" s="2"/>
      <c r="E86" s="2"/>
      <c r="F86" s="2"/>
      <c r="G86" s="2"/>
      <c r="H86" s="2"/>
      <c r="I86" s="2"/>
      <c r="J86" s="2"/>
    </row>
    <row r="87" spans="1:10" x14ac:dyDescent="0.3">
      <c r="A87" s="2"/>
      <c r="B87" s="2"/>
      <c r="C87" s="2"/>
      <c r="D87" s="2"/>
      <c r="E87" s="2"/>
      <c r="F87" s="2"/>
      <c r="G87" s="2"/>
      <c r="H87" s="2"/>
      <c r="I87" s="2"/>
      <c r="J87" s="2"/>
    </row>
    <row r="88" spans="1:10" x14ac:dyDescent="0.3">
      <c r="A88" s="2"/>
      <c r="B88" s="2"/>
      <c r="C88" s="2"/>
      <c r="D88" s="2"/>
      <c r="E88" s="2"/>
      <c r="F88" s="2"/>
      <c r="G88" s="2"/>
      <c r="H88" s="2"/>
      <c r="I88" s="2"/>
      <c r="J88" s="2"/>
    </row>
    <row r="90" spans="1:10" ht="23.4" x14ac:dyDescent="0.45">
      <c r="A90" s="10" t="s">
        <v>15</v>
      </c>
    </row>
    <row r="92" spans="1:10" x14ac:dyDescent="0.3">
      <c r="A92" s="11" t="s">
        <v>16</v>
      </c>
      <c r="B92" s="12">
        <v>120</v>
      </c>
      <c r="D92" s="11" t="s">
        <v>17</v>
      </c>
      <c r="E92" s="12">
        <v>15</v>
      </c>
    </row>
    <row r="93" spans="1:10" x14ac:dyDescent="0.3">
      <c r="A93" s="11" t="s">
        <v>18</v>
      </c>
      <c r="B93" s="13">
        <v>1800</v>
      </c>
      <c r="D93" s="11" t="s">
        <v>19</v>
      </c>
      <c r="E93" s="14">
        <f>B96</f>
        <v>9</v>
      </c>
    </row>
    <row r="94" spans="1:10" x14ac:dyDescent="0.3">
      <c r="A94" s="11" t="s">
        <v>20</v>
      </c>
      <c r="B94" s="12">
        <v>45</v>
      </c>
      <c r="D94" s="11" t="s">
        <v>21</v>
      </c>
      <c r="E94" s="15">
        <f>B97*SQRT((E92+E93)/E92)</f>
        <v>277.12812921102039</v>
      </c>
    </row>
    <row r="95" spans="1:10" x14ac:dyDescent="0.3">
      <c r="A95" s="11" t="s">
        <v>22</v>
      </c>
      <c r="B95" s="16">
        <v>0.2</v>
      </c>
      <c r="D95" s="11" t="s">
        <v>29</v>
      </c>
      <c r="E95">
        <f>-E94*(1-(E92/(E92+E93)))</f>
        <v>-103.92304845413264</v>
      </c>
    </row>
    <row r="96" spans="1:10" x14ac:dyDescent="0.3">
      <c r="A96" s="11" t="s">
        <v>23</v>
      </c>
      <c r="B96" s="12">
        <f>B94*B95</f>
        <v>9</v>
      </c>
    </row>
    <row r="97" spans="1:2" x14ac:dyDescent="0.3">
      <c r="A97" s="11" t="s">
        <v>24</v>
      </c>
      <c r="B97" s="17">
        <f>SQRT(2*B92*B93/B96)</f>
        <v>219.08902300206645</v>
      </c>
    </row>
  </sheetData>
  <mergeCells count="16">
    <mergeCell ref="A82:E82"/>
    <mergeCell ref="A84:J88"/>
    <mergeCell ref="A40:F40"/>
    <mergeCell ref="A42:J44"/>
    <mergeCell ref="A54:H58"/>
    <mergeCell ref="B21:E21"/>
    <mergeCell ref="B22:E22"/>
    <mergeCell ref="B23:E23"/>
    <mergeCell ref="A25:G25"/>
    <mergeCell ref="A27:J30"/>
    <mergeCell ref="E31:J37"/>
    <mergeCell ref="A2:I2"/>
    <mergeCell ref="A4:I10"/>
    <mergeCell ref="A12:J16"/>
    <mergeCell ref="A18:J19"/>
    <mergeCell ref="B20:E20"/>
  </mergeCells>
  <pageMargins left="0.7" right="0.7" top="0.75" bottom="0.75" header="0.3" footer="0.3"/>
  <drawing r:id="rId1"/>
  <legacy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Didem B. Aykurt</dc:creator>
  <cp:lastModifiedBy>Didem B. Aykurt</cp:lastModifiedBy>
  <dcterms:created xsi:type="dcterms:W3CDTF">2024-08-02T20:21:19Z</dcterms:created>
  <dcterms:modified xsi:type="dcterms:W3CDTF">2024-08-02T22:49:29Z</dcterms:modified>
</cp:coreProperties>
</file>