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Projects\MEGA board tester\bom\"/>
    </mc:Choice>
  </mc:AlternateContent>
  <xr:revisionPtr revIDLastSave="0" documentId="13_ncr:1_{29356418-0EA3-4973-9CA2-46910698C0C5}" xr6:coauthVersionLast="36" xr6:coauthVersionMax="36" xr10:uidLastSave="{00000000-0000-0000-0000-000000000000}"/>
  <bookViews>
    <workbookView xWindow="0" yWindow="0" windowWidth="19170" windowHeight="7260" xr2:uid="{00000000-000D-0000-FFFF-FFFF00000000}"/>
  </bookViews>
  <sheets>
    <sheet name="MEGA board tester" sheetId="1" r:id="rId1"/>
  </sheets>
  <calcPr calcId="191029"/>
</workbook>
</file>

<file path=xl/calcChain.xml><?xml version="1.0" encoding="utf-8"?>
<calcChain xmlns="http://schemas.openxmlformats.org/spreadsheetml/2006/main">
  <c r="G11" i="1" l="1"/>
  <c r="D11" i="1"/>
  <c r="F11" i="1" l="1"/>
  <c r="F5" i="1"/>
  <c r="G10" i="1"/>
  <c r="G9" i="1"/>
  <c r="F10" i="1"/>
  <c r="G5" i="1" l="1"/>
  <c r="G2" i="1"/>
  <c r="G8" i="1"/>
  <c r="G7" i="1"/>
  <c r="G6" i="1"/>
  <c r="G4" i="1"/>
  <c r="G3" i="1"/>
  <c r="F2" i="1"/>
  <c r="F3" i="1"/>
  <c r="F4" i="1"/>
  <c r="F13" i="1" l="1"/>
  <c r="G13" i="1"/>
  <c r="H13" i="1" s="1"/>
  <c r="F9" i="1"/>
  <c r="F8" i="1"/>
  <c r="F7" i="1"/>
  <c r="F6" i="1"/>
</calcChain>
</file>

<file path=xl/sharedStrings.xml><?xml version="1.0" encoding="utf-8"?>
<sst xmlns="http://schemas.openxmlformats.org/spreadsheetml/2006/main" count="46" uniqueCount="43">
  <si>
    <t>References</t>
  </si>
  <si>
    <t>Value</t>
  </si>
  <si>
    <t>Quantity</t>
  </si>
  <si>
    <t>D0, 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</t>
  </si>
  <si>
    <t>LED</t>
  </si>
  <si>
    <t>R_Pack04</t>
  </si>
  <si>
    <t>J1</t>
  </si>
  <si>
    <t>Arduino Mega Headers</t>
  </si>
  <si>
    <t>source</t>
  </si>
  <si>
    <t>18x2 header</t>
  </si>
  <si>
    <t>3x2 header</t>
  </si>
  <si>
    <t>8x1 header</t>
  </si>
  <si>
    <t>10x1 header</t>
  </si>
  <si>
    <t>SSQ-103-03-G-D</t>
  </si>
  <si>
    <t>SSQ-108-03-G-S</t>
  </si>
  <si>
    <t>SSQ-110-03-G-S</t>
  </si>
  <si>
    <t>SSQ-118-03-G-D</t>
  </si>
  <si>
    <t>price for qty</t>
  </si>
  <si>
    <t>SW1</t>
  </si>
  <si>
    <t>reset switch</t>
  </si>
  <si>
    <t>PG1112H-TR</t>
  </si>
  <si>
    <t>150ohms</t>
  </si>
  <si>
    <t>D70</t>
  </si>
  <si>
    <t>D71</t>
  </si>
  <si>
    <t>Orange/amber</t>
  </si>
  <si>
    <t>Red</t>
  </si>
  <si>
    <t>Green</t>
  </si>
  <si>
    <t>type</t>
  </si>
  <si>
    <t>RN1, RN2, RN3, RN4, RN5, RN6, RN7, RN8, RN9, RN10, RN11, RN12, RN13, RN14, RN15, RN16, RN17, RN18</t>
  </si>
  <si>
    <t>AA1112H-TR</t>
  </si>
  <si>
    <t>BR1112H-TR</t>
  </si>
  <si>
    <t># of boards</t>
  </si>
  <si>
    <t>TOTAL</t>
  </si>
  <si>
    <t>EXB-S8V151J</t>
  </si>
  <si>
    <t>per board price</t>
  </si>
  <si>
    <t>price*qty*boards</t>
  </si>
  <si>
    <t>95cW06D5GWt</t>
  </si>
  <si>
    <t>smd gull wing push button</t>
  </si>
  <si>
    <t>https://eu.mouser.com/ProjectManager/ProjectDetail.aspx?AccessID=7a8f69fdb1</t>
  </si>
  <si>
    <t>PCB</t>
  </si>
  <si>
    <t>n/a</t>
  </si>
  <si>
    <t>PCB-Way</t>
  </si>
  <si>
    <t>5-10-15-20
25-30-40-50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</si>
</sst>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18" fillId="0" borderId="0" xfId="42" applyBorder="1" applyAlignment="1">
      <alignment vertical="center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18" fillId="0" borderId="13" xfId="42" applyBorder="1" applyAlignment="1">
      <alignment vertical="center"/>
    </xf>
    <xf numFmtId="0" fontId="0" fillId="0" borderId="13" xfId="0" applyBorder="1" applyAlignment="1">
      <alignment horizontal="right" vertical="center"/>
    </xf>
    <xf numFmtId="0" fontId="18" fillId="0" borderId="13" xfId="42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0" xfId="0" applyBorder="1"/>
    <xf numFmtId="0" fontId="0" fillId="0" borderId="18" xfId="0" applyBorder="1" applyAlignment="1">
      <alignment vertical="center"/>
    </xf>
    <xf numFmtId="0" fontId="20" fillId="0" borderId="17" xfId="0" applyFont="1" applyBorder="1" applyAlignment="1">
      <alignment horizontal="center" vertical="center"/>
    </xf>
    <xf numFmtId="0" fontId="0" fillId="33" borderId="0" xfId="0" applyFill="1"/>
    <xf numFmtId="2" fontId="0" fillId="0" borderId="16" xfId="0" applyNumberFormat="1" applyBorder="1" applyAlignment="1">
      <alignment vertical="center"/>
    </xf>
    <xf numFmtId="2" fontId="0" fillId="0" borderId="15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7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0" xfId="0" applyNumberFormat="1" applyBorder="1"/>
    <xf numFmtId="0" fontId="0" fillId="0" borderId="0" xfId="0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2" fontId="0" fillId="0" borderId="19" xfId="0" applyNumberFormat="1" applyBorder="1" applyAlignment="1">
      <alignment vertical="center"/>
    </xf>
    <xf numFmtId="0" fontId="0" fillId="0" borderId="16" xfId="0" applyBorder="1" applyAlignment="1">
      <alignment wrapText="1"/>
    </xf>
    <xf numFmtId="0" fontId="0" fillId="34" borderId="13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34" borderId="0" xfId="0" applyFill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r/ProductDetail/Stanley-Electric/BR1112H-TR?qs=byeeYqUIh0OasbouIxe83Q%3D%3D" TargetMode="External"/><Relationship Id="rId3" Type="http://schemas.openxmlformats.org/officeDocument/2006/relationships/hyperlink" Target="https://www.mouser.fr/ProductDetail/Samtec/SSQ-110-03-G-S?qs=0u6pJ%2FESxi2TyhdgZpByhg%3D%3D" TargetMode="External"/><Relationship Id="rId7" Type="http://schemas.openxmlformats.org/officeDocument/2006/relationships/hyperlink" Target="https://www.mouser.fr/ProductDetail/Stanley-Electric/AA1112H-TR?qs=byeeYqUIh0N8QKm7cn68qA%3D%3D" TargetMode="External"/><Relationship Id="rId2" Type="http://schemas.openxmlformats.org/officeDocument/2006/relationships/hyperlink" Target="https://www.mouser.fr/ProductDetail/Samtec/SSQ-108-03-G-S?qs=92ilVni64gxESeLoQPf0Dw%3D%3D" TargetMode="External"/><Relationship Id="rId1" Type="http://schemas.openxmlformats.org/officeDocument/2006/relationships/hyperlink" Target="https://www.mouser.fr/ProductDetail/Samtec/SSQ-103-03-G-D?qs=rU5fayqh%252BE2Z%252BZTchcPoHQ%3D%3D" TargetMode="External"/><Relationship Id="rId6" Type="http://schemas.openxmlformats.org/officeDocument/2006/relationships/hyperlink" Target="https://www.mouser.fr/ProductDetail/Stanley-Electric/PG1112H-TR?qs=byeeYqUIh0Ote1eQCAIB8g%3D%3D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mouser.fr/ProductDetail/706-95CW06D5GWT" TargetMode="External"/><Relationship Id="rId10" Type="http://schemas.openxmlformats.org/officeDocument/2006/relationships/hyperlink" Target="https://www.pcbway.com/orderonline.aspx?outsideid=7c2974ac-54ad-47d2-8ad7-f6abd25f688f" TargetMode="External"/><Relationship Id="rId4" Type="http://schemas.openxmlformats.org/officeDocument/2006/relationships/hyperlink" Target="https://www.mouser.fr/ProductDetail/Samtec/SSQ-118-03-G-D?qs=rU5fayqh%252BE2Re4EgOStrbg%3D%3D" TargetMode="External"/><Relationship Id="rId9" Type="http://schemas.openxmlformats.org/officeDocument/2006/relationships/hyperlink" Target="https://www.mouser.fr/ProductDetail/Panasonic/EXB-S8V151J?qs=WwqriLBepZusmMZoXctse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workbookViewId="0">
      <selection activeCell="M6" sqref="M6"/>
    </sheetView>
  </sheetViews>
  <sheetFormatPr defaultRowHeight="15" x14ac:dyDescent="0.25"/>
  <cols>
    <col min="1" max="1" width="30" style="1" customWidth="1"/>
    <col min="2" max="2" width="16.28515625" style="4" customWidth="1"/>
    <col min="3" max="3" width="13.7109375" style="4" customWidth="1"/>
    <col min="4" max="4" width="8.7109375" style="2"/>
    <col min="5" max="5" width="15.28515625" style="2" customWidth="1"/>
    <col min="6" max="6" width="11.7109375" style="17" customWidth="1"/>
    <col min="7" max="7" width="15.28515625" style="19" customWidth="1"/>
    <col min="11" max="11" width="11" bestFit="1" customWidth="1"/>
    <col min="12" max="12" width="11.5703125" customWidth="1"/>
  </cols>
  <sheetData>
    <row r="1" spans="1:12" ht="14.65" customHeight="1" thickBot="1" x14ac:dyDescent="0.3">
      <c r="A1" s="4" t="s">
        <v>0</v>
      </c>
      <c r="B1" s="3" t="s">
        <v>27</v>
      </c>
      <c r="C1" s="4" t="s">
        <v>1</v>
      </c>
      <c r="D1" s="2" t="s">
        <v>2</v>
      </c>
      <c r="E1" s="2" t="s">
        <v>8</v>
      </c>
      <c r="F1" s="16" t="s">
        <v>17</v>
      </c>
      <c r="G1" s="18" t="s">
        <v>35</v>
      </c>
    </row>
    <row r="2" spans="1:12" ht="147.4" customHeight="1" thickBot="1" x14ac:dyDescent="0.3">
      <c r="A2" s="8" t="s">
        <v>3</v>
      </c>
      <c r="B2" s="9" t="s">
        <v>4</v>
      </c>
      <c r="C2" s="10" t="s">
        <v>26</v>
      </c>
      <c r="D2" s="13">
        <v>70</v>
      </c>
      <c r="E2" s="12" t="s">
        <v>20</v>
      </c>
      <c r="F2" s="24">
        <f>IF($D$2&lt;10,$D$2*0.34,IF(AND(10&lt;=$D$2,$D$2&lt;100),$D$2*0.248,IF(AND(100&lt;=$D$2,$D$2&lt;500),$D$2*0.129,IF(AND(500&lt;=$D$2,$D$2&lt;1000),$D$2*0.111,"check pricing"))))</f>
        <v>17.36</v>
      </c>
      <c r="G2" s="27">
        <f>IF((D2*K2)&lt;10,(D2*K2)*0.34,IF(AND(10&lt;=(D2*K2),(D2*K2)&lt;100),(D2*K2)*0.248,IF(AND(100&lt;=(D2*K2),(D2*K2)&lt;500),(D2*K2)*0.129,IF(AND(500&lt;=(D2*K2),(D2*K2)&lt;1000),(D2*K2)*0.111,IF(AND(1000&lt;=(D2*K2),(D2*K2)&lt;2000),(D2*K2)*0.096,IF(AND(2000&lt;=(D2*K2),(D2*K2)&lt;4000),(D2*K2)*0.083,IF(AND(4000&lt;=(D2*K2),(D2*K2)&lt;8000),(D2*K2)*0.07,"error")))))))</f>
        <v>45.15</v>
      </c>
      <c r="H2" s="23"/>
      <c r="I2" s="32" t="s">
        <v>31</v>
      </c>
      <c r="J2" s="33"/>
      <c r="K2" s="22">
        <v>5</v>
      </c>
      <c r="L2" s="38" t="s">
        <v>42</v>
      </c>
    </row>
    <row r="3" spans="1:12" ht="19.5" customHeight="1" x14ac:dyDescent="0.25">
      <c r="A3" s="8" t="s">
        <v>22</v>
      </c>
      <c r="B3" s="9" t="s">
        <v>4</v>
      </c>
      <c r="C3" s="10" t="s">
        <v>24</v>
      </c>
      <c r="D3" s="13">
        <v>1</v>
      </c>
      <c r="E3" s="12" t="s">
        <v>29</v>
      </c>
      <c r="F3" s="24">
        <f>IF(D3&lt;10,D3*0.31,IF(AND(10&lt;=D3,D3&lt;100),D3*0.205,IF(AND(100&lt;=D3,D3&lt;500),D3*0.136,IF(AND(500&lt;=D3,D3&lt;1000),D3*0.099,"check pricing"))))</f>
        <v>0.31</v>
      </c>
      <c r="G3" s="27">
        <f>IF((D3*K2)&lt;10,(D3*K2)*0.31,IF(AND(10&lt;=(D3*K2),(D3*K2)&lt;100),(D3*K2)*0.205,IF(AND(100&lt;=(D3*K2),(D3*K2)&lt;500),(D3*K2)*0.136,IF(AND(500&lt;=(D3*K2),(D3*K2)&lt;1000),(D3*K2)*0.099,"check pricing"))))</f>
        <v>1.55</v>
      </c>
      <c r="H3" s="23"/>
    </row>
    <row r="4" spans="1:12" ht="19.5" customHeight="1" x14ac:dyDescent="0.25">
      <c r="A4" s="8" t="s">
        <v>23</v>
      </c>
      <c r="B4" s="9" t="s">
        <v>4</v>
      </c>
      <c r="C4" s="10" t="s">
        <v>25</v>
      </c>
      <c r="D4" s="13">
        <v>1</v>
      </c>
      <c r="E4" s="12" t="s">
        <v>30</v>
      </c>
      <c r="F4" s="24">
        <f>IF(D4&lt;10,D4*0.43,IF(AND(10&lt;=D4,D4&lt;100),D4*0.282,IF(AND(100&lt;=D4,D4&lt;500),D4*0.188,IF(AND(500&lt;=D4,D4&lt;1000),D4*0.13,"check pricing"))))</f>
        <v>0.43</v>
      </c>
      <c r="G4" s="27">
        <f>IF((D4*K2)&lt;10,(D4*K2)*0.43,IF(AND(10&lt;=(D4*K2),(D4*K2)&lt;100),(D4*K2)*0.282,IF(AND(100&lt;=(D4*K2),(D4*K2)&lt;500),(D4*K2)*0.188,IF(AND(500&lt;=(D4*K2),(D4*K2)&lt;1000),(D4*K2)*0.13,"check pricing"))))</f>
        <v>2.15</v>
      </c>
      <c r="H4" s="23"/>
    </row>
    <row r="5" spans="1:12" ht="57.4" customHeight="1" x14ac:dyDescent="0.25">
      <c r="A5" s="8" t="s">
        <v>28</v>
      </c>
      <c r="B5" s="9" t="s">
        <v>5</v>
      </c>
      <c r="C5" s="10" t="s">
        <v>21</v>
      </c>
      <c r="D5" s="13">
        <v>18</v>
      </c>
      <c r="E5" s="14" t="s">
        <v>33</v>
      </c>
      <c r="F5" s="24">
        <f>IF(D5&lt;10,D5*0.61,IF(AND(10&lt;=D5,D5&lt;100),D5*0.451,IF(AND(100&lt;=D5,D5&lt;250),D5*0.263,IF(AND(250&lt;=D5,D5&lt;500),D5*0.228,"check pricing"))))</f>
        <v>8.1180000000000003</v>
      </c>
      <c r="G5" s="27">
        <f>IF((D5*K2)&lt;10,(D5*K2)*0.61,IF(AND(10&lt;=(D5*K2),(D5*K2)&lt;100),(D5*K2)*0.451,IF(AND(100&lt;=(D5*K2),(D5*K2)&lt;250),(D5*K2)*0.263,IF(AND(250&lt;=(D5*K2),(D5*K2)&lt;500),(D5*K2)*0.228,IF(AND(500&lt;=(D5*K2),(D5*K2)&lt;1000),(D5*K2)*0.186,IF(AND(1000&lt;=(D5*K2),(D5*K2)&lt;2500),(D5*K2)*0.147,"check pricing"))))))</f>
        <v>40.590000000000003</v>
      </c>
      <c r="H5" s="23"/>
    </row>
    <row r="6" spans="1:12" ht="14.65" customHeight="1" x14ac:dyDescent="0.25">
      <c r="A6" s="31" t="s">
        <v>6</v>
      </c>
      <c r="B6" s="31" t="s">
        <v>7</v>
      </c>
      <c r="C6" s="5" t="s">
        <v>9</v>
      </c>
      <c r="D6" s="6">
        <v>1</v>
      </c>
      <c r="E6" s="7" t="s">
        <v>16</v>
      </c>
      <c r="F6" s="25">
        <f>IF(D6&lt;10,D6*9.34,IF(AND(10&lt;=D6,D6&lt;100),D6*8.93,IF(AND(100&lt;=D6,D6&lt;250),D6*7.51,IF(AND(250&lt;=D6,D6&lt;500),D6*6.34,"check pricing"))))</f>
        <v>9.34</v>
      </c>
      <c r="G6" s="28">
        <f>IF((D6*K2)&lt;10,(D6*K2)*9.34,IF(AND(10&lt;=(D6*K2),(D6*K2)&lt;100),(D6*K2)*8.93,IF(AND(100&lt;=(D6*K2),(D6*K2)&lt;250),(D6*K2)*7.51,IF(AND(250&lt;=(D6*K2),(D6*K2)&lt;500),(D6*K2)*6.34,"check pricing"))))</f>
        <v>46.7</v>
      </c>
      <c r="H6" s="23"/>
    </row>
    <row r="7" spans="1:12" x14ac:dyDescent="0.25">
      <c r="A7" s="31"/>
      <c r="B7" s="31"/>
      <c r="C7" s="5" t="s">
        <v>10</v>
      </c>
      <c r="D7" s="6">
        <v>1</v>
      </c>
      <c r="E7" s="7" t="s">
        <v>13</v>
      </c>
      <c r="F7" s="25">
        <f>IF(D7&lt;10,D7*2.55,IF(AND(10&lt;=D7,D7&lt;100),D7*2.44,IF(AND(100&lt;=D7,D7&lt;500),D7*2.04,IF(AND(500&lt;=D7,D7&lt;1000),D7*1.73,"check pricing"))))</f>
        <v>2.5499999999999998</v>
      </c>
      <c r="G7" s="28">
        <f>IF((D7*K2)&lt;10,(D7*K2)*2.55,IF(AND(10&lt;=(D7*K2),(D7*K2)&lt;100),(D7*K2)*2.44,IF(AND(100&lt;=(D7*K2),(D7*K2)&lt;500),(D7*K2)*2.04,IF(AND(500&lt;=(D7*K2),(D7*K2)&lt;1000),(D7*K2)*1.73,"check pricing"))))</f>
        <v>12.75</v>
      </c>
      <c r="H7" s="23"/>
    </row>
    <row r="8" spans="1:12" x14ac:dyDescent="0.25">
      <c r="A8" s="31"/>
      <c r="B8" s="31"/>
      <c r="C8" s="5" t="s">
        <v>11</v>
      </c>
      <c r="D8" s="6">
        <v>5</v>
      </c>
      <c r="E8" s="7" t="s">
        <v>14</v>
      </c>
      <c r="F8" s="25">
        <f>IF(D8&lt;10,D8*2.65,IF(AND(10&lt;=D8,D8&lt;100),D8*2.54,IF(AND(100&lt;=D8,D8&lt;500),D8*2.12,IF(AND(500&lt;=D8,D8&lt;1000),D8*1.8,"check pricing"))))</f>
        <v>13.25</v>
      </c>
      <c r="G8" s="28">
        <f>IF((D8*K2)&lt;10,(D8*K2)*2.65,IF(AND(10&lt;=(D8*K2),(D8*K2)&lt;100),(D8*K2)*2.54,IF(AND(100&lt;=(D8*K2),(D8*K2)&lt;500),(D8*K2)*2.12,IF(AND(500&lt;=(D8*K2),(D8*K2)&lt;1000),(D8*K2)*1.8,"check pricing"))))</f>
        <v>63.5</v>
      </c>
      <c r="H8" s="23"/>
    </row>
    <row r="9" spans="1:12" x14ac:dyDescent="0.25">
      <c r="A9" s="31"/>
      <c r="B9" s="31"/>
      <c r="C9" s="5" t="s">
        <v>12</v>
      </c>
      <c r="D9" s="6">
        <v>1</v>
      </c>
      <c r="E9" s="7" t="s">
        <v>15</v>
      </c>
      <c r="F9" s="25">
        <f>IF(D9&lt;10,D9*3.32,IF(AND(10&lt;=D9,D9&lt;100),D9*3.19,IF(AND(100&lt;=D9,D9&lt;500),D9*2.66,IF(AND(500&lt;=D9,D9&lt;1000),D9*2.26,"check pricing"))))</f>
        <v>3.32</v>
      </c>
      <c r="G9" s="28">
        <f>IF((D9*K2)&lt;10,(D9*K2)*3.32,IF(AND(10&lt;=(D9*K2),(D9*K2)&lt;100),(D9*K2)*3.19,IF(AND(100&lt;=(D9*K2),(D9*K2)&lt;500),(D9*K2)*2.66,IF(AND(500&lt;=(D9*K2),(D9*K2)&lt;1000),(D9*K2)*2.26,"check pricing"))))</f>
        <v>16.599999999999998</v>
      </c>
      <c r="H9" s="23"/>
    </row>
    <row r="10" spans="1:12" ht="30" x14ac:dyDescent="0.25">
      <c r="A10" s="8" t="s">
        <v>18</v>
      </c>
      <c r="B10" s="9" t="s">
        <v>19</v>
      </c>
      <c r="C10" s="10" t="s">
        <v>37</v>
      </c>
      <c r="D10" s="11">
        <v>1</v>
      </c>
      <c r="E10" s="12" t="s">
        <v>36</v>
      </c>
      <c r="F10" s="24">
        <f>IF(D10&lt;10,D10*1.61,IF(AND(10&lt;=D10,D10&lt;75),D10*1.41,IF(AND(75&lt;=D10,D10&lt;525),D10*1.06,IF(AND(525&lt;=D10,D10&lt;1050),D10*0.976,"check pricing"))))</f>
        <v>1.61</v>
      </c>
      <c r="G10" s="27">
        <f>IF((D10*K2)&lt;10,(D10*K2)*1.61,IF(AND(10&lt;=(D10*K2),(D10*K2)&lt;75),(D10*K2)*1.41,IF(AND(75&lt;=(D10*K2),(D10*K2)&lt;525),(D10*K2)*1.06,IF(AND(525&lt;=(D10*K2),(D10*K2)&lt;1050),(D10*K2)*0.976,"check pricing"))))</f>
        <v>8.0500000000000007</v>
      </c>
    </row>
    <row r="11" spans="1:12" x14ac:dyDescent="0.25">
      <c r="A11" s="35" t="s">
        <v>39</v>
      </c>
      <c r="B11" s="10" t="s">
        <v>39</v>
      </c>
      <c r="C11" s="10" t="s">
        <v>40</v>
      </c>
      <c r="D11" s="36">
        <f>K2</f>
        <v>5</v>
      </c>
      <c r="E11" s="12" t="s">
        <v>41</v>
      </c>
      <c r="F11" s="37">
        <f>G11/K2</f>
        <v>10.73</v>
      </c>
      <c r="G11" s="27">
        <f>IF(D11=5,53.65,IF(D11=10,59.24,IF(D11=15,64.84,IF(D11=20,70.42,"check pricing"))))</f>
        <v>53.65</v>
      </c>
    </row>
    <row r="12" spans="1:12" ht="15.75" thickBot="1" x14ac:dyDescent="0.3">
      <c r="F12" s="34"/>
      <c r="G12" s="34"/>
      <c r="H12" s="20" t="s">
        <v>34</v>
      </c>
    </row>
    <row r="13" spans="1:12" ht="15.75" thickBot="1" x14ac:dyDescent="0.3">
      <c r="E13" s="15" t="s">
        <v>32</v>
      </c>
      <c r="F13" s="26">
        <f>SUM(F2:F10)</f>
        <v>56.28799999999999</v>
      </c>
      <c r="G13" s="29">
        <f>SUM(G2:G10)</f>
        <v>237.04</v>
      </c>
      <c r="H13" s="30">
        <f>G13/K2</f>
        <v>47.408000000000001</v>
      </c>
    </row>
    <row r="14" spans="1:12" x14ac:dyDescent="0.25">
      <c r="E14" s="2" t="s">
        <v>38</v>
      </c>
      <c r="F14" s="21"/>
      <c r="G14" s="21"/>
      <c r="H14" s="20"/>
      <c r="I14" s="20"/>
    </row>
    <row r="15" spans="1:12" x14ac:dyDescent="0.25">
      <c r="E15" s="6"/>
      <c r="F15" s="6"/>
      <c r="G15" s="6"/>
      <c r="H15" s="20"/>
      <c r="I15" s="20"/>
    </row>
    <row r="16" spans="1:12" x14ac:dyDescent="0.25">
      <c r="E16" s="6"/>
      <c r="F16" s="6"/>
      <c r="G16" s="6"/>
      <c r="H16" s="20"/>
      <c r="I16" s="20"/>
    </row>
    <row r="17" spans="5:13" x14ac:dyDescent="0.25">
      <c r="E17" s="6"/>
      <c r="F17" s="6"/>
      <c r="G17" s="6"/>
      <c r="H17" s="20"/>
      <c r="I17" s="20"/>
    </row>
    <row r="18" spans="5:13" x14ac:dyDescent="0.25">
      <c r="E18" s="6"/>
      <c r="F18" s="6"/>
      <c r="G18" s="6"/>
      <c r="H18" s="20"/>
      <c r="I18" s="20"/>
    </row>
    <row r="19" spans="5:13" x14ac:dyDescent="0.25">
      <c r="E19" s="6"/>
      <c r="F19" s="6"/>
      <c r="G19" s="6"/>
      <c r="H19" s="20"/>
      <c r="I19" s="20"/>
    </row>
    <row r="20" spans="5:13" x14ac:dyDescent="0.25">
      <c r="E20" s="6"/>
      <c r="F20" s="6"/>
      <c r="G20" s="6"/>
      <c r="H20" s="20"/>
      <c r="I20" s="20"/>
    </row>
    <row r="21" spans="5:13" x14ac:dyDescent="0.25">
      <c r="E21" s="6"/>
      <c r="F21" s="6"/>
      <c r="G21" s="6"/>
      <c r="H21" s="20"/>
      <c r="I21" s="20"/>
    </row>
    <row r="22" spans="5:13" x14ac:dyDescent="0.25">
      <c r="E22" s="6"/>
      <c r="F22" s="6"/>
      <c r="G22" s="6"/>
      <c r="H22" s="20"/>
      <c r="I22" s="20"/>
    </row>
    <row r="23" spans="5:13" x14ac:dyDescent="0.25">
      <c r="E23" s="6"/>
      <c r="F23" s="6"/>
      <c r="G23" s="6"/>
      <c r="H23" s="20"/>
      <c r="I23" s="20"/>
    </row>
    <row r="24" spans="5:13" x14ac:dyDescent="0.25">
      <c r="E24" s="6"/>
      <c r="F24" s="6"/>
      <c r="G24" s="6"/>
      <c r="H24" s="20"/>
      <c r="I24" s="20"/>
    </row>
    <row r="25" spans="5:13" x14ac:dyDescent="0.25">
      <c r="E25" s="6"/>
      <c r="F25" s="6"/>
      <c r="G25" s="6"/>
      <c r="H25" s="20"/>
      <c r="I25" s="20"/>
    </row>
    <row r="26" spans="5:13" x14ac:dyDescent="0.25">
      <c r="E26" s="6"/>
      <c r="F26" s="6"/>
      <c r="G26" s="6"/>
      <c r="H26" s="20"/>
      <c r="I26" s="20"/>
    </row>
    <row r="27" spans="5:13" x14ac:dyDescent="0.25">
      <c r="E27" s="6"/>
      <c r="F27" s="6"/>
      <c r="G27" s="6"/>
      <c r="H27" s="20"/>
      <c r="I27" s="20"/>
    </row>
    <row r="28" spans="5:13" x14ac:dyDescent="0.25">
      <c r="E28" s="6"/>
      <c r="F28" s="6"/>
      <c r="G28" s="6"/>
      <c r="H28" s="20"/>
      <c r="I28" s="20"/>
    </row>
    <row r="29" spans="5:13" x14ac:dyDescent="0.25">
      <c r="E29" s="6"/>
      <c r="F29" s="6"/>
      <c r="G29" s="6"/>
      <c r="H29" s="20"/>
      <c r="I29" s="20"/>
    </row>
    <row r="30" spans="5:13" x14ac:dyDescent="0.25">
      <c r="E30" s="6"/>
      <c r="F30" s="6"/>
      <c r="G30" s="6"/>
      <c r="H30" s="20"/>
      <c r="I30" s="20"/>
    </row>
    <row r="31" spans="5:13" x14ac:dyDescent="0.25">
      <c r="E31" s="6"/>
      <c r="F31" s="6"/>
      <c r="G31" s="6"/>
      <c r="H31" s="20"/>
      <c r="I31" s="20"/>
    </row>
    <row r="32" spans="5:13" x14ac:dyDescent="0.25">
      <c r="E32" s="6"/>
      <c r="F32" s="6"/>
      <c r="G32" s="6"/>
      <c r="H32" s="20"/>
      <c r="I32" s="20"/>
      <c r="J32" s="20"/>
      <c r="K32" s="20"/>
      <c r="L32" s="20"/>
      <c r="M32" s="20"/>
    </row>
    <row r="33" spans="5:13" x14ac:dyDescent="0.25">
      <c r="E33" s="6"/>
      <c r="F33" s="6"/>
      <c r="G33" s="6"/>
      <c r="H33" s="20"/>
      <c r="I33" s="20"/>
      <c r="J33" s="20"/>
      <c r="K33" s="20"/>
      <c r="L33" s="20"/>
      <c r="M33" s="20"/>
    </row>
    <row r="34" spans="5:13" x14ac:dyDescent="0.25">
      <c r="E34" s="6"/>
      <c r="F34" s="6"/>
      <c r="G34" s="6"/>
      <c r="H34" s="20"/>
      <c r="I34" s="20"/>
      <c r="J34" s="20"/>
      <c r="K34" s="20"/>
      <c r="L34" s="20"/>
      <c r="M34" s="20"/>
    </row>
    <row r="35" spans="5:13" x14ac:dyDescent="0.25">
      <c r="E35" s="6"/>
      <c r="F35" s="6"/>
      <c r="G35" s="6"/>
      <c r="H35" s="20"/>
      <c r="I35" s="20"/>
      <c r="J35" s="20"/>
      <c r="K35" s="20"/>
      <c r="L35" s="20"/>
      <c r="M35" s="20"/>
    </row>
    <row r="36" spans="5:13" x14ac:dyDescent="0.25">
      <c r="E36" s="6"/>
      <c r="F36" s="6"/>
      <c r="G36" s="6"/>
      <c r="H36" s="20"/>
      <c r="I36" s="20"/>
      <c r="J36" s="20"/>
      <c r="K36" s="20"/>
      <c r="L36" s="20"/>
      <c r="M36" s="20"/>
    </row>
    <row r="37" spans="5:13" x14ac:dyDescent="0.25">
      <c r="E37" s="6"/>
      <c r="F37" s="6"/>
      <c r="G37" s="6"/>
      <c r="H37" s="20"/>
      <c r="I37" s="20"/>
      <c r="J37" s="20"/>
      <c r="K37" s="20"/>
      <c r="L37" s="20"/>
      <c r="M37" s="20"/>
    </row>
    <row r="38" spans="5:13" x14ac:dyDescent="0.25">
      <c r="E38" s="6"/>
      <c r="F38" s="6"/>
      <c r="G38" s="6"/>
      <c r="H38" s="20"/>
      <c r="I38" s="20"/>
      <c r="J38" s="20"/>
      <c r="K38" s="20"/>
      <c r="L38" s="20"/>
      <c r="M38" s="20"/>
    </row>
    <row r="39" spans="5:13" x14ac:dyDescent="0.25">
      <c r="E39" s="6"/>
      <c r="F39" s="6"/>
      <c r="G39" s="6"/>
      <c r="H39" s="20"/>
      <c r="I39" s="20"/>
      <c r="J39" s="20"/>
      <c r="K39" s="20"/>
      <c r="L39" s="20"/>
      <c r="M39" s="20"/>
    </row>
    <row r="40" spans="5:13" x14ac:dyDescent="0.25">
      <c r="E40" s="6"/>
      <c r="F40" s="6"/>
      <c r="G40" s="6"/>
      <c r="H40" s="20"/>
      <c r="I40" s="20"/>
      <c r="J40" s="20"/>
      <c r="K40" s="20"/>
      <c r="L40" s="20"/>
      <c r="M40" s="20"/>
    </row>
    <row r="41" spans="5:13" x14ac:dyDescent="0.25">
      <c r="E41" s="6"/>
      <c r="F41" s="6"/>
      <c r="G41" s="6"/>
      <c r="H41" s="20"/>
      <c r="I41" s="20"/>
      <c r="J41" s="20"/>
      <c r="K41" s="20"/>
      <c r="L41" s="20"/>
      <c r="M41" s="20"/>
    </row>
    <row r="42" spans="5:13" x14ac:dyDescent="0.25">
      <c r="E42" s="6"/>
      <c r="F42" s="6"/>
      <c r="G42" s="6"/>
      <c r="H42" s="20"/>
      <c r="I42" s="20"/>
      <c r="J42" s="20"/>
      <c r="K42" s="20"/>
      <c r="L42" s="20"/>
      <c r="M42" s="20"/>
    </row>
    <row r="43" spans="5:13" x14ac:dyDescent="0.25">
      <c r="E43" s="6"/>
      <c r="F43" s="6"/>
      <c r="G43" s="6"/>
      <c r="H43" s="20"/>
      <c r="I43" s="20"/>
      <c r="J43" s="20"/>
      <c r="K43" s="20"/>
      <c r="L43" s="20"/>
      <c r="M43" s="20"/>
    </row>
    <row r="44" spans="5:13" x14ac:dyDescent="0.25">
      <c r="E44" s="6"/>
      <c r="F44" s="6"/>
      <c r="G44" s="6"/>
      <c r="H44" s="20"/>
      <c r="I44" s="20"/>
      <c r="J44" s="20"/>
      <c r="K44" s="20"/>
      <c r="L44" s="20"/>
      <c r="M44" s="20"/>
    </row>
    <row r="45" spans="5:13" x14ac:dyDescent="0.25">
      <c r="E45" s="6"/>
      <c r="F45" s="6"/>
      <c r="G45" s="6"/>
      <c r="H45" s="20"/>
      <c r="I45" s="20"/>
      <c r="J45" s="20"/>
      <c r="K45" s="20"/>
      <c r="L45" s="20"/>
      <c r="M45" s="20"/>
    </row>
    <row r="46" spans="5:13" x14ac:dyDescent="0.25">
      <c r="E46" s="6"/>
      <c r="F46" s="6"/>
      <c r="G46" s="6"/>
      <c r="H46" s="20"/>
      <c r="I46" s="20"/>
      <c r="J46" s="20"/>
      <c r="K46" s="20"/>
      <c r="L46" s="20"/>
      <c r="M46" s="20"/>
    </row>
    <row r="47" spans="5:13" x14ac:dyDescent="0.25">
      <c r="E47" s="6"/>
      <c r="F47" s="6"/>
      <c r="G47" s="6"/>
      <c r="H47" s="20"/>
      <c r="I47" s="20"/>
      <c r="J47" s="20"/>
      <c r="K47" s="20"/>
      <c r="L47" s="20"/>
      <c r="M47" s="20"/>
    </row>
    <row r="48" spans="5:13" x14ac:dyDescent="0.25">
      <c r="E48" s="6"/>
      <c r="F48" s="6"/>
      <c r="G48" s="6"/>
      <c r="H48" s="20"/>
      <c r="I48" s="20"/>
      <c r="J48" s="20"/>
      <c r="K48" s="20"/>
      <c r="L48" s="20"/>
      <c r="M48" s="20"/>
    </row>
    <row r="49" spans="5:13" x14ac:dyDescent="0.25">
      <c r="E49" s="6"/>
      <c r="F49" s="6"/>
      <c r="G49" s="6"/>
      <c r="H49" s="20"/>
      <c r="I49" s="20"/>
      <c r="J49" s="20"/>
      <c r="K49" s="20"/>
      <c r="L49" s="20"/>
      <c r="M49" s="20"/>
    </row>
    <row r="50" spans="5:13" x14ac:dyDescent="0.25">
      <c r="E50" s="6"/>
      <c r="F50" s="6"/>
      <c r="G50" s="6"/>
      <c r="H50" s="20"/>
      <c r="I50" s="20"/>
      <c r="J50" s="20"/>
      <c r="K50" s="20"/>
      <c r="L50" s="20"/>
      <c r="M50" s="20"/>
    </row>
    <row r="51" spans="5:13" x14ac:dyDescent="0.25">
      <c r="E51" s="6"/>
      <c r="F51" s="6"/>
      <c r="G51" s="6"/>
      <c r="H51" s="20"/>
      <c r="I51" s="20"/>
      <c r="J51" s="20"/>
      <c r="K51" s="20"/>
      <c r="L51" s="20"/>
      <c r="M51" s="20"/>
    </row>
    <row r="52" spans="5:13" x14ac:dyDescent="0.25">
      <c r="E52" s="6"/>
      <c r="F52" s="6"/>
      <c r="G52" s="6"/>
      <c r="H52" s="20"/>
      <c r="I52" s="20"/>
      <c r="J52" s="20"/>
      <c r="K52" s="20"/>
      <c r="L52" s="20"/>
      <c r="M52" s="20"/>
    </row>
    <row r="53" spans="5:13" x14ac:dyDescent="0.25">
      <c r="E53" s="6"/>
      <c r="F53" s="6"/>
      <c r="G53" s="6"/>
      <c r="H53" s="20"/>
      <c r="I53" s="20"/>
      <c r="J53" s="20"/>
      <c r="K53" s="20"/>
      <c r="L53" s="20"/>
      <c r="M53" s="20"/>
    </row>
    <row r="54" spans="5:13" x14ac:dyDescent="0.25">
      <c r="E54" s="6"/>
      <c r="F54" s="6"/>
      <c r="G54" s="6"/>
      <c r="H54" s="20"/>
      <c r="I54" s="20"/>
      <c r="J54" s="20"/>
      <c r="K54" s="20"/>
      <c r="L54" s="20"/>
      <c r="M54" s="20"/>
    </row>
    <row r="55" spans="5:13" x14ac:dyDescent="0.25">
      <c r="E55" s="6"/>
      <c r="F55" s="6"/>
      <c r="G55" s="6"/>
      <c r="H55" s="20"/>
      <c r="I55" s="20"/>
      <c r="J55" s="20"/>
      <c r="K55" s="20"/>
      <c r="L55" s="20"/>
      <c r="M55" s="20"/>
    </row>
    <row r="56" spans="5:13" x14ac:dyDescent="0.25">
      <c r="E56" s="6"/>
      <c r="F56" s="6"/>
      <c r="G56" s="6"/>
      <c r="H56" s="20"/>
      <c r="I56" s="20"/>
      <c r="J56" s="20"/>
      <c r="K56" s="20"/>
      <c r="L56" s="20"/>
      <c r="M56" s="20"/>
    </row>
    <row r="57" spans="5:13" x14ac:dyDescent="0.25">
      <c r="E57" s="6"/>
      <c r="F57" s="6"/>
      <c r="G57" s="6"/>
      <c r="H57" s="20"/>
      <c r="I57" s="20"/>
      <c r="J57" s="20"/>
      <c r="K57" s="20"/>
      <c r="L57" s="20"/>
      <c r="M57" s="20"/>
    </row>
    <row r="58" spans="5:13" x14ac:dyDescent="0.25">
      <c r="E58" s="6"/>
      <c r="F58" s="6"/>
      <c r="G58" s="6"/>
      <c r="H58" s="20"/>
      <c r="I58" s="20"/>
      <c r="J58" s="20"/>
      <c r="K58" s="20"/>
      <c r="L58" s="20"/>
      <c r="M58" s="20"/>
    </row>
    <row r="59" spans="5:13" x14ac:dyDescent="0.25">
      <c r="E59" s="6"/>
      <c r="F59" s="6"/>
      <c r="G59" s="6"/>
      <c r="H59" s="20"/>
      <c r="I59" s="20"/>
      <c r="J59" s="20"/>
      <c r="K59" s="20"/>
      <c r="L59" s="20"/>
      <c r="M59" s="20"/>
    </row>
    <row r="60" spans="5:13" x14ac:dyDescent="0.25">
      <c r="E60" s="6"/>
      <c r="F60" s="6"/>
      <c r="G60" s="6"/>
      <c r="H60" s="20"/>
      <c r="I60" s="20"/>
      <c r="J60" s="20"/>
      <c r="K60" s="20"/>
      <c r="L60" s="20"/>
      <c r="M60" s="20"/>
    </row>
    <row r="61" spans="5:13" x14ac:dyDescent="0.25">
      <c r="E61" s="6"/>
      <c r="F61" s="6"/>
      <c r="G61" s="6"/>
      <c r="H61" s="20"/>
      <c r="I61" s="20"/>
      <c r="J61" s="20"/>
      <c r="K61" s="20"/>
      <c r="L61" s="20"/>
      <c r="M61" s="20"/>
    </row>
    <row r="62" spans="5:13" x14ac:dyDescent="0.25">
      <c r="E62" s="6"/>
      <c r="F62" s="6"/>
      <c r="G62" s="6"/>
      <c r="H62" s="20"/>
      <c r="I62" s="20"/>
      <c r="J62" s="20"/>
      <c r="K62" s="20"/>
      <c r="L62" s="20"/>
      <c r="M62" s="20"/>
    </row>
    <row r="63" spans="5:13" x14ac:dyDescent="0.25">
      <c r="E63" s="6"/>
      <c r="F63" s="6"/>
      <c r="G63" s="6"/>
      <c r="H63" s="20"/>
      <c r="I63" s="20"/>
      <c r="J63" s="20"/>
      <c r="K63" s="20"/>
      <c r="L63" s="20"/>
      <c r="M63" s="20"/>
    </row>
    <row r="64" spans="5:13" x14ac:dyDescent="0.25">
      <c r="E64" s="6"/>
      <c r="F64" s="6"/>
      <c r="G64" s="6"/>
      <c r="H64" s="20"/>
      <c r="I64" s="20"/>
      <c r="J64" s="20"/>
      <c r="K64" s="20"/>
      <c r="L64" s="20"/>
      <c r="M64" s="20"/>
    </row>
    <row r="65" spans="5:13" x14ac:dyDescent="0.25">
      <c r="E65" s="6"/>
      <c r="F65" s="6"/>
      <c r="G65" s="6"/>
      <c r="H65" s="20"/>
      <c r="I65" s="20"/>
      <c r="J65" s="20"/>
      <c r="K65" s="20"/>
      <c r="L65" s="20"/>
      <c r="M65" s="20"/>
    </row>
    <row r="66" spans="5:13" x14ac:dyDescent="0.25">
      <c r="E66" s="6"/>
      <c r="F66" s="6"/>
      <c r="G66" s="6"/>
      <c r="H66" s="20"/>
      <c r="I66" s="20"/>
      <c r="J66" s="20"/>
      <c r="K66" s="20"/>
      <c r="L66" s="20"/>
      <c r="M66" s="20"/>
    </row>
    <row r="67" spans="5:13" x14ac:dyDescent="0.25">
      <c r="E67" s="6"/>
      <c r="F67" s="6"/>
      <c r="G67" s="6"/>
      <c r="H67" s="20"/>
      <c r="I67" s="20"/>
      <c r="J67" s="20"/>
      <c r="K67" s="20"/>
      <c r="L67" s="20"/>
      <c r="M67" s="20"/>
    </row>
    <row r="68" spans="5:13" x14ac:dyDescent="0.25">
      <c r="E68" s="6"/>
      <c r="F68" s="6"/>
      <c r="G68" s="6"/>
      <c r="H68" s="20"/>
      <c r="I68" s="20"/>
      <c r="J68" s="20"/>
      <c r="K68" s="20"/>
      <c r="L68" s="20"/>
      <c r="M68" s="20"/>
    </row>
    <row r="69" spans="5:13" x14ac:dyDescent="0.25">
      <c r="E69" s="6"/>
      <c r="F69" s="6"/>
      <c r="G69" s="6"/>
      <c r="H69" s="20"/>
      <c r="I69" s="20"/>
      <c r="J69" s="20"/>
      <c r="K69" s="20"/>
      <c r="L69" s="20"/>
      <c r="M69" s="20"/>
    </row>
    <row r="70" spans="5:13" x14ac:dyDescent="0.25">
      <c r="E70" s="6"/>
      <c r="F70" s="6"/>
      <c r="G70" s="6"/>
      <c r="H70" s="20"/>
      <c r="I70" s="20"/>
      <c r="J70" s="20"/>
      <c r="K70" s="20"/>
      <c r="L70" s="20"/>
      <c r="M70" s="20"/>
    </row>
    <row r="71" spans="5:13" x14ac:dyDescent="0.25">
      <c r="E71" s="6"/>
      <c r="F71" s="6"/>
      <c r="G71" s="6"/>
      <c r="H71" s="20"/>
      <c r="I71" s="20"/>
      <c r="J71" s="20"/>
      <c r="K71" s="20"/>
      <c r="L71" s="20"/>
      <c r="M71" s="20"/>
    </row>
    <row r="72" spans="5:13" x14ac:dyDescent="0.25">
      <c r="E72" s="6"/>
      <c r="F72" s="6"/>
      <c r="G72" s="6"/>
      <c r="H72" s="20"/>
      <c r="I72" s="20"/>
      <c r="J72" s="20"/>
      <c r="K72" s="20"/>
      <c r="L72" s="20"/>
      <c r="M72" s="20"/>
    </row>
    <row r="73" spans="5:13" x14ac:dyDescent="0.25">
      <c r="E73" s="6"/>
      <c r="F73" s="6"/>
      <c r="G73" s="6"/>
      <c r="H73" s="20"/>
      <c r="I73" s="20"/>
      <c r="J73" s="20"/>
      <c r="K73" s="20"/>
      <c r="L73" s="20"/>
      <c r="M73" s="20"/>
    </row>
    <row r="74" spans="5:13" x14ac:dyDescent="0.25">
      <c r="E74" s="6"/>
      <c r="F74" s="6"/>
      <c r="G74" s="6"/>
      <c r="H74" s="20"/>
      <c r="I74" s="20"/>
      <c r="J74" s="20"/>
      <c r="K74" s="20"/>
      <c r="L74" s="20"/>
      <c r="M74" s="20"/>
    </row>
    <row r="75" spans="5:13" x14ac:dyDescent="0.25">
      <c r="E75" s="6"/>
      <c r="F75" s="6"/>
      <c r="G75" s="6"/>
      <c r="H75" s="20"/>
      <c r="I75" s="20"/>
      <c r="J75" s="20"/>
      <c r="K75" s="20"/>
      <c r="L75" s="20"/>
      <c r="M75" s="20"/>
    </row>
    <row r="76" spans="5:13" x14ac:dyDescent="0.25">
      <c r="E76" s="6"/>
      <c r="F76" s="6"/>
      <c r="G76" s="6"/>
      <c r="H76" s="20"/>
      <c r="I76" s="20"/>
      <c r="J76" s="20"/>
      <c r="K76" s="20"/>
      <c r="L76" s="20"/>
      <c r="M76" s="20"/>
    </row>
    <row r="77" spans="5:13" x14ac:dyDescent="0.25">
      <c r="E77" s="6"/>
      <c r="F77" s="6"/>
      <c r="G77" s="6"/>
      <c r="H77" s="20"/>
      <c r="I77" s="20"/>
      <c r="J77" s="20"/>
      <c r="K77" s="20"/>
      <c r="L77" s="20"/>
      <c r="M77" s="20"/>
    </row>
    <row r="78" spans="5:13" x14ac:dyDescent="0.25">
      <c r="E78" s="6"/>
      <c r="F78" s="6"/>
      <c r="G78" s="6"/>
      <c r="H78" s="20"/>
      <c r="I78" s="20"/>
      <c r="J78" s="20"/>
      <c r="K78" s="20"/>
      <c r="L78" s="20"/>
      <c r="M78" s="20"/>
    </row>
    <row r="79" spans="5:13" x14ac:dyDescent="0.25">
      <c r="E79" s="6"/>
      <c r="F79" s="6"/>
      <c r="G79" s="6"/>
      <c r="H79" s="20"/>
      <c r="I79" s="20"/>
      <c r="J79" s="20"/>
      <c r="K79" s="20"/>
      <c r="L79" s="20"/>
      <c r="M79" s="20"/>
    </row>
    <row r="80" spans="5:13" x14ac:dyDescent="0.25">
      <c r="E80" s="6"/>
      <c r="F80" s="6"/>
      <c r="G80" s="6"/>
      <c r="H80" s="20"/>
      <c r="I80" s="20"/>
      <c r="J80" s="20"/>
      <c r="K80" s="20"/>
      <c r="L80" s="20"/>
      <c r="M80" s="20"/>
    </row>
    <row r="81" spans="5:13" x14ac:dyDescent="0.25">
      <c r="E81" s="6"/>
      <c r="F81" s="6"/>
      <c r="G81" s="6"/>
      <c r="H81" s="20"/>
      <c r="I81" s="20"/>
      <c r="J81" s="20"/>
      <c r="K81" s="20"/>
      <c r="L81" s="20"/>
      <c r="M81" s="20"/>
    </row>
    <row r="82" spans="5:13" x14ac:dyDescent="0.25">
      <c r="E82" s="6"/>
      <c r="F82" s="6"/>
      <c r="G82" s="6"/>
      <c r="H82" s="20"/>
      <c r="I82" s="20"/>
      <c r="J82" s="20"/>
      <c r="K82" s="20"/>
      <c r="L82" s="20"/>
      <c r="M82" s="20"/>
    </row>
    <row r="83" spans="5:13" x14ac:dyDescent="0.25">
      <c r="E83" s="6"/>
      <c r="F83" s="6"/>
      <c r="G83" s="6"/>
      <c r="H83" s="20"/>
      <c r="I83" s="20"/>
      <c r="J83" s="20"/>
      <c r="K83" s="20"/>
      <c r="L83" s="20"/>
      <c r="M83" s="20"/>
    </row>
    <row r="84" spans="5:13" x14ac:dyDescent="0.25">
      <c r="E84" s="6"/>
      <c r="F84" s="6"/>
      <c r="G84" s="6"/>
      <c r="H84" s="20"/>
      <c r="I84" s="20"/>
      <c r="J84" s="20"/>
      <c r="K84" s="20"/>
      <c r="L84" s="20"/>
      <c r="M84" s="20"/>
    </row>
    <row r="85" spans="5:13" x14ac:dyDescent="0.25">
      <c r="E85" s="6"/>
      <c r="F85" s="6"/>
      <c r="G85" s="6"/>
      <c r="H85" s="20"/>
      <c r="I85" s="20"/>
      <c r="J85" s="20"/>
      <c r="K85" s="20"/>
      <c r="L85" s="20"/>
      <c r="M85" s="20"/>
    </row>
    <row r="86" spans="5:13" x14ac:dyDescent="0.25">
      <c r="E86" s="6"/>
      <c r="F86" s="6"/>
      <c r="G86" s="6"/>
      <c r="H86" s="20"/>
      <c r="I86" s="20"/>
      <c r="J86" s="20"/>
      <c r="K86" s="20"/>
      <c r="L86" s="20"/>
      <c r="M86" s="20"/>
    </row>
    <row r="87" spans="5:13" x14ac:dyDescent="0.25">
      <c r="E87" s="6"/>
      <c r="F87" s="6"/>
      <c r="G87" s="6"/>
      <c r="H87" s="20"/>
      <c r="I87" s="20"/>
      <c r="J87" s="20"/>
      <c r="K87" s="20"/>
      <c r="L87" s="20"/>
      <c r="M87" s="20"/>
    </row>
    <row r="88" spans="5:13" x14ac:dyDescent="0.25">
      <c r="E88" s="6"/>
      <c r="F88" s="6"/>
      <c r="G88" s="6"/>
      <c r="H88" s="20"/>
      <c r="I88" s="20"/>
      <c r="J88" s="20"/>
      <c r="K88" s="20"/>
      <c r="L88" s="20"/>
      <c r="M88" s="20"/>
    </row>
    <row r="89" spans="5:13" x14ac:dyDescent="0.25">
      <c r="E89" s="6"/>
      <c r="F89" s="6"/>
      <c r="G89" s="6"/>
      <c r="H89" s="20"/>
      <c r="I89" s="20"/>
      <c r="J89" s="20"/>
      <c r="K89" s="20"/>
      <c r="L89" s="20"/>
      <c r="M89" s="20"/>
    </row>
    <row r="90" spans="5:13" x14ac:dyDescent="0.25">
      <c r="E90" s="6"/>
      <c r="F90" s="6"/>
      <c r="G90" s="6"/>
      <c r="H90" s="20"/>
      <c r="I90" s="20"/>
      <c r="J90" s="20"/>
      <c r="K90" s="20"/>
      <c r="L90" s="20"/>
      <c r="M90" s="20"/>
    </row>
    <row r="91" spans="5:13" x14ac:dyDescent="0.25">
      <c r="E91" s="6"/>
      <c r="F91" s="6"/>
      <c r="G91" s="6"/>
      <c r="H91" s="20"/>
      <c r="I91" s="20"/>
      <c r="J91" s="20"/>
      <c r="K91" s="20"/>
      <c r="L91" s="20"/>
      <c r="M91" s="20"/>
    </row>
    <row r="92" spans="5:13" x14ac:dyDescent="0.25">
      <c r="E92" s="6"/>
      <c r="F92" s="6"/>
      <c r="G92" s="6"/>
      <c r="H92" s="20"/>
      <c r="I92" s="20"/>
      <c r="J92" s="20"/>
      <c r="K92" s="20"/>
      <c r="L92" s="20"/>
      <c r="M92" s="20"/>
    </row>
    <row r="93" spans="5:13" x14ac:dyDescent="0.25">
      <c r="E93" s="6"/>
      <c r="F93" s="6"/>
      <c r="G93" s="6"/>
      <c r="H93" s="20"/>
      <c r="I93" s="20"/>
      <c r="J93" s="20"/>
      <c r="K93" s="20"/>
      <c r="L93" s="20"/>
      <c r="M93" s="20"/>
    </row>
    <row r="94" spans="5:13" x14ac:dyDescent="0.25">
      <c r="E94" s="6"/>
      <c r="F94" s="6"/>
      <c r="G94" s="6"/>
      <c r="H94" s="20"/>
      <c r="I94" s="20"/>
      <c r="J94" s="20"/>
      <c r="K94" s="20"/>
      <c r="L94" s="20"/>
      <c r="M94" s="20"/>
    </row>
    <row r="95" spans="5:13" x14ac:dyDescent="0.25">
      <c r="E95" s="6"/>
      <c r="F95" s="6"/>
      <c r="G95" s="6"/>
      <c r="H95" s="20"/>
      <c r="I95" s="20"/>
      <c r="J95" s="20"/>
      <c r="K95" s="20"/>
      <c r="L95" s="20"/>
      <c r="M95" s="20"/>
    </row>
    <row r="96" spans="5:13" x14ac:dyDescent="0.25">
      <c r="E96" s="6"/>
      <c r="F96" s="6"/>
      <c r="G96" s="6"/>
      <c r="H96" s="20"/>
      <c r="I96" s="20"/>
      <c r="J96" s="20"/>
      <c r="K96" s="20"/>
      <c r="L96" s="20"/>
      <c r="M96" s="20"/>
    </row>
    <row r="97" spans="5:13" x14ac:dyDescent="0.25">
      <c r="E97" s="6"/>
      <c r="F97" s="6"/>
      <c r="G97" s="6"/>
      <c r="H97" s="20"/>
      <c r="I97" s="20"/>
      <c r="J97" s="20"/>
      <c r="K97" s="20"/>
      <c r="L97" s="20"/>
      <c r="M97" s="20"/>
    </row>
    <row r="98" spans="5:13" x14ac:dyDescent="0.25">
      <c r="E98" s="6"/>
      <c r="F98" s="6"/>
      <c r="G98" s="6"/>
      <c r="H98" s="20"/>
      <c r="I98" s="20"/>
      <c r="J98" s="20"/>
      <c r="K98" s="20"/>
      <c r="L98" s="20"/>
      <c r="M98" s="20"/>
    </row>
    <row r="99" spans="5:13" x14ac:dyDescent="0.25">
      <c r="E99" s="6"/>
      <c r="F99" s="6"/>
      <c r="G99" s="6"/>
      <c r="H99" s="20"/>
      <c r="I99" s="20"/>
      <c r="J99" s="20"/>
      <c r="K99" s="20"/>
      <c r="L99" s="20"/>
      <c r="M99" s="20"/>
    </row>
    <row r="100" spans="5:13" x14ac:dyDescent="0.25">
      <c r="E100" s="6"/>
      <c r="F100" s="6"/>
      <c r="G100" s="6"/>
      <c r="H100" s="20"/>
      <c r="I100" s="20"/>
      <c r="J100" s="20"/>
      <c r="K100" s="20"/>
      <c r="L100" s="20"/>
      <c r="M100" s="20"/>
    </row>
    <row r="101" spans="5:13" x14ac:dyDescent="0.25">
      <c r="E101" s="6"/>
      <c r="F101" s="6"/>
      <c r="G101" s="6"/>
      <c r="H101" s="20"/>
      <c r="I101" s="20"/>
      <c r="J101" s="20"/>
      <c r="K101" s="20"/>
      <c r="L101" s="20"/>
      <c r="M101" s="20"/>
    </row>
    <row r="102" spans="5:13" x14ac:dyDescent="0.25">
      <c r="E102" s="6"/>
      <c r="F102" s="6"/>
      <c r="G102" s="6"/>
      <c r="H102" s="20"/>
      <c r="I102" s="20"/>
      <c r="J102" s="20"/>
      <c r="K102" s="20"/>
      <c r="L102" s="20"/>
      <c r="M102" s="20"/>
    </row>
    <row r="103" spans="5:13" x14ac:dyDescent="0.25">
      <c r="E103" s="6"/>
      <c r="F103" s="6"/>
      <c r="G103" s="6"/>
      <c r="H103" s="20"/>
      <c r="I103" s="20"/>
      <c r="J103" s="20"/>
      <c r="K103" s="20"/>
      <c r="L103" s="20"/>
      <c r="M103" s="20"/>
    </row>
    <row r="104" spans="5:13" x14ac:dyDescent="0.25">
      <c r="E104" s="6"/>
      <c r="F104" s="6"/>
      <c r="G104" s="6"/>
      <c r="H104" s="20"/>
      <c r="I104" s="20"/>
      <c r="J104" s="20"/>
      <c r="K104" s="20"/>
      <c r="L104" s="20"/>
      <c r="M104" s="20"/>
    </row>
    <row r="105" spans="5:13" x14ac:dyDescent="0.25">
      <c r="E105" s="6"/>
      <c r="F105" s="6"/>
      <c r="G105" s="6"/>
      <c r="H105" s="20"/>
      <c r="I105" s="20"/>
      <c r="J105" s="20"/>
      <c r="K105" s="20"/>
      <c r="L105" s="20"/>
      <c r="M105" s="20"/>
    </row>
    <row r="106" spans="5:13" x14ac:dyDescent="0.25">
      <c r="E106" s="6"/>
      <c r="F106" s="6"/>
      <c r="G106" s="6"/>
      <c r="H106" s="20"/>
      <c r="I106" s="20"/>
      <c r="J106" s="20"/>
      <c r="K106" s="20"/>
      <c r="L106" s="20"/>
      <c r="M106" s="20"/>
    </row>
    <row r="107" spans="5:13" x14ac:dyDescent="0.25">
      <c r="E107" s="6"/>
      <c r="F107" s="6"/>
      <c r="G107" s="6"/>
      <c r="H107" s="20"/>
      <c r="I107" s="20"/>
      <c r="J107" s="20"/>
      <c r="K107" s="20"/>
      <c r="L107" s="20"/>
      <c r="M107" s="20"/>
    </row>
    <row r="108" spans="5:13" x14ac:dyDescent="0.25">
      <c r="E108" s="6"/>
      <c r="F108" s="6"/>
      <c r="G108" s="6"/>
      <c r="H108" s="20"/>
      <c r="I108" s="20"/>
      <c r="J108" s="20"/>
      <c r="K108" s="20"/>
      <c r="L108" s="20"/>
      <c r="M108" s="20"/>
    </row>
    <row r="109" spans="5:13" x14ac:dyDescent="0.25">
      <c r="E109" s="6"/>
      <c r="F109" s="6"/>
      <c r="G109" s="6"/>
      <c r="H109" s="20"/>
      <c r="I109" s="20"/>
      <c r="J109" s="20"/>
      <c r="K109" s="20"/>
      <c r="L109" s="20"/>
      <c r="M109" s="20"/>
    </row>
    <row r="110" spans="5:13" x14ac:dyDescent="0.25">
      <c r="E110" s="6"/>
      <c r="F110" s="6"/>
      <c r="G110" s="6"/>
      <c r="H110" s="20"/>
      <c r="I110" s="20"/>
      <c r="J110" s="20"/>
      <c r="K110" s="20"/>
      <c r="L110" s="20"/>
      <c r="M110" s="20"/>
    </row>
    <row r="111" spans="5:13" x14ac:dyDescent="0.25">
      <c r="E111" s="6"/>
      <c r="F111" s="6"/>
      <c r="G111" s="6"/>
      <c r="H111" s="20"/>
      <c r="I111" s="20"/>
      <c r="J111" s="20"/>
      <c r="K111" s="20"/>
      <c r="L111" s="20"/>
      <c r="M111" s="20"/>
    </row>
    <row r="112" spans="5:13" x14ac:dyDescent="0.25">
      <c r="E112" s="6"/>
      <c r="F112" s="6"/>
      <c r="G112" s="6"/>
      <c r="H112" s="20"/>
      <c r="I112" s="20"/>
      <c r="J112" s="20"/>
      <c r="K112" s="20"/>
      <c r="L112" s="20"/>
      <c r="M112" s="20"/>
    </row>
    <row r="113" spans="5:13" x14ac:dyDescent="0.25">
      <c r="E113" s="6"/>
      <c r="F113" s="6"/>
      <c r="G113" s="6"/>
      <c r="H113" s="20"/>
      <c r="I113" s="20"/>
      <c r="J113" s="20"/>
      <c r="K113" s="20"/>
      <c r="L113" s="20"/>
      <c r="M113" s="20"/>
    </row>
    <row r="114" spans="5:13" x14ac:dyDescent="0.25">
      <c r="E114" s="6"/>
      <c r="F114" s="6"/>
      <c r="G114" s="6"/>
      <c r="H114" s="20"/>
      <c r="I114" s="20"/>
      <c r="J114" s="20"/>
      <c r="K114" s="20"/>
      <c r="L114" s="20"/>
      <c r="M114" s="20"/>
    </row>
    <row r="115" spans="5:13" x14ac:dyDescent="0.25">
      <c r="E115" s="6"/>
      <c r="F115" s="6"/>
      <c r="G115" s="6"/>
      <c r="H115" s="20"/>
      <c r="I115" s="20"/>
      <c r="J115" s="20"/>
      <c r="K115" s="20"/>
      <c r="L115" s="20"/>
      <c r="M115" s="20"/>
    </row>
    <row r="116" spans="5:13" x14ac:dyDescent="0.25">
      <c r="E116" s="6"/>
      <c r="F116" s="6"/>
      <c r="G116" s="6"/>
      <c r="H116" s="20"/>
      <c r="I116" s="20"/>
      <c r="J116" s="20"/>
      <c r="K116" s="20"/>
      <c r="L116" s="20"/>
      <c r="M116" s="20"/>
    </row>
    <row r="117" spans="5:13" x14ac:dyDescent="0.25">
      <c r="E117" s="6"/>
      <c r="F117" s="6"/>
      <c r="G117" s="6"/>
      <c r="H117" s="20"/>
      <c r="I117" s="20"/>
      <c r="J117" s="20"/>
      <c r="K117" s="20"/>
      <c r="L117" s="20"/>
      <c r="M117" s="20"/>
    </row>
    <row r="118" spans="5:13" x14ac:dyDescent="0.25">
      <c r="E118" s="6"/>
      <c r="F118" s="6"/>
      <c r="G118" s="6"/>
      <c r="H118" s="20"/>
      <c r="I118" s="20"/>
      <c r="J118" s="20"/>
      <c r="K118" s="20"/>
      <c r="L118" s="20"/>
      <c r="M118" s="20"/>
    </row>
    <row r="119" spans="5:13" x14ac:dyDescent="0.25">
      <c r="E119" s="6"/>
      <c r="F119" s="6"/>
      <c r="G119" s="6"/>
      <c r="H119" s="20"/>
      <c r="I119" s="20"/>
      <c r="J119" s="20"/>
      <c r="K119" s="20"/>
      <c r="L119" s="20"/>
      <c r="M119" s="20"/>
    </row>
    <row r="120" spans="5:13" x14ac:dyDescent="0.25">
      <c r="E120" s="6"/>
      <c r="F120" s="6"/>
      <c r="G120" s="6"/>
      <c r="H120" s="20"/>
      <c r="I120" s="20"/>
      <c r="J120" s="20"/>
      <c r="K120" s="20"/>
      <c r="L120" s="20"/>
      <c r="M120" s="20"/>
    </row>
    <row r="121" spans="5:13" x14ac:dyDescent="0.25">
      <c r="E121" s="6"/>
      <c r="F121" s="6"/>
      <c r="G121" s="6"/>
      <c r="H121" s="20"/>
      <c r="I121" s="20"/>
      <c r="J121" s="20"/>
      <c r="K121" s="20"/>
      <c r="L121" s="20"/>
      <c r="M121" s="20"/>
    </row>
    <row r="122" spans="5:13" x14ac:dyDescent="0.25">
      <c r="E122" s="6"/>
      <c r="F122" s="6"/>
      <c r="G122" s="6"/>
      <c r="H122" s="20"/>
      <c r="I122" s="20"/>
      <c r="J122" s="20"/>
      <c r="K122" s="20"/>
      <c r="L122" s="20"/>
      <c r="M122" s="20"/>
    </row>
    <row r="123" spans="5:13" x14ac:dyDescent="0.25">
      <c r="E123" s="6"/>
      <c r="F123" s="6"/>
      <c r="G123" s="6"/>
      <c r="H123" s="20"/>
      <c r="I123" s="20"/>
      <c r="J123" s="20"/>
      <c r="K123" s="20"/>
      <c r="L123" s="20"/>
      <c r="M123" s="20"/>
    </row>
    <row r="124" spans="5:13" x14ac:dyDescent="0.25">
      <c r="E124" s="6"/>
      <c r="F124" s="6"/>
      <c r="G124" s="6"/>
      <c r="H124" s="20"/>
      <c r="I124" s="20"/>
      <c r="J124" s="20"/>
      <c r="K124" s="20"/>
      <c r="L124" s="20"/>
      <c r="M124" s="20"/>
    </row>
    <row r="125" spans="5:13" x14ac:dyDescent="0.25">
      <c r="E125" s="6"/>
      <c r="F125" s="6"/>
      <c r="G125" s="6"/>
      <c r="H125" s="20"/>
      <c r="I125" s="20"/>
      <c r="J125" s="20"/>
      <c r="K125" s="20"/>
      <c r="L125" s="20"/>
      <c r="M125" s="20"/>
    </row>
    <row r="126" spans="5:13" x14ac:dyDescent="0.25">
      <c r="E126" s="6"/>
      <c r="F126" s="6"/>
      <c r="G126" s="6"/>
      <c r="H126" s="20"/>
      <c r="I126" s="20"/>
      <c r="J126" s="20"/>
      <c r="K126" s="20"/>
      <c r="L126" s="20"/>
      <c r="M126" s="20"/>
    </row>
    <row r="127" spans="5:13" x14ac:dyDescent="0.25">
      <c r="E127" s="6"/>
      <c r="F127" s="6"/>
      <c r="G127" s="6"/>
      <c r="H127" s="20"/>
      <c r="I127" s="20"/>
      <c r="J127" s="20"/>
      <c r="K127" s="20"/>
      <c r="L127" s="20"/>
      <c r="M127" s="20"/>
    </row>
    <row r="128" spans="5:13" x14ac:dyDescent="0.25">
      <c r="E128" s="6"/>
      <c r="F128" s="6"/>
      <c r="G128" s="6"/>
      <c r="H128" s="20"/>
      <c r="I128" s="20"/>
      <c r="J128" s="20"/>
      <c r="K128" s="20"/>
      <c r="L128" s="20"/>
      <c r="M128" s="20"/>
    </row>
    <row r="129" spans="5:13" x14ac:dyDescent="0.25">
      <c r="E129" s="6"/>
      <c r="F129" s="6"/>
      <c r="G129" s="6"/>
      <c r="H129" s="20"/>
      <c r="I129" s="20"/>
      <c r="J129" s="20"/>
      <c r="K129" s="20"/>
      <c r="L129" s="20"/>
      <c r="M129" s="20"/>
    </row>
    <row r="130" spans="5:13" x14ac:dyDescent="0.25">
      <c r="E130" s="6"/>
      <c r="F130" s="6"/>
      <c r="G130" s="6"/>
      <c r="H130" s="20"/>
      <c r="I130" s="20"/>
      <c r="J130" s="20"/>
      <c r="K130" s="20"/>
      <c r="L130" s="20"/>
      <c r="M130" s="20"/>
    </row>
    <row r="131" spans="5:13" x14ac:dyDescent="0.25">
      <c r="E131" s="6"/>
      <c r="F131" s="6"/>
      <c r="G131" s="6"/>
      <c r="H131" s="20"/>
      <c r="I131" s="20"/>
      <c r="J131" s="20"/>
      <c r="K131" s="20"/>
      <c r="L131" s="20"/>
      <c r="M131" s="20"/>
    </row>
    <row r="132" spans="5:13" x14ac:dyDescent="0.25">
      <c r="E132" s="6"/>
      <c r="F132" s="6"/>
      <c r="G132" s="6"/>
      <c r="H132" s="20"/>
      <c r="I132" s="20"/>
      <c r="J132" s="20"/>
      <c r="K132" s="20"/>
      <c r="L132" s="20"/>
      <c r="M132" s="20"/>
    </row>
    <row r="133" spans="5:13" x14ac:dyDescent="0.25">
      <c r="E133" s="6"/>
      <c r="F133" s="6"/>
      <c r="G133" s="6"/>
      <c r="H133" s="20"/>
      <c r="I133" s="20"/>
      <c r="J133" s="20"/>
      <c r="K133" s="20"/>
      <c r="L133" s="20"/>
      <c r="M133" s="20"/>
    </row>
    <row r="134" spans="5:13" x14ac:dyDescent="0.25">
      <c r="E134" s="6"/>
      <c r="F134" s="6"/>
      <c r="G134" s="6"/>
      <c r="H134" s="20"/>
      <c r="I134" s="20"/>
      <c r="J134" s="20"/>
      <c r="K134" s="20"/>
      <c r="L134" s="20"/>
      <c r="M134" s="20"/>
    </row>
    <row r="135" spans="5:13" x14ac:dyDescent="0.25">
      <c r="E135" s="6"/>
      <c r="F135" s="6"/>
      <c r="G135" s="6"/>
      <c r="H135" s="20"/>
      <c r="I135" s="20"/>
      <c r="J135" s="20"/>
      <c r="K135" s="20"/>
      <c r="L135" s="20"/>
      <c r="M135" s="20"/>
    </row>
    <row r="136" spans="5:13" x14ac:dyDescent="0.25">
      <c r="E136" s="6"/>
      <c r="F136" s="6"/>
      <c r="G136" s="6"/>
      <c r="H136" s="20"/>
      <c r="I136" s="20"/>
      <c r="J136" s="20"/>
      <c r="K136" s="20"/>
      <c r="L136" s="20"/>
      <c r="M136" s="20"/>
    </row>
    <row r="137" spans="5:13" x14ac:dyDescent="0.25">
      <c r="E137" s="6"/>
      <c r="F137" s="6"/>
      <c r="G137" s="6"/>
      <c r="H137" s="20"/>
      <c r="I137" s="20"/>
      <c r="J137" s="20"/>
      <c r="K137" s="20"/>
      <c r="L137" s="20"/>
      <c r="M137" s="20"/>
    </row>
    <row r="138" spans="5:13" x14ac:dyDescent="0.25">
      <c r="E138" s="6"/>
      <c r="F138" s="6"/>
      <c r="G138" s="6"/>
      <c r="H138" s="20"/>
      <c r="I138" s="20"/>
      <c r="J138" s="20"/>
      <c r="K138" s="20"/>
      <c r="L138" s="20"/>
      <c r="M138" s="20"/>
    </row>
    <row r="139" spans="5:13" x14ac:dyDescent="0.25">
      <c r="E139" s="6"/>
      <c r="F139" s="6"/>
      <c r="G139" s="6"/>
      <c r="H139" s="20"/>
      <c r="I139" s="20"/>
      <c r="J139" s="20"/>
      <c r="K139" s="20"/>
      <c r="L139" s="20"/>
      <c r="M139" s="20"/>
    </row>
    <row r="140" spans="5:13" x14ac:dyDescent="0.25">
      <c r="E140" s="6"/>
      <c r="F140" s="6"/>
      <c r="G140" s="6"/>
      <c r="H140" s="20"/>
      <c r="I140" s="20"/>
      <c r="J140" s="20"/>
      <c r="K140" s="20"/>
      <c r="L140" s="20"/>
      <c r="M140" s="20"/>
    </row>
    <row r="141" spans="5:13" x14ac:dyDescent="0.25">
      <c r="E141" s="6"/>
      <c r="F141" s="6"/>
      <c r="G141" s="6"/>
      <c r="H141" s="20"/>
      <c r="I141" s="20"/>
      <c r="J141" s="20"/>
      <c r="K141" s="20"/>
      <c r="L141" s="20"/>
      <c r="M141" s="20"/>
    </row>
    <row r="142" spans="5:13" x14ac:dyDescent="0.25">
      <c r="E142" s="6"/>
      <c r="F142" s="6"/>
      <c r="G142" s="6"/>
      <c r="H142" s="20"/>
      <c r="I142" s="20"/>
      <c r="J142" s="20"/>
      <c r="K142" s="20"/>
      <c r="L142" s="20"/>
      <c r="M142" s="20"/>
    </row>
    <row r="143" spans="5:13" x14ac:dyDescent="0.25">
      <c r="E143" s="6"/>
      <c r="F143" s="6"/>
      <c r="G143" s="6"/>
      <c r="H143" s="20"/>
      <c r="I143" s="20"/>
      <c r="J143" s="20"/>
      <c r="K143" s="20"/>
      <c r="L143" s="20"/>
      <c r="M143" s="20"/>
    </row>
    <row r="144" spans="5:13" x14ac:dyDescent="0.25">
      <c r="E144" s="6"/>
      <c r="F144" s="6"/>
      <c r="G144" s="6"/>
      <c r="H144" s="20"/>
      <c r="I144" s="20"/>
      <c r="J144" s="20"/>
      <c r="K144" s="20"/>
      <c r="L144" s="20"/>
      <c r="M144" s="20"/>
    </row>
    <row r="145" spans="5:13" x14ac:dyDescent="0.25">
      <c r="E145" s="6"/>
      <c r="F145" s="6"/>
      <c r="G145" s="6"/>
      <c r="H145" s="20"/>
      <c r="I145" s="20"/>
      <c r="J145" s="20"/>
      <c r="K145" s="20"/>
      <c r="L145" s="20"/>
      <c r="M145" s="20"/>
    </row>
    <row r="146" spans="5:13" x14ac:dyDescent="0.25">
      <c r="E146" s="6"/>
      <c r="F146" s="6"/>
      <c r="G146" s="6"/>
      <c r="H146" s="20"/>
      <c r="I146" s="20"/>
      <c r="J146" s="20"/>
      <c r="K146" s="20"/>
      <c r="L146" s="20"/>
      <c r="M146" s="20"/>
    </row>
    <row r="147" spans="5:13" x14ac:dyDescent="0.25">
      <c r="E147" s="6"/>
      <c r="F147" s="6"/>
      <c r="G147" s="6"/>
      <c r="H147" s="20"/>
      <c r="I147" s="20"/>
      <c r="J147" s="20"/>
      <c r="K147" s="20"/>
      <c r="L147" s="20"/>
      <c r="M147" s="20"/>
    </row>
    <row r="148" spans="5:13" x14ac:dyDescent="0.25">
      <c r="E148" s="6"/>
      <c r="F148" s="6"/>
      <c r="G148" s="6"/>
      <c r="H148" s="20"/>
      <c r="I148" s="20"/>
      <c r="J148" s="20"/>
      <c r="K148" s="20"/>
      <c r="L148" s="20"/>
      <c r="M148" s="20"/>
    </row>
    <row r="149" spans="5:13" x14ac:dyDescent="0.25">
      <c r="E149" s="6"/>
      <c r="F149" s="6"/>
      <c r="G149" s="6"/>
      <c r="H149" s="20"/>
      <c r="I149" s="20"/>
      <c r="J149" s="20"/>
      <c r="K149" s="20"/>
      <c r="L149" s="20"/>
      <c r="M149" s="20"/>
    </row>
    <row r="150" spans="5:13" x14ac:dyDescent="0.25">
      <c r="E150" s="6"/>
      <c r="F150" s="6"/>
      <c r="G150" s="6"/>
      <c r="H150" s="20"/>
      <c r="I150" s="20"/>
      <c r="J150" s="20"/>
      <c r="K150" s="20"/>
      <c r="L150" s="20"/>
      <c r="M150" s="20"/>
    </row>
    <row r="151" spans="5:13" x14ac:dyDescent="0.25">
      <c r="E151" s="6"/>
      <c r="F151" s="6"/>
      <c r="G151" s="6"/>
      <c r="H151" s="20"/>
      <c r="I151" s="20"/>
      <c r="J151" s="20"/>
      <c r="K151" s="20"/>
      <c r="L151" s="20"/>
      <c r="M151" s="20"/>
    </row>
    <row r="152" spans="5:13" x14ac:dyDescent="0.25">
      <c r="E152" s="6"/>
      <c r="F152" s="6"/>
      <c r="G152" s="6"/>
      <c r="H152" s="20"/>
      <c r="I152" s="20"/>
      <c r="J152" s="20"/>
      <c r="K152" s="20"/>
      <c r="L152" s="20"/>
      <c r="M152" s="20"/>
    </row>
    <row r="153" spans="5:13" x14ac:dyDescent="0.25">
      <c r="E153" s="6"/>
      <c r="F153" s="6"/>
      <c r="G153" s="6"/>
      <c r="H153" s="20"/>
      <c r="I153" s="20"/>
      <c r="J153" s="20"/>
      <c r="K153" s="20"/>
      <c r="L153" s="20"/>
      <c r="M153" s="20"/>
    </row>
    <row r="154" spans="5:13" x14ac:dyDescent="0.25">
      <c r="E154" s="6"/>
      <c r="F154" s="6"/>
      <c r="G154" s="6"/>
      <c r="H154" s="20"/>
      <c r="I154" s="20"/>
      <c r="J154" s="20"/>
      <c r="K154" s="20"/>
      <c r="L154" s="20"/>
      <c r="M154" s="20"/>
    </row>
    <row r="155" spans="5:13" x14ac:dyDescent="0.25">
      <c r="E155" s="6"/>
      <c r="F155" s="6"/>
      <c r="G155" s="6"/>
      <c r="H155" s="20"/>
      <c r="I155" s="20"/>
      <c r="J155" s="20"/>
      <c r="K155" s="20"/>
      <c r="L155" s="20"/>
      <c r="M155" s="20"/>
    </row>
    <row r="156" spans="5:13" x14ac:dyDescent="0.25">
      <c r="E156" s="6"/>
      <c r="F156" s="6"/>
      <c r="G156" s="6"/>
      <c r="H156" s="20"/>
      <c r="I156" s="20"/>
      <c r="J156" s="20"/>
      <c r="K156" s="20"/>
      <c r="L156" s="20"/>
      <c r="M156" s="20"/>
    </row>
    <row r="157" spans="5:13" x14ac:dyDescent="0.25">
      <c r="E157" s="6"/>
      <c r="F157" s="6"/>
      <c r="G157" s="6"/>
      <c r="H157" s="20"/>
      <c r="I157" s="20"/>
      <c r="J157" s="20"/>
      <c r="K157" s="20"/>
      <c r="L157" s="20"/>
      <c r="M157" s="20"/>
    </row>
    <row r="158" spans="5:13" x14ac:dyDescent="0.25">
      <c r="E158" s="6"/>
      <c r="F158" s="6"/>
      <c r="G158" s="6"/>
      <c r="H158" s="20"/>
      <c r="I158" s="20"/>
      <c r="J158" s="20"/>
      <c r="K158" s="20"/>
      <c r="L158" s="20"/>
      <c r="M158" s="20"/>
    </row>
    <row r="159" spans="5:13" x14ac:dyDescent="0.25">
      <c r="E159" s="6"/>
      <c r="F159" s="6"/>
      <c r="G159" s="6"/>
      <c r="H159" s="20"/>
      <c r="I159" s="20"/>
      <c r="J159" s="20"/>
      <c r="K159" s="20"/>
      <c r="L159" s="20"/>
      <c r="M159" s="20"/>
    </row>
    <row r="160" spans="5:13" x14ac:dyDescent="0.25">
      <c r="E160" s="6"/>
      <c r="F160" s="6"/>
      <c r="G160" s="6"/>
      <c r="H160" s="20"/>
      <c r="I160" s="20"/>
      <c r="J160" s="20"/>
      <c r="K160" s="20"/>
      <c r="L160" s="20"/>
      <c r="M160" s="20"/>
    </row>
    <row r="161" spans="5:13" x14ac:dyDescent="0.25">
      <c r="E161" s="6"/>
      <c r="F161" s="6"/>
      <c r="G161" s="6"/>
      <c r="H161" s="20"/>
      <c r="I161" s="20"/>
      <c r="J161" s="20"/>
      <c r="K161" s="20"/>
      <c r="L161" s="20"/>
      <c r="M161" s="20"/>
    </row>
    <row r="162" spans="5:13" x14ac:dyDescent="0.25">
      <c r="E162" s="6"/>
      <c r="F162" s="6"/>
      <c r="G162" s="6"/>
      <c r="H162" s="20"/>
      <c r="I162" s="20"/>
      <c r="J162" s="20"/>
      <c r="K162" s="20"/>
      <c r="L162" s="20"/>
      <c r="M162" s="20"/>
    </row>
    <row r="163" spans="5:13" x14ac:dyDescent="0.25">
      <c r="E163" s="6"/>
      <c r="F163" s="6"/>
      <c r="G163" s="6"/>
      <c r="H163" s="20"/>
      <c r="I163" s="20"/>
      <c r="J163" s="20"/>
      <c r="K163" s="20"/>
      <c r="L163" s="20"/>
      <c r="M163" s="20"/>
    </row>
    <row r="164" spans="5:13" x14ac:dyDescent="0.25">
      <c r="E164" s="6"/>
      <c r="F164" s="6"/>
      <c r="G164" s="6"/>
      <c r="H164" s="20"/>
      <c r="I164" s="20"/>
      <c r="J164" s="20"/>
      <c r="K164" s="20"/>
      <c r="L164" s="20"/>
      <c r="M164" s="20"/>
    </row>
    <row r="165" spans="5:13" x14ac:dyDescent="0.25">
      <c r="E165" s="6"/>
      <c r="F165" s="6"/>
      <c r="G165" s="6"/>
      <c r="H165" s="20"/>
      <c r="I165" s="20"/>
      <c r="J165" s="20"/>
      <c r="K165" s="20"/>
      <c r="L165" s="20"/>
      <c r="M165" s="20"/>
    </row>
    <row r="166" spans="5:13" x14ac:dyDescent="0.25">
      <c r="E166" s="6"/>
      <c r="F166" s="6"/>
      <c r="G166" s="6"/>
      <c r="H166" s="20"/>
      <c r="I166" s="20"/>
      <c r="J166" s="20"/>
      <c r="K166" s="20"/>
      <c r="L166" s="20"/>
      <c r="M166" s="20"/>
    </row>
    <row r="167" spans="5:13" x14ac:dyDescent="0.25">
      <c r="E167" s="6"/>
      <c r="F167" s="6"/>
      <c r="G167" s="6"/>
      <c r="H167" s="20"/>
      <c r="I167" s="20"/>
      <c r="J167" s="20"/>
      <c r="K167" s="20"/>
      <c r="L167" s="20"/>
      <c r="M167" s="20"/>
    </row>
    <row r="168" spans="5:13" x14ac:dyDescent="0.25">
      <c r="E168" s="6"/>
      <c r="F168" s="6"/>
      <c r="G168" s="6"/>
      <c r="H168" s="20"/>
      <c r="I168" s="20"/>
      <c r="J168" s="20"/>
      <c r="K168" s="20"/>
      <c r="L168" s="20"/>
      <c r="M168" s="20"/>
    </row>
    <row r="169" spans="5:13" x14ac:dyDescent="0.25">
      <c r="E169" s="6"/>
      <c r="F169" s="6"/>
      <c r="G169" s="6"/>
      <c r="H169" s="20"/>
      <c r="I169" s="20"/>
      <c r="J169" s="20"/>
      <c r="K169" s="20"/>
      <c r="L169" s="20"/>
      <c r="M169" s="20"/>
    </row>
    <row r="170" spans="5:13" x14ac:dyDescent="0.25">
      <c r="E170" s="6"/>
      <c r="F170" s="6"/>
      <c r="G170" s="6"/>
      <c r="H170" s="20"/>
      <c r="I170" s="20"/>
      <c r="J170" s="20"/>
      <c r="K170" s="20"/>
      <c r="L170" s="20"/>
      <c r="M170" s="20"/>
    </row>
    <row r="171" spans="5:13" x14ac:dyDescent="0.25">
      <c r="E171" s="6"/>
      <c r="F171" s="6"/>
      <c r="G171" s="6"/>
      <c r="H171" s="20"/>
      <c r="I171" s="20"/>
      <c r="J171" s="20"/>
      <c r="K171" s="20"/>
      <c r="L171" s="20"/>
      <c r="M171" s="20"/>
    </row>
    <row r="172" spans="5:13" x14ac:dyDescent="0.25">
      <c r="E172" s="6"/>
      <c r="F172" s="6"/>
      <c r="G172" s="6"/>
      <c r="H172" s="20"/>
      <c r="I172" s="20"/>
      <c r="J172" s="20"/>
      <c r="K172" s="20"/>
      <c r="L172" s="20"/>
      <c r="M172" s="20"/>
    </row>
    <row r="173" spans="5:13" x14ac:dyDescent="0.25">
      <c r="E173" s="6"/>
      <c r="F173" s="6"/>
      <c r="G173" s="6"/>
      <c r="H173" s="20"/>
      <c r="I173" s="20"/>
      <c r="J173" s="20"/>
      <c r="K173" s="20"/>
      <c r="L173" s="20"/>
      <c r="M173" s="20"/>
    </row>
    <row r="174" spans="5:13" x14ac:dyDescent="0.25">
      <c r="E174" s="6"/>
      <c r="F174" s="6"/>
      <c r="G174" s="6"/>
      <c r="H174" s="20"/>
      <c r="I174" s="20"/>
      <c r="J174" s="20"/>
      <c r="K174" s="20"/>
      <c r="L174" s="20"/>
      <c r="M174" s="20"/>
    </row>
    <row r="175" spans="5:13" x14ac:dyDescent="0.25">
      <c r="E175" s="6"/>
      <c r="F175" s="6"/>
      <c r="G175" s="6"/>
      <c r="H175" s="20"/>
      <c r="I175" s="20"/>
      <c r="J175" s="20"/>
      <c r="K175" s="20"/>
      <c r="L175" s="20"/>
      <c r="M175" s="20"/>
    </row>
    <row r="176" spans="5:13" x14ac:dyDescent="0.25">
      <c r="E176" s="6"/>
      <c r="F176" s="6"/>
      <c r="G176" s="6"/>
      <c r="H176" s="20"/>
      <c r="I176" s="20"/>
      <c r="J176" s="20"/>
      <c r="K176" s="20"/>
      <c r="L176" s="20"/>
      <c r="M176" s="20"/>
    </row>
    <row r="177" spans="5:13" x14ac:dyDescent="0.25">
      <c r="E177" s="6"/>
      <c r="F177" s="6"/>
      <c r="G177" s="6"/>
      <c r="H177" s="20"/>
      <c r="I177" s="20"/>
      <c r="J177" s="20"/>
      <c r="K177" s="20"/>
      <c r="L177" s="20"/>
      <c r="M177" s="20"/>
    </row>
    <row r="178" spans="5:13" x14ac:dyDescent="0.25">
      <c r="E178" s="6"/>
      <c r="F178" s="6"/>
      <c r="G178" s="6"/>
      <c r="H178" s="20"/>
      <c r="I178" s="20"/>
      <c r="J178" s="20"/>
      <c r="K178" s="20"/>
      <c r="L178" s="20"/>
      <c r="M178" s="20"/>
    </row>
    <row r="179" spans="5:13" x14ac:dyDescent="0.25">
      <c r="E179" s="6"/>
      <c r="F179" s="6"/>
      <c r="G179" s="6"/>
      <c r="H179" s="20"/>
      <c r="I179" s="20"/>
      <c r="J179" s="20"/>
      <c r="K179" s="20"/>
      <c r="L179" s="20"/>
      <c r="M179" s="20"/>
    </row>
    <row r="180" spans="5:13" x14ac:dyDescent="0.25">
      <c r="E180" s="6"/>
      <c r="F180" s="6"/>
      <c r="G180" s="6"/>
      <c r="H180" s="20"/>
      <c r="I180" s="20"/>
      <c r="J180" s="20"/>
      <c r="K180" s="20"/>
      <c r="L180" s="20"/>
      <c r="M180" s="20"/>
    </row>
    <row r="181" spans="5:13" x14ac:dyDescent="0.25">
      <c r="E181" s="6"/>
      <c r="F181" s="6"/>
      <c r="G181" s="6"/>
      <c r="H181" s="20"/>
      <c r="I181" s="20"/>
      <c r="J181" s="20"/>
      <c r="K181" s="20"/>
      <c r="L181" s="20"/>
      <c r="M181" s="20"/>
    </row>
  </sheetData>
  <mergeCells count="3">
    <mergeCell ref="A6:A9"/>
    <mergeCell ref="B6:B9"/>
    <mergeCell ref="I2:J2"/>
  </mergeCells>
  <hyperlinks>
    <hyperlink ref="E7" r:id="rId1" xr:uid="{00000000-0004-0000-0000-000000000000}"/>
    <hyperlink ref="E8" r:id="rId2" xr:uid="{00000000-0004-0000-0000-000001000000}"/>
    <hyperlink ref="E9" r:id="rId3" xr:uid="{00000000-0004-0000-0000-000002000000}"/>
    <hyperlink ref="E6" r:id="rId4" xr:uid="{00000000-0004-0000-0000-000003000000}"/>
    <hyperlink ref="E10" r:id="rId5" xr:uid="{00000000-0004-0000-0000-000004000000}"/>
    <hyperlink ref="E2" r:id="rId6" xr:uid="{00000000-0004-0000-0000-000005000000}"/>
    <hyperlink ref="E3" r:id="rId7" xr:uid="{00000000-0004-0000-0000-000006000000}"/>
    <hyperlink ref="E4" r:id="rId8" xr:uid="{00000000-0004-0000-0000-000007000000}"/>
    <hyperlink ref="E5" r:id="rId9" xr:uid="{00000000-0004-0000-0000-000008000000}"/>
    <hyperlink ref="E11" r:id="rId10" xr:uid="{4967B54E-B9E7-4617-AC0C-749D0D80BE35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MEGA board tester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Mutschler</dc:creator>
  <cp:lastModifiedBy>Freya Mutschler</cp:lastModifiedBy>
  <dcterms:created xsi:type="dcterms:W3CDTF">2022-11-22T09:09:28Z</dcterms:created>
  <dcterms:modified xsi:type="dcterms:W3CDTF">2023-01-19T14:58:36Z</dcterms:modified>
</cp:coreProperties>
</file>