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Summary"/>
    <sheet r:id="rId2" sheetId="2" name="System-LFP"/>
    <sheet r:id="rId3" sheetId="3" name="System-AZA"/>
    <sheet r:id="rId4" sheetId="4" name="Container-LFP"/>
    <sheet r:id="rId5" sheetId="5" name="Container-AZA"/>
    <sheet r:id="rId6" sheetId="6" name="BatterySystem-LiFePO4-280Ah"/>
    <sheet r:id="rId7" sheetId="7" name="BatterySystem-AZA"/>
    <sheet r:id="rId8" sheetId="8" name="BatteryPack-LiFePO4-280Ah"/>
    <sheet r:id="rId9" sheetId="9" name="BatteryPack-AZA"/>
    <sheet r:id="rId10" sheetId="10" name="Casing-LiFePO4-280Ah"/>
    <sheet r:id="rId11" sheetId="11" name="Casing-AZA"/>
    <sheet r:id="rId12" sheetId="12" name="Cell-AZA"/>
    <sheet r:id="rId13" sheetId="13" name="Cell-LiFePO4-280Ah"/>
    <sheet r:id="rId14" sheetId="14" name="_Cell-SLA-200Ah"/>
    <sheet r:id="rId15" sheetId="15" name="_Mix--SLA"/>
    <sheet r:id="rId16" sheetId="16" name="_SolarPanels"/>
    <sheet r:id="rId17" sheetId="17" name="_Pack overhead"/>
    <sheet r:id="rId18" sheetId="18" name="Feuil2"/>
    <sheet r:id="rId19" sheetId="19" name="_AirConsumption"/>
    <sheet r:id="rId20" sheetId="20" name="_(ANX) Solar resources"/>
  </sheets>
  <calcPr fullCalcOnLoad="1"/>
</workbook>
</file>

<file path=xl/sharedStrings.xml><?xml version="1.0" encoding="utf-8"?>
<sst xmlns="http://schemas.openxmlformats.org/spreadsheetml/2006/main" count="880" uniqueCount="255">
  <si>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</si>
  <si>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</si>
  <si>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</si>
  <si>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</si>
  <si>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</si>
  <si>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</si>
  <si>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</si>
  <si>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</si>
  <si>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</si>
  <si>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</si>
  <si>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</si>
  <si>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</si>
  <si>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</si>
  <si>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</si>
  <si>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</si>
  <si>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</si>
  <si>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</si>
  <si>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</si>
  <si>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</si>
  <si>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</si>
  <si>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</si>
  <si>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</si>
  <si>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</si>
  <si>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</si>
  <si>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</si>
  <si>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</si>
  <si>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</si>
  <si>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</si>
  <si>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>https://globalsolaratlas.info/map?c=10.874779,-74.792175,11&amp;s=11.023428,-74.823074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</si>
  <si>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</si>
  <si>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</si>
  <si>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</si>
  <si>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</si>
  <si>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</si>
  <si>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</si>
  <si>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</si>
  <si>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</si>
  <si>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</si>
  <si>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</si>
  <si>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</si>
  <si>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</si>
  <si>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</si>
  <si>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</si>
  <si>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</si>
  <si>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</si>
  <si>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</si>
  <si>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</si>
  <si>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</si>
  <si>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</si>
  <si>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</si>
  <si>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</si>
  <si>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</si>
  <si>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</si>
  <si>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</si>
  <si>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</si>
  <si>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</si>
  <si>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</si>
  <si>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</si>
  <si>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</si>
  <si>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</si>
  <si>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</si>
  <si>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</si>
  <si>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</si>
  <si>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</si>
  <si>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</si>
  <si>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</si>
  <si>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</si>
  <si>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</si>
  <si>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</si>
  <si>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</si>
  <si>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</si>
  <si>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</si>
  <si>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</si>
  <si>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</si>
  <si>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</si>
  <si>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</si>
  <si>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</si>
  <si>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</si>
  <si>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</si>
  <si>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</si>
  <si>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</si>
  <si>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</si>
  <si>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</si>
  <si>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</si>
  <si>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</si>
  <si>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</si>
  <si>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</si>
  <si>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</si>
  <si>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</si>
  <si>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</si>
  <si>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</si>
  <si>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</si>
  <si>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</si>
  <si>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</si>
  <si>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</si>
  <si>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</si>
  <si>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</si>
  <si>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</si>
  <si>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</si>
  <si>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</si>
  <si>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</si>
  <si>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</si>
  <si>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</si>
  <si>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</si>
  <si>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</si>
  <si>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</si>
  <si>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</si>
  <si>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</si>
  <si>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</si>
  <si>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</si>
  <si>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</si>
  <si>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</si>
  <si>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</si>
  <si>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</si>
  <si>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</si>
  <si>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</si>
  <si>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</si>
  <si>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</si>
  <si>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</si>
  <si>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</si>
  <si>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</si>
  <si>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</si>
  <si>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</si>
  <si>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</si>
  <si>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</si>
  <si>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</si>
  <si>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</si>
  <si>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</si>
  <si>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</si>
  <si>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</si>
  <si>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</si>
  <si>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</si>
  <si>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</si>
  <si>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</si>
  <si>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</si>
  <si>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</si>
  <si>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</si>
  <si>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</si>
  <si>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</si>
  <si>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</si>
  <si>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</si>
  <si>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</si>
  <si>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</si>
  <si>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</si>
  <si>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</si>
  <si>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</si>
  <si>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</si>
  <si>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</si>
  <si>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</si>
  <si>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</si>
  <si>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</si>
  <si>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</si>
  <si>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Nominal Voltage</t>
  </si>
  <si>
    <t>RTE (Round Trip Efficiency)</t>
  </si>
  <si>
    <t>Nominal Capacity</t>
  </si>
  <si>
    <t>Nominal Discharge Rate</t>
  </si>
  <si>
    <t>Cycles nbr (@80% DOD ; 80% init. Cap?)</t>
  </si>
  <si>
    <t>Capacity @C/3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</si>
  <si>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</si>
  <si>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</si>
  <si>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</si>
  <si>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</si>
  <si>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</si>
  <si>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</si>
  <si>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</si>
  <si>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</si>
  <si>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</si>
  <si>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Continuous Max Discharge Rate</t>
  </si>
  <si>
    <t>Peak Discharge Rate Allowance  (15s)</t>
  </si>
  <si>
    <t>Self Discharge @3 mo</t>
  </si>
  <si>
    <t>Self Discharge @1 week</t>
  </si>
  <si>
    <t>Retail price (PU)</t>
  </si>
  <si>
    <t>Retail price (/kWh)</t>
  </si>
  <si>
    <t>Factory Production Cost / kWh</t>
  </si>
  <si>
    <t>Factory Production Cost</t>
  </si>
  <si>
    <r>
      <t/>
    </r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nd</t>
    </r>
    <r>
      <rPr>
        <b/>
        <sz val="10"/>
        <color rgb="FF000000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</si>
  <si>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</si>
  <si>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</si>
  <si>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</si>
  <si>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</si>
  <si>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</si>
  <si>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</si>
  <si>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</si>
  <si>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</si>
  <si>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EUR</t>
  </si>
  <si>
    <t>CONST</t>
  </si>
  <si>
    <t>LINEAR</t>
  </si>
  <si>
    <t>LOG</t>
  </si>
  <si>
    <t>Param: Disch-Rate</t>
  </si>
  <si>
    <t>Cell</t>
  </si>
  <si>
    <t>BatteryPack</t>
  </si>
  <si>
    <t>Category</t>
  </si>
  <si>
    <t>LFP</t>
  </si>
  <si>
    <t>Height</t>
  </si>
  <si>
    <t>Length</t>
  </si>
  <si>
    <t>Width</t>
  </si>
  <si>
    <t>Volumetric Density</t>
  </si>
  <si>
    <t>Energy Density (gravimetric)</t>
  </si>
  <si>
    <t>Cycle Life</t>
  </si>
  <si>
    <t>Factory Cost</t>
  </si>
  <si>
    <t>Material Cost</t>
  </si>
  <si>
    <t>Charge Rate</t>
  </si>
  <si>
    <t>$/KWh</t>
  </si>
  <si>
    <t>AZA</t>
  </si>
  <si>
    <t>Casing</t>
  </si>
  <si>
    <t>Cell interspace</t>
  </si>
  <si>
    <t>Manufacturing</t>
  </si>
  <si>
    <t>$</t>
  </si>
  <si>
    <t>BatterySystem</t>
  </si>
  <si>
    <t>Cell Quantity</t>
  </si>
  <si>
    <t>Overhead Weight</t>
  </si>
  <si>
    <t>Max Service Life</t>
  </si>
  <si>
    <t>Battery Losses</t>
  </si>
  <si>
    <t>Power Electronic Losses</t>
  </si>
  <si>
    <t>Battery Max Sustained Discharge</t>
  </si>
  <si>
    <t>Control Monitoring Losses</t>
  </si>
  <si>
    <t>Thermal Ventilation losses</t>
  </si>
  <si>
    <t>Daily self discharge percent of capacity</t>
  </si>
  <si>
    <t>Thermal Ventilation location</t>
  </si>
  <si>
    <t>unit</t>
  </si>
  <si>
    <t>date</t>
  </si>
  <si>
    <t>Container</t>
  </si>
  <si>
    <t>BatteryPack Quantity</t>
  </si>
  <si>
    <t>Target full load power</t>
  </si>
  <si>
    <t>Target Battery usage</t>
  </si>
  <si>
    <t>kW</t>
  </si>
  <si>
    <t>System</t>
  </si>
  <si>
    <t>Cost</t>
  </si>
  <si>
    <t xml:space="preserve">Balloons Cost </t>
  </si>
  <si>
    <t>HVAC Cost</t>
  </si>
  <si>
    <t>k$</t>
  </si>
  <si>
    <t>Available DOD</t>
  </si>
  <si>
    <t>Capacity remaining at end of service life</t>
  </si>
  <si>
    <t>Percente system maintenance</t>
  </si>
  <si>
    <t>Renewal Cost at end service</t>
  </si>
  <si>
    <t>Cell Cost Renewal at end service</t>
  </si>
  <si>
    <t>Skilled Labor + load</t>
  </si>
  <si>
    <t>Unskilled Labor + load</t>
  </si>
  <si>
    <t>Nameplate Load</t>
  </si>
  <si>
    <t>Service Life</t>
  </si>
  <si>
    <t>$/hr</t>
  </si>
  <si>
    <t>MW</t>
  </si>
  <si>
    <t>Project Type</t>
  </si>
  <si>
    <t>Stand Alone Storage</t>
  </si>
  <si>
    <t>Project Name</t>
  </si>
  <si>
    <t>Test</t>
  </si>
  <si>
    <t>Project Description</t>
  </si>
  <si>
    <t>Description</t>
  </si>
  <si>
    <t>Model Creation Date</t>
  </si>
  <si>
    <t>Battery Capacity Degredation per Annum</t>
  </si>
  <si>
    <t>Hours of Sustained Output</t>
  </si>
  <si>
    <t>Cycle Need Usage</t>
  </si>
  <si>
    <t>Cycle Required per Year</t>
  </si>
  <si>
    <t>Start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</si>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</sst>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9">
    <numFmt numFmtId="164" formatCode="#,##0%"/>
    <numFmt numFmtId="165" formatCode="#,##0.0%"/>
    <numFmt numFmtId="166" formatCode="#,##0.00%"/>
    <numFmt numFmtId="167" formatCode="#,##0.0000000"/>
    <numFmt numFmtId="168" formatCode="#,##0.000000"/>
    <numFmt numFmtId="169" formatCode="#,##0.0"/>
    <numFmt numFmtId="170" formatCode="mmm-yyyy"/>
    <numFmt numFmtId="171" formatCode="$#,##0_);($#,##0)"/>
    <numFmt numFmtId="172" formatCode="#,##0.000"/>
  </numFmts>
  <fonts count="3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u/>
      <sz val="11"/>
      <color rgb="FF000000"/>
      <name val="Calibri"/>
      <family val="2"/>
    </font>
    <font>
      <sz val="10"/>
      <color rgb="FF00b05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Sylfae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83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66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2" applyBorder="1" fontId="7" applyFont="1" fillId="2" applyFill="1" applyAlignment="1">
      <alignment horizontal="left"/>
    </xf>
    <xf xfId="0" numFmtId="0" borderId="2" applyBorder="1" fontId="6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165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164" applyNumberFormat="1" borderId="1" applyBorder="1" fontId="9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164" applyNumberFormat="1" borderId="1" applyBorder="1" fontId="10" applyFont="1" fillId="0" applyAlignment="1">
      <alignment horizontal="left"/>
    </xf>
    <xf xfId="0" numFmtId="167" applyNumberFormat="1" borderId="1" applyBorder="1" fontId="10" applyFont="1" fillId="0" applyAlignment="1">
      <alignment horizontal="right"/>
    </xf>
    <xf xfId="0" numFmtId="0" borderId="1" applyBorder="1" fontId="10" applyFont="1" fillId="0" applyAlignment="1">
      <alignment horizontal="left"/>
    </xf>
    <xf xfId="0" numFmtId="168" applyNumberFormat="1" borderId="1" applyBorder="1" fontId="10" applyFont="1" fillId="0" applyAlignment="1">
      <alignment horizontal="right"/>
    </xf>
    <xf xfId="0" numFmtId="3" applyNumberFormat="1" borderId="1" applyBorder="1" fontId="10" applyFont="1" fillId="0" applyAlignment="1">
      <alignment horizontal="right"/>
    </xf>
    <xf xfId="0" numFmtId="165" applyNumberFormat="1" borderId="1" applyBorder="1" fontId="10" applyFont="1" fillId="0" applyAlignment="1">
      <alignment horizontal="right"/>
    </xf>
    <xf xfId="0" numFmtId="169" applyNumberFormat="1" borderId="1" applyBorder="1" fontId="10" applyFont="1" fillId="0" applyAlignment="1">
      <alignment horizontal="right"/>
    </xf>
    <xf xfId="0" numFmtId="164" applyNumberFormat="1" borderId="2" applyBorder="1" fontId="9" applyFont="1" fillId="3" applyFill="1" applyAlignment="1">
      <alignment horizontal="left"/>
    </xf>
    <xf xfId="0" numFmtId="1" applyNumberFormat="1" borderId="2" applyBorder="1" fontId="9" applyFont="1" fillId="3" applyFill="1" applyAlignment="1">
      <alignment horizontal="left"/>
    </xf>
    <xf xfId="0" numFmtId="0" borderId="2" applyBorder="1" fontId="9" applyFont="1" fillId="3" applyFill="1" applyAlignment="1">
      <alignment horizontal="left"/>
    </xf>
    <xf xfId="0" numFmtId="0" borderId="2" applyBorder="1" fontId="11" applyFont="1" fillId="3" applyFill="1" applyAlignment="1">
      <alignment horizontal="left"/>
    </xf>
    <xf xfId="0" numFmtId="4" applyNumberFormat="1" borderId="1" applyBorder="1" fontId="12" applyFont="1" fillId="0" applyAlignment="1">
      <alignment horizontal="right"/>
    </xf>
    <xf xfId="0" numFmtId="0" borderId="1" applyBorder="1" fontId="12" applyFont="1" fillId="0" applyAlignment="1">
      <alignment horizontal="left"/>
    </xf>
    <xf xfId="0" numFmtId="1" applyNumberFormat="1" borderId="1" applyBorder="1" fontId="13" applyFont="1" fillId="0" applyAlignment="1">
      <alignment horizontal="right"/>
    </xf>
    <xf xfId="0" numFmtId="0" borderId="1" applyBorder="1" fontId="13" applyFont="1" fillId="0" applyAlignment="1">
      <alignment horizontal="left"/>
    </xf>
    <xf xfId="0" numFmtId="3" applyNumberFormat="1" borderId="1" applyBorder="1" fontId="13" applyFont="1" fillId="0" applyAlignment="1">
      <alignment horizontal="right"/>
    </xf>
    <xf xfId="0" numFmtId="4" applyNumberFormat="1" borderId="1" applyBorder="1" fontId="10" applyFont="1" fillId="0" applyAlignment="1">
      <alignment horizontal="right"/>
    </xf>
    <xf xfId="0" numFmtId="164" applyNumberFormat="1" borderId="3" applyBorder="1" fontId="9" applyFont="1" fillId="4" applyFill="1" applyAlignment="1">
      <alignment horizontal="left"/>
    </xf>
    <xf xfId="0" numFmtId="1" applyNumberFormat="1" borderId="4" applyBorder="1" fontId="9" applyFont="1" fillId="4" applyFill="1" applyAlignment="1">
      <alignment horizontal="left"/>
    </xf>
    <xf xfId="0" numFmtId="0" borderId="4" applyBorder="1" fontId="9" applyFont="1" fillId="4" applyFill="1" applyAlignment="1">
      <alignment horizontal="left"/>
    </xf>
    <xf xfId="0" numFmtId="0" borderId="5" applyBorder="1" fontId="9" applyFont="1" fillId="4" applyFill="1" applyAlignment="1">
      <alignment horizontal="left"/>
    </xf>
    <xf xfId="0" numFmtId="164" applyNumberFormat="1" borderId="6" applyBorder="1" fontId="10" applyFont="1" fillId="0" applyAlignment="1">
      <alignment horizontal="left"/>
    </xf>
    <xf xfId="0" numFmtId="3" applyNumberFormat="1" borderId="1" applyBorder="1" fontId="14" applyFont="1" fillId="0" applyAlignment="1">
      <alignment horizontal="right"/>
    </xf>
    <xf xfId="0" numFmtId="0" borderId="1" applyBorder="1" fontId="14" applyFont="1" fillId="0" applyAlignment="1">
      <alignment horizontal="left"/>
    </xf>
    <xf xfId="0" numFmtId="0" borderId="7" applyBorder="1" fontId="10" applyFont="1" fillId="0" applyAlignment="1">
      <alignment horizontal="left"/>
    </xf>
    <xf xfId="0" numFmtId="1" applyNumberFormat="1" borderId="1" applyBorder="1" fontId="10" applyFont="1" fillId="0" applyAlignment="1">
      <alignment horizontal="right"/>
    </xf>
    <xf xfId="0" numFmtId="164" applyNumberFormat="1" borderId="6" applyBorder="1" fontId="10" applyFont="1" fillId="0" applyAlignment="1">
      <alignment horizontal="right"/>
    </xf>
    <xf xfId="0" numFmtId="3" applyNumberFormat="1" borderId="1" applyBorder="1" fontId="15" applyFont="1" fillId="0" applyAlignment="1">
      <alignment horizontal="right"/>
    </xf>
    <xf xfId="0" numFmtId="0" borderId="1" applyBorder="1" fontId="15" applyFont="1" fillId="0" applyAlignment="1">
      <alignment horizontal="left"/>
    </xf>
    <xf xfId="0" numFmtId="169" applyNumberFormat="1" borderId="1" applyBorder="1" fontId="9" applyFont="1" fillId="0" applyAlignment="1">
      <alignment horizontal="right"/>
    </xf>
    <xf xfId="0" numFmtId="164" applyNumberFormat="1" borderId="8" applyBorder="1" fontId="10" applyFont="1" fillId="0" applyAlignment="1">
      <alignment horizontal="left"/>
    </xf>
    <xf xfId="0" numFmtId="1" applyNumberFormat="1" borderId="9" applyBorder="1" fontId="10" applyFont="1" fillId="0" applyAlignment="1">
      <alignment horizontal="left"/>
    </xf>
    <xf xfId="0" numFmtId="0" borderId="9" applyBorder="1" fontId="10" applyFont="1" fillId="0" applyAlignment="1">
      <alignment horizontal="left"/>
    </xf>
    <xf xfId="0" numFmtId="0" borderId="10" applyBorder="1" fontId="10" applyFont="1" fillId="0" applyAlignment="1">
      <alignment horizontal="left"/>
    </xf>
    <xf xfId="0" numFmtId="164" applyNumberFormat="1" borderId="0" fontId="0" fillId="0" applyAlignment="1">
      <alignment horizontal="left"/>
    </xf>
    <xf xfId="0" numFmtId="170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right"/>
    </xf>
    <xf xfId="0" numFmtId="3" applyNumberFormat="1" borderId="0" fontId="0" fillId="0" applyAlignment="1">
      <alignment horizontal="center"/>
    </xf>
    <xf xfId="0" numFmtId="170" applyNumberFormat="1" borderId="0" fontId="0" fillId="0" applyAlignment="1">
      <alignment horizontal="center"/>
    </xf>
    <xf xfId="0" numFmtId="170" applyNumberFormat="1" borderId="1" applyBorder="1" fontId="1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170" applyNumberFormat="1" borderId="1" applyBorder="1" fontId="3" applyFont="1" fillId="0" applyAlignment="1">
      <alignment horizontal="center"/>
    </xf>
    <xf xfId="0" numFmtId="0" borderId="1" applyBorder="1" fontId="16" applyFont="1" fillId="0" applyAlignment="1">
      <alignment horizontal="center"/>
    </xf>
    <xf xfId="0" numFmtId="1" applyNumberFormat="1" borderId="1" applyBorder="1" fontId="17" applyFont="1" fillId="0" applyAlignment="1">
      <alignment horizontal="center"/>
    </xf>
    <xf xfId="0" numFmtId="0" borderId="1" applyBorder="1" fontId="18" applyFont="1" fillId="0" applyAlignment="1">
      <alignment horizontal="center"/>
    </xf>
    <xf xfId="0" numFmtId="3" applyNumberFormat="1" borderId="0" fontId="0" fillId="0" applyAlignment="1">
      <alignment horizontal="left"/>
    </xf>
    <xf xfId="0" numFmtId="170" applyNumberFormat="1" borderId="0" fontId="0" fillId="0" applyAlignment="1">
      <alignment horizontal="left"/>
    </xf>
    <xf xfId="0" numFmtId="164" applyNumberFormat="1" borderId="1" applyBorder="1" fontId="1" applyFont="1" fillId="0" applyAlignment="1">
      <alignment horizontal="center"/>
    </xf>
    <xf xfId="0" numFmtId="166" applyNumberFormat="1" borderId="1" applyBorder="1" fontId="1" applyFont="1" fillId="0" applyAlignment="1">
      <alignment horizontal="center"/>
    </xf>
    <xf xfId="0" numFmtId="164" applyNumberFormat="1" borderId="11" applyBorder="1" fontId="1" applyFont="1" fillId="0" applyAlignment="1">
      <alignment horizontal="center"/>
    </xf>
    <xf xfId="0" numFmtId="164" applyNumberFormat="1" borderId="12" applyBorder="1" fontId="1" applyFont="1" fillId="0" applyAlignment="1">
      <alignment horizontal="center"/>
    </xf>
    <xf xfId="0" numFmtId="164" applyNumberFormat="1" borderId="11" applyBorder="1" fontId="16" applyFont="1" fillId="0" applyAlignment="1">
      <alignment horizontal="center"/>
    </xf>
    <xf xfId="0" numFmtId="3" applyNumberFormat="1" borderId="1" applyBorder="1" fontId="19" applyFont="1" fillId="0" applyAlignment="1">
      <alignment horizontal="left"/>
    </xf>
    <xf xfId="0" numFmtId="164" applyNumberFormat="1" borderId="11" applyBorder="1" fontId="20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6" applyNumberFormat="1" borderId="1" applyBorder="1" fontId="3" applyFont="1" fillId="0" applyAlignment="1">
      <alignment horizontal="center"/>
    </xf>
    <xf xfId="0" numFmtId="164" applyNumberFormat="1" borderId="11" applyBorder="1" fontId="21" applyFont="1" fillId="0" applyAlignment="1">
      <alignment horizontal="center"/>
    </xf>
    <xf xfId="0" numFmtId="164" applyNumberFormat="1" borderId="1" applyBorder="1" fontId="21" applyFont="1" fillId="0" applyAlignment="1">
      <alignment horizontal="center"/>
    </xf>
    <xf xfId="0" numFmtId="164" applyNumberFormat="1" borderId="11" applyBorder="1" fontId="3" applyFont="1" fillId="0" applyAlignment="1">
      <alignment horizontal="center"/>
    </xf>
    <xf xfId="0" numFmtId="164" applyNumberFormat="1" borderId="12" applyBorder="1" fontId="3" applyFont="1" fillId="0" applyAlignment="1">
      <alignment horizontal="center"/>
    </xf>
    <xf xfId="0" numFmtId="164" applyNumberFormat="1" borderId="1" applyBorder="1" fontId="20" applyFont="1" fillId="0" applyAlignment="1">
      <alignment horizontal="center"/>
    </xf>
    <xf xfId="0" numFmtId="164" applyNumberFormat="1" borderId="12" applyBorder="1" fontId="20" applyFont="1" fillId="0" applyAlignment="1">
      <alignment horizontal="center"/>
    </xf>
    <xf xfId="0" numFmtId="0" borderId="1" applyBorder="1" fontId="22" applyFont="1" fillId="0" applyAlignment="1">
      <alignment horizontal="right"/>
    </xf>
    <xf xfId="0" numFmtId="164" applyNumberFormat="1" borderId="1" applyBorder="1" fontId="22" applyFont="1" fillId="0" applyAlignment="1">
      <alignment horizontal="center"/>
    </xf>
    <xf xfId="0" numFmtId="4" applyNumberFormat="1" borderId="1" applyBorder="1" fontId="22" applyFont="1" fillId="0" applyAlignment="1">
      <alignment horizontal="center"/>
    </xf>
    <xf xfId="0" numFmtId="166" applyNumberFormat="1" borderId="11" applyBorder="1" fontId="3" applyFont="1" fillId="0" applyAlignment="1">
      <alignment horizontal="center"/>
    </xf>
    <xf xfId="0" numFmtId="164" applyNumberFormat="1" borderId="12" applyBorder="1" fontId="21" applyFont="1" fillId="0" applyAlignment="1">
      <alignment horizontal="center"/>
    </xf>
    <xf xfId="0" numFmtId="166" applyNumberFormat="1" borderId="1" applyBorder="1" fontId="20" applyFont="1" fillId="0" applyAlignment="1">
      <alignment horizontal="center"/>
    </xf>
    <xf xfId="0" numFmtId="166" applyNumberFormat="1" borderId="1" applyBorder="1" fontId="18" applyFont="1" fillId="0" applyAlignment="1">
      <alignment horizontal="center"/>
    </xf>
    <xf xfId="0" numFmtId="164" applyNumberFormat="1" borderId="11" applyBorder="1" fontId="23" applyFont="1" fillId="0" applyAlignment="1">
      <alignment horizontal="center"/>
    </xf>
    <xf xfId="0" numFmtId="165" applyNumberFormat="1" borderId="1" applyBorder="1" fontId="21" applyFont="1" fillId="0" applyAlignment="1">
      <alignment horizontal="center"/>
    </xf>
    <xf xfId="0" numFmtId="165" applyNumberFormat="1" borderId="12" applyBorder="1" fontId="21" applyFont="1" fillId="0" applyAlignment="1">
      <alignment horizontal="center"/>
    </xf>
    <xf xfId="0" numFmtId="1" applyNumberFormat="1" borderId="1" applyBorder="1" fontId="18" applyFont="1" fillId="0" applyAlignment="1">
      <alignment horizontal="center"/>
    </xf>
    <xf xfId="0" numFmtId="0" borderId="1" applyBorder="1" fontId="19" applyFont="1" fillId="0" applyAlignment="1">
      <alignment horizontal="center"/>
    </xf>
    <xf xfId="0" numFmtId="164" applyNumberFormat="1" borderId="1" applyBorder="1" fontId="19" applyFont="1" fillId="0" applyAlignment="1">
      <alignment horizontal="center"/>
    </xf>
    <xf xfId="0" numFmtId="166" applyNumberFormat="1" borderId="0" fontId="0" fillId="0" applyAlignment="1">
      <alignment horizontal="right"/>
    </xf>
    <xf xfId="0" numFmtId="169" applyNumberFormat="1" borderId="1" applyBorder="1" fontId="1" applyFont="1" fillId="0" applyAlignment="1">
      <alignment horizontal="right"/>
    </xf>
    <xf xfId="0" numFmtId="171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169" applyNumberFormat="1" borderId="1" applyBorder="1" fontId="16" applyFont="1" fillId="0" applyAlignment="1">
      <alignment horizontal="center"/>
    </xf>
    <xf xfId="0" numFmtId="169" applyNumberFormat="1" borderId="1" applyBorder="1" fontId="20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169" applyNumberFormat="1" borderId="1" applyBorder="1" fontId="3" applyFont="1" fillId="0" applyAlignment="1">
      <alignment horizontal="center"/>
    </xf>
    <xf xfId="0" numFmtId="1" applyNumberFormat="1" borderId="1" applyBorder="1" fontId="3" applyFont="1" fillId="0" applyAlignment="1">
      <alignment horizontal="center"/>
    </xf>
    <xf xfId="0" numFmtId="165" applyNumberFormat="1" borderId="1" applyBorder="1" fontId="3" applyFont="1" fillId="0" applyAlignment="1">
      <alignment horizontal="center"/>
    </xf>
    <xf xfId="0" numFmtId="171" applyNumberFormat="1" borderId="1" applyBorder="1" fontId="3" applyFont="1" fillId="0" applyAlignment="1">
      <alignment horizontal="center"/>
    </xf>
    <xf xfId="0" numFmtId="169" applyNumberFormat="1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171" applyNumberFormat="1" borderId="1" applyBorder="1" fontId="1" applyFont="1" fillId="0" applyAlignment="1">
      <alignment horizontal="center"/>
    </xf>
    <xf xfId="0" numFmtId="3" applyNumberFormat="1" borderId="1" applyBorder="1" fontId="16" applyFont="1" fillId="0" applyAlignment="1">
      <alignment horizontal="center"/>
    </xf>
    <xf xfId="0" numFmtId="164" applyNumberFormat="1" borderId="1" applyBorder="1" fontId="16" applyFont="1" fillId="0" applyAlignment="1">
      <alignment horizontal="center"/>
    </xf>
    <xf xfId="0" numFmtId="4" applyNumberFormat="1" borderId="1" applyBorder="1" fontId="16" applyFont="1" fillId="0" applyAlignment="1">
      <alignment horizontal="center"/>
    </xf>
    <xf xfId="0" numFmtId="3" applyNumberFormat="1" borderId="1" applyBorder="1" fontId="18" applyFont="1" fillId="0" applyAlignment="1">
      <alignment horizontal="center"/>
    </xf>
    <xf xfId="0" numFmtId="169" applyNumberFormat="1" borderId="1" applyBorder="1" fontId="18" applyFont="1" fillId="0" applyAlignment="1">
      <alignment horizontal="center"/>
    </xf>
    <xf xfId="0" numFmtId="3" applyNumberFormat="1" borderId="1" applyBorder="1" fontId="19" applyFont="1" fillId="0" applyAlignment="1">
      <alignment horizontal="center"/>
    </xf>
    <xf xfId="0" numFmtId="165" applyNumberFormat="1" borderId="1" applyBorder="1" fontId="16" applyFont="1" fillId="0" applyAlignment="1">
      <alignment horizontal="center"/>
    </xf>
    <xf xfId="0" numFmtId="171" applyNumberFormat="1" borderId="1" applyBorder="1" fontId="16" applyFont="1" fillId="0" applyAlignment="1">
      <alignment horizontal="center"/>
    </xf>
    <xf xfId="0" numFmtId="171" applyNumberFormat="1" borderId="1" applyBorder="1" fontId="19" applyFont="1" fillId="0" applyAlignment="1">
      <alignment horizontal="center"/>
    </xf>
    <xf xfId="0" numFmtId="4" applyNumberFormat="1" borderId="1" applyBorder="1" fontId="19" applyFont="1" fillId="0" applyAlignment="1">
      <alignment horizontal="center"/>
    </xf>
    <xf xfId="0" numFmtId="4" applyNumberFormat="1" borderId="0" fontId="0" fillId="0" applyAlignment="1">
      <alignment horizontal="right"/>
    </xf>
    <xf xfId="0" numFmtId="169" applyNumberFormat="1" borderId="0" fontId="0" fillId="0" applyAlignment="1">
      <alignment horizontal="right"/>
    </xf>
    <xf xfId="0" numFmtId="171" applyNumberFormat="1" borderId="0" fontId="0" fillId="0" applyAlignment="1">
      <alignment horizontal="right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1" applyBorder="1" fontId="24" applyFont="1" fillId="0" applyAlignment="1">
      <alignment horizontal="left"/>
    </xf>
    <xf xfId="0" numFmtId="3" applyNumberFormat="1" borderId="1" applyBorder="1" fontId="20" applyFont="1" fillId="0" applyAlignment="1">
      <alignment horizontal="center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70" applyNumberFormat="1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right"/>
    </xf>
    <xf xfId="0" numFmtId="169" applyNumberFormat="1" borderId="1" applyBorder="1" fontId="4" applyFont="1" fillId="0" applyAlignment="1">
      <alignment horizontal="right"/>
    </xf>
    <xf xfId="0" numFmtId="4" applyNumberFormat="1" borderId="0" fontId="0" fillId="0" applyAlignment="1">
      <alignment horizontal="general"/>
    </xf>
    <xf xfId="0" numFmtId="169" applyNumberFormat="1" borderId="0" fontId="0" fillId="0" applyAlignment="1">
      <alignment horizontal="general"/>
    </xf>
    <xf xfId="0" numFmtId="164" applyNumberFormat="1" borderId="1" applyBorder="1" fontId="25" applyFont="1" fillId="0" applyAlignment="1">
      <alignment horizontal="left"/>
    </xf>
    <xf xfId="0" numFmtId="3" applyNumberFormat="1" borderId="1" applyBorder="1" fontId="25" applyFont="1" fillId="0" applyAlignment="1">
      <alignment horizontal="left"/>
    </xf>
    <xf xfId="0" numFmtId="164" applyNumberFormat="1" borderId="1" applyBorder="1" fontId="26" applyFont="1" fillId="0" applyAlignment="1">
      <alignment horizontal="left"/>
    </xf>
    <xf xfId="0" numFmtId="164" applyNumberFormat="1" borderId="1" applyBorder="1" fontId="27" applyFont="1" fillId="0" applyAlignment="1">
      <alignment horizontal="left"/>
    </xf>
    <xf xfId="0" numFmtId="4" applyNumberFormat="1" borderId="0" fontId="0" fillId="0" applyAlignment="1">
      <alignment horizontal="general"/>
    </xf>
    <xf xfId="0" numFmtId="169" applyNumberFormat="1" borderId="0" fontId="0" fillId="0" applyAlignment="1">
      <alignment horizontal="general"/>
    </xf>
    <xf xfId="0" numFmtId="4" applyNumberFormat="1" borderId="1" applyBorder="1" fontId="25" applyFont="1" fillId="0" applyAlignment="1">
      <alignment horizontal="left"/>
    </xf>
    <xf xfId="0" numFmtId="3" applyNumberFormat="1" borderId="0" fontId="0" fillId="0" applyAlignment="1">
      <alignment horizontal="right"/>
    </xf>
    <xf xfId="0" numFmtId="170" applyNumberFormat="1" borderId="0" fontId="0" fillId="0" applyAlignment="1">
      <alignment horizontal="center"/>
    </xf>
    <xf xfId="0" numFmtId="3" applyNumberFormat="1" borderId="1" applyBorder="1" fontId="28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 wrapText="1"/>
    </xf>
    <xf xfId="0" numFmtId="169" applyNumberFormat="1" borderId="1" applyBorder="1" fontId="1" applyFont="1" fillId="0" applyAlignment="1">
      <alignment horizontal="left"/>
    </xf>
    <xf xfId="0" numFmtId="169" applyNumberFormat="1" borderId="2" applyBorder="1" fontId="1" applyFont="1" fillId="4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164" applyNumberFormat="1" borderId="2" applyBorder="1" fontId="1" applyFont="1" fillId="4" applyFill="1" applyAlignment="1">
      <alignment horizontal="right"/>
    </xf>
    <xf xfId="0" numFmtId="4" applyNumberFormat="1" borderId="1" applyBorder="1" fontId="29" applyFont="1" fillId="0" applyAlignment="1">
      <alignment horizontal="right"/>
    </xf>
    <xf xfId="0" numFmtId="169" applyNumberFormat="1" borderId="13" applyBorder="1" fontId="25" applyFont="1" fillId="5" applyFill="1" applyAlignment="1">
      <alignment horizontal="right"/>
    </xf>
    <xf xfId="0" numFmtId="172" applyNumberFormat="1" borderId="13" applyBorder="1" fontId="25" applyFont="1" fillId="4" applyFill="1" applyAlignment="1">
      <alignment horizontal="right"/>
    </xf>
    <xf xfId="0" numFmtId="169" applyNumberFormat="1" borderId="1" applyBorder="1" fontId="29" applyFont="1" fillId="0" applyAlignment="1">
      <alignment horizontal="right"/>
    </xf>
    <xf xfId="0" numFmtId="172" applyNumberFormat="1" borderId="1" applyBorder="1" fontId="29" applyFont="1" fillId="0" applyAlignment="1">
      <alignment horizontal="right"/>
    </xf>
    <xf xfId="0" numFmtId="0" borderId="0" fontId="0" fillId="0" applyAlignment="1">
      <alignment horizontal="right"/>
    </xf>
    <xf xfId="0" numFmtId="1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sharedStrings.xml" Type="http://schemas.openxmlformats.org/officeDocument/2006/relationships/sharedStrings" Id="rId21"/><Relationship Target="styles.xml" Type="http://schemas.openxmlformats.org/officeDocument/2006/relationships/styles" Id="rId22"/><Relationship Target="theme/theme1.xml" Type="http://schemas.openxmlformats.org/officeDocument/2006/relationships/theme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9"/>
  <sheetViews>
    <sheetView workbookViewId="0"/>
  </sheetViews>
  <sheetFormatPr defaultRowHeight="15" x14ac:dyDescent="0.25"/>
  <cols>
    <col min="1" max="1" style="181" width="56.71928571428572" customWidth="1" bestFit="1"/>
    <col min="2" max="2" style="182" width="13.576428571428572" customWidth="1" bestFit="1"/>
    <col min="3" max="3" style="31" width="12.576428571428572" customWidth="1" bestFit="1"/>
    <col min="4" max="4" style="30" width="12.576428571428572" customWidth="1" bestFit="1"/>
    <col min="5" max="5" style="30" width="12.576428571428572" customWidth="1" bestFit="1"/>
    <col min="6" max="6" style="30" width="12.576428571428572" customWidth="1" bestFit="1"/>
  </cols>
  <sheetData>
    <row x14ac:dyDescent="0.25" r="1" customHeight="1" ht="18.75">
      <c r="A1" s="36" t="s">
        <v>242</v>
      </c>
      <c r="B1" s="169" t="s">
        <v>243</v>
      </c>
      <c r="C1" s="36"/>
      <c r="D1" s="1"/>
      <c r="E1" s="1"/>
      <c r="F1" s="1"/>
    </row>
    <row x14ac:dyDescent="0.25" r="2" customHeight="1" ht="18.75">
      <c r="A2" s="36" t="s">
        <v>244</v>
      </c>
      <c r="B2" s="169" t="s">
        <v>245</v>
      </c>
      <c r="C2" s="36"/>
      <c r="D2" s="1"/>
      <c r="E2" s="1"/>
      <c r="F2" s="1"/>
    </row>
    <row x14ac:dyDescent="0.25" r="3" customHeight="1" ht="18.75">
      <c r="A3" s="36" t="s">
        <v>246</v>
      </c>
      <c r="B3" s="169" t="s">
        <v>247</v>
      </c>
      <c r="C3" s="36"/>
      <c r="D3" s="1"/>
      <c r="E3" s="1"/>
      <c r="F3" s="1"/>
    </row>
    <row x14ac:dyDescent="0.25" r="4" customHeight="1" ht="18.75">
      <c r="A4" s="36" t="s">
        <v>248</v>
      </c>
      <c r="B4" s="170">
        <v>44849</v>
      </c>
      <c r="C4" s="36" t="s">
        <v>220</v>
      </c>
      <c r="D4" s="1"/>
      <c r="E4" s="1"/>
      <c r="F4" s="1"/>
    </row>
    <row x14ac:dyDescent="0.25" r="5" customHeight="1" ht="18.75">
      <c r="A5" s="171" t="s">
        <v>249</v>
      </c>
      <c r="B5" s="16">
        <v>-0.063</v>
      </c>
      <c r="C5" s="36" t="s">
        <v>176</v>
      </c>
      <c r="D5" s="1"/>
      <c r="E5" s="1"/>
      <c r="F5" s="1"/>
    </row>
    <row x14ac:dyDescent="0.25" r="6" customHeight="1" ht="18.75">
      <c r="A6" s="36" t="s">
        <v>250</v>
      </c>
      <c r="B6" s="172">
        <v>5</v>
      </c>
      <c r="C6" s="36"/>
      <c r="D6" s="1"/>
      <c r="E6" s="1"/>
      <c r="F6" s="1"/>
    </row>
    <row x14ac:dyDescent="0.25" r="7" customHeight="1" ht="18.75">
      <c r="A7" s="36" t="s">
        <v>251</v>
      </c>
      <c r="B7" s="172">
        <v>150</v>
      </c>
      <c r="C7" s="36"/>
      <c r="D7" s="1"/>
      <c r="E7" s="1"/>
      <c r="F7" s="1"/>
    </row>
    <row x14ac:dyDescent="0.25" r="8" customHeight="1" ht="18.75">
      <c r="A8" s="36" t="s">
        <v>252</v>
      </c>
      <c r="B8" s="172">
        <v>24</v>
      </c>
      <c r="C8" s="36"/>
      <c r="D8" s="1"/>
      <c r="E8" s="1"/>
      <c r="F8" s="1"/>
    </row>
    <row x14ac:dyDescent="0.25" r="9" customHeight="1" ht="18.75">
      <c r="A9" s="36" t="s">
        <v>253</v>
      </c>
      <c r="B9" s="170">
        <v>44849</v>
      </c>
      <c r="C9" s="36" t="s">
        <v>220</v>
      </c>
      <c r="D9" s="1"/>
      <c r="E9" s="1"/>
      <c r="F9" s="1"/>
    </row>
    <row x14ac:dyDescent="0.25" r="10" customHeight="1" ht="18.75">
      <c r="A10" s="36" t="s">
        <v>254</v>
      </c>
      <c r="B10" s="170">
        <v>48502</v>
      </c>
      <c r="C10" s="36" t="s">
        <v>220</v>
      </c>
      <c r="D10" s="1"/>
      <c r="E10" s="1"/>
      <c r="F10" s="1"/>
    </row>
    <row x14ac:dyDescent="0.25" r="11" customHeight="1" ht="18.75">
      <c r="A11" s="36"/>
      <c r="B11" s="117"/>
      <c r="C11" s="36"/>
      <c r="D11" s="1"/>
      <c r="E11" s="1"/>
      <c r="F11" s="1"/>
    </row>
    <row x14ac:dyDescent="0.25" r="12" customHeight="1" ht="18.75">
      <c r="A12" s="173"/>
      <c r="B12" s="45"/>
      <c r="C12" s="41"/>
      <c r="D12" s="1"/>
      <c r="E12" s="1"/>
      <c r="F12" s="1"/>
    </row>
    <row x14ac:dyDescent="0.25" r="13" customHeight="1" ht="18.75">
      <c r="A13" s="36"/>
      <c r="B13" s="173"/>
      <c r="C13" s="36"/>
      <c r="D13" s="1"/>
      <c r="E13" s="1"/>
      <c r="F13" s="1"/>
    </row>
    <row x14ac:dyDescent="0.25" r="14" customHeight="1" ht="18.75">
      <c r="A14" s="36"/>
      <c r="B14" s="174"/>
      <c r="C14" s="36"/>
      <c r="D14" s="1"/>
      <c r="E14" s="1"/>
      <c r="F14" s="1"/>
    </row>
    <row x14ac:dyDescent="0.25" r="15" customHeight="1" ht="18.75">
      <c r="A15" s="36"/>
      <c r="B15" s="175"/>
      <c r="C15" s="36"/>
      <c r="D15" s="1"/>
      <c r="E15" s="1"/>
      <c r="F15" s="1"/>
    </row>
    <row x14ac:dyDescent="0.25" r="16" customHeight="1" ht="18.75">
      <c r="A16" s="36"/>
      <c r="B16" s="173"/>
      <c r="C16" s="36"/>
      <c r="D16" s="1"/>
      <c r="E16" s="1"/>
      <c r="F16" s="1"/>
    </row>
    <row x14ac:dyDescent="0.25" r="17" customHeight="1" ht="17.25">
      <c r="A17" s="75"/>
      <c r="B17" s="117"/>
      <c r="C17" s="36"/>
      <c r="D17" s="1"/>
      <c r="E17" s="1"/>
      <c r="F17" s="1"/>
    </row>
    <row x14ac:dyDescent="0.25" r="18" customHeight="1" ht="18">
      <c r="A18" s="41"/>
      <c r="B18" s="45"/>
      <c r="C18" s="41"/>
      <c r="D18" s="1"/>
      <c r="E18" s="1"/>
      <c r="F18" s="1"/>
    </row>
    <row x14ac:dyDescent="0.25" r="19" customHeight="1" ht="18.75">
      <c r="A19" s="36"/>
      <c r="B19" s="173"/>
      <c r="C19" s="36"/>
      <c r="D19" s="1"/>
      <c r="E19" s="1"/>
      <c r="F19" s="1"/>
    </row>
    <row x14ac:dyDescent="0.25" r="20" customHeight="1" ht="18.75">
      <c r="A20" s="36"/>
      <c r="B20" s="173"/>
      <c r="C20" s="36"/>
      <c r="D20" s="1"/>
      <c r="E20" s="1"/>
      <c r="F20" s="176"/>
    </row>
    <row x14ac:dyDescent="0.25" r="21" customHeight="1" ht="18.75">
      <c r="A21" s="36"/>
      <c r="B21" s="173"/>
      <c r="C21" s="36"/>
      <c r="D21" s="1"/>
      <c r="E21" s="1"/>
      <c r="F21" s="1"/>
    </row>
    <row x14ac:dyDescent="0.25" r="22" customHeight="1" ht="18.75">
      <c r="A22" s="36"/>
      <c r="B22" s="117"/>
      <c r="C22" s="36"/>
      <c r="D22" s="1"/>
      <c r="E22" s="1"/>
      <c r="F22" s="1"/>
    </row>
    <row x14ac:dyDescent="0.25" r="23" customHeight="1" ht="18.75">
      <c r="A23" s="36"/>
      <c r="B23" s="117"/>
      <c r="C23" s="36"/>
      <c r="D23" s="1"/>
      <c r="E23" s="1"/>
      <c r="F23" s="1"/>
    </row>
    <row x14ac:dyDescent="0.25" r="24" customHeight="1" ht="17.25">
      <c r="A24" s="75"/>
      <c r="B24" s="117"/>
      <c r="C24" s="36"/>
      <c r="D24" s="1"/>
      <c r="E24" s="1"/>
      <c r="F24" s="1"/>
    </row>
    <row x14ac:dyDescent="0.25" r="25" customHeight="1" ht="18">
      <c r="A25" s="41"/>
      <c r="B25" s="45"/>
      <c r="C25" s="41"/>
      <c r="D25" s="1"/>
      <c r="E25" s="1"/>
      <c r="F25" s="1"/>
    </row>
    <row x14ac:dyDescent="0.25" r="26" customHeight="1" ht="19.5">
      <c r="A26" s="36"/>
      <c r="B26" s="177"/>
      <c r="C26" s="36"/>
      <c r="D26" s="1"/>
      <c r="E26" s="1"/>
      <c r="F26" s="1"/>
    </row>
    <row x14ac:dyDescent="0.25" r="27" customHeight="1" ht="18.75">
      <c r="A27" s="36"/>
      <c r="B27" s="117"/>
      <c r="C27" s="36"/>
      <c r="D27" s="1"/>
      <c r="E27" s="1"/>
      <c r="F27" s="1"/>
    </row>
    <row x14ac:dyDescent="0.25" r="28" customHeight="1" ht="17.25">
      <c r="A28" s="75"/>
      <c r="B28" s="117"/>
      <c r="C28" s="36"/>
      <c r="D28" s="1"/>
      <c r="E28" s="1"/>
      <c r="F28" s="1"/>
    </row>
    <row x14ac:dyDescent="0.25" r="29" customHeight="1" ht="18">
      <c r="A29" s="41"/>
      <c r="B29" s="45"/>
      <c r="C29" s="41"/>
      <c r="D29" s="1"/>
      <c r="E29" s="1"/>
      <c r="F29" s="1"/>
    </row>
    <row x14ac:dyDescent="0.25" r="30" customHeight="1" ht="18.75">
      <c r="A30" s="36"/>
      <c r="B30" s="117"/>
      <c r="C30" s="36"/>
      <c r="D30" s="1"/>
      <c r="E30" s="1"/>
      <c r="F30" s="1"/>
    </row>
    <row x14ac:dyDescent="0.25" r="31" customHeight="1" ht="18.75">
      <c r="A31" s="36"/>
      <c r="B31" s="117"/>
      <c r="C31" s="36"/>
      <c r="D31" s="1"/>
      <c r="E31" s="1"/>
      <c r="F31" s="1"/>
    </row>
    <row x14ac:dyDescent="0.25" r="32" customHeight="1" ht="18">
      <c r="A32" s="36"/>
      <c r="B32" s="117"/>
      <c r="C32" s="36"/>
      <c r="D32" s="1"/>
      <c r="E32" s="1"/>
      <c r="F32" s="1"/>
    </row>
    <row x14ac:dyDescent="0.25" r="33" customHeight="1" ht="18">
      <c r="A33" s="36"/>
      <c r="B33" s="117"/>
      <c r="C33" s="36"/>
      <c r="D33" s="1"/>
      <c r="E33" s="1"/>
      <c r="F33" s="1"/>
    </row>
    <row x14ac:dyDescent="0.25" r="34" customHeight="1" ht="18">
      <c r="A34" s="36"/>
      <c r="B34" s="117"/>
      <c r="C34" s="36"/>
      <c r="D34" s="1"/>
      <c r="E34" s="1"/>
      <c r="F34" s="1"/>
    </row>
    <row x14ac:dyDescent="0.25" r="35" customHeight="1" ht="18">
      <c r="A35" s="36"/>
      <c r="B35" s="178"/>
      <c r="C35" s="36"/>
      <c r="D35" s="1"/>
      <c r="E35" s="1"/>
      <c r="F35" s="1"/>
    </row>
    <row x14ac:dyDescent="0.25" r="36" customHeight="1" ht="18">
      <c r="A36" s="75"/>
      <c r="B36" s="117"/>
      <c r="C36" s="36"/>
      <c r="D36" s="1"/>
      <c r="E36" s="1"/>
      <c r="F36" s="1"/>
    </row>
    <row x14ac:dyDescent="0.25" r="37" customHeight="1" ht="18">
      <c r="A37" s="36"/>
      <c r="B37" s="179"/>
      <c r="C37" s="36"/>
      <c r="D37" s="1"/>
      <c r="E37" s="1"/>
      <c r="F37" s="1"/>
    </row>
    <row x14ac:dyDescent="0.25" r="38" customHeight="1" ht="18">
      <c r="A38" s="75"/>
      <c r="B38" s="180"/>
      <c r="C38" s="36"/>
      <c r="D38" s="1"/>
      <c r="E38" s="1"/>
      <c r="F38" s="1"/>
    </row>
    <row x14ac:dyDescent="0.25" r="39" customHeight="1" ht="18">
      <c r="A39" s="75"/>
      <c r="B39" s="179"/>
      <c r="C39" s="36"/>
      <c r="D39" s="1"/>
      <c r="E39" s="1"/>
      <c r="F3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1"/>
  <sheetViews>
    <sheetView workbookViewId="0"/>
  </sheetViews>
  <sheetFormatPr defaultRowHeight="15" x14ac:dyDescent="0.25"/>
  <cols>
    <col min="1" max="1" style="30" width="12.576428571428572" customWidth="1" bestFit="1"/>
    <col min="2" max="2" style="33" width="12.576428571428572" customWidth="1" bestFit="1"/>
    <col min="3" max="3" style="30" width="12.576428571428572" customWidth="1" bestFit="1"/>
    <col min="4" max="4" style="77" width="12.576428571428572" customWidth="1" bestFit="1"/>
    <col min="5" max="5" style="33" width="12.576428571428572" customWidth="1" bestFit="1"/>
    <col min="6" max="6" style="33" width="12.576428571428572" customWidth="1" bestFit="1"/>
    <col min="7" max="7" style="33" width="12.576428571428572" customWidth="1" bestFit="1"/>
    <col min="8" max="8" style="142" width="16.290714285714284" customWidth="1" bestFit="1"/>
    <col min="9" max="9" style="142" width="12.576428571428572" customWidth="1" bestFit="1"/>
    <col min="10" max="10" style="142" width="13.576428571428572" customWidth="1" bestFit="1"/>
  </cols>
  <sheetData>
    <row x14ac:dyDescent="0.25" r="1" customHeight="1" ht="17.25">
      <c r="A1" s="1"/>
      <c r="B1" s="4"/>
      <c r="C1" s="1"/>
      <c r="D1" s="74"/>
      <c r="E1" s="4"/>
      <c r="F1" s="4"/>
      <c r="G1" s="4"/>
      <c r="H1" s="117"/>
      <c r="I1" s="117"/>
      <c r="J1" s="117"/>
    </row>
    <row x14ac:dyDescent="0.25" r="2" customHeight="1" ht="17.25">
      <c r="A2" s="1" t="s">
        <v>106</v>
      </c>
      <c r="B2" s="4"/>
      <c r="C2" s="1"/>
      <c r="D2" s="74"/>
      <c r="E2" s="4"/>
      <c r="F2" s="4"/>
      <c r="G2" s="4"/>
      <c r="H2" s="117"/>
      <c r="I2" s="117"/>
      <c r="J2" s="117"/>
    </row>
    <row x14ac:dyDescent="0.25" r="3" customHeight="1" ht="17.25">
      <c r="A3" s="1" t="s">
        <v>107</v>
      </c>
      <c r="B3" s="4" t="s">
        <v>108</v>
      </c>
      <c r="C3" s="1"/>
      <c r="D3" s="74"/>
      <c r="E3" s="4"/>
      <c r="F3" s="4"/>
      <c r="G3" s="4"/>
      <c r="H3" s="117"/>
      <c r="I3" s="117"/>
      <c r="J3" s="117"/>
    </row>
    <row x14ac:dyDescent="0.25" r="4" customHeight="1" ht="17.25">
      <c r="A4" s="1" t="s">
        <v>109</v>
      </c>
      <c r="B4" s="14" t="s">
        <v>110</v>
      </c>
      <c r="C4" s="1"/>
      <c r="D4" s="74"/>
      <c r="E4" s="4"/>
      <c r="F4" s="4"/>
      <c r="G4" s="4"/>
      <c r="H4" s="117"/>
      <c r="I4" s="117"/>
      <c r="J4" s="117"/>
    </row>
    <row x14ac:dyDescent="0.25" r="5" customHeight="1" ht="17.25">
      <c r="A5" s="1" t="s">
        <v>111</v>
      </c>
      <c r="B5" s="4" t="s">
        <v>204</v>
      </c>
      <c r="C5" s="1"/>
      <c r="D5" s="74"/>
      <c r="E5" s="4"/>
      <c r="F5" s="4"/>
      <c r="G5" s="4"/>
      <c r="H5" s="121"/>
      <c r="I5" s="121"/>
      <c r="J5" s="121"/>
    </row>
    <row x14ac:dyDescent="0.25" r="6" customHeight="1" ht="17.25">
      <c r="A6" s="1" t="s">
        <v>113</v>
      </c>
      <c r="B6" s="4" t="s">
        <v>190</v>
      </c>
      <c r="C6" s="1"/>
      <c r="D6" s="74"/>
      <c r="E6" s="4"/>
      <c r="F6" s="4"/>
      <c r="G6" s="4"/>
      <c r="H6" s="122"/>
      <c r="I6" s="122"/>
      <c r="J6" s="122"/>
    </row>
    <row x14ac:dyDescent="0.25" r="7" customHeight="1" ht="17.25">
      <c r="A7" s="1" t="s">
        <v>191</v>
      </c>
      <c r="B7" s="4" t="s">
        <v>192</v>
      </c>
      <c r="C7" s="1"/>
      <c r="D7" s="74"/>
      <c r="E7" s="4"/>
      <c r="F7" s="4"/>
      <c r="G7" s="4"/>
      <c r="H7" s="117"/>
      <c r="I7" s="117"/>
      <c r="J7" s="117"/>
    </row>
    <row x14ac:dyDescent="0.25" r="8" customHeight="1" ht="17.25">
      <c r="A8" s="1" t="s">
        <v>115</v>
      </c>
      <c r="B8" s="4" t="s">
        <v>116</v>
      </c>
      <c r="C8" s="1"/>
      <c r="D8" s="74"/>
      <c r="E8" s="4"/>
      <c r="F8" s="4"/>
      <c r="G8" s="4"/>
      <c r="H8" s="117"/>
      <c r="I8" s="117"/>
      <c r="J8" s="117"/>
    </row>
    <row x14ac:dyDescent="0.25" r="9" customHeight="1" ht="17.25">
      <c r="A9" s="1" t="s">
        <v>117</v>
      </c>
      <c r="B9" s="4" t="s">
        <v>118</v>
      </c>
      <c r="C9" s="1"/>
      <c r="D9" s="74"/>
      <c r="E9" s="4"/>
      <c r="F9" s="4"/>
      <c r="G9" s="4"/>
      <c r="H9" s="117"/>
      <c r="I9" s="117"/>
      <c r="J9" s="117"/>
    </row>
    <row x14ac:dyDescent="0.25" r="10" customHeight="1" ht="17.25">
      <c r="A10" s="1" t="s">
        <v>119</v>
      </c>
      <c r="B10" s="4"/>
      <c r="C10" s="1"/>
      <c r="D10" s="74"/>
      <c r="E10" s="4"/>
      <c r="F10" s="4"/>
      <c r="G10" s="4"/>
      <c r="H10" s="117"/>
      <c r="I10" s="117"/>
      <c r="J10" s="117"/>
    </row>
    <row x14ac:dyDescent="0.25" r="11" customHeight="1" ht="17.25">
      <c r="A11" s="1" t="s">
        <v>120</v>
      </c>
      <c r="B11" s="79"/>
      <c r="C11" s="1"/>
      <c r="D11" s="74"/>
      <c r="E11" s="4"/>
      <c r="F11" s="4"/>
      <c r="G11" s="4"/>
      <c r="H11" s="117"/>
      <c r="I11" s="117"/>
      <c r="J11" s="117"/>
    </row>
    <row x14ac:dyDescent="0.25" r="12" customHeight="1" ht="17.25">
      <c r="A12" s="1" t="s">
        <v>121</v>
      </c>
      <c r="B12" s="4"/>
      <c r="C12" s="1"/>
      <c r="D12" s="74"/>
      <c r="E12" s="4"/>
      <c r="F12" s="4"/>
      <c r="G12" s="4"/>
      <c r="H12" s="117"/>
      <c r="I12" s="117"/>
      <c r="J12" s="117"/>
    </row>
    <row x14ac:dyDescent="0.25" r="13" customHeight="1" ht="17.25">
      <c r="A13" s="1"/>
      <c r="B13" s="4"/>
      <c r="C13" s="1"/>
      <c r="D13" s="74"/>
      <c r="E13" s="4"/>
      <c r="F13" s="4"/>
      <c r="G13" s="4"/>
      <c r="H13" s="117"/>
      <c r="I13" s="117"/>
      <c r="J13" s="117"/>
    </row>
    <row x14ac:dyDescent="0.25" r="14" customHeight="1" ht="17.25">
      <c r="A14" s="1"/>
      <c r="B14" s="4"/>
      <c r="C14" s="1"/>
      <c r="D14" s="74"/>
      <c r="E14" s="4"/>
      <c r="F14" s="4"/>
      <c r="G14" s="4"/>
      <c r="H14" s="117"/>
      <c r="I14" s="117"/>
      <c r="J14" s="117"/>
    </row>
    <row x14ac:dyDescent="0.25" r="15" customHeight="1" ht="17.25">
      <c r="A15" s="1"/>
      <c r="B15" s="4"/>
      <c r="C15" s="1"/>
      <c r="D15" s="74"/>
      <c r="E15" s="4"/>
      <c r="F15" s="4"/>
      <c r="G15" s="4"/>
      <c r="H15" s="117"/>
      <c r="I15" s="117"/>
      <c r="J15" s="117"/>
    </row>
    <row x14ac:dyDescent="0.25" r="16" customHeight="1" ht="17.25">
      <c r="A16" s="1"/>
      <c r="B16" s="4"/>
      <c r="C16" s="1"/>
      <c r="D16" s="74"/>
      <c r="E16" s="4"/>
      <c r="F16" s="4"/>
      <c r="G16" s="4"/>
      <c r="H16" s="117"/>
      <c r="I16" s="117"/>
      <c r="J16" s="117"/>
    </row>
    <row x14ac:dyDescent="0.25" r="17" customHeight="1" ht="17.25">
      <c r="A17" s="1"/>
      <c r="B17" s="80" t="s">
        <v>122</v>
      </c>
      <c r="C17" s="81"/>
      <c r="D17" s="82" t="s">
        <v>124</v>
      </c>
      <c r="E17" s="80" t="s">
        <v>193</v>
      </c>
      <c r="F17" s="80" t="s">
        <v>194</v>
      </c>
      <c r="G17" s="80" t="s">
        <v>195</v>
      </c>
      <c r="H17" s="124" t="s">
        <v>205</v>
      </c>
      <c r="I17" s="124" t="s">
        <v>204</v>
      </c>
      <c r="J17" s="124" t="s">
        <v>206</v>
      </c>
    </row>
    <row x14ac:dyDescent="0.25" r="18" customHeight="1" ht="17.25">
      <c r="A18" s="75" t="s">
        <v>63</v>
      </c>
      <c r="B18" s="4"/>
      <c r="C18" s="1"/>
      <c r="D18" s="74"/>
      <c r="E18" s="13" t="s">
        <v>178</v>
      </c>
      <c r="F18" s="13" t="s">
        <v>178</v>
      </c>
      <c r="G18" s="13" t="s">
        <v>178</v>
      </c>
      <c r="H18" s="128" t="s">
        <v>178</v>
      </c>
      <c r="I18" s="128" t="s">
        <v>207</v>
      </c>
      <c r="J18" s="128" t="s">
        <v>207</v>
      </c>
    </row>
    <row x14ac:dyDescent="0.25" r="19" customHeight="1" ht="17.25">
      <c r="A19" s="75" t="s">
        <v>126</v>
      </c>
      <c r="B19" s="4"/>
      <c r="C19" s="1"/>
      <c r="D19" s="74"/>
      <c r="E19" s="13" t="s">
        <v>185</v>
      </c>
      <c r="F19" s="13" t="s">
        <v>185</v>
      </c>
      <c r="G19" s="13" t="s">
        <v>185</v>
      </c>
      <c r="H19" s="128" t="s">
        <v>185</v>
      </c>
      <c r="I19" s="128" t="s">
        <v>185</v>
      </c>
      <c r="J19" s="128" t="s">
        <v>185</v>
      </c>
    </row>
    <row x14ac:dyDescent="0.25" r="20" customHeight="1" ht="17.25">
      <c r="A20" s="1"/>
      <c r="B20" s="4">
        <v>0</v>
      </c>
      <c r="C20" s="1"/>
      <c r="D20" s="74">
        <v>44713</v>
      </c>
      <c r="E20" s="131">
        <v>20</v>
      </c>
      <c r="F20" s="131">
        <v>20</v>
      </c>
      <c r="G20" s="131">
        <v>20</v>
      </c>
      <c r="H20" s="135">
        <v>4</v>
      </c>
      <c r="I20" s="122">
        <v>4</v>
      </c>
      <c r="J20" s="135">
        <v>2</v>
      </c>
    </row>
    <row x14ac:dyDescent="0.25" r="21" customHeight="1" ht="17.25">
      <c r="A21" s="1"/>
      <c r="B21" s="4">
        <f>1+B20</f>
      </c>
      <c r="C21" s="1"/>
      <c r="D21" s="74"/>
      <c r="E21" s="4"/>
      <c r="F21" s="4"/>
      <c r="G21" s="4"/>
      <c r="H21" s="117"/>
      <c r="I21" s="117"/>
      <c r="J21" s="117"/>
    </row>
    <row x14ac:dyDescent="0.25" r="22" customHeight="1" ht="17.25">
      <c r="A22" s="1"/>
      <c r="B22" s="4">
        <f>1+B21</f>
      </c>
      <c r="C22" s="1"/>
      <c r="D22" s="74"/>
      <c r="E22" s="4"/>
      <c r="F22" s="4"/>
      <c r="G22" s="4"/>
      <c r="H22" s="117"/>
      <c r="I22" s="117"/>
      <c r="J22" s="117"/>
    </row>
    <row x14ac:dyDescent="0.25" r="23" customHeight="1" ht="17.25">
      <c r="A23" s="1"/>
      <c r="B23" s="4">
        <f>1+B22</f>
      </c>
      <c r="C23" s="1"/>
      <c r="D23" s="74"/>
      <c r="E23" s="4"/>
      <c r="F23" s="4"/>
      <c r="G23" s="4"/>
      <c r="H23" s="117"/>
      <c r="I23" s="117"/>
      <c r="J23" s="117"/>
    </row>
    <row x14ac:dyDescent="0.25" r="24" customHeight="1" ht="17.25">
      <c r="A24" s="1"/>
      <c r="B24" s="4">
        <f>1+B23</f>
      </c>
      <c r="C24" s="1"/>
      <c r="D24" s="74"/>
      <c r="E24" s="4"/>
      <c r="F24" s="4"/>
      <c r="G24" s="4"/>
      <c r="H24" s="117"/>
      <c r="I24" s="117"/>
      <c r="J24" s="117"/>
    </row>
    <row x14ac:dyDescent="0.25" r="25" customHeight="1" ht="17.25">
      <c r="A25" s="1"/>
      <c r="B25" s="4">
        <f>1+B24</f>
      </c>
      <c r="C25" s="1"/>
      <c r="D25" s="74"/>
      <c r="E25" s="4"/>
      <c r="F25" s="4"/>
      <c r="G25" s="4"/>
      <c r="H25" s="117"/>
      <c r="I25" s="117"/>
      <c r="J25" s="117"/>
    </row>
    <row x14ac:dyDescent="0.25" r="26" customHeight="1" ht="17.25">
      <c r="A26" s="1"/>
      <c r="B26" s="4">
        <f>1+B25</f>
      </c>
      <c r="C26" s="1"/>
      <c r="D26" s="74"/>
      <c r="E26" s="4"/>
      <c r="F26" s="4"/>
      <c r="G26" s="4"/>
      <c r="H26" s="117"/>
      <c r="I26" s="117"/>
      <c r="J26" s="117"/>
    </row>
    <row x14ac:dyDescent="0.25" r="27" customHeight="1" ht="17.25">
      <c r="A27" s="1"/>
      <c r="B27" s="4">
        <f>1+B26</f>
      </c>
      <c r="C27" s="1"/>
      <c r="D27" s="74"/>
      <c r="E27" s="4"/>
      <c r="F27" s="4"/>
      <c r="G27" s="4"/>
      <c r="H27" s="117"/>
      <c r="I27" s="117"/>
      <c r="J27" s="117"/>
    </row>
    <row x14ac:dyDescent="0.25" r="28" customHeight="1" ht="17.25">
      <c r="A28" s="1"/>
      <c r="B28" s="4">
        <f>1+B27</f>
      </c>
      <c r="C28" s="1"/>
      <c r="D28" s="74"/>
      <c r="E28" s="4"/>
      <c r="F28" s="4"/>
      <c r="G28" s="4"/>
      <c r="H28" s="117"/>
      <c r="I28" s="117"/>
      <c r="J28" s="117"/>
    </row>
    <row x14ac:dyDescent="0.25" r="29" customHeight="1" ht="17.25">
      <c r="A29" s="1"/>
      <c r="B29" s="4">
        <f>1+B28</f>
      </c>
      <c r="C29" s="1"/>
      <c r="D29" s="74">
        <v>48366</v>
      </c>
      <c r="E29" s="131"/>
      <c r="F29" s="131"/>
      <c r="G29" s="131"/>
      <c r="H29" s="135"/>
      <c r="I29" s="135"/>
      <c r="J29" s="122"/>
    </row>
    <row x14ac:dyDescent="0.25" r="30" customHeight="1" ht="17.25">
      <c r="A30" s="1"/>
      <c r="B30" s="4">
        <f>1+B29</f>
      </c>
      <c r="C30" s="1"/>
      <c r="D30" s="74"/>
      <c r="E30" s="4"/>
      <c r="F30" s="4"/>
      <c r="G30" s="4"/>
      <c r="H30" s="117"/>
      <c r="I30" s="117"/>
      <c r="J30" s="117"/>
    </row>
    <row x14ac:dyDescent="0.25" r="31" customHeight="1" ht="17.25">
      <c r="A31" s="1"/>
      <c r="B31" s="4">
        <f>1+B30</f>
      </c>
      <c r="C31" s="1"/>
      <c r="D31" s="74"/>
      <c r="E31" s="4"/>
      <c r="F31" s="4"/>
      <c r="G31" s="4"/>
      <c r="H31" s="117"/>
      <c r="I31" s="117"/>
      <c r="J31" s="117"/>
    </row>
    <row x14ac:dyDescent="0.25" r="32" customHeight="1" ht="17.25">
      <c r="A32" s="1"/>
      <c r="B32" s="4">
        <f>1+B31</f>
      </c>
      <c r="C32" s="1"/>
      <c r="D32" s="74"/>
      <c r="E32" s="4"/>
      <c r="F32" s="4"/>
      <c r="G32" s="4"/>
      <c r="H32" s="117"/>
      <c r="I32" s="117"/>
      <c r="J32" s="117"/>
    </row>
    <row x14ac:dyDescent="0.25" r="33" customHeight="1" ht="17.25">
      <c r="A33" s="1"/>
      <c r="B33" s="4">
        <f>1+B32</f>
      </c>
      <c r="C33" s="1"/>
      <c r="D33" s="74"/>
      <c r="E33" s="4"/>
      <c r="F33" s="4"/>
      <c r="G33" s="4"/>
      <c r="H33" s="117"/>
      <c r="I33" s="117"/>
      <c r="J33" s="117"/>
    </row>
    <row x14ac:dyDescent="0.25" r="34" customHeight="1" ht="17.25">
      <c r="A34" s="1"/>
      <c r="B34" s="4">
        <f>1+B33</f>
      </c>
      <c r="C34" s="1"/>
      <c r="D34" s="74"/>
      <c r="E34" s="4"/>
      <c r="F34" s="4"/>
      <c r="G34" s="4"/>
      <c r="H34" s="117"/>
      <c r="I34" s="117"/>
      <c r="J34" s="117"/>
    </row>
    <row x14ac:dyDescent="0.25" r="35" customHeight="1" ht="17.25">
      <c r="A35" s="1"/>
      <c r="B35" s="4">
        <f>1+B34</f>
      </c>
      <c r="C35" s="1"/>
      <c r="D35" s="74"/>
      <c r="E35" s="4"/>
      <c r="F35" s="4"/>
      <c r="G35" s="4"/>
      <c r="H35" s="117"/>
      <c r="I35" s="117"/>
      <c r="J35" s="117"/>
    </row>
    <row x14ac:dyDescent="0.25" r="36" customHeight="1" ht="17.25">
      <c r="A36" s="1"/>
      <c r="B36" s="4">
        <f>1+B35</f>
      </c>
      <c r="C36" s="1"/>
      <c r="D36" s="74"/>
      <c r="E36" s="4"/>
      <c r="F36" s="4"/>
      <c r="G36" s="4"/>
      <c r="H36" s="117"/>
      <c r="I36" s="117"/>
      <c r="J36" s="117"/>
    </row>
    <row x14ac:dyDescent="0.25" r="37" customHeight="1" ht="17.25">
      <c r="A37" s="1"/>
      <c r="B37" s="4">
        <f>1+B36</f>
      </c>
      <c r="C37" s="1"/>
      <c r="D37" s="74"/>
      <c r="E37" s="4"/>
      <c r="F37" s="4"/>
      <c r="G37" s="4"/>
      <c r="H37" s="117"/>
      <c r="I37" s="117"/>
      <c r="J37" s="117"/>
    </row>
    <row x14ac:dyDescent="0.25" r="38" customHeight="1" ht="17.25">
      <c r="A38" s="1"/>
      <c r="B38" s="4">
        <f>1+B37</f>
      </c>
      <c r="C38" s="1"/>
      <c r="D38" s="74"/>
      <c r="E38" s="4"/>
      <c r="F38" s="4"/>
      <c r="G38" s="4"/>
      <c r="H38" s="117"/>
      <c r="I38" s="117"/>
      <c r="J38" s="117"/>
    </row>
    <row x14ac:dyDescent="0.25" r="39" customHeight="1" ht="17.25">
      <c r="A39" s="1"/>
      <c r="B39" s="4">
        <f>1+B38</f>
      </c>
      <c r="C39" s="1"/>
      <c r="D39" s="74"/>
      <c r="E39" s="4"/>
      <c r="F39" s="4"/>
      <c r="G39" s="4"/>
      <c r="H39" s="117"/>
      <c r="I39" s="117"/>
      <c r="J39" s="117"/>
    </row>
    <row x14ac:dyDescent="0.25" r="40" customHeight="1" ht="17.25">
      <c r="A40" s="1"/>
      <c r="B40" s="4">
        <f>1+B39</f>
      </c>
      <c r="C40" s="1"/>
      <c r="D40" s="74"/>
      <c r="E40" s="4"/>
      <c r="F40" s="4"/>
      <c r="G40" s="4"/>
      <c r="H40" s="117"/>
      <c r="I40" s="117"/>
      <c r="J40" s="117"/>
    </row>
    <row x14ac:dyDescent="0.25" r="41" customHeight="1" ht="17.25">
      <c r="A41" s="1"/>
      <c r="B41" s="4">
        <f>1+B40</f>
      </c>
      <c r="C41" s="1"/>
      <c r="D41" s="74"/>
      <c r="E41" s="4"/>
      <c r="F41" s="4"/>
      <c r="G41" s="4"/>
      <c r="H41" s="117"/>
      <c r="I41" s="117"/>
      <c r="J41" s="1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1"/>
  <sheetViews>
    <sheetView workbookViewId="0" tabSelected="1"/>
  </sheetViews>
  <sheetFormatPr defaultRowHeight="15" x14ac:dyDescent="0.25"/>
  <cols>
    <col min="1" max="1" style="30" width="12.576428571428572" customWidth="1" bestFit="1"/>
    <col min="2" max="2" style="33" width="12.576428571428572" customWidth="1" bestFit="1"/>
    <col min="3" max="3" style="30" width="12.576428571428572" customWidth="1" bestFit="1"/>
    <col min="4" max="4" style="77" width="12.576428571428572" customWidth="1" bestFit="1"/>
    <col min="5" max="5" style="33" width="12.576428571428572" customWidth="1" bestFit="1"/>
    <col min="6" max="6" style="33" width="12.576428571428572" customWidth="1" bestFit="1"/>
    <col min="7" max="7" style="33" width="12.576428571428572" customWidth="1" bestFit="1"/>
    <col min="8" max="8" style="142" width="16.290714285714284" customWidth="1" bestFit="1"/>
    <col min="9" max="9" style="142" width="12.576428571428572" customWidth="1" bestFit="1"/>
    <col min="10" max="10" style="142" width="13.576428571428572" customWidth="1" bestFit="1"/>
  </cols>
  <sheetData>
    <row x14ac:dyDescent="0.25" r="1" customHeight="1" ht="17.25">
      <c r="A1" s="1"/>
      <c r="B1" s="4"/>
      <c r="C1" s="1"/>
      <c r="D1" s="74"/>
      <c r="E1" s="4"/>
      <c r="F1" s="4"/>
      <c r="G1" s="4"/>
      <c r="H1" s="117"/>
      <c r="I1" s="117"/>
      <c r="J1" s="117"/>
    </row>
    <row x14ac:dyDescent="0.25" r="2" customHeight="1" ht="17.25">
      <c r="A2" s="1" t="s">
        <v>106</v>
      </c>
      <c r="B2" s="4"/>
      <c r="C2" s="1"/>
      <c r="D2" s="74"/>
      <c r="E2" s="4"/>
      <c r="F2" s="4"/>
      <c r="G2" s="4"/>
      <c r="H2" s="117"/>
      <c r="I2" s="117"/>
      <c r="J2" s="117"/>
    </row>
    <row x14ac:dyDescent="0.25" r="3" customHeight="1" ht="17.25">
      <c r="A3" s="1" t="s">
        <v>107</v>
      </c>
      <c r="B3" s="4" t="s">
        <v>108</v>
      </c>
      <c r="C3" s="1"/>
      <c r="D3" s="74"/>
      <c r="E3" s="4"/>
      <c r="F3" s="4"/>
      <c r="G3" s="4"/>
      <c r="H3" s="117"/>
      <c r="I3" s="117"/>
      <c r="J3" s="117"/>
    </row>
    <row x14ac:dyDescent="0.25" r="4" customHeight="1" ht="17.25">
      <c r="A4" s="1" t="s">
        <v>109</v>
      </c>
      <c r="B4" s="14" t="s">
        <v>110</v>
      </c>
      <c r="C4" s="1"/>
      <c r="D4" s="74"/>
      <c r="E4" s="4"/>
      <c r="F4" s="4"/>
      <c r="G4" s="4"/>
      <c r="H4" s="117"/>
      <c r="I4" s="117"/>
      <c r="J4" s="117"/>
    </row>
    <row x14ac:dyDescent="0.25" r="5" customHeight="1" ht="17.25">
      <c r="A5" s="1" t="s">
        <v>111</v>
      </c>
      <c r="B5" s="4" t="s">
        <v>204</v>
      </c>
      <c r="C5" s="1"/>
      <c r="D5" s="74"/>
      <c r="E5" s="4"/>
      <c r="F5" s="4"/>
      <c r="G5" s="4"/>
      <c r="H5" s="121"/>
      <c r="I5" s="121"/>
      <c r="J5" s="121"/>
    </row>
    <row x14ac:dyDescent="0.25" r="6" customHeight="1" ht="17.25">
      <c r="A6" s="1" t="s">
        <v>113</v>
      </c>
      <c r="B6" s="4" t="s">
        <v>190</v>
      </c>
      <c r="C6" s="1"/>
      <c r="D6" s="74"/>
      <c r="E6" s="4"/>
      <c r="F6" s="4"/>
      <c r="G6" s="4"/>
      <c r="H6" s="122"/>
      <c r="I6" s="122"/>
      <c r="J6" s="122"/>
    </row>
    <row x14ac:dyDescent="0.25" r="7" customHeight="1" ht="17.25">
      <c r="A7" s="1" t="s">
        <v>191</v>
      </c>
      <c r="B7" s="4" t="s">
        <v>203</v>
      </c>
      <c r="C7" s="1"/>
      <c r="D7" s="74"/>
      <c r="E7" s="4"/>
      <c r="F7" s="4"/>
      <c r="G7" s="4"/>
      <c r="H7" s="117"/>
      <c r="I7" s="117"/>
      <c r="J7" s="117"/>
    </row>
    <row x14ac:dyDescent="0.25" r="8" customHeight="1" ht="17.25">
      <c r="A8" s="1" t="s">
        <v>115</v>
      </c>
      <c r="B8" s="4" t="s">
        <v>116</v>
      </c>
      <c r="C8" s="1"/>
      <c r="D8" s="74"/>
      <c r="E8" s="4"/>
      <c r="F8" s="4"/>
      <c r="G8" s="4"/>
      <c r="H8" s="117"/>
      <c r="I8" s="117"/>
      <c r="J8" s="117"/>
    </row>
    <row x14ac:dyDescent="0.25" r="9" customHeight="1" ht="17.25">
      <c r="A9" s="1" t="s">
        <v>117</v>
      </c>
      <c r="B9" s="4" t="s">
        <v>118</v>
      </c>
      <c r="C9" s="1"/>
      <c r="D9" s="74"/>
      <c r="E9" s="4"/>
      <c r="F9" s="4"/>
      <c r="G9" s="4"/>
      <c r="H9" s="117"/>
      <c r="I9" s="117"/>
      <c r="J9" s="117"/>
    </row>
    <row x14ac:dyDescent="0.25" r="10" customHeight="1" ht="17.25">
      <c r="A10" s="1" t="s">
        <v>119</v>
      </c>
      <c r="B10" s="4"/>
      <c r="C10" s="1"/>
      <c r="D10" s="74"/>
      <c r="E10" s="4"/>
      <c r="F10" s="4"/>
      <c r="G10" s="4"/>
      <c r="H10" s="117"/>
      <c r="I10" s="117"/>
      <c r="J10" s="117"/>
    </row>
    <row x14ac:dyDescent="0.25" r="11" customHeight="1" ht="17.25">
      <c r="A11" s="1" t="s">
        <v>120</v>
      </c>
      <c r="B11" s="79"/>
      <c r="C11" s="1"/>
      <c r="D11" s="74"/>
      <c r="E11" s="4"/>
      <c r="F11" s="4"/>
      <c r="G11" s="4"/>
      <c r="H11" s="117"/>
      <c r="I11" s="117"/>
      <c r="J11" s="117"/>
    </row>
    <row x14ac:dyDescent="0.25" r="12" customHeight="1" ht="17.25">
      <c r="A12" s="1" t="s">
        <v>121</v>
      </c>
      <c r="B12" s="4"/>
      <c r="C12" s="1"/>
      <c r="D12" s="74"/>
      <c r="E12" s="4"/>
      <c r="F12" s="4"/>
      <c r="G12" s="4"/>
      <c r="H12" s="117"/>
      <c r="I12" s="117"/>
      <c r="J12" s="117"/>
    </row>
    <row x14ac:dyDescent="0.25" r="13" customHeight="1" ht="17.25">
      <c r="A13" s="1"/>
      <c r="B13" s="4"/>
      <c r="C13" s="1"/>
      <c r="D13" s="74"/>
      <c r="E13" s="4"/>
      <c r="F13" s="4"/>
      <c r="G13" s="4"/>
      <c r="H13" s="117"/>
      <c r="I13" s="117"/>
      <c r="J13" s="117"/>
    </row>
    <row x14ac:dyDescent="0.25" r="14" customHeight="1" ht="17.25">
      <c r="A14" s="1"/>
      <c r="B14" s="4"/>
      <c r="C14" s="1"/>
      <c r="D14" s="74"/>
      <c r="E14" s="4"/>
      <c r="F14" s="4"/>
      <c r="G14" s="4"/>
      <c r="H14" s="117"/>
      <c r="I14" s="117"/>
      <c r="J14" s="117"/>
    </row>
    <row x14ac:dyDescent="0.25" r="15" customHeight="1" ht="17.25">
      <c r="A15" s="1"/>
      <c r="B15" s="4"/>
      <c r="C15" s="1"/>
      <c r="D15" s="74"/>
      <c r="E15" s="4"/>
      <c r="F15" s="4"/>
      <c r="G15" s="4"/>
      <c r="H15" s="117"/>
      <c r="I15" s="117"/>
      <c r="J15" s="117"/>
    </row>
    <row x14ac:dyDescent="0.25" r="16" customHeight="1" ht="17.25">
      <c r="A16" s="1"/>
      <c r="B16" s="4"/>
      <c r="C16" s="1"/>
      <c r="D16" s="74"/>
      <c r="E16" s="4"/>
      <c r="F16" s="4"/>
      <c r="G16" s="4"/>
      <c r="H16" s="117"/>
      <c r="I16" s="117"/>
      <c r="J16" s="117"/>
    </row>
    <row x14ac:dyDescent="0.25" r="17" customHeight="1" ht="17.25">
      <c r="A17" s="1"/>
      <c r="B17" s="80" t="s">
        <v>122</v>
      </c>
      <c r="C17" s="81"/>
      <c r="D17" s="82" t="s">
        <v>124</v>
      </c>
      <c r="E17" s="80" t="s">
        <v>193</v>
      </c>
      <c r="F17" s="80" t="s">
        <v>194</v>
      </c>
      <c r="G17" s="80" t="s">
        <v>195</v>
      </c>
      <c r="H17" s="124" t="s">
        <v>205</v>
      </c>
      <c r="I17" s="124" t="s">
        <v>204</v>
      </c>
      <c r="J17" s="124" t="s">
        <v>206</v>
      </c>
    </row>
    <row x14ac:dyDescent="0.25" r="18" customHeight="1" ht="17.25">
      <c r="A18" s="75" t="s">
        <v>63</v>
      </c>
      <c r="B18" s="4"/>
      <c r="C18" s="1"/>
      <c r="D18" s="74"/>
      <c r="E18" s="13" t="s">
        <v>178</v>
      </c>
      <c r="F18" s="13" t="s">
        <v>178</v>
      </c>
      <c r="G18" s="13" t="s">
        <v>178</v>
      </c>
      <c r="H18" s="128" t="s">
        <v>178</v>
      </c>
      <c r="I18" s="128" t="s">
        <v>207</v>
      </c>
      <c r="J18" s="128" t="s">
        <v>207</v>
      </c>
    </row>
    <row x14ac:dyDescent="0.25" r="19" customHeight="1" ht="17.25">
      <c r="A19" s="75" t="s">
        <v>126</v>
      </c>
      <c r="B19" s="4"/>
      <c r="C19" s="1"/>
      <c r="D19" s="74"/>
      <c r="E19" s="13" t="s">
        <v>185</v>
      </c>
      <c r="F19" s="13" t="s">
        <v>185</v>
      </c>
      <c r="G19" s="13" t="s">
        <v>185</v>
      </c>
      <c r="H19" s="128" t="s">
        <v>185</v>
      </c>
      <c r="I19" s="128" t="s">
        <v>185</v>
      </c>
      <c r="J19" s="128" t="s">
        <v>185</v>
      </c>
    </row>
    <row x14ac:dyDescent="0.25" r="20" customHeight="1" ht="17.25">
      <c r="A20" s="1"/>
      <c r="B20" s="4">
        <v>0</v>
      </c>
      <c r="C20" s="1"/>
      <c r="D20" s="74">
        <v>44713</v>
      </c>
      <c r="E20" s="131">
        <v>20</v>
      </c>
      <c r="F20" s="131">
        <v>20</v>
      </c>
      <c r="G20" s="131">
        <v>20</v>
      </c>
      <c r="H20" s="135">
        <v>4</v>
      </c>
      <c r="I20" s="122">
        <v>4</v>
      </c>
      <c r="J20" s="135">
        <v>2</v>
      </c>
    </row>
    <row x14ac:dyDescent="0.25" r="21" customHeight="1" ht="17.25">
      <c r="A21" s="1"/>
      <c r="B21" s="4">
        <f>1+B20</f>
      </c>
      <c r="C21" s="1"/>
      <c r="D21" s="74"/>
      <c r="E21" s="4"/>
      <c r="F21" s="4"/>
      <c r="G21" s="4"/>
      <c r="H21" s="117"/>
      <c r="I21" s="117"/>
      <c r="J21" s="117"/>
    </row>
    <row x14ac:dyDescent="0.25" r="22" customHeight="1" ht="17.25">
      <c r="A22" s="1"/>
      <c r="B22" s="4">
        <f>1+B21</f>
      </c>
      <c r="C22" s="1"/>
      <c r="D22" s="74"/>
      <c r="E22" s="4"/>
      <c r="F22" s="4"/>
      <c r="G22" s="4"/>
      <c r="H22" s="117"/>
      <c r="I22" s="117"/>
      <c r="J22" s="117"/>
    </row>
    <row x14ac:dyDescent="0.25" r="23" customHeight="1" ht="17.25">
      <c r="A23" s="1"/>
      <c r="B23" s="4">
        <f>1+B22</f>
      </c>
      <c r="C23" s="1"/>
      <c r="D23" s="74"/>
      <c r="E23" s="4"/>
      <c r="F23" s="4"/>
      <c r="G23" s="4"/>
      <c r="H23" s="117"/>
      <c r="I23" s="117"/>
      <c r="J23" s="117"/>
    </row>
    <row x14ac:dyDescent="0.25" r="24" customHeight="1" ht="17.25">
      <c r="A24" s="1"/>
      <c r="B24" s="4">
        <f>1+B23</f>
      </c>
      <c r="C24" s="1"/>
      <c r="D24" s="74"/>
      <c r="E24" s="4"/>
      <c r="F24" s="4"/>
      <c r="G24" s="4"/>
      <c r="H24" s="117"/>
      <c r="I24" s="117"/>
      <c r="J24" s="117"/>
    </row>
    <row x14ac:dyDescent="0.25" r="25" customHeight="1" ht="17.25">
      <c r="A25" s="1"/>
      <c r="B25" s="4">
        <f>1+B24</f>
      </c>
      <c r="C25" s="1"/>
      <c r="D25" s="74"/>
      <c r="E25" s="4"/>
      <c r="F25" s="4"/>
      <c r="G25" s="4"/>
      <c r="H25" s="117"/>
      <c r="I25" s="117"/>
      <c r="J25" s="117"/>
    </row>
    <row x14ac:dyDescent="0.25" r="26" customHeight="1" ht="17.25">
      <c r="A26" s="1"/>
      <c r="B26" s="4">
        <f>1+B25</f>
      </c>
      <c r="C26" s="1"/>
      <c r="D26" s="74"/>
      <c r="E26" s="4"/>
      <c r="F26" s="4"/>
      <c r="G26" s="4"/>
      <c r="H26" s="117"/>
      <c r="I26" s="117"/>
      <c r="J26" s="117"/>
    </row>
    <row x14ac:dyDescent="0.25" r="27" customHeight="1" ht="17.25">
      <c r="A27" s="1"/>
      <c r="B27" s="4">
        <f>1+B26</f>
      </c>
      <c r="C27" s="1"/>
      <c r="D27" s="74"/>
      <c r="E27" s="4"/>
      <c r="F27" s="4"/>
      <c r="G27" s="4"/>
      <c r="H27" s="117"/>
      <c r="I27" s="117"/>
      <c r="J27" s="117"/>
    </row>
    <row x14ac:dyDescent="0.25" r="28" customHeight="1" ht="17.25">
      <c r="A28" s="1"/>
      <c r="B28" s="4">
        <f>1+B27</f>
      </c>
      <c r="C28" s="1"/>
      <c r="D28" s="74"/>
      <c r="E28" s="4"/>
      <c r="F28" s="4"/>
      <c r="G28" s="4"/>
      <c r="H28" s="117"/>
      <c r="I28" s="117"/>
      <c r="J28" s="117"/>
    </row>
    <row x14ac:dyDescent="0.25" r="29" customHeight="1" ht="17.25">
      <c r="A29" s="1"/>
      <c r="B29" s="4">
        <f>1+B28</f>
      </c>
      <c r="C29" s="1"/>
      <c r="D29" s="74">
        <v>48366</v>
      </c>
      <c r="E29" s="131"/>
      <c r="F29" s="131"/>
      <c r="G29" s="131"/>
      <c r="H29" s="135"/>
      <c r="I29" s="135"/>
      <c r="J29" s="122"/>
    </row>
    <row x14ac:dyDescent="0.25" r="30" customHeight="1" ht="17.25">
      <c r="A30" s="1"/>
      <c r="B30" s="4">
        <f>1+B29</f>
      </c>
      <c r="C30" s="1"/>
      <c r="D30" s="74"/>
      <c r="E30" s="4"/>
      <c r="F30" s="4"/>
      <c r="G30" s="4"/>
      <c r="H30" s="117"/>
      <c r="I30" s="117"/>
      <c r="J30" s="117"/>
    </row>
    <row x14ac:dyDescent="0.25" r="31" customHeight="1" ht="17.25">
      <c r="A31" s="1"/>
      <c r="B31" s="4">
        <f>1+B30</f>
      </c>
      <c r="C31" s="1"/>
      <c r="D31" s="74"/>
      <c r="E31" s="4"/>
      <c r="F31" s="4"/>
      <c r="G31" s="4"/>
      <c r="H31" s="117"/>
      <c r="I31" s="117"/>
      <c r="J31" s="117"/>
    </row>
    <row x14ac:dyDescent="0.25" r="32" customHeight="1" ht="17.25">
      <c r="A32" s="1"/>
      <c r="B32" s="4">
        <f>1+B31</f>
      </c>
      <c r="C32" s="1"/>
      <c r="D32" s="74"/>
      <c r="E32" s="4"/>
      <c r="F32" s="4"/>
      <c r="G32" s="4"/>
      <c r="H32" s="117"/>
      <c r="I32" s="117"/>
      <c r="J32" s="117"/>
    </row>
    <row x14ac:dyDescent="0.25" r="33" customHeight="1" ht="17.25">
      <c r="A33" s="1"/>
      <c r="B33" s="4">
        <f>1+B32</f>
      </c>
      <c r="C33" s="1"/>
      <c r="D33" s="74"/>
      <c r="E33" s="4"/>
      <c r="F33" s="4"/>
      <c r="G33" s="4"/>
      <c r="H33" s="117"/>
      <c r="I33" s="117"/>
      <c r="J33" s="117"/>
    </row>
    <row x14ac:dyDescent="0.25" r="34" customHeight="1" ht="17.25">
      <c r="A34" s="1"/>
      <c r="B34" s="4">
        <f>1+B33</f>
      </c>
      <c r="C34" s="1"/>
      <c r="D34" s="74"/>
      <c r="E34" s="4"/>
      <c r="F34" s="4"/>
      <c r="G34" s="4"/>
      <c r="H34" s="117"/>
      <c r="I34" s="117"/>
      <c r="J34" s="117"/>
    </row>
    <row x14ac:dyDescent="0.25" r="35" customHeight="1" ht="17.25">
      <c r="A35" s="1"/>
      <c r="B35" s="4">
        <f>1+B34</f>
      </c>
      <c r="C35" s="1"/>
      <c r="D35" s="74"/>
      <c r="E35" s="4"/>
      <c r="F35" s="4"/>
      <c r="G35" s="4"/>
      <c r="H35" s="117"/>
      <c r="I35" s="117"/>
      <c r="J35" s="117"/>
    </row>
    <row x14ac:dyDescent="0.25" r="36" customHeight="1" ht="17.25">
      <c r="A36" s="1"/>
      <c r="B36" s="4">
        <f>1+B35</f>
      </c>
      <c r="C36" s="1"/>
      <c r="D36" s="74"/>
      <c r="E36" s="4"/>
      <c r="F36" s="4"/>
      <c r="G36" s="4"/>
      <c r="H36" s="117"/>
      <c r="I36" s="117"/>
      <c r="J36" s="117"/>
    </row>
    <row x14ac:dyDescent="0.25" r="37" customHeight="1" ht="17.25">
      <c r="A37" s="1"/>
      <c r="B37" s="4">
        <f>1+B36</f>
      </c>
      <c r="C37" s="1"/>
      <c r="D37" s="74"/>
      <c r="E37" s="4"/>
      <c r="F37" s="4"/>
      <c r="G37" s="4"/>
      <c r="H37" s="117"/>
      <c r="I37" s="117"/>
      <c r="J37" s="117"/>
    </row>
    <row x14ac:dyDescent="0.25" r="38" customHeight="1" ht="17.25">
      <c r="A38" s="1"/>
      <c r="B38" s="4">
        <f>1+B37</f>
      </c>
      <c r="C38" s="1"/>
      <c r="D38" s="74"/>
      <c r="E38" s="4"/>
      <c r="F38" s="4"/>
      <c r="G38" s="4"/>
      <c r="H38" s="117"/>
      <c r="I38" s="117"/>
      <c r="J38" s="117"/>
    </row>
    <row x14ac:dyDescent="0.25" r="39" customHeight="1" ht="17.25">
      <c r="A39" s="1"/>
      <c r="B39" s="4">
        <f>1+B38</f>
      </c>
      <c r="C39" s="1"/>
      <c r="D39" s="74"/>
      <c r="E39" s="4"/>
      <c r="F39" s="4"/>
      <c r="G39" s="4"/>
      <c r="H39" s="117"/>
      <c r="I39" s="117"/>
      <c r="J39" s="117"/>
    </row>
    <row x14ac:dyDescent="0.25" r="40" customHeight="1" ht="17.25">
      <c r="A40" s="1"/>
      <c r="B40" s="4">
        <f>1+B39</f>
      </c>
      <c r="C40" s="1"/>
      <c r="D40" s="74"/>
      <c r="E40" s="4"/>
      <c r="F40" s="4"/>
      <c r="G40" s="4"/>
      <c r="H40" s="117"/>
      <c r="I40" s="117"/>
      <c r="J40" s="117"/>
    </row>
    <row x14ac:dyDescent="0.25" r="41" customHeight="1" ht="17.25">
      <c r="A41" s="1"/>
      <c r="B41" s="4">
        <f>1+B40</f>
      </c>
      <c r="C41" s="1"/>
      <c r="D41" s="74"/>
      <c r="E41" s="4"/>
      <c r="F41" s="4"/>
      <c r="G41" s="4"/>
      <c r="H41" s="117"/>
      <c r="I41" s="117"/>
      <c r="J41" s="1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8"/>
  <sheetViews>
    <sheetView workbookViewId="0"/>
  </sheetViews>
  <sheetFormatPr defaultRowHeight="15" x14ac:dyDescent="0.25"/>
  <cols>
    <col min="1" max="1" style="30" width="12.43357142857143" customWidth="1" bestFit="1"/>
    <col min="2" max="2" style="33" width="12.43357142857143" customWidth="1" bestFit="1"/>
    <col min="3" max="3" style="30" width="12.43357142857143" customWidth="1" bestFit="1"/>
    <col min="4" max="4" style="77" width="12.43357142857143" customWidth="1" bestFit="1"/>
    <col min="5" max="5" style="156" width="12.43357142857143" customWidth="1" bestFit="1"/>
    <col min="6" max="6" style="152" width="12.43357142857143" customWidth="1" bestFit="1"/>
    <col min="7" max="7" style="151" width="12.43357142857143" customWidth="1" bestFit="1"/>
    <col min="8" max="8" style="151" width="12.43357142857143" customWidth="1" bestFit="1"/>
    <col min="9" max="9" style="156" width="12.43357142857143" customWidth="1" bestFit="1"/>
    <col min="10" max="10" style="151" width="12.43357142857143" customWidth="1" bestFit="1"/>
    <col min="11" max="11" style="151" width="12.43357142857143" customWidth="1" bestFit="1"/>
    <col min="12" max="12" style="151" width="12.43357142857143" customWidth="1" bestFit="1"/>
    <col min="13" max="13" style="157" width="12.43357142857143" customWidth="1" bestFit="1"/>
    <col min="14" max="14" style="156" width="12.43357142857143" customWidth="1" bestFit="1"/>
    <col min="15" max="15" style="151" width="12.43357142857143" customWidth="1" bestFit="1"/>
    <col min="16" max="16" style="151" width="12.43357142857143" customWidth="1" bestFit="1"/>
    <col min="17" max="17" style="151" width="12.43357142857143" customWidth="1" bestFit="1"/>
    <col min="18" max="18" style="151" width="12.43357142857143" customWidth="1" bestFit="1"/>
    <col min="19" max="19" style="151" width="12.43357142857143" customWidth="1" bestFit="1"/>
    <col min="20" max="20" style="152" width="12.43357142857143" customWidth="1" bestFit="1"/>
  </cols>
  <sheetData>
    <row x14ac:dyDescent="0.25" r="1" customHeight="1" ht="17.25">
      <c r="A1" s="1"/>
      <c r="B1" s="4"/>
      <c r="C1" s="1"/>
      <c r="D1" s="74"/>
      <c r="E1" s="18"/>
      <c r="F1" s="3"/>
      <c r="G1" s="4"/>
      <c r="H1" s="4"/>
      <c r="I1" s="18"/>
      <c r="J1" s="4"/>
      <c r="K1" s="4"/>
      <c r="L1" s="4"/>
      <c r="M1" s="117"/>
      <c r="N1" s="18"/>
      <c r="O1" s="4"/>
      <c r="P1" s="4"/>
      <c r="Q1" s="145"/>
      <c r="R1" s="145"/>
      <c r="S1" s="145"/>
      <c r="T1" s="146"/>
    </row>
    <row x14ac:dyDescent="0.25" r="2" customHeight="1" ht="17.25">
      <c r="A2" s="1" t="s">
        <v>106</v>
      </c>
      <c r="B2" s="4"/>
      <c r="C2" s="1"/>
      <c r="D2" s="74"/>
      <c r="E2" s="18"/>
      <c r="F2" s="3"/>
      <c r="G2" s="4"/>
      <c r="H2" s="4"/>
      <c r="I2" s="18"/>
      <c r="J2" s="4"/>
      <c r="K2" s="4"/>
      <c r="L2" s="4"/>
      <c r="M2" s="117"/>
      <c r="N2" s="18"/>
      <c r="O2" s="4"/>
      <c r="P2" s="4"/>
      <c r="Q2" s="145"/>
      <c r="R2" s="145"/>
      <c r="S2" s="145"/>
      <c r="T2" s="146"/>
    </row>
    <row x14ac:dyDescent="0.25" r="3" customHeight="1" ht="17.25">
      <c r="A3" s="1" t="s">
        <v>107</v>
      </c>
      <c r="B3" s="4" t="s">
        <v>108</v>
      </c>
      <c r="C3" s="1"/>
      <c r="D3" s="74"/>
      <c r="E3" s="18"/>
      <c r="F3" s="3"/>
      <c r="G3" s="4"/>
      <c r="H3" s="4"/>
      <c r="I3" s="18"/>
      <c r="J3" s="4"/>
      <c r="K3" s="4"/>
      <c r="L3" s="4"/>
      <c r="M3" s="117"/>
      <c r="N3" s="18"/>
      <c r="O3" s="4"/>
      <c r="P3" s="4"/>
      <c r="Q3" s="145"/>
      <c r="R3" s="145"/>
      <c r="S3" s="145"/>
      <c r="T3" s="146"/>
    </row>
    <row x14ac:dyDescent="0.25" r="4" customHeight="1" ht="17.25">
      <c r="A4" s="1" t="s">
        <v>109</v>
      </c>
      <c r="B4" s="14" t="s">
        <v>110</v>
      </c>
      <c r="C4" s="1"/>
      <c r="D4" s="74"/>
      <c r="E4" s="18"/>
      <c r="F4" s="3"/>
      <c r="G4" s="4"/>
      <c r="H4" s="4"/>
      <c r="I4" s="18"/>
      <c r="J4" s="4"/>
      <c r="K4" s="4"/>
      <c r="L4" s="4"/>
      <c r="M4" s="117"/>
      <c r="N4" s="18"/>
      <c r="O4" s="4"/>
      <c r="P4" s="4"/>
      <c r="Q4" s="145"/>
      <c r="R4" s="145"/>
      <c r="S4" s="145"/>
      <c r="T4" s="146"/>
    </row>
    <row x14ac:dyDescent="0.25" r="5" customHeight="1" ht="17.25">
      <c r="A5" s="1" t="s">
        <v>111</v>
      </c>
      <c r="B5" s="4" t="s">
        <v>189</v>
      </c>
      <c r="C5" s="1"/>
      <c r="D5" s="74"/>
      <c r="E5" s="18"/>
      <c r="F5" s="3"/>
      <c r="G5" s="4"/>
      <c r="H5" s="4"/>
      <c r="I5" s="18"/>
      <c r="J5" s="4"/>
      <c r="K5" s="4"/>
      <c r="L5" s="4"/>
      <c r="M5" s="121"/>
      <c r="N5" s="120"/>
      <c r="O5" s="4"/>
      <c r="P5" s="4"/>
      <c r="Q5" s="145"/>
      <c r="R5" s="145"/>
      <c r="S5" s="145"/>
      <c r="T5" s="146"/>
    </row>
    <row x14ac:dyDescent="0.25" r="6" customHeight="1" ht="17.25">
      <c r="A6" s="1" t="s">
        <v>113</v>
      </c>
      <c r="B6" s="4" t="s">
        <v>190</v>
      </c>
      <c r="C6" s="1"/>
      <c r="D6" s="74"/>
      <c r="E6" s="18"/>
      <c r="F6" s="3"/>
      <c r="G6" s="4"/>
      <c r="H6" s="4"/>
      <c r="I6" s="18"/>
      <c r="J6" s="4"/>
      <c r="K6" s="4"/>
      <c r="L6" s="4"/>
      <c r="M6" s="122"/>
      <c r="N6" s="120"/>
      <c r="O6" s="4"/>
      <c r="P6" s="4"/>
      <c r="Q6" s="145"/>
      <c r="R6" s="145"/>
      <c r="S6" s="145"/>
      <c r="T6" s="146"/>
    </row>
    <row x14ac:dyDescent="0.25" r="7" customHeight="1" ht="17.25">
      <c r="A7" s="1" t="s">
        <v>191</v>
      </c>
      <c r="B7" s="4" t="s">
        <v>203</v>
      </c>
      <c r="C7" s="1"/>
      <c r="D7" s="74"/>
      <c r="E7" s="18"/>
      <c r="F7" s="3"/>
      <c r="G7" s="4"/>
      <c r="H7" s="4"/>
      <c r="I7" s="18"/>
      <c r="J7" s="4"/>
      <c r="K7" s="4"/>
      <c r="L7" s="4"/>
      <c r="M7" s="117"/>
      <c r="N7" s="18"/>
      <c r="O7" s="4"/>
      <c r="P7" s="4"/>
      <c r="Q7" s="145"/>
      <c r="R7" s="145"/>
      <c r="S7" s="145"/>
      <c r="T7" s="146"/>
    </row>
    <row x14ac:dyDescent="0.25" r="8" customHeight="1" ht="17.25">
      <c r="A8" s="1" t="s">
        <v>115</v>
      </c>
      <c r="B8" s="4" t="s">
        <v>116</v>
      </c>
      <c r="C8" s="1"/>
      <c r="D8" s="74"/>
      <c r="E8" s="18"/>
      <c r="F8" s="3"/>
      <c r="G8" s="4"/>
      <c r="H8" s="4"/>
      <c r="I8" s="18"/>
      <c r="J8" s="4"/>
      <c r="K8" s="4"/>
      <c r="L8" s="4"/>
      <c r="M8" s="117"/>
      <c r="N8" s="18"/>
      <c r="O8" s="4"/>
      <c r="P8" s="4"/>
      <c r="Q8" s="145"/>
      <c r="R8" s="145"/>
      <c r="S8" s="145"/>
      <c r="T8" s="146"/>
    </row>
    <row x14ac:dyDescent="0.25" r="9" customHeight="1" ht="17.25">
      <c r="A9" s="1" t="s">
        <v>117</v>
      </c>
      <c r="B9" s="4" t="s">
        <v>118</v>
      </c>
      <c r="C9" s="1"/>
      <c r="D9" s="74"/>
      <c r="E9" s="18"/>
      <c r="F9" s="3"/>
      <c r="G9" s="4"/>
      <c r="H9" s="4"/>
      <c r="I9" s="18"/>
      <c r="J9" s="4"/>
      <c r="K9" s="4"/>
      <c r="L9" s="4"/>
      <c r="M9" s="117"/>
      <c r="N9" s="18"/>
      <c r="O9" s="4"/>
      <c r="P9" s="4"/>
      <c r="Q9" s="145"/>
      <c r="R9" s="145"/>
      <c r="S9" s="145"/>
      <c r="T9" s="146"/>
    </row>
    <row x14ac:dyDescent="0.25" r="10" customHeight="1" ht="17.25">
      <c r="A10" s="1" t="s">
        <v>119</v>
      </c>
      <c r="B10" s="4"/>
      <c r="C10" s="1"/>
      <c r="D10" s="74"/>
      <c r="E10" s="18"/>
      <c r="F10" s="3"/>
      <c r="G10" s="4"/>
      <c r="H10" s="4"/>
      <c r="I10" s="18"/>
      <c r="J10" s="4"/>
      <c r="K10" s="4"/>
      <c r="L10" s="4"/>
      <c r="M10" s="117"/>
      <c r="N10" s="18"/>
      <c r="O10" s="4"/>
      <c r="P10" s="4"/>
      <c r="Q10" s="145"/>
      <c r="R10" s="145"/>
      <c r="S10" s="145"/>
      <c r="T10" s="146"/>
    </row>
    <row x14ac:dyDescent="0.25" r="11" customHeight="1" ht="17.25">
      <c r="A11" s="1" t="s">
        <v>120</v>
      </c>
      <c r="B11" s="79"/>
      <c r="C11" s="1"/>
      <c r="D11" s="74"/>
      <c r="E11" s="18"/>
      <c r="F11" s="3"/>
      <c r="G11" s="4"/>
      <c r="H11" s="4"/>
      <c r="I11" s="18"/>
      <c r="J11" s="4"/>
      <c r="K11" s="4"/>
      <c r="L11" s="4"/>
      <c r="M11" s="117"/>
      <c r="N11" s="18"/>
      <c r="O11" s="4"/>
      <c r="P11" s="4"/>
      <c r="Q11" s="145"/>
      <c r="R11" s="145"/>
      <c r="S11" s="145"/>
      <c r="T11" s="146"/>
    </row>
    <row x14ac:dyDescent="0.25" r="12" customHeight="1" ht="17.25">
      <c r="A12" s="1" t="s">
        <v>121</v>
      </c>
      <c r="B12" s="4"/>
      <c r="C12" s="1"/>
      <c r="D12" s="74"/>
      <c r="E12" s="18"/>
      <c r="F12" s="3"/>
      <c r="G12" s="4"/>
      <c r="H12" s="4"/>
      <c r="I12" s="18"/>
      <c r="J12" s="4"/>
      <c r="K12" s="4"/>
      <c r="L12" s="4"/>
      <c r="M12" s="117"/>
      <c r="N12" s="18"/>
      <c r="O12" s="4"/>
      <c r="P12" s="4"/>
      <c r="Q12" s="145"/>
      <c r="R12" s="145"/>
      <c r="S12" s="145"/>
      <c r="T12" s="146"/>
    </row>
    <row x14ac:dyDescent="0.25" r="13" customHeight="1" ht="17.25">
      <c r="A13" s="1"/>
      <c r="B13" s="4"/>
      <c r="C13" s="1"/>
      <c r="D13" s="74"/>
      <c r="E13" s="18"/>
      <c r="F13" s="3"/>
      <c r="G13" s="4"/>
      <c r="H13" s="4"/>
      <c r="I13" s="18"/>
      <c r="J13" s="4"/>
      <c r="K13" s="4"/>
      <c r="L13" s="4"/>
      <c r="M13" s="117"/>
      <c r="N13" s="18"/>
      <c r="O13" s="4"/>
      <c r="P13" s="4"/>
      <c r="Q13" s="145"/>
      <c r="R13" s="145"/>
      <c r="S13" s="145"/>
      <c r="T13" s="146"/>
    </row>
    <row x14ac:dyDescent="0.25" r="14" customHeight="1" ht="17.25">
      <c r="A14" s="1"/>
      <c r="B14" s="4"/>
      <c r="C14" s="1"/>
      <c r="D14" s="74"/>
      <c r="E14" s="18"/>
      <c r="F14" s="3"/>
      <c r="G14" s="4"/>
      <c r="H14" s="4"/>
      <c r="I14" s="18"/>
      <c r="J14" s="4"/>
      <c r="K14" s="4"/>
      <c r="L14" s="4"/>
      <c r="M14" s="117"/>
      <c r="N14" s="18"/>
      <c r="O14" s="4"/>
      <c r="P14" s="4"/>
      <c r="Q14" s="145"/>
      <c r="R14" s="145"/>
      <c r="S14" s="145"/>
      <c r="T14" s="146"/>
    </row>
    <row x14ac:dyDescent="0.25" r="15" customHeight="1" ht="17.25">
      <c r="A15" s="1"/>
      <c r="B15" s="4"/>
      <c r="C15" s="1"/>
      <c r="D15" s="74"/>
      <c r="E15" s="18"/>
      <c r="F15" s="3"/>
      <c r="G15" s="4"/>
      <c r="H15" s="4"/>
      <c r="I15" s="18"/>
      <c r="J15" s="4"/>
      <c r="K15" s="4"/>
      <c r="L15" s="4"/>
      <c r="M15" s="117"/>
      <c r="N15" s="18"/>
      <c r="O15" s="4"/>
      <c r="P15" s="4"/>
      <c r="Q15" s="145"/>
      <c r="R15" s="145"/>
      <c r="S15" s="145"/>
      <c r="T15" s="146"/>
    </row>
    <row x14ac:dyDescent="0.25" r="16" customHeight="1" ht="17.25">
      <c r="A16" s="1"/>
      <c r="B16" s="4"/>
      <c r="C16" s="1"/>
      <c r="D16" s="74"/>
      <c r="E16" s="18"/>
      <c r="F16" s="3"/>
      <c r="G16" s="4"/>
      <c r="H16" s="4"/>
      <c r="I16" s="18"/>
      <c r="J16" s="4"/>
      <c r="K16" s="4"/>
      <c r="L16" s="4"/>
      <c r="M16" s="117"/>
      <c r="N16" s="18"/>
      <c r="O16" s="4"/>
      <c r="P16" s="4"/>
      <c r="Q16" s="145"/>
      <c r="R16" s="145"/>
      <c r="S16" s="145"/>
      <c r="T16" s="146"/>
    </row>
    <row x14ac:dyDescent="0.25" r="17" customHeight="1" ht="17.25">
      <c r="A17" s="1"/>
      <c r="B17" s="80" t="s">
        <v>122</v>
      </c>
      <c r="C17" s="81"/>
      <c r="D17" s="82" t="s">
        <v>124</v>
      </c>
      <c r="E17" s="123" t="s">
        <v>152</v>
      </c>
      <c r="F17" s="95" t="s">
        <v>153</v>
      </c>
      <c r="G17" s="80" t="s">
        <v>154</v>
      </c>
      <c r="H17" s="80" t="s">
        <v>155</v>
      </c>
      <c r="I17" s="123" t="s">
        <v>158</v>
      </c>
      <c r="J17" s="80" t="s">
        <v>193</v>
      </c>
      <c r="K17" s="80" t="s">
        <v>194</v>
      </c>
      <c r="L17" s="80" t="s">
        <v>195</v>
      </c>
      <c r="M17" s="124" t="s">
        <v>196</v>
      </c>
      <c r="N17" s="123" t="s">
        <v>197</v>
      </c>
      <c r="O17" s="80" t="s">
        <v>167</v>
      </c>
      <c r="P17" s="80" t="s">
        <v>168</v>
      </c>
      <c r="Q17" s="80" t="s">
        <v>198</v>
      </c>
      <c r="R17" s="80" t="s">
        <v>199</v>
      </c>
      <c r="S17" s="80" t="s">
        <v>200</v>
      </c>
      <c r="T17" s="95" t="s">
        <v>201</v>
      </c>
    </row>
    <row x14ac:dyDescent="0.25" r="18" customHeight="1" ht="17.25">
      <c r="A18" s="75" t="s">
        <v>63</v>
      </c>
      <c r="B18" s="4"/>
      <c r="C18" s="1"/>
      <c r="D18" s="74"/>
      <c r="E18" s="119" t="s">
        <v>78</v>
      </c>
      <c r="F18" s="88" t="s">
        <v>176</v>
      </c>
      <c r="G18" s="13" t="s">
        <v>80</v>
      </c>
      <c r="H18" s="13" t="s">
        <v>90</v>
      </c>
      <c r="I18" s="119" t="s">
        <v>177</v>
      </c>
      <c r="J18" s="13" t="s">
        <v>178</v>
      </c>
      <c r="K18" s="13" t="s">
        <v>178</v>
      </c>
      <c r="L18" s="13" t="s">
        <v>178</v>
      </c>
      <c r="M18" s="128" t="s">
        <v>94</v>
      </c>
      <c r="N18" s="147" t="s">
        <v>92</v>
      </c>
      <c r="O18" s="13" t="s">
        <v>69</v>
      </c>
      <c r="P18" s="13" t="s">
        <v>69</v>
      </c>
      <c r="Q18" s="145"/>
      <c r="R18" s="145" t="s">
        <v>202</v>
      </c>
      <c r="S18" s="145" t="s">
        <v>202</v>
      </c>
      <c r="T18" s="146" t="s">
        <v>176</v>
      </c>
    </row>
    <row x14ac:dyDescent="0.25" r="19" customHeight="1" ht="17.25">
      <c r="A19" s="75" t="s">
        <v>126</v>
      </c>
      <c r="B19" s="4"/>
      <c r="C19" s="1"/>
      <c r="D19" s="74"/>
      <c r="E19" s="119" t="s">
        <v>185</v>
      </c>
      <c r="F19" s="88" t="s">
        <v>186</v>
      </c>
      <c r="G19" s="13" t="s">
        <v>185</v>
      </c>
      <c r="H19" s="13" t="s">
        <v>185</v>
      </c>
      <c r="I19" s="119" t="s">
        <v>186</v>
      </c>
      <c r="J19" s="4"/>
      <c r="K19" s="4"/>
      <c r="L19" s="4"/>
      <c r="M19" s="117"/>
      <c r="N19" s="120" t="s">
        <v>185</v>
      </c>
      <c r="O19" s="4"/>
      <c r="P19" s="4"/>
      <c r="Q19" s="145" t="s">
        <v>187</v>
      </c>
      <c r="R19" s="145" t="s">
        <v>186</v>
      </c>
      <c r="S19" s="145" t="s">
        <v>185</v>
      </c>
      <c r="T19" s="146" t="s">
        <v>185</v>
      </c>
    </row>
    <row x14ac:dyDescent="0.25" r="20" customHeight="1" ht="17.25">
      <c r="A20" s="1"/>
      <c r="B20" s="4">
        <v>0</v>
      </c>
      <c r="C20" s="1"/>
      <c r="D20" s="74">
        <v>44713</v>
      </c>
      <c r="E20" s="133">
        <v>3.2</v>
      </c>
      <c r="F20" s="132">
        <v>0.95</v>
      </c>
      <c r="G20" s="131">
        <v>280</v>
      </c>
      <c r="H20" s="134">
        <f>G20*E20</f>
      </c>
      <c r="I20" s="133">
        <v>0.2</v>
      </c>
      <c r="J20" s="131">
        <v>205</v>
      </c>
      <c r="K20" s="131">
        <v>174</v>
      </c>
      <c r="L20" s="131">
        <v>72</v>
      </c>
      <c r="M20" s="135">
        <v>10</v>
      </c>
      <c r="N20" s="4">
        <v>65</v>
      </c>
      <c r="O20" s="131">
        <v>1</v>
      </c>
      <c r="P20" s="148">
        <v>3</v>
      </c>
      <c r="Q20" s="149">
        <v>2350</v>
      </c>
      <c r="R20" s="149">
        <v>40</v>
      </c>
      <c r="S20" s="149">
        <v>34</v>
      </c>
      <c r="T20" s="150">
        <v>1</v>
      </c>
    </row>
    <row x14ac:dyDescent="0.25" r="21" customHeight="1" ht="17.25">
      <c r="A21" s="1"/>
      <c r="B21" s="4">
        <f>1+B20</f>
      </c>
      <c r="C21" s="1"/>
      <c r="D21" s="74"/>
      <c r="E21" s="18"/>
      <c r="F21" s="3"/>
      <c r="G21" s="4"/>
      <c r="H21" s="4"/>
      <c r="I21" s="18"/>
      <c r="J21" s="4"/>
      <c r="K21" s="4"/>
      <c r="L21" s="4"/>
      <c r="M21" s="117"/>
      <c r="N21" s="18"/>
      <c r="O21" s="4"/>
      <c r="P21" s="4"/>
      <c r="Q21" s="145"/>
      <c r="R21" s="145"/>
      <c r="S21" s="145"/>
      <c r="T21" s="146"/>
    </row>
    <row x14ac:dyDescent="0.25" r="22" customHeight="1" ht="17.25">
      <c r="A22" s="1"/>
      <c r="B22" s="4">
        <f>1+B21</f>
      </c>
      <c r="C22" s="1"/>
      <c r="D22" s="74"/>
      <c r="E22" s="18"/>
      <c r="F22" s="3"/>
      <c r="G22" s="4"/>
      <c r="H22" s="4"/>
      <c r="I22" s="18"/>
      <c r="J22" s="4"/>
      <c r="K22" s="4"/>
      <c r="L22" s="4"/>
      <c r="M22" s="117"/>
      <c r="N22" s="18"/>
      <c r="O22" s="4"/>
      <c r="P22" s="4"/>
      <c r="Q22" s="145"/>
      <c r="R22" s="145"/>
      <c r="S22" s="145"/>
      <c r="T22" s="146"/>
    </row>
    <row x14ac:dyDescent="0.25" r="23" customHeight="1" ht="17.25">
      <c r="A23" s="1"/>
      <c r="B23" s="4">
        <f>1+B22</f>
      </c>
      <c r="C23" s="1"/>
      <c r="D23" s="74"/>
      <c r="E23" s="18"/>
      <c r="F23" s="3"/>
      <c r="G23" s="4"/>
      <c r="H23" s="4"/>
      <c r="I23" s="18"/>
      <c r="J23" s="4"/>
      <c r="K23" s="4"/>
      <c r="L23" s="4"/>
      <c r="M23" s="117"/>
      <c r="N23" s="18"/>
      <c r="O23" s="4"/>
      <c r="P23" s="4"/>
      <c r="Q23" s="145"/>
      <c r="R23" s="145"/>
      <c r="S23" s="145"/>
      <c r="T23" s="146"/>
    </row>
    <row x14ac:dyDescent="0.25" r="24" customHeight="1" ht="17.25">
      <c r="A24" s="1"/>
      <c r="B24" s="4">
        <f>1+B23</f>
      </c>
      <c r="C24" s="1"/>
      <c r="D24" s="74"/>
      <c r="E24" s="18"/>
      <c r="F24" s="3"/>
      <c r="G24" s="4"/>
      <c r="H24" s="4"/>
      <c r="I24" s="18"/>
      <c r="J24" s="4"/>
      <c r="K24" s="4"/>
      <c r="L24" s="4"/>
      <c r="M24" s="117"/>
      <c r="N24" s="18"/>
      <c r="O24" s="4"/>
      <c r="P24" s="4"/>
      <c r="Q24" s="145"/>
      <c r="R24" s="145"/>
      <c r="S24" s="145"/>
      <c r="T24" s="146"/>
    </row>
    <row x14ac:dyDescent="0.25" r="25" customHeight="1" ht="17.25">
      <c r="A25" s="1"/>
      <c r="B25" s="4">
        <f>1+B24</f>
      </c>
      <c r="C25" s="1"/>
      <c r="D25" s="74"/>
      <c r="E25" s="18"/>
      <c r="F25" s="3"/>
      <c r="G25" s="4"/>
      <c r="H25" s="4"/>
      <c r="I25" s="18"/>
      <c r="J25" s="4"/>
      <c r="K25" s="4"/>
      <c r="L25" s="4"/>
      <c r="M25" s="117"/>
      <c r="N25" s="18"/>
      <c r="O25" s="4"/>
      <c r="P25" s="4"/>
      <c r="Q25" s="145"/>
      <c r="R25" s="145"/>
      <c r="S25" s="145"/>
      <c r="T25" s="146"/>
    </row>
    <row x14ac:dyDescent="0.25" r="26" customHeight="1" ht="17.25">
      <c r="A26" s="1"/>
      <c r="B26" s="4">
        <f>1+B25</f>
      </c>
      <c r="C26" s="1"/>
      <c r="D26" s="74"/>
      <c r="E26" s="18"/>
      <c r="F26" s="3"/>
      <c r="G26" s="4"/>
      <c r="H26" s="4"/>
      <c r="I26" s="18"/>
      <c r="J26" s="4"/>
      <c r="K26" s="4"/>
      <c r="L26" s="4"/>
      <c r="M26" s="117"/>
      <c r="N26" s="18"/>
      <c r="O26" s="4"/>
      <c r="P26" s="4"/>
      <c r="Q26" s="145"/>
      <c r="R26" s="145"/>
      <c r="S26" s="145"/>
      <c r="T26" s="146"/>
    </row>
    <row x14ac:dyDescent="0.25" r="27" customHeight="1" ht="17.25">
      <c r="A27" s="1"/>
      <c r="B27" s="4">
        <f>1+B26</f>
      </c>
      <c r="C27" s="1"/>
      <c r="D27" s="74"/>
      <c r="E27" s="18"/>
      <c r="F27" s="3"/>
      <c r="G27" s="4"/>
      <c r="H27" s="4"/>
      <c r="I27" s="18"/>
      <c r="J27" s="4"/>
      <c r="K27" s="4"/>
      <c r="L27" s="4"/>
      <c r="M27" s="117"/>
      <c r="N27" s="18"/>
      <c r="O27" s="4"/>
      <c r="P27" s="4"/>
      <c r="Q27" s="149">
        <v>4190</v>
      </c>
      <c r="R27" s="149">
        <v>30</v>
      </c>
      <c r="S27" s="149">
        <v>26</v>
      </c>
      <c r="T27" s="146"/>
    </row>
    <row x14ac:dyDescent="0.25" r="28" customHeight="1" ht="17.25">
      <c r="A28" s="1"/>
      <c r="B28" s="4">
        <f>1+B27</f>
      </c>
      <c r="C28" s="1"/>
      <c r="D28" s="74"/>
      <c r="E28" s="18"/>
      <c r="F28" s="3"/>
      <c r="G28" s="4"/>
      <c r="H28" s="4"/>
      <c r="I28" s="18"/>
      <c r="J28" s="4"/>
      <c r="K28" s="4"/>
      <c r="L28" s="4"/>
      <c r="M28" s="117"/>
      <c r="N28" s="18"/>
      <c r="O28" s="4"/>
      <c r="P28" s="4"/>
      <c r="Q28" s="145"/>
      <c r="R28" s="145"/>
      <c r="S28" s="145"/>
      <c r="T28" s="146"/>
    </row>
    <row x14ac:dyDescent="0.25" r="29" customHeight="1" ht="17.25">
      <c r="A29" s="1"/>
      <c r="B29" s="4">
        <f>1+B28</f>
      </c>
      <c r="C29" s="1"/>
      <c r="D29" s="74">
        <v>48366</v>
      </c>
      <c r="E29" s="133"/>
      <c r="F29" s="132">
        <v>0.95</v>
      </c>
      <c r="G29" s="131"/>
      <c r="H29" s="134">
        <f>H20</f>
      </c>
      <c r="I29" s="133">
        <v>0.2</v>
      </c>
      <c r="J29" s="131"/>
      <c r="K29" s="131"/>
      <c r="L29" s="131"/>
      <c r="M29" s="122">
        <v>2.1</v>
      </c>
      <c r="N29" s="133">
        <v>0.5</v>
      </c>
      <c r="O29" s="131">
        <v>1</v>
      </c>
      <c r="P29" s="148">
        <v>3</v>
      </c>
      <c r="Q29" s="145"/>
      <c r="R29" s="145"/>
      <c r="S29" s="145"/>
      <c r="T29" s="146"/>
    </row>
    <row x14ac:dyDescent="0.25" r="30" customHeight="1" ht="17.25">
      <c r="A30" s="1"/>
      <c r="B30" s="4">
        <f>1+B29</f>
      </c>
      <c r="C30" s="1"/>
      <c r="D30" s="74"/>
      <c r="E30" s="18"/>
      <c r="F30" s="3"/>
      <c r="G30" s="4"/>
      <c r="H30" s="4"/>
      <c r="I30" s="18"/>
      <c r="J30" s="4"/>
      <c r="K30" s="4"/>
      <c r="L30" s="4"/>
      <c r="M30" s="117"/>
      <c r="N30" s="18"/>
      <c r="O30" s="4"/>
      <c r="P30" s="4"/>
      <c r="Q30" s="145"/>
      <c r="R30" s="145"/>
      <c r="S30" s="145"/>
      <c r="T30" s="146"/>
    </row>
    <row x14ac:dyDescent="0.25" r="31" customHeight="1" ht="17.25">
      <c r="A31" s="1"/>
      <c r="B31" s="4">
        <f>1+B30</f>
      </c>
      <c r="C31" s="1"/>
      <c r="D31" s="74"/>
      <c r="E31" s="18"/>
      <c r="F31" s="3"/>
      <c r="G31" s="4"/>
      <c r="H31" s="4"/>
      <c r="I31" s="18"/>
      <c r="J31" s="4"/>
      <c r="K31" s="4"/>
      <c r="L31" s="4"/>
      <c r="M31" s="117"/>
      <c r="N31" s="18"/>
      <c r="O31" s="4"/>
      <c r="P31" s="4"/>
      <c r="Q31" s="145"/>
      <c r="R31" s="145"/>
      <c r="S31" s="145"/>
      <c r="T31" s="146"/>
    </row>
    <row x14ac:dyDescent="0.25" r="32" customHeight="1" ht="17.25">
      <c r="A32" s="1"/>
      <c r="B32" s="4">
        <f>1+B31</f>
      </c>
      <c r="C32" s="1"/>
      <c r="D32" s="74"/>
      <c r="E32" s="18"/>
      <c r="F32" s="3"/>
      <c r="G32" s="4"/>
      <c r="H32" s="4"/>
      <c r="I32" s="18"/>
      <c r="J32" s="4"/>
      <c r="K32" s="4"/>
      <c r="L32" s="4"/>
      <c r="M32" s="117"/>
      <c r="N32" s="18"/>
      <c r="O32" s="4"/>
      <c r="P32" s="4"/>
      <c r="Q32" s="145"/>
      <c r="R32" s="145"/>
      <c r="S32" s="145"/>
      <c r="T32" s="146"/>
    </row>
    <row x14ac:dyDescent="0.25" r="33" customHeight="1" ht="17.25">
      <c r="A33" s="1"/>
      <c r="B33" s="4">
        <f>1+B32</f>
      </c>
      <c r="C33" s="1"/>
      <c r="D33" s="74"/>
      <c r="E33" s="18"/>
      <c r="F33" s="3"/>
      <c r="G33" s="4"/>
      <c r="H33" s="4"/>
      <c r="I33" s="18"/>
      <c r="J33" s="4"/>
      <c r="K33" s="4"/>
      <c r="L33" s="4"/>
      <c r="M33" s="117"/>
      <c r="N33" s="18"/>
      <c r="O33" s="4"/>
      <c r="P33" s="4"/>
      <c r="Q33" s="145"/>
      <c r="R33" s="145"/>
      <c r="S33" s="145"/>
      <c r="T33" s="146"/>
    </row>
    <row x14ac:dyDescent="0.25" r="34" customHeight="1" ht="17.25">
      <c r="A34" s="1"/>
      <c r="B34" s="4">
        <f>1+B33</f>
      </c>
      <c r="C34" s="1"/>
      <c r="D34" s="74"/>
      <c r="E34" s="18"/>
      <c r="F34" s="3"/>
      <c r="G34" s="4"/>
      <c r="H34" s="4"/>
      <c r="I34" s="18"/>
      <c r="J34" s="4"/>
      <c r="K34" s="4"/>
      <c r="L34" s="4"/>
      <c r="M34" s="117"/>
      <c r="N34" s="18"/>
      <c r="O34" s="4"/>
      <c r="P34" s="4"/>
      <c r="Q34" s="145"/>
      <c r="R34" s="145"/>
      <c r="S34" s="145"/>
      <c r="T34" s="146"/>
    </row>
    <row x14ac:dyDescent="0.25" r="35" customHeight="1" ht="17.25">
      <c r="A35" s="1"/>
      <c r="B35" s="4">
        <f>1+B34</f>
      </c>
      <c r="C35" s="1"/>
      <c r="D35" s="74"/>
      <c r="E35" s="18"/>
      <c r="F35" s="3"/>
      <c r="G35" s="4"/>
      <c r="H35" s="4"/>
      <c r="I35" s="18"/>
      <c r="J35" s="4"/>
      <c r="K35" s="4"/>
      <c r="L35" s="4"/>
      <c r="M35" s="117"/>
      <c r="N35" s="18"/>
      <c r="O35" s="4"/>
      <c r="P35" s="4"/>
      <c r="Q35" s="145"/>
      <c r="R35" s="145"/>
      <c r="S35" s="145"/>
      <c r="T35" s="146"/>
    </row>
    <row x14ac:dyDescent="0.25" r="36" customHeight="1" ht="17.25">
      <c r="A36" s="1"/>
      <c r="B36" s="4">
        <f>1+B35</f>
      </c>
      <c r="C36" s="1"/>
      <c r="D36" s="74"/>
      <c r="E36" s="18"/>
      <c r="F36" s="3"/>
      <c r="G36" s="4"/>
      <c r="H36" s="4"/>
      <c r="I36" s="18"/>
      <c r="J36" s="4"/>
      <c r="K36" s="4"/>
      <c r="L36" s="4"/>
      <c r="M36" s="117"/>
      <c r="N36" s="18"/>
      <c r="O36" s="4"/>
      <c r="P36" s="4"/>
      <c r="Q36" s="145"/>
      <c r="R36" s="145"/>
      <c r="S36" s="145"/>
      <c r="T36" s="146"/>
    </row>
    <row x14ac:dyDescent="0.25" r="37" customHeight="1" ht="17.25">
      <c r="A37" s="1"/>
      <c r="B37" s="4">
        <f>1+B36</f>
      </c>
      <c r="C37" s="1"/>
      <c r="D37" s="74"/>
      <c r="E37" s="18"/>
      <c r="F37" s="3"/>
      <c r="G37" s="4"/>
      <c r="H37" s="4"/>
      <c r="I37" s="18"/>
      <c r="J37" s="4"/>
      <c r="K37" s="4"/>
      <c r="L37" s="4"/>
      <c r="M37" s="117"/>
      <c r="N37" s="18"/>
      <c r="O37" s="4"/>
      <c r="P37" s="4"/>
      <c r="Q37" s="145"/>
      <c r="R37" s="145"/>
      <c r="S37" s="145"/>
      <c r="T37" s="146"/>
    </row>
    <row x14ac:dyDescent="0.25" r="38" customHeight="1" ht="17.25">
      <c r="A38" s="1"/>
      <c r="B38" s="4">
        <f>1+B37</f>
      </c>
      <c r="C38" s="1"/>
      <c r="D38" s="74"/>
      <c r="E38" s="18"/>
      <c r="F38" s="3"/>
      <c r="G38" s="4"/>
      <c r="H38" s="4"/>
      <c r="I38" s="18"/>
      <c r="J38" s="4"/>
      <c r="K38" s="4"/>
      <c r="L38" s="4"/>
      <c r="M38" s="117"/>
      <c r="N38" s="18"/>
      <c r="O38" s="4"/>
      <c r="P38" s="4"/>
      <c r="Q38" s="145"/>
      <c r="R38" s="145"/>
      <c r="S38" s="145"/>
      <c r="T38" s="146"/>
    </row>
    <row x14ac:dyDescent="0.25" r="39" customHeight="1" ht="17.25">
      <c r="A39" s="1"/>
      <c r="B39" s="4">
        <f>1+B38</f>
      </c>
      <c r="C39" s="1"/>
      <c r="D39" s="74"/>
      <c r="E39" s="18"/>
      <c r="F39" s="3"/>
      <c r="G39" s="4"/>
      <c r="H39" s="4"/>
      <c r="I39" s="18"/>
      <c r="J39" s="4"/>
      <c r="K39" s="4"/>
      <c r="L39" s="4"/>
      <c r="M39" s="117"/>
      <c r="N39" s="18"/>
      <c r="O39" s="4"/>
      <c r="P39" s="4"/>
      <c r="Q39" s="145"/>
      <c r="R39" s="145"/>
      <c r="S39" s="145"/>
      <c r="T39" s="146"/>
    </row>
    <row x14ac:dyDescent="0.25" r="40" customHeight="1" ht="17.25">
      <c r="A40" s="1"/>
      <c r="B40" s="4">
        <f>1+B39</f>
      </c>
      <c r="C40" s="1"/>
      <c r="D40" s="74"/>
      <c r="E40" s="18"/>
      <c r="F40" s="3"/>
      <c r="G40" s="4"/>
      <c r="H40" s="4"/>
      <c r="I40" s="18"/>
      <c r="J40" s="4"/>
      <c r="K40" s="4"/>
      <c r="L40" s="4"/>
      <c r="M40" s="117"/>
      <c r="N40" s="18"/>
      <c r="O40" s="4"/>
      <c r="P40" s="4"/>
      <c r="Q40" s="145"/>
      <c r="R40" s="145"/>
      <c r="S40" s="145"/>
      <c r="T40" s="146"/>
    </row>
    <row x14ac:dyDescent="0.25" r="41" customHeight="1" ht="17.25">
      <c r="A41" s="1"/>
      <c r="B41" s="4">
        <f>1+B40</f>
      </c>
      <c r="C41" s="1"/>
      <c r="D41" s="74"/>
      <c r="E41" s="18"/>
      <c r="F41" s="3"/>
      <c r="G41" s="4"/>
      <c r="H41" s="4"/>
      <c r="I41" s="18"/>
      <c r="J41" s="4"/>
      <c r="K41" s="4"/>
      <c r="L41" s="4"/>
      <c r="M41" s="117"/>
      <c r="N41" s="18"/>
      <c r="O41" s="4"/>
      <c r="P41" s="4"/>
      <c r="Q41" s="145"/>
      <c r="R41" s="145"/>
      <c r="S41" s="145"/>
      <c r="T41" s="146"/>
    </row>
    <row x14ac:dyDescent="0.25" r="42" customHeight="1" ht="17.25">
      <c r="A42" s="1"/>
      <c r="B42" s="149"/>
      <c r="C42" s="1"/>
      <c r="D42" s="153"/>
      <c r="E42" s="154"/>
      <c r="F42" s="150"/>
      <c r="G42" s="149"/>
      <c r="H42" s="149"/>
      <c r="I42" s="154"/>
      <c r="J42" s="149"/>
      <c r="K42" s="149"/>
      <c r="L42" s="149"/>
      <c r="M42" s="155"/>
      <c r="N42" s="154"/>
      <c r="O42" s="149"/>
      <c r="P42" s="149"/>
      <c r="Q42" s="145"/>
      <c r="R42" s="145"/>
      <c r="S42" s="145"/>
      <c r="T42" s="146"/>
    </row>
    <row x14ac:dyDescent="0.25" r="43" customHeight="1" ht="17.25">
      <c r="A43" s="1"/>
      <c r="B43" s="149"/>
      <c r="C43" s="1"/>
      <c r="D43" s="153"/>
      <c r="E43" s="154"/>
      <c r="F43" s="150"/>
      <c r="G43" s="149"/>
      <c r="H43" s="149"/>
      <c r="I43" s="154"/>
      <c r="J43" s="149"/>
      <c r="K43" s="149"/>
      <c r="L43" s="149"/>
      <c r="M43" s="155"/>
      <c r="N43" s="154"/>
      <c r="O43" s="149"/>
      <c r="P43" s="149"/>
      <c r="Q43" s="145"/>
      <c r="R43" s="145"/>
      <c r="S43" s="145"/>
      <c r="T43" s="146"/>
    </row>
    <row x14ac:dyDescent="0.25" r="44" customHeight="1" ht="17.25">
      <c r="A44" s="1"/>
      <c r="B44" s="149"/>
      <c r="C44" s="1"/>
      <c r="D44" s="153"/>
      <c r="E44" s="154"/>
      <c r="F44" s="150"/>
      <c r="G44" s="149"/>
      <c r="H44" s="149"/>
      <c r="I44" s="154"/>
      <c r="J44" s="149"/>
      <c r="K44" s="149"/>
      <c r="L44" s="149"/>
      <c r="M44" s="155"/>
      <c r="N44" s="154"/>
      <c r="O44" s="149"/>
      <c r="P44" s="149"/>
      <c r="Q44" s="145"/>
      <c r="R44" s="145"/>
      <c r="S44" s="145"/>
      <c r="T44" s="146"/>
    </row>
    <row x14ac:dyDescent="0.25" r="45" customHeight="1" ht="17.25">
      <c r="A45" s="1"/>
      <c r="B45" s="149"/>
      <c r="C45" s="1"/>
      <c r="D45" s="153"/>
      <c r="E45" s="154"/>
      <c r="F45" s="150"/>
      <c r="G45" s="149"/>
      <c r="H45" s="149"/>
      <c r="I45" s="154"/>
      <c r="J45" s="149"/>
      <c r="K45" s="149"/>
      <c r="L45" s="149"/>
      <c r="M45" s="155"/>
      <c r="N45" s="154"/>
      <c r="O45" s="149"/>
      <c r="P45" s="149"/>
      <c r="Q45" s="145"/>
      <c r="R45" s="145"/>
      <c r="S45" s="145"/>
      <c r="T45" s="146"/>
    </row>
    <row x14ac:dyDescent="0.25" r="46" customHeight="1" ht="17.25">
      <c r="A46" s="1"/>
      <c r="B46" s="149"/>
      <c r="C46" s="1"/>
      <c r="D46" s="153"/>
      <c r="E46" s="154"/>
      <c r="F46" s="150"/>
      <c r="G46" s="149"/>
      <c r="H46" s="149"/>
      <c r="I46" s="154"/>
      <c r="J46" s="149"/>
      <c r="K46" s="149"/>
      <c r="L46" s="149"/>
      <c r="M46" s="155"/>
      <c r="N46" s="154"/>
      <c r="O46" s="149"/>
      <c r="P46" s="149"/>
      <c r="Q46" s="145"/>
      <c r="R46" s="145"/>
      <c r="S46" s="145"/>
      <c r="T46" s="146"/>
    </row>
    <row x14ac:dyDescent="0.25" r="47" customHeight="1" ht="17.25">
      <c r="A47" s="1"/>
      <c r="B47" s="149"/>
      <c r="C47" s="1"/>
      <c r="D47" s="153"/>
      <c r="E47" s="154"/>
      <c r="F47" s="150"/>
      <c r="G47" s="149"/>
      <c r="H47" s="149"/>
      <c r="I47" s="154"/>
      <c r="J47" s="149"/>
      <c r="K47" s="149"/>
      <c r="L47" s="149"/>
      <c r="M47" s="155"/>
      <c r="N47" s="154"/>
      <c r="O47" s="149"/>
      <c r="P47" s="149"/>
      <c r="Q47" s="145"/>
      <c r="R47" s="145"/>
      <c r="S47" s="145"/>
      <c r="T47" s="146"/>
    </row>
    <row x14ac:dyDescent="0.25" r="48" customHeight="1" ht="17.25">
      <c r="A48" s="1"/>
      <c r="B48" s="149"/>
      <c r="C48" s="1"/>
      <c r="D48" s="153"/>
      <c r="E48" s="154"/>
      <c r="F48" s="150"/>
      <c r="G48" s="149"/>
      <c r="H48" s="149"/>
      <c r="I48" s="154"/>
      <c r="J48" s="149"/>
      <c r="K48" s="149"/>
      <c r="L48" s="149"/>
      <c r="M48" s="155"/>
      <c r="N48" s="154"/>
      <c r="O48" s="149"/>
      <c r="P48" s="149"/>
      <c r="Q48" s="145"/>
      <c r="R48" s="145"/>
      <c r="S48" s="145"/>
      <c r="T48" s="1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1"/>
  <sheetViews>
    <sheetView workbookViewId="0"/>
  </sheetViews>
  <sheetFormatPr defaultRowHeight="15" x14ac:dyDescent="0.25"/>
  <cols>
    <col min="1" max="1" style="30" width="17.576428571428572" customWidth="1" bestFit="1"/>
    <col min="2" max="2" style="33" width="13.576428571428572" customWidth="1" bestFit="1"/>
    <col min="3" max="3" style="30" width="8.005" customWidth="1" bestFit="1"/>
    <col min="4" max="4" style="77" width="11.719285714285713" customWidth="1" bestFit="1"/>
    <col min="5" max="5" style="141" width="21.290714285714284" customWidth="1" bestFit="1"/>
    <col min="6" max="6" style="32" width="14.576428571428572" customWidth="1" bestFit="1"/>
    <col min="7" max="7" style="33" width="22.005" customWidth="1" bestFit="1"/>
    <col min="8" max="8" style="33" width="18.14785714285714" customWidth="1" bestFit="1"/>
    <col min="9" max="9" style="141" width="17.290714285714284" customWidth="1" bestFit="1"/>
    <col min="10" max="10" style="33" width="5.862142857142857" customWidth="1" bestFit="1"/>
    <col min="11" max="11" style="33" width="8.290714285714287" customWidth="1" bestFit="1"/>
    <col min="12" max="12" style="33" width="5.576428571428571" customWidth="1" bestFit="1"/>
    <col min="13" max="13" style="142" width="17.576428571428572" customWidth="1" bestFit="1"/>
    <col min="14" max="14" style="141" width="24.14785714285714" customWidth="1" bestFit="1"/>
    <col min="15" max="15" style="33" width="29.576428571428572" customWidth="1" bestFit="1"/>
    <col min="16" max="16" style="33" width="24.862142857142857" customWidth="1" bestFit="1"/>
    <col min="17" max="17" style="151" width="12.43357142857143" customWidth="1" bestFit="1"/>
    <col min="18" max="18" style="151" width="12.43357142857143" customWidth="1" bestFit="1"/>
    <col min="19" max="19" style="151" width="12.43357142857143" customWidth="1" bestFit="1"/>
    <col min="20" max="20" style="152" width="12.43357142857143" customWidth="1" bestFit="1"/>
  </cols>
  <sheetData>
    <row x14ac:dyDescent="0.25" r="1" customHeight="1" ht="18">
      <c r="A1" s="1"/>
      <c r="B1" s="4"/>
      <c r="C1" s="1"/>
      <c r="D1" s="74"/>
      <c r="E1" s="18"/>
      <c r="F1" s="3"/>
      <c r="G1" s="4"/>
      <c r="H1" s="4"/>
      <c r="I1" s="18"/>
      <c r="J1" s="4"/>
      <c r="K1" s="4"/>
      <c r="L1" s="4"/>
      <c r="M1" s="117"/>
      <c r="N1" s="18"/>
      <c r="O1" s="4"/>
      <c r="P1" s="4"/>
      <c r="Q1" s="145"/>
      <c r="R1" s="145"/>
      <c r="S1" s="145"/>
      <c r="T1" s="146"/>
    </row>
    <row x14ac:dyDescent="0.25" r="2" customHeight="1" ht="18">
      <c r="A2" s="1" t="s">
        <v>106</v>
      </c>
      <c r="B2" s="4"/>
      <c r="C2" s="1"/>
      <c r="D2" s="74"/>
      <c r="E2" s="18"/>
      <c r="F2" s="3"/>
      <c r="G2" s="4"/>
      <c r="H2" s="4"/>
      <c r="I2" s="18"/>
      <c r="J2" s="4"/>
      <c r="K2" s="4"/>
      <c r="L2" s="4"/>
      <c r="M2" s="117"/>
      <c r="N2" s="18"/>
      <c r="O2" s="4"/>
      <c r="P2" s="4"/>
      <c r="Q2" s="145"/>
      <c r="R2" s="145"/>
      <c r="S2" s="145"/>
      <c r="T2" s="146"/>
    </row>
    <row x14ac:dyDescent="0.25" r="3" customHeight="1" ht="18">
      <c r="A3" s="1" t="s">
        <v>107</v>
      </c>
      <c r="B3" s="4" t="s">
        <v>108</v>
      </c>
      <c r="C3" s="1"/>
      <c r="D3" s="74"/>
      <c r="E3" s="18"/>
      <c r="F3" s="3"/>
      <c r="G3" s="4"/>
      <c r="H3" s="4"/>
      <c r="I3" s="18"/>
      <c r="J3" s="4"/>
      <c r="K3" s="4"/>
      <c r="L3" s="4"/>
      <c r="M3" s="117"/>
      <c r="N3" s="18"/>
      <c r="O3" s="4"/>
      <c r="P3" s="4"/>
      <c r="Q3" s="145"/>
      <c r="R3" s="145"/>
      <c r="S3" s="145"/>
      <c r="T3" s="146"/>
    </row>
    <row x14ac:dyDescent="0.25" r="4" customHeight="1" ht="18">
      <c r="A4" s="1" t="s">
        <v>109</v>
      </c>
      <c r="B4" s="14" t="s">
        <v>110</v>
      </c>
      <c r="C4" s="1"/>
      <c r="D4" s="74"/>
      <c r="E4" s="18"/>
      <c r="F4" s="3"/>
      <c r="G4" s="4"/>
      <c r="H4" s="4"/>
      <c r="I4" s="18"/>
      <c r="J4" s="4"/>
      <c r="K4" s="4"/>
      <c r="L4" s="4"/>
      <c r="M4" s="117"/>
      <c r="N4" s="18"/>
      <c r="O4" s="4"/>
      <c r="P4" s="4"/>
      <c r="Q4" s="145"/>
      <c r="R4" s="145"/>
      <c r="S4" s="145"/>
      <c r="T4" s="146"/>
    </row>
    <row x14ac:dyDescent="0.25" r="5" customHeight="1" ht="18">
      <c r="A5" s="1" t="s">
        <v>111</v>
      </c>
      <c r="B5" s="4" t="s">
        <v>189</v>
      </c>
      <c r="C5" s="1"/>
      <c r="D5" s="74"/>
      <c r="E5" s="18"/>
      <c r="F5" s="3"/>
      <c r="G5" s="4"/>
      <c r="H5" s="4"/>
      <c r="I5" s="18"/>
      <c r="J5" s="4"/>
      <c r="K5" s="4"/>
      <c r="L5" s="4"/>
      <c r="M5" s="121"/>
      <c r="N5" s="120"/>
      <c r="O5" s="4"/>
      <c r="P5" s="4"/>
      <c r="Q5" s="145"/>
      <c r="R5" s="145"/>
      <c r="S5" s="145"/>
      <c r="T5" s="146"/>
    </row>
    <row x14ac:dyDescent="0.25" r="6" customHeight="1" ht="18">
      <c r="A6" s="1" t="s">
        <v>113</v>
      </c>
      <c r="B6" s="4" t="s">
        <v>190</v>
      </c>
      <c r="C6" s="1"/>
      <c r="D6" s="74"/>
      <c r="E6" s="18"/>
      <c r="F6" s="3"/>
      <c r="G6" s="4"/>
      <c r="H6" s="4"/>
      <c r="I6" s="18"/>
      <c r="J6" s="4"/>
      <c r="K6" s="4"/>
      <c r="L6" s="4"/>
      <c r="M6" s="122"/>
      <c r="N6" s="120"/>
      <c r="O6" s="4"/>
      <c r="P6" s="4"/>
      <c r="Q6" s="145"/>
      <c r="R6" s="145"/>
      <c r="S6" s="145"/>
      <c r="T6" s="146"/>
    </row>
    <row x14ac:dyDescent="0.25" r="7" customHeight="1" ht="18">
      <c r="A7" s="1" t="s">
        <v>191</v>
      </c>
      <c r="B7" s="4" t="s">
        <v>192</v>
      </c>
      <c r="C7" s="1"/>
      <c r="D7" s="74"/>
      <c r="E7" s="18"/>
      <c r="F7" s="3"/>
      <c r="G7" s="4"/>
      <c r="H7" s="4"/>
      <c r="I7" s="18"/>
      <c r="J7" s="4"/>
      <c r="K7" s="4"/>
      <c r="L7" s="4"/>
      <c r="M7" s="117"/>
      <c r="N7" s="18"/>
      <c r="O7" s="4"/>
      <c r="P7" s="4"/>
      <c r="Q7" s="145"/>
      <c r="R7" s="145"/>
      <c r="S7" s="145"/>
      <c r="T7" s="146"/>
    </row>
    <row x14ac:dyDescent="0.25" r="8" customHeight="1" ht="18">
      <c r="A8" s="1" t="s">
        <v>115</v>
      </c>
      <c r="B8" s="4" t="s">
        <v>116</v>
      </c>
      <c r="C8" s="1"/>
      <c r="D8" s="74"/>
      <c r="E8" s="18"/>
      <c r="F8" s="3"/>
      <c r="G8" s="4"/>
      <c r="H8" s="4"/>
      <c r="I8" s="18"/>
      <c r="J8" s="4"/>
      <c r="K8" s="4"/>
      <c r="L8" s="4"/>
      <c r="M8" s="117"/>
      <c r="N8" s="18"/>
      <c r="O8" s="4"/>
      <c r="P8" s="4"/>
      <c r="Q8" s="145"/>
      <c r="R8" s="145"/>
      <c r="S8" s="145"/>
      <c r="T8" s="146"/>
    </row>
    <row x14ac:dyDescent="0.25" r="9" customHeight="1" ht="18">
      <c r="A9" s="1" t="s">
        <v>117</v>
      </c>
      <c r="B9" s="4" t="s">
        <v>118</v>
      </c>
      <c r="C9" s="1"/>
      <c r="D9" s="74"/>
      <c r="E9" s="18"/>
      <c r="F9" s="3"/>
      <c r="G9" s="4"/>
      <c r="H9" s="4"/>
      <c r="I9" s="18"/>
      <c r="J9" s="4"/>
      <c r="K9" s="4"/>
      <c r="L9" s="4"/>
      <c r="M9" s="117"/>
      <c r="N9" s="18"/>
      <c r="O9" s="4"/>
      <c r="P9" s="4"/>
      <c r="Q9" s="145"/>
      <c r="R9" s="145"/>
      <c r="S9" s="145"/>
      <c r="T9" s="146"/>
    </row>
    <row x14ac:dyDescent="0.25" r="10" customHeight="1" ht="18">
      <c r="A10" s="1" t="s">
        <v>119</v>
      </c>
      <c r="B10" s="4"/>
      <c r="C10" s="1"/>
      <c r="D10" s="74"/>
      <c r="E10" s="18"/>
      <c r="F10" s="3"/>
      <c r="G10" s="4"/>
      <c r="H10" s="4"/>
      <c r="I10" s="18"/>
      <c r="J10" s="4"/>
      <c r="K10" s="4"/>
      <c r="L10" s="4"/>
      <c r="M10" s="117"/>
      <c r="N10" s="18"/>
      <c r="O10" s="4"/>
      <c r="P10" s="4"/>
      <c r="Q10" s="145"/>
      <c r="R10" s="145"/>
      <c r="S10" s="145"/>
      <c r="T10" s="146"/>
    </row>
    <row x14ac:dyDescent="0.25" r="11" customHeight="1" ht="18">
      <c r="A11" s="1" t="s">
        <v>120</v>
      </c>
      <c r="B11" s="79"/>
      <c r="C11" s="1"/>
      <c r="D11" s="74"/>
      <c r="E11" s="18"/>
      <c r="F11" s="3"/>
      <c r="G11" s="4"/>
      <c r="H11" s="4"/>
      <c r="I11" s="18"/>
      <c r="J11" s="4"/>
      <c r="K11" s="4"/>
      <c r="L11" s="4"/>
      <c r="M11" s="117"/>
      <c r="N11" s="18"/>
      <c r="O11" s="4"/>
      <c r="P11" s="4"/>
      <c r="Q11" s="145"/>
      <c r="R11" s="145"/>
      <c r="S11" s="145"/>
      <c r="T11" s="146"/>
    </row>
    <row x14ac:dyDescent="0.25" r="12" customHeight="1" ht="18">
      <c r="A12" s="1" t="s">
        <v>121</v>
      </c>
      <c r="B12" s="4"/>
      <c r="C12" s="1"/>
      <c r="D12" s="74"/>
      <c r="E12" s="18"/>
      <c r="F12" s="3"/>
      <c r="G12" s="4"/>
      <c r="H12" s="4"/>
      <c r="I12" s="18"/>
      <c r="J12" s="4"/>
      <c r="K12" s="4"/>
      <c r="L12" s="4"/>
      <c r="M12" s="117"/>
      <c r="N12" s="18"/>
      <c r="O12" s="4"/>
      <c r="P12" s="4"/>
      <c r="Q12" s="145"/>
      <c r="R12" s="145"/>
      <c r="S12" s="145"/>
      <c r="T12" s="146"/>
    </row>
    <row x14ac:dyDescent="0.25" r="13" customHeight="1" ht="18">
      <c r="A13" s="1"/>
      <c r="B13" s="4"/>
      <c r="C13" s="1"/>
      <c r="D13" s="74"/>
      <c r="E13" s="18"/>
      <c r="F13" s="3"/>
      <c r="G13" s="4"/>
      <c r="H13" s="4"/>
      <c r="I13" s="18"/>
      <c r="J13" s="4"/>
      <c r="K13" s="4"/>
      <c r="L13" s="4"/>
      <c r="M13" s="117"/>
      <c r="N13" s="18"/>
      <c r="O13" s="4"/>
      <c r="P13" s="4"/>
      <c r="Q13" s="145"/>
      <c r="R13" s="145"/>
      <c r="S13" s="145"/>
      <c r="T13" s="146"/>
    </row>
    <row x14ac:dyDescent="0.25" r="14" customHeight="1" ht="18">
      <c r="A14" s="1"/>
      <c r="B14" s="4"/>
      <c r="C14" s="1"/>
      <c r="D14" s="74"/>
      <c r="E14" s="18"/>
      <c r="F14" s="3"/>
      <c r="G14" s="4"/>
      <c r="H14" s="4"/>
      <c r="I14" s="18"/>
      <c r="J14" s="4"/>
      <c r="K14" s="4"/>
      <c r="L14" s="4"/>
      <c r="M14" s="117"/>
      <c r="N14" s="18"/>
      <c r="O14" s="4"/>
      <c r="P14" s="4"/>
      <c r="Q14" s="145"/>
      <c r="R14" s="145"/>
      <c r="S14" s="145"/>
      <c r="T14" s="146"/>
    </row>
    <row x14ac:dyDescent="0.25" r="15" customHeight="1" ht="18">
      <c r="A15" s="1"/>
      <c r="B15" s="4"/>
      <c r="C15" s="1"/>
      <c r="D15" s="74"/>
      <c r="E15" s="18"/>
      <c r="F15" s="3"/>
      <c r="G15" s="4"/>
      <c r="H15" s="4"/>
      <c r="I15" s="18"/>
      <c r="J15" s="4"/>
      <c r="K15" s="4"/>
      <c r="L15" s="4"/>
      <c r="M15" s="117"/>
      <c r="N15" s="18"/>
      <c r="O15" s="4"/>
      <c r="P15" s="4"/>
      <c r="Q15" s="145"/>
      <c r="R15" s="145"/>
      <c r="S15" s="145"/>
      <c r="T15" s="146"/>
    </row>
    <row x14ac:dyDescent="0.25" r="16" customHeight="1" ht="18">
      <c r="A16" s="1"/>
      <c r="B16" s="4"/>
      <c r="C16" s="1"/>
      <c r="D16" s="74"/>
      <c r="E16" s="18"/>
      <c r="F16" s="3"/>
      <c r="G16" s="4"/>
      <c r="H16" s="4"/>
      <c r="I16" s="18"/>
      <c r="J16" s="4"/>
      <c r="K16" s="4"/>
      <c r="L16" s="4"/>
      <c r="M16" s="117"/>
      <c r="N16" s="18"/>
      <c r="O16" s="4"/>
      <c r="P16" s="4"/>
      <c r="Q16" s="145"/>
      <c r="R16" s="145"/>
      <c r="S16" s="145"/>
      <c r="T16" s="146"/>
    </row>
    <row x14ac:dyDescent="0.25" r="17" customHeight="1" ht="18">
      <c r="A17" s="1"/>
      <c r="B17" s="80" t="s">
        <v>122</v>
      </c>
      <c r="C17" s="81"/>
      <c r="D17" s="82" t="s">
        <v>124</v>
      </c>
      <c r="E17" s="123" t="s">
        <v>152</v>
      </c>
      <c r="F17" s="95" t="s">
        <v>153</v>
      </c>
      <c r="G17" s="80" t="s">
        <v>154</v>
      </c>
      <c r="H17" s="80" t="s">
        <v>155</v>
      </c>
      <c r="I17" s="123" t="s">
        <v>158</v>
      </c>
      <c r="J17" s="80" t="s">
        <v>193</v>
      </c>
      <c r="K17" s="80" t="s">
        <v>194</v>
      </c>
      <c r="L17" s="80" t="s">
        <v>195</v>
      </c>
      <c r="M17" s="124" t="s">
        <v>196</v>
      </c>
      <c r="N17" s="123" t="s">
        <v>197</v>
      </c>
      <c r="O17" s="80" t="s">
        <v>167</v>
      </c>
      <c r="P17" s="80" t="s">
        <v>168</v>
      </c>
      <c r="Q17" s="80" t="s">
        <v>198</v>
      </c>
      <c r="R17" s="80" t="s">
        <v>199</v>
      </c>
      <c r="S17" s="80" t="s">
        <v>200</v>
      </c>
      <c r="T17" s="95" t="s">
        <v>201</v>
      </c>
    </row>
    <row x14ac:dyDescent="0.25" r="18" customHeight="1" ht="18">
      <c r="A18" s="75" t="s">
        <v>63</v>
      </c>
      <c r="B18" s="4"/>
      <c r="C18" s="1"/>
      <c r="D18" s="74"/>
      <c r="E18" s="119" t="s">
        <v>78</v>
      </c>
      <c r="F18" s="88" t="s">
        <v>176</v>
      </c>
      <c r="G18" s="13" t="s">
        <v>80</v>
      </c>
      <c r="H18" s="13" t="s">
        <v>90</v>
      </c>
      <c r="I18" s="119" t="s">
        <v>177</v>
      </c>
      <c r="J18" s="13" t="s">
        <v>178</v>
      </c>
      <c r="K18" s="13" t="s">
        <v>178</v>
      </c>
      <c r="L18" s="13" t="s">
        <v>178</v>
      </c>
      <c r="M18" s="128" t="s">
        <v>94</v>
      </c>
      <c r="N18" s="147" t="s">
        <v>92</v>
      </c>
      <c r="O18" s="13" t="s">
        <v>69</v>
      </c>
      <c r="P18" s="13" t="s">
        <v>69</v>
      </c>
      <c r="Q18" s="145"/>
      <c r="R18" s="145" t="s">
        <v>202</v>
      </c>
      <c r="S18" s="145" t="s">
        <v>202</v>
      </c>
      <c r="T18" s="146" t="s">
        <v>176</v>
      </c>
    </row>
    <row x14ac:dyDescent="0.25" r="19" customHeight="1" ht="18">
      <c r="A19" s="75" t="s">
        <v>126</v>
      </c>
      <c r="B19" s="4"/>
      <c r="C19" s="1"/>
      <c r="D19" s="74"/>
      <c r="E19" s="119" t="s">
        <v>185</v>
      </c>
      <c r="F19" s="88" t="s">
        <v>186</v>
      </c>
      <c r="G19" s="13" t="s">
        <v>185</v>
      </c>
      <c r="H19" s="13" t="s">
        <v>185</v>
      </c>
      <c r="I19" s="119" t="s">
        <v>186</v>
      </c>
      <c r="J19" s="4"/>
      <c r="K19" s="4"/>
      <c r="L19" s="4"/>
      <c r="M19" s="117"/>
      <c r="N19" s="120" t="s">
        <v>185</v>
      </c>
      <c r="O19" s="4"/>
      <c r="P19" s="4"/>
      <c r="Q19" s="145" t="s">
        <v>185</v>
      </c>
      <c r="R19" s="145" t="s">
        <v>186</v>
      </c>
      <c r="S19" s="145" t="s">
        <v>185</v>
      </c>
      <c r="T19" s="146" t="s">
        <v>185</v>
      </c>
    </row>
    <row x14ac:dyDescent="0.25" r="20" customHeight="1" ht="18">
      <c r="A20" s="1"/>
      <c r="B20" s="4">
        <v>0</v>
      </c>
      <c r="C20" s="1"/>
      <c r="D20" s="74">
        <v>44713</v>
      </c>
      <c r="E20" s="133">
        <v>3.2</v>
      </c>
      <c r="F20" s="132">
        <v>0.95</v>
      </c>
      <c r="G20" s="131">
        <v>280</v>
      </c>
      <c r="H20" s="134">
        <f>G20*E20</f>
      </c>
      <c r="I20" s="133">
        <v>0.2</v>
      </c>
      <c r="J20" s="131">
        <v>205</v>
      </c>
      <c r="K20" s="131">
        <v>174</v>
      </c>
      <c r="L20" s="131">
        <v>72</v>
      </c>
      <c r="M20" s="135">
        <v>10</v>
      </c>
      <c r="N20" s="4">
        <v>65</v>
      </c>
      <c r="O20" s="131">
        <v>1</v>
      </c>
      <c r="P20" s="148">
        <v>3</v>
      </c>
      <c r="Q20" s="149">
        <v>4220</v>
      </c>
      <c r="R20" s="149">
        <v>115</v>
      </c>
      <c r="S20" s="149">
        <v>100</v>
      </c>
      <c r="T20" s="150">
        <v>0.85</v>
      </c>
    </row>
    <row x14ac:dyDescent="0.25" r="21" customHeight="1" ht="18">
      <c r="A21" s="1"/>
      <c r="B21" s="4">
        <f>1+B20</f>
      </c>
      <c r="C21" s="1"/>
      <c r="D21" s="74"/>
      <c r="E21" s="18"/>
      <c r="F21" s="3"/>
      <c r="G21" s="4"/>
      <c r="H21" s="4"/>
      <c r="I21" s="18"/>
      <c r="J21" s="4"/>
      <c r="K21" s="4"/>
      <c r="L21" s="4"/>
      <c r="M21" s="117"/>
      <c r="N21" s="18"/>
      <c r="O21" s="4"/>
      <c r="P21" s="4"/>
      <c r="Q21" s="145"/>
      <c r="R21" s="145"/>
      <c r="S21" s="145"/>
      <c r="T21" s="146"/>
    </row>
    <row x14ac:dyDescent="0.25" r="22" customHeight="1" ht="18">
      <c r="A22" s="1"/>
      <c r="B22" s="4">
        <f>1+B21</f>
      </c>
      <c r="C22" s="1"/>
      <c r="D22" s="74"/>
      <c r="E22" s="18"/>
      <c r="F22" s="3"/>
      <c r="G22" s="4"/>
      <c r="H22" s="4"/>
      <c r="I22" s="18"/>
      <c r="J22" s="4"/>
      <c r="K22" s="4"/>
      <c r="L22" s="4"/>
      <c r="M22" s="117"/>
      <c r="N22" s="18"/>
      <c r="O22" s="4"/>
      <c r="P22" s="4"/>
      <c r="Q22" s="145"/>
      <c r="R22" s="145"/>
      <c r="S22" s="145"/>
      <c r="T22" s="146"/>
    </row>
    <row x14ac:dyDescent="0.25" r="23" customHeight="1" ht="18">
      <c r="A23" s="1"/>
      <c r="B23" s="4">
        <f>1+B22</f>
      </c>
      <c r="C23" s="1"/>
      <c r="D23" s="74"/>
      <c r="E23" s="18"/>
      <c r="F23" s="3"/>
      <c r="G23" s="4"/>
      <c r="H23" s="4"/>
      <c r="I23" s="18"/>
      <c r="J23" s="4"/>
      <c r="K23" s="4"/>
      <c r="L23" s="4"/>
      <c r="M23" s="117"/>
      <c r="N23" s="18"/>
      <c r="O23" s="4"/>
      <c r="P23" s="4"/>
      <c r="Q23" s="145"/>
      <c r="R23" s="145"/>
      <c r="S23" s="145"/>
      <c r="T23" s="146"/>
    </row>
    <row x14ac:dyDescent="0.25" r="24" customHeight="1" ht="18">
      <c r="A24" s="1"/>
      <c r="B24" s="4">
        <f>1+B23</f>
      </c>
      <c r="C24" s="1"/>
      <c r="D24" s="74"/>
      <c r="E24" s="18"/>
      <c r="F24" s="3"/>
      <c r="G24" s="4"/>
      <c r="H24" s="4"/>
      <c r="I24" s="18"/>
      <c r="J24" s="4"/>
      <c r="K24" s="4"/>
      <c r="L24" s="4"/>
      <c r="M24" s="117"/>
      <c r="N24" s="18"/>
      <c r="O24" s="4"/>
      <c r="P24" s="4"/>
      <c r="Q24" s="145"/>
      <c r="R24" s="145"/>
      <c r="S24" s="145"/>
      <c r="T24" s="146"/>
    </row>
    <row x14ac:dyDescent="0.25" r="25" customHeight="1" ht="18">
      <c r="A25" s="1"/>
      <c r="B25" s="4">
        <f>1+B24</f>
      </c>
      <c r="C25" s="1"/>
      <c r="D25" s="74"/>
      <c r="E25" s="18"/>
      <c r="F25" s="3"/>
      <c r="G25" s="4"/>
      <c r="H25" s="4"/>
      <c r="I25" s="18"/>
      <c r="J25" s="4"/>
      <c r="K25" s="4"/>
      <c r="L25" s="4"/>
      <c r="M25" s="117"/>
      <c r="N25" s="18"/>
      <c r="O25" s="4"/>
      <c r="P25" s="4"/>
      <c r="Q25" s="145"/>
      <c r="R25" s="145"/>
      <c r="S25" s="145"/>
      <c r="T25" s="146"/>
    </row>
    <row x14ac:dyDescent="0.25" r="26" customHeight="1" ht="18">
      <c r="A26" s="1"/>
      <c r="B26" s="4">
        <f>1+B25</f>
      </c>
      <c r="C26" s="1"/>
      <c r="D26" s="74"/>
      <c r="E26" s="18"/>
      <c r="F26" s="3"/>
      <c r="G26" s="4"/>
      <c r="H26" s="4"/>
      <c r="I26" s="18"/>
      <c r="J26" s="4"/>
      <c r="K26" s="4"/>
      <c r="L26" s="4"/>
      <c r="M26" s="117"/>
      <c r="N26" s="18"/>
      <c r="O26" s="4"/>
      <c r="P26" s="4"/>
      <c r="Q26" s="145"/>
      <c r="R26" s="145"/>
      <c r="S26" s="145"/>
      <c r="T26" s="146"/>
    </row>
    <row x14ac:dyDescent="0.25" r="27" customHeight="1" ht="18">
      <c r="A27" s="1"/>
      <c r="B27" s="4">
        <f>1+B26</f>
      </c>
      <c r="C27" s="1"/>
      <c r="D27" s="74"/>
      <c r="E27" s="18"/>
      <c r="F27" s="3"/>
      <c r="G27" s="4"/>
      <c r="H27" s="4"/>
      <c r="I27" s="18"/>
      <c r="J27" s="4"/>
      <c r="K27" s="4"/>
      <c r="L27" s="4"/>
      <c r="M27" s="117"/>
      <c r="N27" s="18"/>
      <c r="O27" s="4"/>
      <c r="P27" s="4"/>
      <c r="Q27" s="145"/>
      <c r="R27" s="149">
        <v>91</v>
      </c>
      <c r="S27" s="149">
        <v>79</v>
      </c>
      <c r="T27" s="146"/>
    </row>
    <row x14ac:dyDescent="0.25" r="28" customHeight="1" ht="18">
      <c r="A28" s="1"/>
      <c r="B28" s="4">
        <f>1+B27</f>
      </c>
      <c r="C28" s="1"/>
      <c r="D28" s="74"/>
      <c r="E28" s="18"/>
      <c r="F28" s="3"/>
      <c r="G28" s="4"/>
      <c r="H28" s="4"/>
      <c r="I28" s="18"/>
      <c r="J28" s="4"/>
      <c r="K28" s="4"/>
      <c r="L28" s="4"/>
      <c r="M28" s="117"/>
      <c r="N28" s="18"/>
      <c r="O28" s="4"/>
      <c r="P28" s="4"/>
      <c r="Q28" s="145"/>
      <c r="R28" s="145"/>
      <c r="S28" s="145"/>
      <c r="T28" s="146"/>
    </row>
    <row x14ac:dyDescent="0.25" r="29" customHeight="1" ht="18">
      <c r="A29" s="1"/>
      <c r="B29" s="4">
        <f>1+B28</f>
      </c>
      <c r="C29" s="1"/>
      <c r="D29" s="74">
        <v>48366</v>
      </c>
      <c r="E29" s="133"/>
      <c r="F29" s="132">
        <v>0.95</v>
      </c>
      <c r="G29" s="131"/>
      <c r="H29" s="134">
        <f>H20</f>
      </c>
      <c r="I29" s="133">
        <v>0.2</v>
      </c>
      <c r="J29" s="131"/>
      <c r="K29" s="131"/>
      <c r="L29" s="131"/>
      <c r="M29" s="122">
        <v>2.1</v>
      </c>
      <c r="N29" s="133">
        <v>0.5</v>
      </c>
      <c r="O29" s="131">
        <v>1</v>
      </c>
      <c r="P29" s="148">
        <v>3</v>
      </c>
      <c r="Q29" s="145"/>
      <c r="R29" s="145"/>
      <c r="S29" s="145"/>
      <c r="T29" s="146"/>
    </row>
    <row x14ac:dyDescent="0.25" r="30" customHeight="1" ht="18">
      <c r="A30" s="1"/>
      <c r="B30" s="4">
        <f>1+B29</f>
      </c>
      <c r="C30" s="1"/>
      <c r="D30" s="74"/>
      <c r="E30" s="18"/>
      <c r="F30" s="3"/>
      <c r="G30" s="4"/>
      <c r="H30" s="4"/>
      <c r="I30" s="18"/>
      <c r="J30" s="4"/>
      <c r="K30" s="4"/>
      <c r="L30" s="4"/>
      <c r="M30" s="117"/>
      <c r="N30" s="18"/>
      <c r="O30" s="4"/>
      <c r="P30" s="4"/>
      <c r="Q30" s="145"/>
      <c r="R30" s="145"/>
      <c r="S30" s="145"/>
      <c r="T30" s="146"/>
    </row>
    <row x14ac:dyDescent="0.25" r="31" customHeight="1" ht="18">
      <c r="A31" s="1"/>
      <c r="B31" s="4">
        <f>1+B30</f>
      </c>
      <c r="C31" s="1"/>
      <c r="D31" s="74"/>
      <c r="E31" s="18"/>
      <c r="F31" s="3"/>
      <c r="G31" s="4"/>
      <c r="H31" s="4"/>
      <c r="I31" s="18"/>
      <c r="J31" s="4"/>
      <c r="K31" s="4"/>
      <c r="L31" s="4"/>
      <c r="M31" s="117"/>
      <c r="N31" s="18"/>
      <c r="O31" s="4"/>
      <c r="P31" s="4"/>
      <c r="Q31" s="145"/>
      <c r="R31" s="145"/>
      <c r="S31" s="145"/>
      <c r="T31" s="146"/>
    </row>
    <row x14ac:dyDescent="0.25" r="32" customHeight="1" ht="18">
      <c r="A32" s="1"/>
      <c r="B32" s="4">
        <f>1+B31</f>
      </c>
      <c r="C32" s="1"/>
      <c r="D32" s="74"/>
      <c r="E32" s="18"/>
      <c r="F32" s="3"/>
      <c r="G32" s="4"/>
      <c r="H32" s="4"/>
      <c r="I32" s="18"/>
      <c r="J32" s="4"/>
      <c r="K32" s="4"/>
      <c r="L32" s="4"/>
      <c r="M32" s="117"/>
      <c r="N32" s="18"/>
      <c r="O32" s="4"/>
      <c r="P32" s="4"/>
      <c r="Q32" s="145"/>
      <c r="R32" s="145"/>
      <c r="S32" s="145"/>
      <c r="T32" s="146"/>
    </row>
    <row x14ac:dyDescent="0.25" r="33" customHeight="1" ht="18">
      <c r="A33" s="1"/>
      <c r="B33" s="4">
        <f>1+B32</f>
      </c>
      <c r="C33" s="1"/>
      <c r="D33" s="74"/>
      <c r="E33" s="18"/>
      <c r="F33" s="3"/>
      <c r="G33" s="4"/>
      <c r="H33" s="4"/>
      <c r="I33" s="18"/>
      <c r="J33" s="4"/>
      <c r="K33" s="4"/>
      <c r="L33" s="4"/>
      <c r="M33" s="117"/>
      <c r="N33" s="18"/>
      <c r="O33" s="4"/>
      <c r="P33" s="4"/>
      <c r="Q33" s="145"/>
      <c r="R33" s="145"/>
      <c r="S33" s="145"/>
      <c r="T33" s="146"/>
    </row>
    <row x14ac:dyDescent="0.25" r="34" customHeight="1" ht="18">
      <c r="A34" s="1"/>
      <c r="B34" s="4">
        <f>1+B33</f>
      </c>
      <c r="C34" s="1"/>
      <c r="D34" s="74"/>
      <c r="E34" s="18"/>
      <c r="F34" s="3"/>
      <c r="G34" s="4"/>
      <c r="H34" s="4"/>
      <c r="I34" s="18"/>
      <c r="J34" s="4"/>
      <c r="K34" s="4"/>
      <c r="L34" s="4"/>
      <c r="M34" s="117"/>
      <c r="N34" s="18"/>
      <c r="O34" s="4"/>
      <c r="P34" s="4"/>
      <c r="Q34" s="145"/>
      <c r="R34" s="145"/>
      <c r="S34" s="145"/>
      <c r="T34" s="146"/>
    </row>
    <row x14ac:dyDescent="0.25" r="35" customHeight="1" ht="18">
      <c r="A35" s="1"/>
      <c r="B35" s="4">
        <f>1+B34</f>
      </c>
      <c r="C35" s="1"/>
      <c r="D35" s="74"/>
      <c r="E35" s="18"/>
      <c r="F35" s="3"/>
      <c r="G35" s="4"/>
      <c r="H35" s="4"/>
      <c r="I35" s="18"/>
      <c r="J35" s="4"/>
      <c r="K35" s="4"/>
      <c r="L35" s="4"/>
      <c r="M35" s="117"/>
      <c r="N35" s="18"/>
      <c r="O35" s="4"/>
      <c r="P35" s="4"/>
      <c r="Q35" s="145"/>
      <c r="R35" s="145"/>
      <c r="S35" s="145"/>
      <c r="T35" s="146"/>
    </row>
    <row x14ac:dyDescent="0.25" r="36" customHeight="1" ht="18">
      <c r="A36" s="1"/>
      <c r="B36" s="4">
        <f>1+B35</f>
      </c>
      <c r="C36" s="1"/>
      <c r="D36" s="74"/>
      <c r="E36" s="18"/>
      <c r="F36" s="3"/>
      <c r="G36" s="4"/>
      <c r="H36" s="4"/>
      <c r="I36" s="18"/>
      <c r="J36" s="4"/>
      <c r="K36" s="4"/>
      <c r="L36" s="4"/>
      <c r="M36" s="117"/>
      <c r="N36" s="18"/>
      <c r="O36" s="4"/>
      <c r="P36" s="4"/>
      <c r="Q36" s="145"/>
      <c r="R36" s="145"/>
      <c r="S36" s="145"/>
      <c r="T36" s="146"/>
    </row>
    <row x14ac:dyDescent="0.25" r="37" customHeight="1" ht="18">
      <c r="A37" s="1"/>
      <c r="B37" s="4">
        <f>1+B36</f>
      </c>
      <c r="C37" s="1"/>
      <c r="D37" s="74"/>
      <c r="E37" s="18"/>
      <c r="F37" s="3"/>
      <c r="G37" s="4"/>
      <c r="H37" s="4"/>
      <c r="I37" s="18"/>
      <c r="J37" s="4"/>
      <c r="K37" s="4"/>
      <c r="L37" s="4"/>
      <c r="M37" s="117"/>
      <c r="N37" s="18"/>
      <c r="O37" s="4"/>
      <c r="P37" s="4"/>
      <c r="Q37" s="145"/>
      <c r="R37" s="145"/>
      <c r="S37" s="145"/>
      <c r="T37" s="146"/>
    </row>
    <row x14ac:dyDescent="0.25" r="38" customHeight="1" ht="18">
      <c r="A38" s="1"/>
      <c r="B38" s="4">
        <f>1+B37</f>
      </c>
      <c r="C38" s="1"/>
      <c r="D38" s="74"/>
      <c r="E38" s="18"/>
      <c r="F38" s="3"/>
      <c r="G38" s="4"/>
      <c r="H38" s="4"/>
      <c r="I38" s="18"/>
      <c r="J38" s="4"/>
      <c r="K38" s="4"/>
      <c r="L38" s="4"/>
      <c r="M38" s="117"/>
      <c r="N38" s="18"/>
      <c r="O38" s="4"/>
      <c r="P38" s="4"/>
      <c r="Q38" s="145"/>
      <c r="R38" s="145"/>
      <c r="S38" s="145"/>
      <c r="T38" s="146"/>
    </row>
    <row x14ac:dyDescent="0.25" r="39" customHeight="1" ht="18">
      <c r="A39" s="1"/>
      <c r="B39" s="4">
        <f>1+B38</f>
      </c>
      <c r="C39" s="1"/>
      <c r="D39" s="74"/>
      <c r="E39" s="18"/>
      <c r="F39" s="3"/>
      <c r="G39" s="4"/>
      <c r="H39" s="4"/>
      <c r="I39" s="18"/>
      <c r="J39" s="4"/>
      <c r="K39" s="4"/>
      <c r="L39" s="4"/>
      <c r="M39" s="117"/>
      <c r="N39" s="18"/>
      <c r="O39" s="4"/>
      <c r="P39" s="4"/>
      <c r="Q39" s="145"/>
      <c r="R39" s="145"/>
      <c r="S39" s="145"/>
      <c r="T39" s="146"/>
    </row>
    <row x14ac:dyDescent="0.25" r="40" customHeight="1" ht="18">
      <c r="A40" s="1"/>
      <c r="B40" s="4">
        <f>1+B39</f>
      </c>
      <c r="C40" s="1"/>
      <c r="D40" s="74"/>
      <c r="E40" s="18"/>
      <c r="F40" s="3"/>
      <c r="G40" s="4"/>
      <c r="H40" s="4"/>
      <c r="I40" s="18"/>
      <c r="J40" s="4"/>
      <c r="K40" s="4"/>
      <c r="L40" s="4"/>
      <c r="M40" s="117"/>
      <c r="N40" s="18"/>
      <c r="O40" s="4"/>
      <c r="P40" s="4"/>
      <c r="Q40" s="145"/>
      <c r="R40" s="145"/>
      <c r="S40" s="145"/>
      <c r="T40" s="146"/>
    </row>
    <row x14ac:dyDescent="0.25" r="41" customHeight="1" ht="18">
      <c r="A41" s="1"/>
      <c r="B41" s="4">
        <f>1+B40</f>
      </c>
      <c r="C41" s="1"/>
      <c r="D41" s="74"/>
      <c r="E41" s="18"/>
      <c r="F41" s="3"/>
      <c r="G41" s="4"/>
      <c r="H41" s="4"/>
      <c r="I41" s="18"/>
      <c r="J41" s="4"/>
      <c r="K41" s="4"/>
      <c r="L41" s="4"/>
      <c r="M41" s="117"/>
      <c r="N41" s="18"/>
      <c r="O41" s="4"/>
      <c r="P41" s="4"/>
      <c r="Q41" s="145"/>
      <c r="R41" s="145"/>
      <c r="S41" s="145"/>
      <c r="T41" s="14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52"/>
  <sheetViews>
    <sheetView workbookViewId="0"/>
  </sheetViews>
  <sheetFormatPr defaultRowHeight="15" x14ac:dyDescent="0.25"/>
  <cols>
    <col min="1" max="1" style="30" width="20.005" customWidth="1" bestFit="1"/>
    <col min="2" max="2" style="33" width="13.576428571428572" customWidth="1" bestFit="1"/>
    <col min="3" max="3" style="30" width="8.005" customWidth="1" bestFit="1"/>
    <col min="4" max="4" style="77" width="11.719285714285713" customWidth="1" bestFit="1"/>
    <col min="5" max="5" style="33" width="7.862142857142857" customWidth="1" bestFit="1"/>
    <col min="6" max="6" style="32" width="7.862142857142857" customWidth="1" bestFit="1"/>
    <col min="7" max="7" style="33" width="7.862142857142857" customWidth="1" bestFit="1"/>
    <col min="8" max="8" style="141" width="7.862142857142857" customWidth="1" bestFit="1"/>
    <col min="9" max="9" style="33" width="7.862142857142857" customWidth="1" bestFit="1"/>
    <col min="10" max="10" style="33" width="7.862142857142857" customWidth="1" bestFit="1"/>
    <col min="11" max="11" style="33" width="7.862142857142857" customWidth="1" bestFit="1"/>
    <col min="12" max="12" style="33" width="7.862142857142857" customWidth="1" bestFit="1"/>
    <col min="13" max="13" style="141" width="7.862142857142857" customWidth="1" bestFit="1"/>
    <col min="14" max="14" style="33" width="4.862142857142857" customWidth="1" bestFit="1"/>
    <col min="15" max="15" style="33" width="4.862142857142857" customWidth="1" bestFit="1"/>
    <col min="16" max="16" style="33" width="4.719285714285714" customWidth="1" bestFit="1"/>
    <col min="17" max="17" style="142" width="7.862142857142857" customWidth="1" bestFit="1"/>
    <col min="18" max="18" style="142" width="7.862142857142857" customWidth="1" bestFit="1"/>
    <col min="19" max="19" style="142" width="7.862142857142857" customWidth="1" bestFit="1"/>
    <col min="20" max="20" style="34" width="7.862142857142857" customWidth="1" bestFit="1"/>
    <col min="21" max="21" style="34" width="7.862142857142857" customWidth="1" bestFit="1"/>
    <col min="22" max="22" style="33" width="7.862142857142857" customWidth="1" bestFit="1"/>
    <col min="23" max="23" style="33" width="7.862142857142857" customWidth="1" bestFit="1"/>
    <col min="24" max="24" style="32" width="9.147857142857141" customWidth="1" bestFit="1"/>
    <col min="25" max="25" style="35" width="9.147857142857141" customWidth="1" bestFit="1"/>
    <col min="26" max="26" style="143" width="9.147857142857141" customWidth="1" bestFit="1"/>
    <col min="27" max="27" style="143" width="9.862142857142858" customWidth="1" bestFit="1"/>
    <col min="28" max="28" style="143" width="7.862142857142857" customWidth="1" bestFit="1"/>
    <col min="29" max="29" style="144" width="10.005" customWidth="1" bestFit="1"/>
    <col min="30" max="30" style="32" width="7.862142857142857" customWidth="1" bestFit="1"/>
    <col min="31" max="31" style="30" width="7.862142857142857" customWidth="1" bestFit="1"/>
  </cols>
  <sheetData>
    <row x14ac:dyDescent="0.25" r="1" customHeight="1" ht="18">
      <c r="A1" s="1"/>
      <c r="B1" s="4"/>
      <c r="C1" s="1"/>
      <c r="D1" s="74"/>
      <c r="E1" s="4"/>
      <c r="F1" s="3"/>
      <c r="G1" s="4"/>
      <c r="H1" s="18"/>
      <c r="I1" s="4"/>
      <c r="J1" s="4"/>
      <c r="K1" s="4"/>
      <c r="L1" s="4"/>
      <c r="M1" s="18"/>
      <c r="N1" s="4"/>
      <c r="O1" s="4"/>
      <c r="P1" s="4"/>
      <c r="Q1" s="117"/>
      <c r="R1" s="117"/>
      <c r="S1" s="117"/>
      <c r="T1" s="5"/>
      <c r="U1" s="5"/>
      <c r="V1" s="4"/>
      <c r="W1" s="4"/>
      <c r="X1" s="3"/>
      <c r="Y1" s="6"/>
      <c r="Z1" s="118"/>
      <c r="AA1" s="118"/>
      <c r="AB1" s="118"/>
      <c r="AC1" s="119"/>
      <c r="AD1" s="3"/>
      <c r="AE1" s="1"/>
    </row>
    <row x14ac:dyDescent="0.25" r="2" customHeight="1" ht="18">
      <c r="A2" s="1" t="s">
        <v>106</v>
      </c>
      <c r="B2" s="4"/>
      <c r="C2" s="1"/>
      <c r="D2" s="74"/>
      <c r="E2" s="4"/>
      <c r="F2" s="3"/>
      <c r="G2" s="4"/>
      <c r="H2" s="18"/>
      <c r="I2" s="4"/>
      <c r="J2" s="4"/>
      <c r="K2" s="4"/>
      <c r="L2" s="4"/>
      <c r="M2" s="18"/>
      <c r="N2" s="4"/>
      <c r="O2" s="4"/>
      <c r="P2" s="4"/>
      <c r="Q2" s="117"/>
      <c r="R2" s="117"/>
      <c r="S2" s="117"/>
      <c r="T2" s="5"/>
      <c r="U2" s="5"/>
      <c r="V2" s="4"/>
      <c r="W2" s="4"/>
      <c r="X2" s="3"/>
      <c r="Y2" s="6"/>
      <c r="Z2" s="118"/>
      <c r="AA2" s="118"/>
      <c r="AB2" s="118"/>
      <c r="AC2" s="119"/>
      <c r="AD2" s="3"/>
      <c r="AE2" s="1"/>
    </row>
    <row x14ac:dyDescent="0.25" r="3" customHeight="1" ht="18">
      <c r="A3" s="1" t="s">
        <v>107</v>
      </c>
      <c r="B3" s="4" t="s">
        <v>108</v>
      </c>
      <c r="C3" s="1"/>
      <c r="D3" s="74"/>
      <c r="E3" s="4"/>
      <c r="F3" s="3"/>
      <c r="G3" s="4"/>
      <c r="H3" s="18"/>
      <c r="I3" s="4"/>
      <c r="J3" s="4"/>
      <c r="K3" s="4"/>
      <c r="L3" s="4"/>
      <c r="M3" s="18"/>
      <c r="N3" s="4"/>
      <c r="O3" s="4"/>
      <c r="P3" s="4"/>
      <c r="Q3" s="117"/>
      <c r="R3" s="117"/>
      <c r="S3" s="117"/>
      <c r="T3" s="5"/>
      <c r="U3" s="5"/>
      <c r="V3" s="4"/>
      <c r="W3" s="4"/>
      <c r="X3" s="3"/>
      <c r="Y3" s="6"/>
      <c r="Z3" s="118"/>
      <c r="AA3" s="118"/>
      <c r="AB3" s="118"/>
      <c r="AC3" s="119"/>
      <c r="AD3" s="3"/>
      <c r="AE3" s="1"/>
    </row>
    <row x14ac:dyDescent="0.25" r="4" customHeight="1" ht="18">
      <c r="A4" s="1" t="s">
        <v>109</v>
      </c>
      <c r="B4" s="14" t="s">
        <v>110</v>
      </c>
      <c r="C4" s="1"/>
      <c r="D4" s="74"/>
      <c r="E4" s="4"/>
      <c r="F4" s="3"/>
      <c r="G4" s="4"/>
      <c r="H4" s="18"/>
      <c r="I4" s="4"/>
      <c r="J4" s="4"/>
      <c r="K4" s="4"/>
      <c r="L4" s="4"/>
      <c r="M4" s="18"/>
      <c r="N4" s="4"/>
      <c r="O4" s="4"/>
      <c r="P4" s="4"/>
      <c r="Q4" s="117"/>
      <c r="R4" s="117"/>
      <c r="S4" s="117"/>
      <c r="T4" s="5"/>
      <c r="U4" s="5"/>
      <c r="V4" s="4"/>
      <c r="W4" s="4"/>
      <c r="X4" s="3"/>
      <c r="Y4" s="6"/>
      <c r="Z4" s="118"/>
      <c r="AA4" s="118"/>
      <c r="AB4" s="118"/>
      <c r="AC4" s="119"/>
      <c r="AD4" s="3"/>
      <c r="AE4" s="1"/>
    </row>
    <row x14ac:dyDescent="0.25" r="5" customHeight="1" ht="18">
      <c r="A5" s="1" t="s">
        <v>111</v>
      </c>
      <c r="B5" s="4" t="s">
        <v>112</v>
      </c>
      <c r="C5" s="1"/>
      <c r="D5" s="74"/>
      <c r="E5" s="4"/>
      <c r="F5" s="3"/>
      <c r="G5" s="4"/>
      <c r="H5" s="120"/>
      <c r="I5" s="4"/>
      <c r="J5" s="4"/>
      <c r="K5" s="14"/>
      <c r="L5" s="4"/>
      <c r="M5" s="18"/>
      <c r="N5" s="4"/>
      <c r="O5" s="4"/>
      <c r="P5" s="4"/>
      <c r="Q5" s="121"/>
      <c r="R5" s="121" t="s">
        <v>131</v>
      </c>
      <c r="S5" s="121"/>
      <c r="T5" s="5" t="s">
        <v>132</v>
      </c>
      <c r="U5" s="5"/>
      <c r="V5" s="4"/>
      <c r="W5" s="4"/>
      <c r="X5" s="3"/>
      <c r="Y5" s="6"/>
      <c r="Z5" s="118"/>
      <c r="AA5" s="118"/>
      <c r="AB5" s="118"/>
      <c r="AC5" s="119"/>
      <c r="AD5" s="3"/>
      <c r="AE5" s="1"/>
    </row>
    <row x14ac:dyDescent="0.25" r="6" customHeight="1" ht="18">
      <c r="A6" s="1" t="s">
        <v>113</v>
      </c>
      <c r="B6" s="93" t="s">
        <v>133</v>
      </c>
      <c r="C6" s="1"/>
      <c r="D6" s="74"/>
      <c r="E6" s="4"/>
      <c r="F6" s="3"/>
      <c r="G6" s="4"/>
      <c r="H6" s="120"/>
      <c r="I6" s="4"/>
      <c r="J6" s="4"/>
      <c r="K6" s="14"/>
      <c r="L6" s="4"/>
      <c r="M6" s="18"/>
      <c r="N6" s="4"/>
      <c r="O6" s="4"/>
      <c r="P6" s="4"/>
      <c r="Q6" s="122"/>
      <c r="R6" s="122" t="s">
        <v>134</v>
      </c>
      <c r="S6" s="122"/>
      <c r="T6" s="5" t="s">
        <v>135</v>
      </c>
      <c r="U6" s="5"/>
      <c r="V6" s="4"/>
      <c r="W6" s="4"/>
      <c r="X6" s="3"/>
      <c r="Y6" s="6"/>
      <c r="Z6" s="118"/>
      <c r="AA6" s="118"/>
      <c r="AB6" s="118"/>
      <c r="AC6" s="119"/>
      <c r="AD6" s="3"/>
      <c r="AE6" s="1"/>
    </row>
    <row x14ac:dyDescent="0.25" r="7" customHeight="1" ht="18">
      <c r="A7" s="1" t="s">
        <v>115</v>
      </c>
      <c r="B7" s="93" t="s">
        <v>136</v>
      </c>
      <c r="C7" s="1"/>
      <c r="D7" s="74"/>
      <c r="E7" s="4"/>
      <c r="F7" s="3"/>
      <c r="G7" s="4"/>
      <c r="H7" s="18"/>
      <c r="I7" s="4"/>
      <c r="J7" s="4"/>
      <c r="K7" s="4"/>
      <c r="L7" s="4"/>
      <c r="M7" s="18"/>
      <c r="N7" s="4"/>
      <c r="O7" s="4"/>
      <c r="P7" s="4"/>
      <c r="Q7" s="117"/>
      <c r="R7" s="117"/>
      <c r="S7" s="117"/>
      <c r="T7" s="5"/>
      <c r="U7" s="5"/>
      <c r="V7" s="4"/>
      <c r="W7" s="4"/>
      <c r="X7" s="3"/>
      <c r="Y7" s="6"/>
      <c r="Z7" s="118"/>
      <c r="AA7" s="118"/>
      <c r="AB7" s="118"/>
      <c r="AC7" s="119"/>
      <c r="AD7" s="3"/>
      <c r="AE7" s="1"/>
    </row>
    <row x14ac:dyDescent="0.25" r="8" customHeight="1" ht="18">
      <c r="A8" s="1" t="s">
        <v>117</v>
      </c>
      <c r="B8" s="93" t="s">
        <v>118</v>
      </c>
      <c r="C8" s="1"/>
      <c r="D8" s="74"/>
      <c r="E8" s="4"/>
      <c r="F8" s="3"/>
      <c r="G8" s="4"/>
      <c r="H8" s="18"/>
      <c r="I8" s="4"/>
      <c r="J8" s="4"/>
      <c r="K8" s="4"/>
      <c r="L8" s="4"/>
      <c r="M8" s="18"/>
      <c r="N8" s="4"/>
      <c r="O8" s="4"/>
      <c r="P8" s="4"/>
      <c r="Q8" s="117"/>
      <c r="R8" s="117"/>
      <c r="S8" s="117"/>
      <c r="T8" s="5"/>
      <c r="U8" s="5"/>
      <c r="V8" s="4"/>
      <c r="W8" s="4"/>
      <c r="X8" s="3"/>
      <c r="Y8" s="6"/>
      <c r="Z8" s="118"/>
      <c r="AA8" s="118"/>
      <c r="AB8" s="118"/>
      <c r="AC8" s="119"/>
      <c r="AD8" s="3"/>
      <c r="AE8" s="1"/>
    </row>
    <row x14ac:dyDescent="0.25" r="9" customHeight="1" ht="18">
      <c r="A9" s="1" t="s">
        <v>119</v>
      </c>
      <c r="B9" s="4"/>
      <c r="C9" s="1"/>
      <c r="D9" s="74"/>
      <c r="E9" s="4"/>
      <c r="F9" s="3"/>
      <c r="G9" s="4"/>
      <c r="H9" s="18"/>
      <c r="I9" s="4"/>
      <c r="J9" s="4"/>
      <c r="K9" s="4"/>
      <c r="L9" s="4"/>
      <c r="M9" s="18"/>
      <c r="N9" s="4"/>
      <c r="O9" s="4"/>
      <c r="P9" s="4"/>
      <c r="Q9" s="117"/>
      <c r="R9" s="117"/>
      <c r="S9" s="117"/>
      <c r="T9" s="5"/>
      <c r="U9" s="5"/>
      <c r="V9" s="4"/>
      <c r="W9" s="4"/>
      <c r="X9" s="3"/>
      <c r="Y9" s="6"/>
      <c r="Z9" s="118"/>
      <c r="AA9" s="118"/>
      <c r="AB9" s="118"/>
      <c r="AC9" s="119"/>
      <c r="AD9" s="3"/>
      <c r="AE9" s="1"/>
    </row>
    <row x14ac:dyDescent="0.25" r="10" customHeight="1" ht="18">
      <c r="A10" s="1" t="s">
        <v>120</v>
      </c>
      <c r="B10" s="79" t="s">
        <v>137</v>
      </c>
      <c r="C10" s="1"/>
      <c r="D10" s="74"/>
      <c r="E10" s="4"/>
      <c r="F10" s="3"/>
      <c r="G10" s="4"/>
      <c r="H10" s="18"/>
      <c r="I10" s="4"/>
      <c r="J10" s="4"/>
      <c r="K10" s="4"/>
      <c r="L10" s="4"/>
      <c r="M10" s="18"/>
      <c r="N10" s="4"/>
      <c r="O10" s="4"/>
      <c r="P10" s="4"/>
      <c r="Q10" s="117"/>
      <c r="R10" s="117"/>
      <c r="S10" s="117"/>
      <c r="T10" s="5"/>
      <c r="U10" s="5"/>
      <c r="V10" s="4"/>
      <c r="W10" s="4"/>
      <c r="X10" s="3"/>
      <c r="Y10" s="6"/>
      <c r="Z10" s="118"/>
      <c r="AA10" s="118"/>
      <c r="AB10" s="118"/>
      <c r="AC10" s="119"/>
      <c r="AD10" s="3"/>
      <c r="AE10" s="1"/>
    </row>
    <row x14ac:dyDescent="0.25" r="11" customHeight="1" ht="18">
      <c r="A11" s="1" t="s">
        <v>121</v>
      </c>
      <c r="B11" s="4"/>
      <c r="C11" s="1"/>
      <c r="D11" s="74"/>
      <c r="E11" s="4"/>
      <c r="F11" s="3"/>
      <c r="G11" s="4"/>
      <c r="H11" s="18"/>
      <c r="I11" s="4"/>
      <c r="J11" s="4"/>
      <c r="K11" s="4"/>
      <c r="L11" s="4"/>
      <c r="M11" s="18"/>
      <c r="N11" s="4"/>
      <c r="O11" s="4"/>
      <c r="P11" s="4"/>
      <c r="Q11" s="117"/>
      <c r="R11" s="117"/>
      <c r="S11" s="117"/>
      <c r="T11" s="5"/>
      <c r="U11" s="5"/>
      <c r="V11" s="4"/>
      <c r="W11" s="4"/>
      <c r="X11" s="3"/>
      <c r="Y11" s="6"/>
      <c r="Z11" s="118"/>
      <c r="AA11" s="118"/>
      <c r="AB11" s="118"/>
      <c r="AC11" s="119"/>
      <c r="AD11" s="3"/>
      <c r="AE11" s="1"/>
    </row>
    <row x14ac:dyDescent="0.25" r="12" customHeight="1" ht="18">
      <c r="A12" s="1"/>
      <c r="B12" s="4"/>
      <c r="C12" s="1"/>
      <c r="D12" s="74"/>
      <c r="E12" s="4"/>
      <c r="F12" s="3"/>
      <c r="G12" s="4"/>
      <c r="H12" s="18"/>
      <c r="I12" s="4"/>
      <c r="J12" s="4"/>
      <c r="K12" s="4"/>
      <c r="L12" s="4"/>
      <c r="M12" s="18"/>
      <c r="N12" s="4"/>
      <c r="O12" s="4"/>
      <c r="P12" s="4"/>
      <c r="Q12" s="117"/>
      <c r="R12" s="117"/>
      <c r="S12" s="117"/>
      <c r="T12" s="5"/>
      <c r="U12" s="5"/>
      <c r="V12" s="4"/>
      <c r="W12" s="4"/>
      <c r="X12" s="3"/>
      <c r="Y12" s="6"/>
      <c r="Z12" s="118"/>
      <c r="AA12" s="118"/>
      <c r="AB12" s="118"/>
      <c r="AC12" s="119"/>
      <c r="AD12" s="3"/>
      <c r="AE12" s="1"/>
    </row>
    <row x14ac:dyDescent="0.25" r="13" customHeight="1" ht="18">
      <c r="A13" s="1"/>
      <c r="B13" s="4"/>
      <c r="C13" s="1"/>
      <c r="D13" s="74"/>
      <c r="E13" s="4"/>
      <c r="F13" s="3"/>
      <c r="G13" s="4"/>
      <c r="H13" s="18"/>
      <c r="I13" s="4"/>
      <c r="J13" s="4"/>
      <c r="K13" s="4"/>
      <c r="L13" s="4"/>
      <c r="M13" s="18"/>
      <c r="N13" s="4"/>
      <c r="O13" s="4"/>
      <c r="P13" s="4"/>
      <c r="Q13" s="117"/>
      <c r="R13" s="117"/>
      <c r="S13" s="117"/>
      <c r="T13" s="5"/>
      <c r="U13" s="5"/>
      <c r="V13" s="4"/>
      <c r="W13" s="4"/>
      <c r="X13" s="3"/>
      <c r="Y13" s="6"/>
      <c r="Z13" s="118"/>
      <c r="AA13" s="118"/>
      <c r="AB13" s="118"/>
      <c r="AC13" s="119"/>
      <c r="AD13" s="3"/>
      <c r="AE13" s="1"/>
    </row>
    <row x14ac:dyDescent="0.25" r="14" customHeight="1" ht="18">
      <c r="A14" s="1"/>
      <c r="B14" s="4"/>
      <c r="C14" s="1"/>
      <c r="D14" s="74"/>
      <c r="E14" s="4"/>
      <c r="F14" s="3"/>
      <c r="G14" s="4"/>
      <c r="H14" s="18"/>
      <c r="I14" s="4"/>
      <c r="J14" s="4"/>
      <c r="K14" s="4"/>
      <c r="L14" s="4"/>
      <c r="M14" s="18"/>
      <c r="N14" s="4"/>
      <c r="O14" s="4"/>
      <c r="P14" s="4"/>
      <c r="Q14" s="117"/>
      <c r="R14" s="117"/>
      <c r="S14" s="117"/>
      <c r="T14" s="5"/>
      <c r="U14" s="5"/>
      <c r="V14" s="4"/>
      <c r="W14" s="4"/>
      <c r="X14" s="3"/>
      <c r="Y14" s="6"/>
      <c r="Z14" s="118"/>
      <c r="AA14" s="118"/>
      <c r="AB14" s="118"/>
      <c r="AC14" s="119"/>
      <c r="AD14" s="3"/>
      <c r="AE14" s="1"/>
    </row>
    <row x14ac:dyDescent="0.25" r="15" customHeight="1" ht="18">
      <c r="A15" s="1"/>
      <c r="B15" s="4"/>
      <c r="C15" s="1"/>
      <c r="D15" s="74"/>
      <c r="E15" s="4"/>
      <c r="F15" s="3"/>
      <c r="G15" s="4"/>
      <c r="H15" s="18"/>
      <c r="I15" s="4"/>
      <c r="J15" s="4"/>
      <c r="K15" s="4"/>
      <c r="L15" s="4"/>
      <c r="M15" s="18"/>
      <c r="N15" s="4"/>
      <c r="O15" s="4"/>
      <c r="P15" s="4"/>
      <c r="Q15" s="117"/>
      <c r="R15" s="117"/>
      <c r="S15" s="117"/>
      <c r="T15" s="5"/>
      <c r="U15" s="5"/>
      <c r="V15" s="4"/>
      <c r="W15" s="4"/>
      <c r="X15" s="3"/>
      <c r="Y15" s="6"/>
      <c r="Z15" s="118"/>
      <c r="AA15" s="118"/>
      <c r="AB15" s="118"/>
      <c r="AC15" s="119"/>
      <c r="AD15" s="3"/>
      <c r="AE15" s="1"/>
    </row>
    <row x14ac:dyDescent="0.25" r="16" customHeight="1" ht="18">
      <c r="A16" s="1"/>
      <c r="B16" s="4"/>
      <c r="C16" s="1"/>
      <c r="D16" s="74"/>
      <c r="E16" s="4"/>
      <c r="F16" s="3"/>
      <c r="G16" s="4"/>
      <c r="H16" s="18"/>
      <c r="I16" s="4"/>
      <c r="J16" s="4"/>
      <c r="K16" s="4"/>
      <c r="L16" s="4"/>
      <c r="M16" s="18"/>
      <c r="N16" s="4"/>
      <c r="O16" s="4"/>
      <c r="P16" s="4"/>
      <c r="Q16" s="117"/>
      <c r="R16" s="117"/>
      <c r="S16" s="117"/>
      <c r="T16" s="5"/>
      <c r="U16" s="5"/>
      <c r="V16" s="4"/>
      <c r="W16" s="4"/>
      <c r="X16" s="3"/>
      <c r="Y16" s="6"/>
      <c r="Z16" s="118"/>
      <c r="AA16" s="118"/>
      <c r="AB16" s="118"/>
      <c r="AC16" s="119"/>
      <c r="AD16" s="3"/>
      <c r="AE16" s="1"/>
    </row>
    <row x14ac:dyDescent="0.25" r="17" customHeight="1" ht="206.5">
      <c r="A17" s="1"/>
      <c r="B17" s="80" t="s">
        <v>122</v>
      </c>
      <c r="C17" s="81"/>
      <c r="D17" s="82" t="s">
        <v>124</v>
      </c>
      <c r="E17" s="80" t="s">
        <v>152</v>
      </c>
      <c r="F17" s="95" t="s">
        <v>153</v>
      </c>
      <c r="G17" s="80" t="s">
        <v>154</v>
      </c>
      <c r="H17" s="123" t="s">
        <v>155</v>
      </c>
      <c r="I17" s="80" t="s">
        <v>156</v>
      </c>
      <c r="J17" s="80" t="s">
        <v>157</v>
      </c>
      <c r="K17" s="80" t="s">
        <v>157</v>
      </c>
      <c r="L17" s="80" t="s">
        <v>154</v>
      </c>
      <c r="M17" s="123" t="s">
        <v>158</v>
      </c>
      <c r="N17" s="80" t="s">
        <v>159</v>
      </c>
      <c r="O17" s="80" t="s">
        <v>160</v>
      </c>
      <c r="P17" s="80" t="s">
        <v>161</v>
      </c>
      <c r="Q17" s="124" t="s">
        <v>162</v>
      </c>
      <c r="R17" s="124" t="s">
        <v>163</v>
      </c>
      <c r="S17" s="124" t="s">
        <v>164</v>
      </c>
      <c r="T17" s="125" t="s">
        <v>165</v>
      </c>
      <c r="U17" s="125" t="s">
        <v>166</v>
      </c>
      <c r="V17" s="80" t="s">
        <v>167</v>
      </c>
      <c r="W17" s="80" t="s">
        <v>168</v>
      </c>
      <c r="X17" s="95" t="s">
        <v>169</v>
      </c>
      <c r="Y17" s="126" t="s">
        <v>170</v>
      </c>
      <c r="Z17" s="127" t="s">
        <v>171</v>
      </c>
      <c r="AA17" s="127" t="s">
        <v>172</v>
      </c>
      <c r="AB17" s="127" t="s">
        <v>173</v>
      </c>
      <c r="AC17" s="123" t="s">
        <v>174</v>
      </c>
      <c r="AD17" s="95" t="s">
        <v>175</v>
      </c>
      <c r="AE17" s="81"/>
    </row>
    <row x14ac:dyDescent="0.25" r="18" customHeight="1" ht="18">
      <c r="A18" s="75" t="s">
        <v>63</v>
      </c>
      <c r="B18" s="4"/>
      <c r="C18" s="1"/>
      <c r="D18" s="74"/>
      <c r="E18" s="13" t="s">
        <v>78</v>
      </c>
      <c r="F18" s="88" t="s">
        <v>176</v>
      </c>
      <c r="G18" s="13" t="s">
        <v>80</v>
      </c>
      <c r="H18" s="119" t="s">
        <v>69</v>
      </c>
      <c r="I18" s="13" t="s">
        <v>69</v>
      </c>
      <c r="J18" s="13" t="s">
        <v>80</v>
      </c>
      <c r="K18" s="13" t="s">
        <v>80</v>
      </c>
      <c r="L18" s="13" t="s">
        <v>90</v>
      </c>
      <c r="M18" s="119" t="s">
        <v>177</v>
      </c>
      <c r="N18" s="13" t="s">
        <v>178</v>
      </c>
      <c r="O18" s="13" t="s">
        <v>178</v>
      </c>
      <c r="P18" s="13" t="s">
        <v>178</v>
      </c>
      <c r="Q18" s="128" t="s">
        <v>179</v>
      </c>
      <c r="R18" s="128" t="s">
        <v>180</v>
      </c>
      <c r="S18" s="128" t="s">
        <v>94</v>
      </c>
      <c r="T18" s="129" t="s">
        <v>181</v>
      </c>
      <c r="U18" s="129" t="s">
        <v>92</v>
      </c>
      <c r="V18" s="13" t="s">
        <v>69</v>
      </c>
      <c r="W18" s="13" t="s">
        <v>69</v>
      </c>
      <c r="X18" s="3"/>
      <c r="Y18" s="6"/>
      <c r="Z18" s="130" t="s">
        <v>182</v>
      </c>
      <c r="AA18" s="130" t="s">
        <v>183</v>
      </c>
      <c r="AB18" s="130" t="s">
        <v>184</v>
      </c>
      <c r="AC18" s="119" t="s">
        <v>184</v>
      </c>
      <c r="AD18" s="88" t="s">
        <v>184</v>
      </c>
      <c r="AE18" s="1"/>
    </row>
    <row x14ac:dyDescent="0.25" r="19" customHeight="1" ht="18">
      <c r="A19" s="75" t="s">
        <v>126</v>
      </c>
      <c r="B19" s="4"/>
      <c r="C19" s="1"/>
      <c r="D19" s="74"/>
      <c r="E19" s="13" t="s">
        <v>185</v>
      </c>
      <c r="F19" s="88" t="s">
        <v>186</v>
      </c>
      <c r="G19" s="13" t="s">
        <v>185</v>
      </c>
      <c r="H19" s="18"/>
      <c r="I19" s="4"/>
      <c r="J19" s="13" t="s">
        <v>185</v>
      </c>
      <c r="K19" s="13" t="s">
        <v>185</v>
      </c>
      <c r="L19" s="13" t="s">
        <v>185</v>
      </c>
      <c r="M19" s="119" t="s">
        <v>186</v>
      </c>
      <c r="N19" s="4"/>
      <c r="O19" s="4"/>
      <c r="P19" s="4"/>
      <c r="Q19" s="128" t="s">
        <v>187</v>
      </c>
      <c r="R19" s="128" t="s">
        <v>187</v>
      </c>
      <c r="S19" s="117"/>
      <c r="T19" s="5"/>
      <c r="U19" s="5"/>
      <c r="V19" s="4"/>
      <c r="W19" s="4"/>
      <c r="X19" s="3"/>
      <c r="Y19" s="6"/>
      <c r="Z19" s="118"/>
      <c r="AA19" s="118"/>
      <c r="AB19" s="118"/>
      <c r="AC19" s="119"/>
      <c r="AD19" s="3"/>
      <c r="AE19" s="1"/>
    </row>
    <row x14ac:dyDescent="0.25" r="20" customHeight="1" ht="18">
      <c r="A20" s="103" t="s">
        <v>188</v>
      </c>
      <c r="B20" s="4"/>
      <c r="C20" s="81"/>
      <c r="D20" s="82"/>
      <c r="E20" s="80"/>
      <c r="F20" s="95"/>
      <c r="G20" s="80"/>
      <c r="H20" s="123"/>
      <c r="I20" s="105">
        <f>1/20</f>
      </c>
      <c r="J20" s="105">
        <f>1/3</f>
      </c>
      <c r="K20" s="105">
        <v>1</v>
      </c>
      <c r="L20" s="80"/>
      <c r="M20" s="123"/>
      <c r="N20" s="80"/>
      <c r="O20" s="80"/>
      <c r="P20" s="80"/>
      <c r="Q20" s="124"/>
      <c r="R20" s="124"/>
      <c r="S20" s="124"/>
      <c r="T20" s="125"/>
      <c r="U20" s="125"/>
      <c r="V20" s="80"/>
      <c r="W20" s="80"/>
      <c r="X20" s="95"/>
      <c r="Y20" s="126"/>
      <c r="Z20" s="127"/>
      <c r="AA20" s="127"/>
      <c r="AB20" s="127"/>
      <c r="AC20" s="123"/>
      <c r="AD20" s="95"/>
      <c r="AE20" s="81"/>
    </row>
    <row x14ac:dyDescent="0.25" r="21" customHeight="1" ht="18">
      <c r="A21" s="103" t="s">
        <v>151</v>
      </c>
      <c r="B21" s="4"/>
      <c r="C21" s="81"/>
      <c r="D21" s="82"/>
      <c r="E21" s="80"/>
      <c r="F21" s="95"/>
      <c r="G21" s="80"/>
      <c r="H21" s="123"/>
      <c r="I21" s="104">
        <v>0.5</v>
      </c>
      <c r="J21" s="105"/>
      <c r="K21" s="105"/>
      <c r="L21" s="80"/>
      <c r="M21" s="123"/>
      <c r="N21" s="80"/>
      <c r="O21" s="80"/>
      <c r="P21" s="80"/>
      <c r="Q21" s="124"/>
      <c r="R21" s="124"/>
      <c r="S21" s="124"/>
      <c r="T21" s="125"/>
      <c r="U21" s="125"/>
      <c r="V21" s="80"/>
      <c r="W21" s="80"/>
      <c r="X21" s="95"/>
      <c r="Y21" s="126"/>
      <c r="Z21" s="127"/>
      <c r="AA21" s="127"/>
      <c r="AB21" s="127"/>
      <c r="AC21" s="123"/>
      <c r="AD21" s="95"/>
      <c r="AE21" s="81"/>
    </row>
    <row x14ac:dyDescent="0.25" r="22" customHeight="1" ht="18">
      <c r="A22" s="1"/>
      <c r="B22" s="4">
        <v>0</v>
      </c>
      <c r="C22" s="1"/>
      <c r="D22" s="74">
        <v>44743</v>
      </c>
      <c r="E22" s="131">
        <v>12</v>
      </c>
      <c r="F22" s="132">
        <f>12/14</f>
      </c>
      <c r="G22" s="131">
        <v>200</v>
      </c>
      <c r="H22" s="133">
        <v>0.1</v>
      </c>
      <c r="I22" s="131">
        <v>500</v>
      </c>
      <c r="J22" s="131">
        <v>150</v>
      </c>
      <c r="K22" s="131">
        <v>110</v>
      </c>
      <c r="L22" s="134">
        <f>G22*E22</f>
      </c>
      <c r="M22" s="133">
        <v>0.008</v>
      </c>
      <c r="N22" s="131">
        <v>238</v>
      </c>
      <c r="O22" s="131">
        <v>522</v>
      </c>
      <c r="P22" s="131">
        <v>218</v>
      </c>
      <c r="Q22" s="135">
        <f>P22*O22*N22/1000000</f>
      </c>
      <c r="R22" s="121">
        <v>57.5</v>
      </c>
      <c r="S22" s="135">
        <f>R22/Q22</f>
      </c>
      <c r="T22" s="113">
        <f>L22/Q22</f>
      </c>
      <c r="U22" s="113">
        <f>L22/R22</f>
      </c>
      <c r="V22" s="136">
        <v>1</v>
      </c>
      <c r="W22" s="136">
        <v>2</v>
      </c>
      <c r="X22" s="132">
        <v>-0.1</v>
      </c>
      <c r="Y22" s="137">
        <f>X22/12</f>
      </c>
      <c r="Z22" s="138">
        <v>1221</v>
      </c>
      <c r="AA22" s="138">
        <f>Z22/L22*1000</f>
      </c>
      <c r="AB22" s="139">
        <f>2/3*AA22</f>
      </c>
      <c r="AC22" s="136">
        <v>100</v>
      </c>
      <c r="AD22" s="115">
        <v>0.2</v>
      </c>
      <c r="AE22" s="1"/>
    </row>
    <row x14ac:dyDescent="0.25" r="23" customHeight="1" ht="18">
      <c r="A23" s="1"/>
      <c r="B23" s="4">
        <f>1+B22</f>
      </c>
      <c r="C23" s="1"/>
      <c r="D23" s="74">
        <v>45108</v>
      </c>
      <c r="E23" s="136"/>
      <c r="F23" s="115"/>
      <c r="G23" s="136"/>
      <c r="H23" s="18"/>
      <c r="I23" s="4"/>
      <c r="J23" s="136"/>
      <c r="K23" s="4"/>
      <c r="L23" s="4"/>
      <c r="M23" s="140"/>
      <c r="N23" s="136"/>
      <c r="O23" s="136"/>
      <c r="P23" s="136"/>
      <c r="Q23" s="117"/>
      <c r="R23" s="117"/>
      <c r="S23" s="117"/>
      <c r="T23" s="5"/>
      <c r="U23" s="5"/>
      <c r="V23" s="4"/>
      <c r="W23" s="4"/>
      <c r="X23" s="3"/>
      <c r="Y23" s="6"/>
      <c r="Z23" s="118"/>
      <c r="AA23" s="118"/>
      <c r="AB23" s="118"/>
      <c r="AC23" s="119"/>
      <c r="AD23" s="3"/>
      <c r="AE23" s="1"/>
    </row>
    <row x14ac:dyDescent="0.25" r="24" customHeight="1" ht="18">
      <c r="A24" s="1"/>
      <c r="B24" s="4">
        <f>1+B23</f>
      </c>
      <c r="C24" s="1"/>
      <c r="D24" s="74">
        <v>45474</v>
      </c>
      <c r="E24" s="136"/>
      <c r="F24" s="115"/>
      <c r="G24" s="136"/>
      <c r="H24" s="18"/>
      <c r="I24" s="4"/>
      <c r="J24" s="136"/>
      <c r="K24" s="4"/>
      <c r="L24" s="4"/>
      <c r="M24" s="140"/>
      <c r="N24" s="136"/>
      <c r="O24" s="136"/>
      <c r="P24" s="136"/>
      <c r="Q24" s="117"/>
      <c r="R24" s="117"/>
      <c r="S24" s="117"/>
      <c r="T24" s="5"/>
      <c r="U24" s="5"/>
      <c r="V24" s="4"/>
      <c r="W24" s="4"/>
      <c r="X24" s="3"/>
      <c r="Y24" s="6"/>
      <c r="Z24" s="118"/>
      <c r="AA24" s="118"/>
      <c r="AB24" s="118"/>
      <c r="AC24" s="119"/>
      <c r="AD24" s="3"/>
      <c r="AE24" s="1"/>
    </row>
    <row x14ac:dyDescent="0.25" r="25" customHeight="1" ht="18">
      <c r="A25" s="1"/>
      <c r="B25" s="4">
        <f>1+B24</f>
      </c>
      <c r="C25" s="1"/>
      <c r="D25" s="74">
        <v>45839</v>
      </c>
      <c r="E25" s="136"/>
      <c r="F25" s="115"/>
      <c r="G25" s="136"/>
      <c r="H25" s="18"/>
      <c r="I25" s="4"/>
      <c r="J25" s="136"/>
      <c r="K25" s="4"/>
      <c r="L25" s="4"/>
      <c r="M25" s="140"/>
      <c r="N25" s="136"/>
      <c r="O25" s="136"/>
      <c r="P25" s="136"/>
      <c r="Q25" s="117"/>
      <c r="R25" s="117"/>
      <c r="S25" s="117"/>
      <c r="T25" s="5"/>
      <c r="U25" s="5"/>
      <c r="V25" s="4"/>
      <c r="W25" s="4"/>
      <c r="X25" s="3"/>
      <c r="Y25" s="6"/>
      <c r="Z25" s="118"/>
      <c r="AA25" s="118"/>
      <c r="AB25" s="118"/>
      <c r="AC25" s="119"/>
      <c r="AD25" s="3"/>
      <c r="AE25" s="1"/>
    </row>
    <row x14ac:dyDescent="0.25" r="26" customHeight="1" ht="18">
      <c r="A26" s="1"/>
      <c r="B26" s="4">
        <f>1+B25</f>
      </c>
      <c r="C26" s="1"/>
      <c r="D26" s="74">
        <v>46204</v>
      </c>
      <c r="E26" s="136"/>
      <c r="F26" s="115"/>
      <c r="G26" s="136"/>
      <c r="H26" s="18"/>
      <c r="I26" s="4"/>
      <c r="J26" s="136"/>
      <c r="K26" s="4"/>
      <c r="L26" s="4"/>
      <c r="M26" s="140"/>
      <c r="N26" s="136"/>
      <c r="O26" s="136"/>
      <c r="P26" s="136"/>
      <c r="Q26" s="117"/>
      <c r="R26" s="117"/>
      <c r="S26" s="117"/>
      <c r="T26" s="5"/>
      <c r="U26" s="5"/>
      <c r="V26" s="4"/>
      <c r="W26" s="4"/>
      <c r="X26" s="3"/>
      <c r="Y26" s="6"/>
      <c r="Z26" s="118"/>
      <c r="AA26" s="118"/>
      <c r="AB26" s="118"/>
      <c r="AC26" s="119"/>
      <c r="AD26" s="3"/>
      <c r="AE26" s="1"/>
    </row>
    <row x14ac:dyDescent="0.25" r="27" customHeight="1" ht="18">
      <c r="A27" s="1"/>
      <c r="B27" s="4">
        <f>1+B26</f>
      </c>
      <c r="C27" s="1"/>
      <c r="D27" s="74">
        <v>46569</v>
      </c>
      <c r="E27" s="136"/>
      <c r="F27" s="115"/>
      <c r="G27" s="136"/>
      <c r="H27" s="18"/>
      <c r="I27" s="4"/>
      <c r="J27" s="136"/>
      <c r="K27" s="4"/>
      <c r="L27" s="4"/>
      <c r="M27" s="140"/>
      <c r="N27" s="136"/>
      <c r="O27" s="136"/>
      <c r="P27" s="136"/>
      <c r="Q27" s="117"/>
      <c r="R27" s="117"/>
      <c r="S27" s="117"/>
      <c r="T27" s="5"/>
      <c r="U27" s="5"/>
      <c r="V27" s="4"/>
      <c r="W27" s="4"/>
      <c r="X27" s="3"/>
      <c r="Y27" s="6"/>
      <c r="Z27" s="118"/>
      <c r="AA27" s="118"/>
      <c r="AB27" s="118"/>
      <c r="AC27" s="119">
        <f>AC$22*'_Mix--SLA'!N27</f>
      </c>
      <c r="AD27" s="3"/>
      <c r="AE27" s="1"/>
    </row>
    <row x14ac:dyDescent="0.25" r="28" customHeight="1" ht="18">
      <c r="A28" s="1"/>
      <c r="B28" s="4">
        <f>1+B27</f>
      </c>
      <c r="C28" s="1"/>
      <c r="D28" s="74">
        <v>46935</v>
      </c>
      <c r="E28" s="136"/>
      <c r="F28" s="115"/>
      <c r="G28" s="136"/>
      <c r="H28" s="18"/>
      <c r="I28" s="4"/>
      <c r="J28" s="136"/>
      <c r="K28" s="4"/>
      <c r="L28" s="4"/>
      <c r="M28" s="140"/>
      <c r="N28" s="136"/>
      <c r="O28" s="136"/>
      <c r="P28" s="136"/>
      <c r="Q28" s="117"/>
      <c r="R28" s="117"/>
      <c r="S28" s="117"/>
      <c r="T28" s="5"/>
      <c r="U28" s="5"/>
      <c r="V28" s="4"/>
      <c r="W28" s="4"/>
      <c r="X28" s="3"/>
      <c r="Y28" s="6"/>
      <c r="Z28" s="118"/>
      <c r="AA28" s="118"/>
      <c r="AB28" s="118"/>
      <c r="AC28" s="119"/>
      <c r="AD28" s="3"/>
      <c r="AE28" s="1"/>
    </row>
    <row x14ac:dyDescent="0.25" r="29" customHeight="1" ht="18">
      <c r="A29" s="1"/>
      <c r="B29" s="4">
        <f>1+B28</f>
      </c>
      <c r="C29" s="1"/>
      <c r="D29" s="74">
        <v>47300</v>
      </c>
      <c r="E29" s="136"/>
      <c r="F29" s="115"/>
      <c r="G29" s="136"/>
      <c r="H29" s="18"/>
      <c r="I29" s="4"/>
      <c r="J29" s="136"/>
      <c r="K29" s="4"/>
      <c r="L29" s="4"/>
      <c r="M29" s="140"/>
      <c r="N29" s="136"/>
      <c r="O29" s="136"/>
      <c r="P29" s="136"/>
      <c r="Q29" s="117"/>
      <c r="R29" s="117"/>
      <c r="S29" s="117"/>
      <c r="T29" s="5"/>
      <c r="U29" s="5"/>
      <c r="V29" s="4"/>
      <c r="W29" s="4"/>
      <c r="X29" s="3"/>
      <c r="Y29" s="6"/>
      <c r="Z29" s="118"/>
      <c r="AA29" s="118"/>
      <c r="AB29" s="118"/>
      <c r="AC29" s="119"/>
      <c r="AD29" s="3"/>
      <c r="AE29" s="1"/>
    </row>
    <row x14ac:dyDescent="0.25" r="30" customHeight="1" ht="18">
      <c r="A30" s="1"/>
      <c r="B30" s="4">
        <f>1+B29</f>
      </c>
      <c r="C30" s="1"/>
      <c r="D30" s="74">
        <v>47665</v>
      </c>
      <c r="E30" s="136"/>
      <c r="F30" s="115"/>
      <c r="G30" s="136"/>
      <c r="H30" s="18"/>
      <c r="I30" s="4"/>
      <c r="J30" s="136"/>
      <c r="K30" s="4"/>
      <c r="L30" s="4"/>
      <c r="M30" s="140"/>
      <c r="N30" s="136"/>
      <c r="O30" s="136"/>
      <c r="P30" s="136"/>
      <c r="Q30" s="117"/>
      <c r="R30" s="117"/>
      <c r="S30" s="117"/>
      <c r="T30" s="5"/>
      <c r="U30" s="5"/>
      <c r="V30" s="4"/>
      <c r="W30" s="4"/>
      <c r="X30" s="3"/>
      <c r="Y30" s="6"/>
      <c r="Z30" s="118"/>
      <c r="AA30" s="118"/>
      <c r="AB30" s="118"/>
      <c r="AC30" s="119"/>
      <c r="AD30" s="3"/>
      <c r="AE30" s="1"/>
    </row>
    <row x14ac:dyDescent="0.25" r="31" customHeight="1" ht="18">
      <c r="A31" s="1"/>
      <c r="B31" s="4">
        <f>1+B30</f>
      </c>
      <c r="C31" s="1"/>
      <c r="D31" s="74">
        <v>48030</v>
      </c>
      <c r="E31" s="4"/>
      <c r="F31" s="3"/>
      <c r="G31" s="4"/>
      <c r="H31" s="18"/>
      <c r="I31" s="4"/>
      <c r="J31" s="4"/>
      <c r="K31" s="4"/>
      <c r="L31" s="4"/>
      <c r="M31" s="18"/>
      <c r="N31" s="4"/>
      <c r="O31" s="4"/>
      <c r="P31" s="4"/>
      <c r="Q31" s="117"/>
      <c r="R31" s="117"/>
      <c r="S31" s="117"/>
      <c r="T31" s="5"/>
      <c r="U31" s="5"/>
      <c r="V31" s="4"/>
      <c r="W31" s="4"/>
      <c r="X31" s="3"/>
      <c r="Y31" s="6"/>
      <c r="Z31" s="118"/>
      <c r="AA31" s="118"/>
      <c r="AB31" s="118"/>
      <c r="AC31" s="119"/>
      <c r="AD31" s="3"/>
      <c r="AE31" s="1"/>
    </row>
    <row x14ac:dyDescent="0.25" r="32" customHeight="1" ht="18">
      <c r="A32" s="1"/>
      <c r="B32" s="4">
        <f>1+B31</f>
      </c>
      <c r="C32" s="1"/>
      <c r="D32" s="74">
        <v>48396</v>
      </c>
      <c r="E32" s="4"/>
      <c r="F32" s="3"/>
      <c r="G32" s="4"/>
      <c r="H32" s="18"/>
      <c r="I32" s="4"/>
      <c r="J32" s="4"/>
      <c r="K32" s="4"/>
      <c r="L32" s="4"/>
      <c r="M32" s="18"/>
      <c r="N32" s="4"/>
      <c r="O32" s="4"/>
      <c r="P32" s="4"/>
      <c r="Q32" s="117"/>
      <c r="R32" s="117"/>
      <c r="S32" s="117"/>
      <c r="T32" s="5"/>
      <c r="U32" s="5"/>
      <c r="V32" s="4"/>
      <c r="W32" s="4"/>
      <c r="X32" s="3"/>
      <c r="Y32" s="6"/>
      <c r="Z32" s="118"/>
      <c r="AA32" s="118"/>
      <c r="AB32" s="118"/>
      <c r="AC32" s="119">
        <f>AC$22*'_Mix--SLA'!N32</f>
      </c>
      <c r="AD32" s="3"/>
      <c r="AE32" s="1"/>
    </row>
    <row x14ac:dyDescent="0.25" r="33" customHeight="1" ht="18">
      <c r="A33" s="1"/>
      <c r="B33" s="4">
        <f>1+B32</f>
      </c>
      <c r="C33" s="1"/>
      <c r="D33" s="74">
        <v>48761</v>
      </c>
      <c r="E33" s="4"/>
      <c r="F33" s="3"/>
      <c r="G33" s="4"/>
      <c r="H33" s="18"/>
      <c r="I33" s="4"/>
      <c r="J33" s="4"/>
      <c r="K33" s="4"/>
      <c r="L33" s="4"/>
      <c r="M33" s="18"/>
      <c r="N33" s="4"/>
      <c r="O33" s="4"/>
      <c r="P33" s="4"/>
      <c r="Q33" s="117"/>
      <c r="R33" s="117"/>
      <c r="S33" s="117"/>
      <c r="T33" s="5"/>
      <c r="U33" s="5"/>
      <c r="V33" s="4"/>
      <c r="W33" s="4"/>
      <c r="X33" s="3"/>
      <c r="Y33" s="6"/>
      <c r="Z33" s="118"/>
      <c r="AA33" s="118"/>
      <c r="AB33" s="118"/>
      <c r="AC33" s="119"/>
      <c r="AD33" s="3"/>
      <c r="AE33" s="1"/>
    </row>
    <row x14ac:dyDescent="0.25" r="34" customHeight="1" ht="18">
      <c r="A34" s="1"/>
      <c r="B34" s="4">
        <f>1+B33</f>
      </c>
      <c r="C34" s="1"/>
      <c r="D34" s="74">
        <v>49126</v>
      </c>
      <c r="E34" s="4"/>
      <c r="F34" s="3"/>
      <c r="G34" s="4"/>
      <c r="H34" s="18"/>
      <c r="I34" s="4"/>
      <c r="J34" s="4"/>
      <c r="K34" s="4"/>
      <c r="L34" s="4"/>
      <c r="M34" s="18"/>
      <c r="N34" s="4"/>
      <c r="O34" s="4"/>
      <c r="P34" s="4"/>
      <c r="Q34" s="117"/>
      <c r="R34" s="117"/>
      <c r="S34" s="117"/>
      <c r="T34" s="5"/>
      <c r="U34" s="5"/>
      <c r="V34" s="4"/>
      <c r="W34" s="4"/>
      <c r="X34" s="3"/>
      <c r="Y34" s="6"/>
      <c r="Z34" s="118"/>
      <c r="AA34" s="118"/>
      <c r="AB34" s="118"/>
      <c r="AC34" s="119"/>
      <c r="AD34" s="3"/>
      <c r="AE34" s="1"/>
    </row>
    <row x14ac:dyDescent="0.25" r="35" customHeight="1" ht="18">
      <c r="A35" s="1"/>
      <c r="B35" s="4">
        <f>1+B34</f>
      </c>
      <c r="C35" s="1"/>
      <c r="D35" s="74">
        <v>49491</v>
      </c>
      <c r="E35" s="4"/>
      <c r="F35" s="3"/>
      <c r="G35" s="4"/>
      <c r="H35" s="18"/>
      <c r="I35" s="4"/>
      <c r="J35" s="4"/>
      <c r="K35" s="4"/>
      <c r="L35" s="4"/>
      <c r="M35" s="18"/>
      <c r="N35" s="4"/>
      <c r="O35" s="4"/>
      <c r="P35" s="4"/>
      <c r="Q35" s="117"/>
      <c r="R35" s="117"/>
      <c r="S35" s="117"/>
      <c r="T35" s="5"/>
      <c r="U35" s="5"/>
      <c r="V35" s="4"/>
      <c r="W35" s="4"/>
      <c r="X35" s="3"/>
      <c r="Y35" s="6"/>
      <c r="Z35" s="118"/>
      <c r="AA35" s="118"/>
      <c r="AB35" s="118"/>
      <c r="AC35" s="119"/>
      <c r="AD35" s="3"/>
      <c r="AE35" s="1"/>
    </row>
    <row x14ac:dyDescent="0.25" r="36" customHeight="1" ht="18">
      <c r="A36" s="1"/>
      <c r="B36" s="4">
        <f>1+B35</f>
      </c>
      <c r="C36" s="1"/>
      <c r="D36" s="74">
        <v>49857</v>
      </c>
      <c r="E36" s="4"/>
      <c r="F36" s="3"/>
      <c r="G36" s="4"/>
      <c r="H36" s="18"/>
      <c r="I36" s="4"/>
      <c r="J36" s="4"/>
      <c r="K36" s="4"/>
      <c r="L36" s="4"/>
      <c r="M36" s="18"/>
      <c r="N36" s="4"/>
      <c r="O36" s="4"/>
      <c r="P36" s="4"/>
      <c r="Q36" s="117"/>
      <c r="R36" s="117"/>
      <c r="S36" s="117"/>
      <c r="T36" s="5"/>
      <c r="U36" s="5"/>
      <c r="V36" s="4"/>
      <c r="W36" s="4"/>
      <c r="X36" s="3"/>
      <c r="Y36" s="6"/>
      <c r="Z36" s="118"/>
      <c r="AA36" s="118"/>
      <c r="AB36" s="118"/>
      <c r="AC36" s="119"/>
      <c r="AD36" s="3"/>
      <c r="AE36" s="1"/>
    </row>
    <row x14ac:dyDescent="0.25" r="37" customHeight="1" ht="18">
      <c r="A37" s="1"/>
      <c r="B37" s="4">
        <f>1+B36</f>
      </c>
      <c r="C37" s="1"/>
      <c r="D37" s="74">
        <v>50222</v>
      </c>
      <c r="E37" s="4"/>
      <c r="F37" s="3"/>
      <c r="G37" s="4"/>
      <c r="H37" s="18"/>
      <c r="I37" s="4"/>
      <c r="J37" s="4"/>
      <c r="K37" s="4"/>
      <c r="L37" s="4"/>
      <c r="M37" s="18"/>
      <c r="N37" s="4"/>
      <c r="O37" s="4"/>
      <c r="P37" s="4"/>
      <c r="Q37" s="117"/>
      <c r="R37" s="117"/>
      <c r="S37" s="117"/>
      <c r="T37" s="5"/>
      <c r="U37" s="5"/>
      <c r="V37" s="4"/>
      <c r="W37" s="4"/>
      <c r="X37" s="3"/>
      <c r="Y37" s="6"/>
      <c r="Z37" s="118"/>
      <c r="AA37" s="118"/>
      <c r="AB37" s="118"/>
      <c r="AC37" s="119">
        <f>AC$22*'_Mix--SLA'!N37</f>
      </c>
      <c r="AD37" s="3"/>
      <c r="AE37" s="1"/>
    </row>
    <row x14ac:dyDescent="0.25" r="38" customHeight="1" ht="18">
      <c r="A38" s="1"/>
      <c r="B38" s="4">
        <f>1+B37</f>
      </c>
      <c r="C38" s="1"/>
      <c r="D38" s="74">
        <v>50587</v>
      </c>
      <c r="E38" s="4"/>
      <c r="F38" s="3"/>
      <c r="G38" s="4"/>
      <c r="H38" s="18"/>
      <c r="I38" s="4"/>
      <c r="J38" s="4"/>
      <c r="K38" s="4"/>
      <c r="L38" s="4"/>
      <c r="M38" s="18"/>
      <c r="N38" s="4"/>
      <c r="O38" s="4"/>
      <c r="P38" s="4"/>
      <c r="Q38" s="117"/>
      <c r="R38" s="117"/>
      <c r="S38" s="117"/>
      <c r="T38" s="5"/>
      <c r="U38" s="5"/>
      <c r="V38" s="4"/>
      <c r="W38" s="4"/>
      <c r="X38" s="3"/>
      <c r="Y38" s="6"/>
      <c r="Z38" s="118"/>
      <c r="AA38" s="118"/>
      <c r="AB38" s="118"/>
      <c r="AC38" s="119"/>
      <c r="AD38" s="3"/>
      <c r="AE38" s="1"/>
    </row>
    <row x14ac:dyDescent="0.25" r="39" customHeight="1" ht="18">
      <c r="A39" s="1"/>
      <c r="B39" s="4">
        <f>1+B38</f>
      </c>
      <c r="C39" s="1"/>
      <c r="D39" s="74">
        <v>50952</v>
      </c>
      <c r="E39" s="4"/>
      <c r="F39" s="3"/>
      <c r="G39" s="4"/>
      <c r="H39" s="18"/>
      <c r="I39" s="4"/>
      <c r="J39" s="4"/>
      <c r="K39" s="4"/>
      <c r="L39" s="4"/>
      <c r="M39" s="18"/>
      <c r="N39" s="4"/>
      <c r="O39" s="4"/>
      <c r="P39" s="4"/>
      <c r="Q39" s="117"/>
      <c r="R39" s="117"/>
      <c r="S39" s="117"/>
      <c r="T39" s="5"/>
      <c r="U39" s="5"/>
      <c r="V39" s="4"/>
      <c r="W39" s="4"/>
      <c r="X39" s="3"/>
      <c r="Y39" s="6"/>
      <c r="Z39" s="118"/>
      <c r="AA39" s="118"/>
      <c r="AB39" s="118"/>
      <c r="AC39" s="119"/>
      <c r="AD39" s="3"/>
      <c r="AE39" s="1"/>
    </row>
    <row x14ac:dyDescent="0.25" r="40" customHeight="1" ht="18">
      <c r="A40" s="1"/>
      <c r="B40" s="4">
        <f>1+B39</f>
      </c>
      <c r="C40" s="1"/>
      <c r="D40" s="74">
        <v>51318</v>
      </c>
      <c r="E40" s="4"/>
      <c r="F40" s="3"/>
      <c r="G40" s="4"/>
      <c r="H40" s="18"/>
      <c r="I40" s="4"/>
      <c r="J40" s="4"/>
      <c r="K40" s="4"/>
      <c r="L40" s="4"/>
      <c r="M40" s="18"/>
      <c r="N40" s="4"/>
      <c r="O40" s="4"/>
      <c r="P40" s="4"/>
      <c r="Q40" s="117"/>
      <c r="R40" s="117"/>
      <c r="S40" s="117"/>
      <c r="T40" s="5"/>
      <c r="U40" s="5"/>
      <c r="V40" s="4"/>
      <c r="W40" s="4"/>
      <c r="X40" s="3"/>
      <c r="Y40" s="6"/>
      <c r="Z40" s="118"/>
      <c r="AA40" s="118"/>
      <c r="AB40" s="118"/>
      <c r="AC40" s="119"/>
      <c r="AD40" s="3"/>
      <c r="AE40" s="1"/>
    </row>
    <row x14ac:dyDescent="0.25" r="41" customHeight="1" ht="18">
      <c r="A41" s="1"/>
      <c r="B41" s="4">
        <f>1+B40</f>
      </c>
      <c r="C41" s="1"/>
      <c r="D41" s="74">
        <v>51683</v>
      </c>
      <c r="E41" s="4"/>
      <c r="F41" s="3"/>
      <c r="G41" s="4"/>
      <c r="H41" s="18"/>
      <c r="I41" s="4"/>
      <c r="J41" s="4"/>
      <c r="K41" s="4"/>
      <c r="L41" s="4"/>
      <c r="M41" s="18"/>
      <c r="N41" s="4"/>
      <c r="O41" s="4"/>
      <c r="P41" s="4"/>
      <c r="Q41" s="117"/>
      <c r="R41" s="117"/>
      <c r="S41" s="117"/>
      <c r="T41" s="5"/>
      <c r="U41" s="5"/>
      <c r="V41" s="4"/>
      <c r="W41" s="4"/>
      <c r="X41" s="3"/>
      <c r="Y41" s="6"/>
      <c r="Z41" s="118"/>
      <c r="AA41" s="118"/>
      <c r="AB41" s="118"/>
      <c r="AC41" s="119"/>
      <c r="AD41" s="3"/>
      <c r="AE41" s="1"/>
    </row>
    <row x14ac:dyDescent="0.25" r="42" customHeight="1" ht="18">
      <c r="A42" s="1"/>
      <c r="B42" s="4">
        <f>1+B41</f>
      </c>
      <c r="C42" s="1"/>
      <c r="D42" s="74">
        <v>52048</v>
      </c>
      <c r="E42" s="4"/>
      <c r="F42" s="3"/>
      <c r="G42" s="4"/>
      <c r="H42" s="18"/>
      <c r="I42" s="4"/>
      <c r="J42" s="4"/>
      <c r="K42" s="4"/>
      <c r="L42" s="4"/>
      <c r="M42" s="18"/>
      <c r="N42" s="4"/>
      <c r="O42" s="4"/>
      <c r="P42" s="4"/>
      <c r="Q42" s="117"/>
      <c r="R42" s="117"/>
      <c r="S42" s="117"/>
      <c r="T42" s="5"/>
      <c r="U42" s="5"/>
      <c r="V42" s="4"/>
      <c r="W42" s="4"/>
      <c r="X42" s="3"/>
      <c r="Y42" s="6"/>
      <c r="Z42" s="118"/>
      <c r="AA42" s="118"/>
      <c r="AB42" s="118"/>
      <c r="AC42" s="119">
        <f>AC$22*'_Mix--SLA'!N42</f>
      </c>
      <c r="AD42" s="3"/>
      <c r="AE42" s="1"/>
    </row>
    <row x14ac:dyDescent="0.25" r="43" customHeight="1" ht="18">
      <c r="A43" s="1"/>
      <c r="B43" s="4">
        <f>1+B42</f>
      </c>
      <c r="C43" s="1"/>
      <c r="D43" s="74">
        <v>52413</v>
      </c>
      <c r="E43" s="4"/>
      <c r="F43" s="3"/>
      <c r="G43" s="4"/>
      <c r="H43" s="18"/>
      <c r="I43" s="4"/>
      <c r="J43" s="4"/>
      <c r="K43" s="4"/>
      <c r="L43" s="4"/>
      <c r="M43" s="18"/>
      <c r="N43" s="4"/>
      <c r="O43" s="4"/>
      <c r="P43" s="4"/>
      <c r="Q43" s="117"/>
      <c r="R43" s="117"/>
      <c r="S43" s="117"/>
      <c r="T43" s="5"/>
      <c r="U43" s="5"/>
      <c r="V43" s="4"/>
      <c r="W43" s="4"/>
      <c r="X43" s="3"/>
      <c r="Y43" s="6"/>
      <c r="Z43" s="118"/>
      <c r="AA43" s="118"/>
      <c r="AB43" s="118"/>
      <c r="AC43" s="119"/>
      <c r="AD43" s="3"/>
      <c r="AE43" s="1"/>
    </row>
    <row x14ac:dyDescent="0.25" r="44" customHeight="1" ht="18">
      <c r="A44" s="1"/>
      <c r="B44" s="4">
        <f>1+B43</f>
      </c>
      <c r="C44" s="1"/>
      <c r="D44" s="74">
        <v>52779</v>
      </c>
      <c r="E44" s="4"/>
      <c r="F44" s="3"/>
      <c r="G44" s="4"/>
      <c r="H44" s="18"/>
      <c r="I44" s="4"/>
      <c r="J44" s="4"/>
      <c r="K44" s="4"/>
      <c r="L44" s="4"/>
      <c r="M44" s="18"/>
      <c r="N44" s="4"/>
      <c r="O44" s="4"/>
      <c r="P44" s="4"/>
      <c r="Q44" s="117"/>
      <c r="R44" s="117"/>
      <c r="S44" s="117"/>
      <c r="T44" s="5"/>
      <c r="U44" s="5"/>
      <c r="V44" s="4"/>
      <c r="W44" s="4"/>
      <c r="X44" s="3"/>
      <c r="Y44" s="6"/>
      <c r="Z44" s="118"/>
      <c r="AA44" s="118"/>
      <c r="AB44" s="118"/>
      <c r="AC44" s="119"/>
      <c r="AD44" s="3"/>
      <c r="AE44" s="1"/>
    </row>
    <row x14ac:dyDescent="0.25" r="45" customHeight="1" ht="18">
      <c r="A45" s="1"/>
      <c r="B45" s="4">
        <f>1+B44</f>
      </c>
      <c r="C45" s="1"/>
      <c r="D45" s="74">
        <v>53144</v>
      </c>
      <c r="E45" s="4"/>
      <c r="F45" s="3"/>
      <c r="G45" s="4"/>
      <c r="H45" s="18"/>
      <c r="I45" s="4"/>
      <c r="J45" s="4"/>
      <c r="K45" s="4"/>
      <c r="L45" s="4"/>
      <c r="M45" s="18"/>
      <c r="N45" s="4"/>
      <c r="O45" s="4"/>
      <c r="P45" s="4"/>
      <c r="Q45" s="117"/>
      <c r="R45" s="117"/>
      <c r="S45" s="117"/>
      <c r="T45" s="5"/>
      <c r="U45" s="5"/>
      <c r="V45" s="4"/>
      <c r="W45" s="4"/>
      <c r="X45" s="3"/>
      <c r="Y45" s="6"/>
      <c r="Z45" s="118"/>
      <c r="AA45" s="118"/>
      <c r="AB45" s="118"/>
      <c r="AC45" s="119"/>
      <c r="AD45" s="3"/>
      <c r="AE45" s="1"/>
    </row>
    <row x14ac:dyDescent="0.25" r="46" customHeight="1" ht="18">
      <c r="A46" s="1"/>
      <c r="B46" s="4">
        <f>1+B45</f>
      </c>
      <c r="C46" s="1"/>
      <c r="D46" s="74">
        <v>53509</v>
      </c>
      <c r="E46" s="4"/>
      <c r="F46" s="3"/>
      <c r="G46" s="4"/>
      <c r="H46" s="18"/>
      <c r="I46" s="4"/>
      <c r="J46" s="4"/>
      <c r="K46" s="4"/>
      <c r="L46" s="4"/>
      <c r="M46" s="18"/>
      <c r="N46" s="4"/>
      <c r="O46" s="4"/>
      <c r="P46" s="4"/>
      <c r="Q46" s="117"/>
      <c r="R46" s="117"/>
      <c r="S46" s="117"/>
      <c r="T46" s="5"/>
      <c r="U46" s="5"/>
      <c r="V46" s="4"/>
      <c r="W46" s="4"/>
      <c r="X46" s="3"/>
      <c r="Y46" s="6"/>
      <c r="Z46" s="118"/>
      <c r="AA46" s="118"/>
      <c r="AB46" s="118"/>
      <c r="AC46" s="119"/>
      <c r="AD46" s="3"/>
      <c r="AE46" s="1"/>
    </row>
    <row x14ac:dyDescent="0.25" r="47" customHeight="1" ht="18">
      <c r="A47" s="1"/>
      <c r="B47" s="4">
        <f>1+B46</f>
      </c>
      <c r="C47" s="1"/>
      <c r="D47" s="74">
        <v>53874</v>
      </c>
      <c r="E47" s="4"/>
      <c r="F47" s="3"/>
      <c r="G47" s="4"/>
      <c r="H47" s="18"/>
      <c r="I47" s="4"/>
      <c r="J47" s="4"/>
      <c r="K47" s="4"/>
      <c r="L47" s="4"/>
      <c r="M47" s="18"/>
      <c r="N47" s="4"/>
      <c r="O47" s="4"/>
      <c r="P47" s="4"/>
      <c r="Q47" s="117"/>
      <c r="R47" s="117"/>
      <c r="S47" s="117"/>
      <c r="T47" s="5"/>
      <c r="U47" s="5"/>
      <c r="V47" s="4"/>
      <c r="W47" s="4"/>
      <c r="X47" s="3"/>
      <c r="Y47" s="6"/>
      <c r="Z47" s="118"/>
      <c r="AA47" s="118"/>
      <c r="AB47" s="118"/>
      <c r="AC47" s="119">
        <f>AC$22*'_Mix--SLA'!N47</f>
      </c>
      <c r="AD47" s="3"/>
      <c r="AE47" s="1"/>
    </row>
    <row x14ac:dyDescent="0.25" r="48" customHeight="1" ht="18">
      <c r="A48" s="1"/>
      <c r="B48" s="4">
        <f>1+B47</f>
      </c>
      <c r="C48" s="1"/>
      <c r="D48" s="74">
        <v>54240</v>
      </c>
      <c r="E48" s="4"/>
      <c r="F48" s="3"/>
      <c r="G48" s="4"/>
      <c r="H48" s="18"/>
      <c r="I48" s="4"/>
      <c r="J48" s="4"/>
      <c r="K48" s="4"/>
      <c r="L48" s="4"/>
      <c r="M48" s="18"/>
      <c r="N48" s="4"/>
      <c r="O48" s="4"/>
      <c r="P48" s="4"/>
      <c r="Q48" s="117"/>
      <c r="R48" s="117"/>
      <c r="S48" s="117"/>
      <c r="T48" s="5"/>
      <c r="U48" s="5"/>
      <c r="V48" s="4"/>
      <c r="W48" s="4"/>
      <c r="X48" s="3"/>
      <c r="Y48" s="6"/>
      <c r="Z48" s="118"/>
      <c r="AA48" s="118"/>
      <c r="AB48" s="118"/>
      <c r="AC48" s="119"/>
      <c r="AD48" s="3"/>
      <c r="AE48" s="1"/>
    </row>
    <row x14ac:dyDescent="0.25" r="49" customHeight="1" ht="18">
      <c r="A49" s="1"/>
      <c r="B49" s="4">
        <f>1+B48</f>
      </c>
      <c r="C49" s="1"/>
      <c r="D49" s="74">
        <v>54605</v>
      </c>
      <c r="E49" s="4"/>
      <c r="F49" s="3"/>
      <c r="G49" s="4"/>
      <c r="H49" s="18"/>
      <c r="I49" s="4"/>
      <c r="J49" s="4"/>
      <c r="K49" s="4"/>
      <c r="L49" s="4"/>
      <c r="M49" s="18"/>
      <c r="N49" s="4"/>
      <c r="O49" s="4"/>
      <c r="P49" s="4"/>
      <c r="Q49" s="117"/>
      <c r="R49" s="117"/>
      <c r="S49" s="117"/>
      <c r="T49" s="5"/>
      <c r="U49" s="5"/>
      <c r="V49" s="4"/>
      <c r="W49" s="4"/>
      <c r="X49" s="3"/>
      <c r="Y49" s="6"/>
      <c r="Z49" s="118"/>
      <c r="AA49" s="118"/>
      <c r="AB49" s="118"/>
      <c r="AC49" s="119"/>
      <c r="AD49" s="3"/>
      <c r="AE49" s="1"/>
    </row>
    <row x14ac:dyDescent="0.25" r="50" customHeight="1" ht="18">
      <c r="A50" s="1"/>
      <c r="B50" s="4">
        <f>1+B49</f>
      </c>
      <c r="C50" s="1"/>
      <c r="D50" s="74">
        <v>54970</v>
      </c>
      <c r="E50" s="4"/>
      <c r="F50" s="3"/>
      <c r="G50" s="4"/>
      <c r="H50" s="18"/>
      <c r="I50" s="4"/>
      <c r="J50" s="4"/>
      <c r="K50" s="4"/>
      <c r="L50" s="4"/>
      <c r="M50" s="18"/>
      <c r="N50" s="4"/>
      <c r="O50" s="4"/>
      <c r="P50" s="4"/>
      <c r="Q50" s="117"/>
      <c r="R50" s="117"/>
      <c r="S50" s="117"/>
      <c r="T50" s="5"/>
      <c r="U50" s="5"/>
      <c r="V50" s="4"/>
      <c r="W50" s="4"/>
      <c r="X50" s="3"/>
      <c r="Y50" s="6"/>
      <c r="Z50" s="118"/>
      <c r="AA50" s="118"/>
      <c r="AB50" s="118"/>
      <c r="AC50" s="119"/>
      <c r="AD50" s="3"/>
      <c r="AE50" s="1"/>
    </row>
    <row x14ac:dyDescent="0.25" r="51" customHeight="1" ht="18">
      <c r="A51" s="1"/>
      <c r="B51" s="4">
        <f>1+B50</f>
      </c>
      <c r="C51" s="1"/>
      <c r="D51" s="74">
        <v>55335</v>
      </c>
      <c r="E51" s="4"/>
      <c r="F51" s="3"/>
      <c r="G51" s="4"/>
      <c r="H51" s="18"/>
      <c r="I51" s="4"/>
      <c r="J51" s="4"/>
      <c r="K51" s="4"/>
      <c r="L51" s="4"/>
      <c r="M51" s="18"/>
      <c r="N51" s="4"/>
      <c r="O51" s="4"/>
      <c r="P51" s="4"/>
      <c r="Q51" s="117"/>
      <c r="R51" s="117"/>
      <c r="S51" s="117"/>
      <c r="T51" s="5"/>
      <c r="U51" s="5"/>
      <c r="V51" s="4"/>
      <c r="W51" s="4"/>
      <c r="X51" s="3"/>
      <c r="Y51" s="6"/>
      <c r="Z51" s="118"/>
      <c r="AA51" s="118"/>
      <c r="AB51" s="118"/>
      <c r="AC51" s="119"/>
      <c r="AD51" s="3"/>
      <c r="AE51" s="1"/>
    </row>
    <row x14ac:dyDescent="0.25" r="52" customHeight="1" ht="18">
      <c r="A52" s="1"/>
      <c r="B52" s="4">
        <f>1+B51</f>
      </c>
      <c r="C52" s="1"/>
      <c r="D52" s="74">
        <v>55702</v>
      </c>
      <c r="E52" s="4"/>
      <c r="F52" s="3"/>
      <c r="G52" s="4"/>
      <c r="H52" s="18"/>
      <c r="I52" s="4"/>
      <c r="J52" s="4"/>
      <c r="K52" s="4"/>
      <c r="L52" s="4"/>
      <c r="M52" s="18"/>
      <c r="N52" s="4"/>
      <c r="O52" s="4"/>
      <c r="P52" s="4"/>
      <c r="Q52" s="117"/>
      <c r="R52" s="117"/>
      <c r="S52" s="117"/>
      <c r="T52" s="5"/>
      <c r="U52" s="5"/>
      <c r="V52" s="4"/>
      <c r="W52" s="4"/>
      <c r="X52" s="3"/>
      <c r="Y52" s="6"/>
      <c r="Z52" s="118"/>
      <c r="AA52" s="118"/>
      <c r="AB52" s="118"/>
      <c r="AC52" s="119">
        <f>AC$22*'_Mix--SLA'!N52</f>
      </c>
      <c r="AD52" s="3"/>
      <c r="AE5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53"/>
  <sheetViews>
    <sheetView workbookViewId="0"/>
  </sheetViews>
  <sheetFormatPr defaultRowHeight="15" x14ac:dyDescent="0.25"/>
  <cols>
    <col min="1" max="1" style="30" width="22.005" customWidth="1" bestFit="1"/>
    <col min="2" max="2" style="33" width="13.005" customWidth="1" bestFit="1"/>
    <col min="3" max="3" style="30" width="13.005" customWidth="1" bestFit="1"/>
    <col min="4" max="4" style="87" width="13.005" customWidth="1" bestFit="1"/>
    <col min="5" max="5" style="32" width="9.719285714285713" customWidth="1" bestFit="1"/>
    <col min="6" max="6" style="32" width="9.719285714285713" customWidth="1" bestFit="1"/>
    <col min="7" max="7" style="32" width="9.719285714285713" customWidth="1" bestFit="1"/>
    <col min="8" max="8" style="32" width="9.719285714285713" customWidth="1" bestFit="1"/>
    <col min="9" max="9" style="32" width="9.719285714285713" customWidth="1" bestFit="1"/>
    <col min="10" max="10" style="32" width="9.719285714285713" customWidth="1" bestFit="1"/>
    <col min="11" max="11" style="32" width="9.719285714285713" customWidth="1" bestFit="1"/>
    <col min="12" max="12" style="116" width="9.719285714285713" customWidth="1" bestFit="1"/>
    <col min="13" max="13" style="30" width="9.719285714285713" customWidth="1" bestFit="1"/>
    <col min="14" max="14" style="32" width="9.719285714285713" customWidth="1" bestFit="1"/>
    <col min="15" max="15" style="32" width="9.719285714285713" customWidth="1" bestFit="1"/>
    <col min="16" max="16" style="32" width="9.719285714285713" customWidth="1" bestFit="1"/>
    <col min="17" max="17" style="32" width="9.719285714285713" customWidth="1" bestFit="1"/>
    <col min="18" max="18" style="32" width="9.719285714285713" customWidth="1" bestFit="1"/>
    <col min="19" max="19" style="32" width="9.719285714285713" customWidth="1" bestFit="1"/>
    <col min="20" max="20" style="32" width="9.719285714285713" customWidth="1" bestFit="1"/>
    <col min="21" max="21" style="32" width="9.719285714285713" customWidth="1" bestFit="1"/>
    <col min="22" max="22" style="32" width="9.719285714285713" customWidth="1" bestFit="1"/>
    <col min="23" max="23" style="32" width="9.719285714285713" customWidth="1" bestFit="1"/>
    <col min="24" max="24" style="32" width="9.719285714285713" customWidth="1" bestFit="1"/>
    <col min="25" max="25" style="32" width="9.719285714285713" customWidth="1" bestFit="1"/>
    <col min="26" max="26" style="32" width="9.719285714285713" customWidth="1" bestFit="1"/>
    <col min="27" max="27" style="32" width="9.719285714285713" customWidth="1" bestFit="1"/>
    <col min="28" max="28" style="32" width="9.719285714285713" customWidth="1" bestFit="1"/>
    <col min="29" max="29" style="30" width="13.005" customWidth="1" bestFit="1"/>
    <col min="30" max="30" style="30" width="13.005" customWidth="1" bestFit="1"/>
    <col min="31" max="31" style="30" width="13.005" customWidth="1" bestFit="1"/>
    <col min="32" max="32" style="30" width="13.005" customWidth="1" bestFit="1"/>
  </cols>
  <sheetData>
    <row x14ac:dyDescent="0.25" r="1" customHeight="1" ht="18">
      <c r="A1" s="1"/>
      <c r="B1" s="4"/>
      <c r="C1" s="17"/>
      <c r="D1" s="74"/>
      <c r="E1" s="88"/>
      <c r="F1" s="88"/>
      <c r="G1" s="88"/>
      <c r="H1" s="88"/>
      <c r="I1" s="88"/>
      <c r="J1" s="88"/>
      <c r="K1" s="88"/>
      <c r="L1" s="89"/>
      <c r="M1" s="17"/>
      <c r="N1" s="88"/>
      <c r="O1" s="3"/>
      <c r="P1" s="3"/>
      <c r="Q1" s="90"/>
      <c r="R1" s="91"/>
      <c r="S1" s="90"/>
      <c r="T1" s="91"/>
      <c r="U1" s="90"/>
      <c r="V1" s="91"/>
      <c r="W1" s="90"/>
      <c r="X1" s="91"/>
      <c r="Y1" s="90"/>
      <c r="Z1" s="91"/>
      <c r="AA1" s="90"/>
      <c r="AB1" s="91"/>
      <c r="AC1" s="17"/>
      <c r="AD1" s="17"/>
      <c r="AE1" s="17"/>
      <c r="AF1" s="17"/>
    </row>
    <row x14ac:dyDescent="0.25" r="2" customHeight="1" ht="18">
      <c r="A2" s="1" t="s">
        <v>130</v>
      </c>
      <c r="B2" s="4"/>
      <c r="C2" s="17"/>
      <c r="D2" s="74"/>
      <c r="E2" s="88"/>
      <c r="F2" s="88"/>
      <c r="G2" s="88"/>
      <c r="H2" s="88"/>
      <c r="I2" s="88"/>
      <c r="J2" s="88"/>
      <c r="K2" s="88"/>
      <c r="L2" s="89"/>
      <c r="M2" s="17"/>
      <c r="N2" s="88"/>
      <c r="O2" s="3"/>
      <c r="P2" s="3"/>
      <c r="Q2" s="90"/>
      <c r="R2" s="91"/>
      <c r="S2" s="90"/>
      <c r="T2" s="91"/>
      <c r="U2" s="90"/>
      <c r="V2" s="91"/>
      <c r="W2" s="90"/>
      <c r="X2" s="91"/>
      <c r="Y2" s="90"/>
      <c r="Z2" s="91"/>
      <c r="AA2" s="90"/>
      <c r="AB2" s="91"/>
      <c r="AC2" s="17"/>
      <c r="AD2" s="17"/>
      <c r="AE2" s="17"/>
      <c r="AF2" s="17"/>
    </row>
    <row x14ac:dyDescent="0.25" r="3" customHeight="1" ht="18">
      <c r="A3" s="1" t="s">
        <v>107</v>
      </c>
      <c r="B3" s="4" t="s">
        <v>108</v>
      </c>
      <c r="C3" s="17"/>
      <c r="D3" s="74"/>
      <c r="E3" s="88"/>
      <c r="F3" s="88"/>
      <c r="G3" s="88"/>
      <c r="H3" s="88"/>
      <c r="I3" s="88"/>
      <c r="J3" s="88"/>
      <c r="K3" s="88"/>
      <c r="L3" s="89"/>
      <c r="M3" s="17"/>
      <c r="N3" s="88"/>
      <c r="O3" s="3"/>
      <c r="P3" s="3"/>
      <c r="Q3" s="90"/>
      <c r="R3" s="91"/>
      <c r="S3" s="90"/>
      <c r="T3" s="91"/>
      <c r="U3" s="90"/>
      <c r="V3" s="91"/>
      <c r="W3" s="90"/>
      <c r="X3" s="91"/>
      <c r="Y3" s="90"/>
      <c r="Z3" s="91"/>
      <c r="AA3" s="90"/>
      <c r="AB3" s="91"/>
      <c r="AC3" s="17"/>
      <c r="AD3" s="17"/>
      <c r="AE3" s="17"/>
      <c r="AF3" s="17"/>
    </row>
    <row x14ac:dyDescent="0.25" r="4" customHeight="1" ht="18">
      <c r="A4" s="1" t="s">
        <v>109</v>
      </c>
      <c r="B4" s="14" t="s">
        <v>127</v>
      </c>
      <c r="C4" s="17"/>
      <c r="D4" s="74"/>
      <c r="E4" s="88"/>
      <c r="F4" s="88"/>
      <c r="G4" s="88"/>
      <c r="H4" s="88"/>
      <c r="I4" s="88"/>
      <c r="J4" s="88"/>
      <c r="K4" s="88"/>
      <c r="L4" s="89"/>
      <c r="M4" s="17"/>
      <c r="N4" s="88"/>
      <c r="O4" s="3"/>
      <c r="P4" s="3"/>
      <c r="Q4" s="90"/>
      <c r="R4" s="91"/>
      <c r="S4" s="90"/>
      <c r="T4" s="91"/>
      <c r="U4" s="90"/>
      <c r="V4" s="91"/>
      <c r="W4" s="90"/>
      <c r="X4" s="91"/>
      <c r="Y4" s="90"/>
      <c r="Z4" s="91"/>
      <c r="AA4" s="90"/>
      <c r="AB4" s="91"/>
      <c r="AC4" s="17"/>
      <c r="AD4" s="17"/>
      <c r="AE4" s="17"/>
      <c r="AF4" s="17"/>
    </row>
    <row x14ac:dyDescent="0.25" r="5" customHeight="1" ht="18">
      <c r="A5" s="1" t="s">
        <v>111</v>
      </c>
      <c r="B5" s="4" t="s">
        <v>112</v>
      </c>
      <c r="C5" s="17"/>
      <c r="D5" s="74"/>
      <c r="E5" s="88"/>
      <c r="F5" s="88"/>
      <c r="G5" s="88"/>
      <c r="H5" s="15"/>
      <c r="I5" s="88"/>
      <c r="J5" s="88"/>
      <c r="K5" s="15"/>
      <c r="L5" s="89"/>
      <c r="M5" s="17"/>
      <c r="N5" s="88"/>
      <c r="O5" s="3"/>
      <c r="P5" s="3"/>
      <c r="Q5" s="90"/>
      <c r="R5" s="91"/>
      <c r="S5" s="90"/>
      <c r="T5" s="91"/>
      <c r="U5" s="90"/>
      <c r="V5" s="91"/>
      <c r="W5" s="92"/>
      <c r="X5" s="91"/>
      <c r="Y5" s="92" t="s">
        <v>131</v>
      </c>
      <c r="Z5" s="91"/>
      <c r="AA5" s="92"/>
      <c r="AB5" s="91"/>
      <c r="AC5" s="36" t="s">
        <v>132</v>
      </c>
      <c r="AD5" s="36"/>
      <c r="AE5" s="17"/>
      <c r="AF5" s="17"/>
    </row>
    <row x14ac:dyDescent="0.25" r="6" customHeight="1" ht="18">
      <c r="A6" s="1" t="s">
        <v>113</v>
      </c>
      <c r="B6" s="93" t="s">
        <v>133</v>
      </c>
      <c r="C6" s="17"/>
      <c r="D6" s="74"/>
      <c r="E6" s="88"/>
      <c r="F6" s="88"/>
      <c r="G6" s="88"/>
      <c r="H6" s="15"/>
      <c r="I6" s="88"/>
      <c r="J6" s="88"/>
      <c r="K6" s="15"/>
      <c r="L6" s="89"/>
      <c r="M6" s="17"/>
      <c r="N6" s="88"/>
      <c r="O6" s="3"/>
      <c r="P6" s="3"/>
      <c r="Q6" s="90"/>
      <c r="R6" s="91"/>
      <c r="S6" s="90"/>
      <c r="T6" s="91"/>
      <c r="U6" s="90"/>
      <c r="V6" s="91"/>
      <c r="W6" s="94"/>
      <c r="X6" s="91"/>
      <c r="Y6" s="94" t="s">
        <v>134</v>
      </c>
      <c r="Z6" s="91"/>
      <c r="AA6" s="94"/>
      <c r="AB6" s="91"/>
      <c r="AC6" s="36" t="s">
        <v>135</v>
      </c>
      <c r="AD6" s="36"/>
      <c r="AE6" s="17"/>
      <c r="AF6" s="17"/>
    </row>
    <row x14ac:dyDescent="0.25" r="7" customHeight="1" ht="18">
      <c r="A7" s="1" t="s">
        <v>115</v>
      </c>
      <c r="B7" s="93" t="s">
        <v>136</v>
      </c>
      <c r="C7" s="17"/>
      <c r="D7" s="74"/>
      <c r="E7" s="88"/>
      <c r="F7" s="88"/>
      <c r="G7" s="88"/>
      <c r="H7" s="88"/>
      <c r="I7" s="88"/>
      <c r="J7" s="88"/>
      <c r="K7" s="88"/>
      <c r="L7" s="89"/>
      <c r="M7" s="17"/>
      <c r="N7" s="88"/>
      <c r="O7" s="3"/>
      <c r="P7" s="3"/>
      <c r="Q7" s="90"/>
      <c r="R7" s="91"/>
      <c r="S7" s="90"/>
      <c r="T7" s="91"/>
      <c r="U7" s="90"/>
      <c r="V7" s="91"/>
      <c r="W7" s="90"/>
      <c r="X7" s="91"/>
      <c r="Y7" s="90"/>
      <c r="Z7" s="91"/>
      <c r="AA7" s="90"/>
      <c r="AB7" s="91"/>
      <c r="AC7" s="17"/>
      <c r="AD7" s="17"/>
      <c r="AE7" s="17"/>
      <c r="AF7" s="17"/>
    </row>
    <row x14ac:dyDescent="0.25" r="8" customHeight="1" ht="18">
      <c r="A8" s="1" t="s">
        <v>117</v>
      </c>
      <c r="B8" s="93" t="s">
        <v>118</v>
      </c>
      <c r="C8" s="17"/>
      <c r="D8" s="74"/>
      <c r="E8" s="88"/>
      <c r="F8" s="88"/>
      <c r="G8" s="88"/>
      <c r="H8" s="88"/>
      <c r="I8" s="88"/>
      <c r="J8" s="88"/>
      <c r="K8" s="88"/>
      <c r="L8" s="89"/>
      <c r="M8" s="17"/>
      <c r="N8" s="88"/>
      <c r="O8" s="3"/>
      <c r="P8" s="3"/>
      <c r="Q8" s="90"/>
      <c r="R8" s="91"/>
      <c r="S8" s="90"/>
      <c r="T8" s="91"/>
      <c r="U8" s="90"/>
      <c r="V8" s="91"/>
      <c r="W8" s="90"/>
      <c r="X8" s="91"/>
      <c r="Y8" s="90"/>
      <c r="Z8" s="91"/>
      <c r="AA8" s="90"/>
      <c r="AB8" s="91"/>
      <c r="AC8" s="17"/>
      <c r="AD8" s="17"/>
      <c r="AE8" s="17"/>
      <c r="AF8" s="17"/>
    </row>
    <row x14ac:dyDescent="0.25" r="9" customHeight="1" ht="18">
      <c r="A9" s="1" t="s">
        <v>119</v>
      </c>
      <c r="B9" s="4"/>
      <c r="C9" s="17"/>
      <c r="D9" s="74"/>
      <c r="E9" s="88"/>
      <c r="F9" s="88"/>
      <c r="G9" s="88"/>
      <c r="H9" s="88"/>
      <c r="I9" s="88"/>
      <c r="J9" s="88"/>
      <c r="K9" s="88"/>
      <c r="L9" s="89"/>
      <c r="M9" s="17"/>
      <c r="N9" s="88"/>
      <c r="O9" s="3"/>
      <c r="P9" s="3"/>
      <c r="Q9" s="90"/>
      <c r="R9" s="91"/>
      <c r="S9" s="90"/>
      <c r="T9" s="91"/>
      <c r="U9" s="90"/>
      <c r="V9" s="91"/>
      <c r="W9" s="90"/>
      <c r="X9" s="91"/>
      <c r="Y9" s="90"/>
      <c r="Z9" s="91"/>
      <c r="AA9" s="90"/>
      <c r="AB9" s="91"/>
      <c r="AC9" s="17"/>
      <c r="AD9" s="17"/>
      <c r="AE9" s="17"/>
      <c r="AF9" s="17"/>
    </row>
    <row x14ac:dyDescent="0.25" r="10" customHeight="1" ht="18">
      <c r="A10" s="1" t="s">
        <v>120</v>
      </c>
      <c r="B10" s="79" t="s">
        <v>137</v>
      </c>
      <c r="C10" s="17"/>
      <c r="D10" s="74"/>
      <c r="E10" s="88"/>
      <c r="F10" s="88"/>
      <c r="G10" s="88"/>
      <c r="H10" s="88"/>
      <c r="I10" s="88"/>
      <c r="J10" s="88"/>
      <c r="K10" s="88"/>
      <c r="L10" s="89"/>
      <c r="M10" s="17"/>
      <c r="N10" s="88"/>
      <c r="O10" s="3"/>
      <c r="P10" s="3"/>
      <c r="Q10" s="90"/>
      <c r="R10" s="91"/>
      <c r="S10" s="90"/>
      <c r="T10" s="91"/>
      <c r="U10" s="90"/>
      <c r="V10" s="91"/>
      <c r="W10" s="90"/>
      <c r="X10" s="91"/>
      <c r="Y10" s="90"/>
      <c r="Z10" s="91"/>
      <c r="AA10" s="90"/>
      <c r="AB10" s="91"/>
      <c r="AC10" s="17"/>
      <c r="AD10" s="17"/>
      <c r="AE10" s="17"/>
      <c r="AF10" s="17"/>
    </row>
    <row x14ac:dyDescent="0.25" r="11" customHeight="1" ht="18">
      <c r="A11" s="1" t="s">
        <v>121</v>
      </c>
      <c r="B11" s="4"/>
      <c r="C11" s="17"/>
      <c r="D11" s="74"/>
      <c r="E11" s="88"/>
      <c r="F11" s="88"/>
      <c r="G11" s="88"/>
      <c r="H11" s="88"/>
      <c r="I11" s="88"/>
      <c r="J11" s="88"/>
      <c r="K11" s="88"/>
      <c r="L11" s="89"/>
      <c r="M11" s="17"/>
      <c r="N11" s="88"/>
      <c r="O11" s="3"/>
      <c r="P11" s="3"/>
      <c r="Q11" s="90"/>
      <c r="R11" s="91"/>
      <c r="S11" s="90"/>
      <c r="T11" s="91"/>
      <c r="U11" s="90"/>
      <c r="V11" s="91"/>
      <c r="W11" s="90"/>
      <c r="X11" s="91"/>
      <c r="Y11" s="90"/>
      <c r="Z11" s="91"/>
      <c r="AA11" s="90"/>
      <c r="AB11" s="91"/>
      <c r="AC11" s="17"/>
      <c r="AD11" s="17"/>
      <c r="AE11" s="17"/>
      <c r="AF11" s="17"/>
    </row>
    <row x14ac:dyDescent="0.25" r="12" customHeight="1" ht="18">
      <c r="A12" s="1"/>
      <c r="B12" s="4"/>
      <c r="C12" s="17"/>
      <c r="D12" s="74"/>
      <c r="E12" s="88"/>
      <c r="F12" s="88"/>
      <c r="G12" s="88"/>
      <c r="H12" s="88"/>
      <c r="I12" s="88"/>
      <c r="J12" s="88"/>
      <c r="K12" s="88"/>
      <c r="L12" s="89"/>
      <c r="M12" s="17"/>
      <c r="N12" s="88"/>
      <c r="O12" s="3"/>
      <c r="P12" s="3"/>
      <c r="Q12" s="90"/>
      <c r="R12" s="91"/>
      <c r="S12" s="90"/>
      <c r="T12" s="91"/>
      <c r="U12" s="90"/>
      <c r="V12" s="91"/>
      <c r="W12" s="90"/>
      <c r="X12" s="91"/>
      <c r="Y12" s="90"/>
      <c r="Z12" s="91"/>
      <c r="AA12" s="90"/>
      <c r="AB12" s="91"/>
      <c r="AC12" s="17"/>
      <c r="AD12" s="17"/>
      <c r="AE12" s="17"/>
      <c r="AF12" s="17"/>
    </row>
    <row x14ac:dyDescent="0.25" r="13" customHeight="1" ht="18">
      <c r="A13" s="1"/>
      <c r="B13" s="4"/>
      <c r="C13" s="17"/>
      <c r="D13" s="74"/>
      <c r="E13" s="88"/>
      <c r="F13" s="88"/>
      <c r="G13" s="88"/>
      <c r="H13" s="88"/>
      <c r="I13" s="88"/>
      <c r="J13" s="88"/>
      <c r="K13" s="88"/>
      <c r="L13" s="89"/>
      <c r="M13" s="17"/>
      <c r="N13" s="88"/>
      <c r="O13" s="3"/>
      <c r="P13" s="3"/>
      <c r="Q13" s="90"/>
      <c r="R13" s="91"/>
      <c r="S13" s="90"/>
      <c r="T13" s="91"/>
      <c r="U13" s="90"/>
      <c r="V13" s="91"/>
      <c r="W13" s="90"/>
      <c r="X13" s="91"/>
      <c r="Y13" s="90"/>
      <c r="Z13" s="91"/>
      <c r="AA13" s="90"/>
      <c r="AB13" s="91"/>
      <c r="AC13" s="17"/>
      <c r="AD13" s="17"/>
      <c r="AE13" s="17"/>
      <c r="AF13" s="17"/>
    </row>
    <row x14ac:dyDescent="0.25" r="14" customHeight="1" ht="18">
      <c r="A14" s="1"/>
      <c r="B14" s="4"/>
      <c r="C14" s="17"/>
      <c r="D14" s="74"/>
      <c r="E14" s="88"/>
      <c r="F14" s="88"/>
      <c r="G14" s="88"/>
      <c r="H14" s="88"/>
      <c r="I14" s="88"/>
      <c r="J14" s="88"/>
      <c r="K14" s="88"/>
      <c r="L14" s="89"/>
      <c r="M14" s="17"/>
      <c r="N14" s="88"/>
      <c r="O14" s="3"/>
      <c r="P14" s="3"/>
      <c r="Q14" s="90"/>
      <c r="R14" s="91"/>
      <c r="S14" s="90"/>
      <c r="T14" s="91"/>
      <c r="U14" s="90"/>
      <c r="V14" s="91"/>
      <c r="W14" s="90"/>
      <c r="X14" s="91"/>
      <c r="Y14" s="90"/>
      <c r="Z14" s="91"/>
      <c r="AA14" s="90"/>
      <c r="AB14" s="91"/>
      <c r="AC14" s="17"/>
      <c r="AD14" s="17"/>
      <c r="AE14" s="17"/>
      <c r="AF14" s="17"/>
    </row>
    <row x14ac:dyDescent="0.25" r="15" customHeight="1" ht="18">
      <c r="A15" s="1"/>
      <c r="B15" s="4"/>
      <c r="C15" s="17"/>
      <c r="D15" s="74"/>
      <c r="E15" s="88"/>
      <c r="F15" s="88"/>
      <c r="G15" s="88"/>
      <c r="H15" s="88"/>
      <c r="I15" s="88"/>
      <c r="J15" s="88"/>
      <c r="K15" s="88"/>
      <c r="L15" s="89"/>
      <c r="M15" s="17"/>
      <c r="N15" s="88"/>
      <c r="O15" s="3"/>
      <c r="P15" s="3"/>
      <c r="Q15" s="90"/>
      <c r="R15" s="91"/>
      <c r="S15" s="90"/>
      <c r="T15" s="91"/>
      <c r="U15" s="90"/>
      <c r="V15" s="91"/>
      <c r="W15" s="90"/>
      <c r="X15" s="91"/>
      <c r="Y15" s="90"/>
      <c r="Z15" s="91"/>
      <c r="AA15" s="90"/>
      <c r="AB15" s="91"/>
      <c r="AC15" s="17"/>
      <c r="AD15" s="17"/>
      <c r="AE15" s="17"/>
      <c r="AF15" s="17"/>
    </row>
    <row x14ac:dyDescent="0.25" r="16" customHeight="1" ht="18">
      <c r="A16" s="1"/>
      <c r="B16" s="4"/>
      <c r="C16" s="17"/>
      <c r="D16" s="74"/>
      <c r="E16" s="88"/>
      <c r="F16" s="88"/>
      <c r="G16" s="88"/>
      <c r="H16" s="88"/>
      <c r="I16" s="88"/>
      <c r="J16" s="88"/>
      <c r="K16" s="88"/>
      <c r="L16" s="89"/>
      <c r="M16" s="17"/>
      <c r="N16" s="88"/>
      <c r="O16" s="3"/>
      <c r="P16" s="3"/>
      <c r="Q16" s="90"/>
      <c r="R16" s="91"/>
      <c r="S16" s="90"/>
      <c r="T16" s="91"/>
      <c r="U16" s="90"/>
      <c r="V16" s="91"/>
      <c r="W16" s="90"/>
      <c r="X16" s="91"/>
      <c r="Y16" s="90"/>
      <c r="Z16" s="91"/>
      <c r="AA16" s="90"/>
      <c r="AB16" s="91"/>
      <c r="AC16" s="17"/>
      <c r="AD16" s="17"/>
      <c r="AE16" s="17"/>
      <c r="AF16" s="17"/>
    </row>
    <row x14ac:dyDescent="0.25" r="17" customHeight="1" ht="206.5">
      <c r="A17" s="1"/>
      <c r="B17" s="80" t="s">
        <v>122</v>
      </c>
      <c r="C17" s="81"/>
      <c r="D17" s="82" t="s">
        <v>124</v>
      </c>
      <c r="E17" s="95" t="s">
        <v>138</v>
      </c>
      <c r="F17" s="95" t="s">
        <v>139</v>
      </c>
      <c r="G17" s="95" t="s">
        <v>140</v>
      </c>
      <c r="H17" s="95" t="s">
        <v>141</v>
      </c>
      <c r="I17" s="95" t="s">
        <v>142</v>
      </c>
      <c r="J17" s="95" t="s">
        <v>143</v>
      </c>
      <c r="K17" s="95" t="s">
        <v>144</v>
      </c>
      <c r="L17" s="96" t="s">
        <v>145</v>
      </c>
      <c r="M17" s="81"/>
      <c r="N17" s="95" t="s">
        <v>146</v>
      </c>
      <c r="O17" s="97" t="s">
        <v>138</v>
      </c>
      <c r="P17" s="98"/>
      <c r="Q17" s="99" t="s">
        <v>139</v>
      </c>
      <c r="R17" s="100"/>
      <c r="S17" s="99" t="s">
        <v>147</v>
      </c>
      <c r="T17" s="100"/>
      <c r="U17" s="99" t="s">
        <v>141</v>
      </c>
      <c r="V17" s="100"/>
      <c r="W17" s="99" t="s">
        <v>142</v>
      </c>
      <c r="X17" s="100"/>
      <c r="Y17" s="99" t="s">
        <v>143</v>
      </c>
      <c r="Z17" s="100"/>
      <c r="AA17" s="99" t="s">
        <v>144</v>
      </c>
      <c r="AB17" s="100"/>
      <c r="AC17" s="81"/>
      <c r="AD17" s="81"/>
      <c r="AE17" s="81"/>
      <c r="AF17" s="81"/>
    </row>
    <row x14ac:dyDescent="0.25" r="18" customHeight="1" ht="18">
      <c r="A18" s="75" t="s">
        <v>63</v>
      </c>
      <c r="B18" s="4"/>
      <c r="C18" s="17"/>
      <c r="D18" s="74"/>
      <c r="E18" s="88"/>
      <c r="F18" s="88"/>
      <c r="G18" s="88"/>
      <c r="H18" s="88"/>
      <c r="I18" s="88"/>
      <c r="J18" s="88"/>
      <c r="K18" s="88"/>
      <c r="L18" s="89"/>
      <c r="M18" s="17"/>
      <c r="N18" s="88"/>
      <c r="O18" s="94" t="s">
        <v>148</v>
      </c>
      <c r="P18" s="101" t="s">
        <v>149</v>
      </c>
      <c r="Q18" s="94" t="s">
        <v>148</v>
      </c>
      <c r="R18" s="101" t="s">
        <v>149</v>
      </c>
      <c r="S18" s="94" t="s">
        <v>148</v>
      </c>
      <c r="T18" s="101" t="s">
        <v>149</v>
      </c>
      <c r="U18" s="94" t="s">
        <v>148</v>
      </c>
      <c r="V18" s="102" t="s">
        <v>149</v>
      </c>
      <c r="W18" s="94" t="s">
        <v>148</v>
      </c>
      <c r="X18" s="102" t="s">
        <v>149</v>
      </c>
      <c r="Y18" s="94" t="s">
        <v>148</v>
      </c>
      <c r="Z18" s="102" t="s">
        <v>149</v>
      </c>
      <c r="AA18" s="94" t="s">
        <v>148</v>
      </c>
      <c r="AB18" s="102" t="s">
        <v>149</v>
      </c>
      <c r="AC18" s="17"/>
      <c r="AD18" s="17"/>
      <c r="AE18" s="17"/>
      <c r="AF18" s="17"/>
    </row>
    <row x14ac:dyDescent="0.25" r="19" customHeight="1" ht="18">
      <c r="A19" s="75" t="s">
        <v>126</v>
      </c>
      <c r="B19" s="4"/>
      <c r="C19" s="17"/>
      <c r="D19" s="74"/>
      <c r="E19" s="88"/>
      <c r="F19" s="88"/>
      <c r="G19" s="88"/>
      <c r="H19" s="88"/>
      <c r="I19" s="88"/>
      <c r="J19" s="88"/>
      <c r="K19" s="88"/>
      <c r="L19" s="89"/>
      <c r="M19" s="17"/>
      <c r="N19" s="88"/>
      <c r="O19" s="3"/>
      <c r="P19" s="3"/>
      <c r="Q19" s="90"/>
      <c r="R19" s="91"/>
      <c r="S19" s="90"/>
      <c r="T19" s="91"/>
      <c r="U19" s="90"/>
      <c r="V19" s="91"/>
      <c r="W19" s="90"/>
      <c r="X19" s="91"/>
      <c r="Y19" s="90"/>
      <c r="Z19" s="91"/>
      <c r="AA19" s="90"/>
      <c r="AB19" s="91"/>
      <c r="AC19" s="17"/>
      <c r="AD19" s="17"/>
      <c r="AE19" s="17"/>
      <c r="AF19" s="17"/>
    </row>
    <row x14ac:dyDescent="0.25" r="20" customHeight="1" ht="18">
      <c r="A20" s="103" t="s">
        <v>150</v>
      </c>
      <c r="B20" s="4"/>
      <c r="C20" s="81"/>
      <c r="D20" s="82"/>
      <c r="E20" s="95"/>
      <c r="F20" s="95"/>
      <c r="G20" s="95"/>
      <c r="H20" s="95"/>
      <c r="I20" s="104"/>
      <c r="J20" s="105"/>
      <c r="K20" s="105"/>
      <c r="L20" s="96"/>
      <c r="M20" s="81"/>
      <c r="N20" s="95"/>
      <c r="O20" s="97"/>
      <c r="P20" s="98">
        <v>0.95</v>
      </c>
      <c r="Q20" s="99"/>
      <c r="R20" s="98">
        <v>0.95</v>
      </c>
      <c r="S20" s="106"/>
      <c r="T20" s="98">
        <v>0.95</v>
      </c>
      <c r="U20" s="106"/>
      <c r="V20" s="107">
        <v>0.95</v>
      </c>
      <c r="W20" s="99"/>
      <c r="X20" s="107">
        <v>0.95</v>
      </c>
      <c r="Y20" s="99"/>
      <c r="Z20" s="107">
        <v>0.95</v>
      </c>
      <c r="AA20" s="99"/>
      <c r="AB20" s="107">
        <v>0.95</v>
      </c>
      <c r="AC20" s="81"/>
      <c r="AD20" s="81"/>
      <c r="AE20" s="81"/>
      <c r="AF20" s="81"/>
    </row>
    <row x14ac:dyDescent="0.25" r="21" customHeight="1" ht="18">
      <c r="A21" s="103" t="s">
        <v>151</v>
      </c>
      <c r="B21" s="4"/>
      <c r="C21" s="81"/>
      <c r="D21" s="82"/>
      <c r="E21" s="95"/>
      <c r="F21" s="95"/>
      <c r="G21" s="95"/>
      <c r="H21" s="95"/>
      <c r="I21" s="104"/>
      <c r="J21" s="105"/>
      <c r="K21" s="105"/>
      <c r="L21" s="96"/>
      <c r="M21" s="81"/>
      <c r="N21" s="95"/>
      <c r="O21" s="97"/>
      <c r="P21" s="98"/>
      <c r="Q21" s="99"/>
      <c r="R21" s="100"/>
      <c r="S21" s="99"/>
      <c r="T21" s="100"/>
      <c r="U21" s="99"/>
      <c r="V21" s="100"/>
      <c r="W21" s="99"/>
      <c r="X21" s="100"/>
      <c r="Y21" s="99"/>
      <c r="Z21" s="100"/>
      <c r="AA21" s="99"/>
      <c r="AB21" s="100"/>
      <c r="AC21" s="81"/>
      <c r="AD21" s="81"/>
      <c r="AE21" s="81"/>
      <c r="AF21" s="81"/>
    </row>
    <row x14ac:dyDescent="0.25" r="22" customHeight="1" ht="18">
      <c r="A22" s="1"/>
      <c r="B22" s="4">
        <v>0</v>
      </c>
      <c r="C22" s="17" t="s">
        <v>123</v>
      </c>
      <c r="D22" s="74">
        <v>44743</v>
      </c>
      <c r="E22" s="108">
        <v>0.25</v>
      </c>
      <c r="F22" s="101">
        <v>0.1</v>
      </c>
      <c r="G22" s="108">
        <v>0.05</v>
      </c>
      <c r="H22" s="108">
        <v>0.1</v>
      </c>
      <c r="I22" s="108">
        <v>0.2</v>
      </c>
      <c r="J22" s="108">
        <v>0.1</v>
      </c>
      <c r="K22" s="108">
        <v>0.2</v>
      </c>
      <c r="L22" s="109">
        <f>SUM(E22:K22)</f>
      </c>
      <c r="M22" s="109"/>
      <c r="N22" s="88">
        <f>E$22*O22+F$22*Q22+G$22*S22+H$22*U22+I$22*W22+J$22*Y22+K$22*AA22</f>
      </c>
      <c r="O22" s="110">
        <v>1</v>
      </c>
      <c r="P22" s="111">
        <v>0.2</v>
      </c>
      <c r="Q22" s="110">
        <v>1</v>
      </c>
      <c r="R22" s="112">
        <v>0.15</v>
      </c>
      <c r="S22" s="110">
        <v>1</v>
      </c>
      <c r="T22" s="112">
        <v>0.1</v>
      </c>
      <c r="U22" s="110">
        <v>1</v>
      </c>
      <c r="V22" s="112">
        <v>0.2</v>
      </c>
      <c r="W22" s="110">
        <v>1</v>
      </c>
      <c r="X22" s="112">
        <v>0.2</v>
      </c>
      <c r="Y22" s="110">
        <v>1</v>
      </c>
      <c r="Z22" s="112">
        <v>0.08</v>
      </c>
      <c r="AA22" s="110">
        <v>1</v>
      </c>
      <c r="AB22" s="112">
        <v>0.1</v>
      </c>
      <c r="AC22" s="113"/>
      <c r="AD22" s="113"/>
      <c r="AE22" s="114"/>
      <c r="AF22" s="114"/>
    </row>
    <row x14ac:dyDescent="0.25" r="23" customHeight="1" ht="18">
      <c r="A23" s="1"/>
      <c r="B23" s="4">
        <f>1+B22</f>
      </c>
      <c r="C23" s="17"/>
      <c r="D23" s="74"/>
      <c r="E23" s="115"/>
      <c r="F23" s="115"/>
      <c r="G23" s="115"/>
      <c r="H23" s="88"/>
      <c r="I23" s="88"/>
      <c r="J23" s="115"/>
      <c r="K23" s="88"/>
      <c r="L23" s="89"/>
      <c r="M23" s="17"/>
      <c r="N23" s="88">
        <f>E$22*O23+F$22*Q23+G$22*S23+H$22*U23+I$22*W23+J$22*Y23+K$22*AA23</f>
      </c>
      <c r="O23" s="110">
        <f>O22*(1+P22)</f>
      </c>
      <c r="P23" s="101">
        <f>P22*P$20</f>
      </c>
      <c r="Q23" s="110">
        <f>Q22*(1+R22)</f>
      </c>
      <c r="R23" s="101">
        <f>R22*R$20</f>
      </c>
      <c r="S23" s="110">
        <f>S22*(1+T22)</f>
      </c>
      <c r="T23" s="101">
        <f>T22*T$20</f>
      </c>
      <c r="U23" s="110">
        <f>U22*(1+V22)</f>
      </c>
      <c r="V23" s="102">
        <f>V22*V$20</f>
      </c>
      <c r="W23" s="110">
        <f>W22*(1+X22)</f>
      </c>
      <c r="X23" s="102">
        <f>X22*X$20</f>
      </c>
      <c r="Y23" s="110">
        <f>Y22*(1+Z22)</f>
      </c>
      <c r="Z23" s="102">
        <f>Z22*Z$20</f>
      </c>
      <c r="AA23" s="110">
        <f>AA22*(1+AB22)</f>
      </c>
      <c r="AB23" s="102">
        <f>AB22*AB$20</f>
      </c>
      <c r="AC23" s="17"/>
      <c r="AD23" s="17"/>
      <c r="AE23" s="17"/>
      <c r="AF23" s="17"/>
    </row>
    <row x14ac:dyDescent="0.25" r="24" customHeight="1" ht="18">
      <c r="A24" s="1"/>
      <c r="B24" s="4">
        <f>1+B23</f>
      </c>
      <c r="C24" s="17"/>
      <c r="D24" s="74"/>
      <c r="E24" s="115"/>
      <c r="F24" s="115"/>
      <c r="G24" s="115"/>
      <c r="H24" s="88"/>
      <c r="I24" s="88"/>
      <c r="J24" s="115"/>
      <c r="K24" s="88"/>
      <c r="L24" s="89"/>
      <c r="M24" s="17"/>
      <c r="N24" s="88">
        <f>E$22*O24+F$22*Q24+G$22*S24+H$22*U24+I$22*W24+J$22*Y24+K$22*AA24</f>
      </c>
      <c r="O24" s="110">
        <f>O23*(1+P23)</f>
      </c>
      <c r="P24" s="101">
        <f>P23*P$20</f>
      </c>
      <c r="Q24" s="110">
        <f>Q23*(1+R23)</f>
      </c>
      <c r="R24" s="101">
        <f>R23*R$20</f>
      </c>
      <c r="S24" s="110">
        <f>S23*(1+T23)</f>
      </c>
      <c r="T24" s="101">
        <f>T23*T$20</f>
      </c>
      <c r="U24" s="110">
        <f>U23*(1+V23)</f>
      </c>
      <c r="V24" s="102">
        <f>V23*V$20</f>
      </c>
      <c r="W24" s="110">
        <f>W23*(1+X23)</f>
      </c>
      <c r="X24" s="102">
        <f>X23*X$20</f>
      </c>
      <c r="Y24" s="110">
        <f>Y23*(1+Z23)</f>
      </c>
      <c r="Z24" s="102">
        <f>Z23*Z$20</f>
      </c>
      <c r="AA24" s="110">
        <f>AA23*(1+AB23)</f>
      </c>
      <c r="AB24" s="102">
        <f>AB23*AB$20</f>
      </c>
      <c r="AC24" s="17"/>
      <c r="AD24" s="17"/>
      <c r="AE24" s="17"/>
      <c r="AF24" s="17"/>
    </row>
    <row x14ac:dyDescent="0.25" r="25" customHeight="1" ht="18">
      <c r="A25" s="1"/>
      <c r="B25" s="4">
        <f>1+B24</f>
      </c>
      <c r="C25" s="17"/>
      <c r="D25" s="74"/>
      <c r="E25" s="115"/>
      <c r="F25" s="115"/>
      <c r="G25" s="115"/>
      <c r="H25" s="88"/>
      <c r="I25" s="88"/>
      <c r="J25" s="115"/>
      <c r="K25" s="88"/>
      <c r="L25" s="89"/>
      <c r="M25" s="17"/>
      <c r="N25" s="88">
        <f>E$22*O25+F$22*Q25+G$22*S25+H$22*U25+I$22*W25+J$22*Y25+K$22*AA25</f>
      </c>
      <c r="O25" s="110">
        <f>O24*(1+P24)</f>
      </c>
      <c r="P25" s="101">
        <f>P24*P$20</f>
      </c>
      <c r="Q25" s="110">
        <f>Q24*(1+R24)</f>
      </c>
      <c r="R25" s="101">
        <f>R24*R$20</f>
      </c>
      <c r="S25" s="110">
        <f>S24*(1+T24)</f>
      </c>
      <c r="T25" s="101">
        <f>T24*T$20</f>
      </c>
      <c r="U25" s="110">
        <f>U24*(1+V24)</f>
      </c>
      <c r="V25" s="102">
        <f>V24*V$20</f>
      </c>
      <c r="W25" s="110">
        <f>W24*(1+X24)</f>
      </c>
      <c r="X25" s="102">
        <f>X24*X$20</f>
      </c>
      <c r="Y25" s="110">
        <f>Y24*(1+Z24)</f>
      </c>
      <c r="Z25" s="102">
        <f>Z24*Z$20</f>
      </c>
      <c r="AA25" s="110">
        <f>AA24*(1+AB24)</f>
      </c>
      <c r="AB25" s="102">
        <f>AB24*AB$20</f>
      </c>
      <c r="AC25" s="17"/>
      <c r="AD25" s="17"/>
      <c r="AE25" s="17"/>
      <c r="AF25" s="17"/>
    </row>
    <row x14ac:dyDescent="0.25" r="26" customHeight="1" ht="18">
      <c r="A26" s="1"/>
      <c r="B26" s="4">
        <f>1+B25</f>
      </c>
      <c r="C26" s="17"/>
      <c r="D26" s="74"/>
      <c r="E26" s="115"/>
      <c r="F26" s="115"/>
      <c r="G26" s="115"/>
      <c r="H26" s="88"/>
      <c r="I26" s="88"/>
      <c r="J26" s="115"/>
      <c r="K26" s="88"/>
      <c r="L26" s="89"/>
      <c r="M26" s="17"/>
      <c r="N26" s="88">
        <f>E$22*O26+F$22*Q26+G$22*S26+H$22*U26+I$22*W26+J$22*Y26+K$22*AA26</f>
      </c>
      <c r="O26" s="110">
        <f>O25*(1+P25)</f>
      </c>
      <c r="P26" s="101">
        <f>P25*P$20</f>
      </c>
      <c r="Q26" s="110">
        <f>Q25*(1+R25)</f>
      </c>
      <c r="R26" s="101">
        <f>R25*R$20</f>
      </c>
      <c r="S26" s="110">
        <f>S25*(1+T25)</f>
      </c>
      <c r="T26" s="101">
        <f>T25*T$20</f>
      </c>
      <c r="U26" s="110">
        <f>U25*(1+V25)</f>
      </c>
      <c r="V26" s="102">
        <f>V25*V$20</f>
      </c>
      <c r="W26" s="110">
        <f>W25*(1+X25)</f>
      </c>
      <c r="X26" s="102">
        <f>X25*X$20</f>
      </c>
      <c r="Y26" s="110">
        <f>Y25*(1+Z25)</f>
      </c>
      <c r="Z26" s="102">
        <f>Z25*Z$20</f>
      </c>
      <c r="AA26" s="110">
        <f>AA25*(1+AB25)</f>
      </c>
      <c r="AB26" s="102">
        <f>AB25*AB$20</f>
      </c>
      <c r="AC26" s="17"/>
      <c r="AD26" s="17"/>
      <c r="AE26" s="17"/>
      <c r="AF26" s="17"/>
    </row>
    <row x14ac:dyDescent="0.25" r="27" customHeight="1" ht="18">
      <c r="A27" s="1"/>
      <c r="B27" s="4">
        <f>1+B26</f>
      </c>
      <c r="C27" s="17"/>
      <c r="D27" s="74"/>
      <c r="E27" s="115">
        <f>E$22*O27/$N27</f>
      </c>
      <c r="F27" s="115">
        <f>F$22*Q27/$N27</f>
      </c>
      <c r="G27" s="115">
        <f>G$22*S27/$N27</f>
      </c>
      <c r="H27" s="115">
        <f>H$22*U27/$N27</f>
      </c>
      <c r="I27" s="115">
        <f>I$22*W27/$N27</f>
      </c>
      <c r="J27" s="115">
        <f>J$22*Y27/$N27</f>
      </c>
      <c r="K27" s="115">
        <f>K$22*AA27/$N27</f>
      </c>
      <c r="L27" s="109">
        <f>SUM(E27:K27)</f>
      </c>
      <c r="M27" s="109"/>
      <c r="N27" s="88">
        <f>E$22*O27+F$22*Q27+G$22*S27+H$22*U27+I$22*W27+J$22*Y27+K$22*AA27</f>
      </c>
      <c r="O27" s="110">
        <f>O26*(1+P26)</f>
      </c>
      <c r="P27" s="101">
        <f>P26*P$20</f>
      </c>
      <c r="Q27" s="110">
        <f>Q26*(1+R26)</f>
      </c>
      <c r="R27" s="101">
        <f>R26*R$20</f>
      </c>
      <c r="S27" s="110">
        <f>S26*(1+T26)</f>
      </c>
      <c r="T27" s="101">
        <f>T26*T$20</f>
      </c>
      <c r="U27" s="110">
        <f>U26*(1+V26)</f>
      </c>
      <c r="V27" s="102">
        <f>V26*V$20</f>
      </c>
      <c r="W27" s="110">
        <f>W26*(1+X26)</f>
      </c>
      <c r="X27" s="102">
        <f>X26*X$20</f>
      </c>
      <c r="Y27" s="110">
        <f>Y26*(1+Z26)</f>
      </c>
      <c r="Z27" s="102">
        <f>Z26*Z$20</f>
      </c>
      <c r="AA27" s="110">
        <f>AA26*(1+AB26)</f>
      </c>
      <c r="AB27" s="102">
        <f>AB26*AB$20</f>
      </c>
      <c r="AC27" s="17"/>
      <c r="AD27" s="17"/>
      <c r="AE27" s="17"/>
      <c r="AF27" s="17"/>
    </row>
    <row x14ac:dyDescent="0.25" r="28" customHeight="1" ht="18">
      <c r="A28" s="1"/>
      <c r="B28" s="4">
        <f>1+B27</f>
      </c>
      <c r="C28" s="17"/>
      <c r="D28" s="74"/>
      <c r="E28" s="115"/>
      <c r="F28" s="115"/>
      <c r="G28" s="115"/>
      <c r="H28" s="88"/>
      <c r="I28" s="88"/>
      <c r="J28" s="115"/>
      <c r="K28" s="88"/>
      <c r="L28" s="89"/>
      <c r="M28" s="17"/>
      <c r="N28" s="88">
        <f>E$22*O28+F$22*Q28+G$22*S28+H$22*U28+I$22*W28+J$22*Y28+K$22*AA28</f>
      </c>
      <c r="O28" s="110">
        <f>O27*(1+P27)</f>
      </c>
      <c r="P28" s="101">
        <f>P27*P$20</f>
      </c>
      <c r="Q28" s="110">
        <f>Q27*(1+R27)</f>
      </c>
      <c r="R28" s="101">
        <f>R27*R$20</f>
      </c>
      <c r="S28" s="110">
        <f>S27*(1+T27)</f>
      </c>
      <c r="T28" s="101">
        <f>T27*T$20</f>
      </c>
      <c r="U28" s="110">
        <f>U27*(1+V27)</f>
      </c>
      <c r="V28" s="102">
        <f>V27*V$20</f>
      </c>
      <c r="W28" s="110">
        <f>W27*(1+X27)</f>
      </c>
      <c r="X28" s="102">
        <f>X27*X$20</f>
      </c>
      <c r="Y28" s="110">
        <f>Y27*(1+Z27)</f>
      </c>
      <c r="Z28" s="102">
        <f>Z27*Z$20</f>
      </c>
      <c r="AA28" s="110">
        <f>AA27*(1+AB27)</f>
      </c>
      <c r="AB28" s="102">
        <f>AB27*AB$20</f>
      </c>
      <c r="AC28" s="17"/>
      <c r="AD28" s="17"/>
      <c r="AE28" s="17"/>
      <c r="AF28" s="17"/>
    </row>
    <row x14ac:dyDescent="0.25" r="29" customHeight="1" ht="18">
      <c r="A29" s="1"/>
      <c r="B29" s="4">
        <f>1+B28</f>
      </c>
      <c r="C29" s="17"/>
      <c r="D29" s="74"/>
      <c r="E29" s="115"/>
      <c r="F29" s="115"/>
      <c r="G29" s="115"/>
      <c r="H29" s="88"/>
      <c r="I29" s="88"/>
      <c r="J29" s="115"/>
      <c r="K29" s="88"/>
      <c r="L29" s="89"/>
      <c r="M29" s="17"/>
      <c r="N29" s="88">
        <f>E$22*O29+F$22*Q29+G$22*S29+H$22*U29+I$22*W29+J$22*Y29+K$22*AA29</f>
      </c>
      <c r="O29" s="110">
        <f>O28*(1+P28)</f>
      </c>
      <c r="P29" s="101">
        <f>P28*P$20</f>
      </c>
      <c r="Q29" s="110">
        <f>Q28*(1+R28)</f>
      </c>
      <c r="R29" s="101">
        <f>R28*R$20</f>
      </c>
      <c r="S29" s="110">
        <f>S28*(1+T28)</f>
      </c>
      <c r="T29" s="101">
        <f>T28*T$20</f>
      </c>
      <c r="U29" s="110">
        <f>U28*(1+V28)</f>
      </c>
      <c r="V29" s="102">
        <f>V28*V$20</f>
      </c>
      <c r="W29" s="110">
        <f>W28*(1+X28)</f>
      </c>
      <c r="X29" s="102">
        <f>X28*X$20</f>
      </c>
      <c r="Y29" s="110">
        <f>Y28*(1+Z28)</f>
      </c>
      <c r="Z29" s="102">
        <f>Z28*Z$20</f>
      </c>
      <c r="AA29" s="110">
        <f>AA28*(1+AB28)</f>
      </c>
      <c r="AB29" s="102">
        <f>AB28*AB$20</f>
      </c>
      <c r="AC29" s="17"/>
      <c r="AD29" s="17"/>
      <c r="AE29" s="17"/>
      <c r="AF29" s="17"/>
    </row>
    <row x14ac:dyDescent="0.25" r="30" customHeight="1" ht="18">
      <c r="A30" s="1"/>
      <c r="B30" s="4">
        <f>1+B29</f>
      </c>
      <c r="C30" s="17"/>
      <c r="D30" s="74"/>
      <c r="E30" s="115"/>
      <c r="F30" s="115"/>
      <c r="G30" s="115"/>
      <c r="H30" s="88"/>
      <c r="I30" s="88"/>
      <c r="J30" s="115"/>
      <c r="K30" s="88"/>
      <c r="L30" s="89"/>
      <c r="M30" s="17"/>
      <c r="N30" s="88">
        <f>E$22*O30+F$22*Q30+G$22*S30+H$22*U30+I$22*W30+J$22*Y30+K$22*AA30</f>
      </c>
      <c r="O30" s="110">
        <f>O29*(1+P29)</f>
      </c>
      <c r="P30" s="101">
        <f>P29*P$20</f>
      </c>
      <c r="Q30" s="110">
        <f>Q29*(1+R29)</f>
      </c>
      <c r="R30" s="101">
        <f>R29*R$20</f>
      </c>
      <c r="S30" s="110">
        <f>S29*(1+T29)</f>
      </c>
      <c r="T30" s="101">
        <f>T29*T$20</f>
      </c>
      <c r="U30" s="110">
        <f>U29*(1+V29)</f>
      </c>
      <c r="V30" s="102">
        <f>V29*V$20</f>
      </c>
      <c r="W30" s="110">
        <f>W29*(1+X29)</f>
      </c>
      <c r="X30" s="102">
        <f>X29*X$20</f>
      </c>
      <c r="Y30" s="110">
        <f>Y29*(1+Z29)</f>
      </c>
      <c r="Z30" s="102">
        <f>Z29*Z$20</f>
      </c>
      <c r="AA30" s="110">
        <f>AA29*(1+AB29)</f>
      </c>
      <c r="AB30" s="102">
        <f>AB29*AB$20</f>
      </c>
      <c r="AC30" s="17"/>
      <c r="AD30" s="17"/>
      <c r="AE30" s="17"/>
      <c r="AF30" s="17"/>
    </row>
    <row x14ac:dyDescent="0.25" r="31" customHeight="1" ht="18">
      <c r="A31" s="1"/>
      <c r="B31" s="4">
        <f>1+B30</f>
      </c>
      <c r="C31" s="1"/>
      <c r="D31" s="78"/>
      <c r="E31" s="3"/>
      <c r="F31" s="3"/>
      <c r="G31" s="3"/>
      <c r="H31" s="3"/>
      <c r="I31" s="3"/>
      <c r="J31" s="3"/>
      <c r="K31" s="3"/>
      <c r="L31" s="16"/>
      <c r="M31" s="1"/>
      <c r="N31" s="88">
        <f>E$22*O31+F$22*Q31+G$22*S31+H$22*U31+I$22*W31+J$22*Y31+K$22*AA31</f>
      </c>
      <c r="O31" s="110">
        <f>O30*(1+P30)</f>
      </c>
      <c r="P31" s="101">
        <f>P30*P$20</f>
      </c>
      <c r="Q31" s="110">
        <f>Q30*(1+R30)</f>
      </c>
      <c r="R31" s="101">
        <f>R30*R$20</f>
      </c>
      <c r="S31" s="110">
        <f>S30*(1+T30)</f>
      </c>
      <c r="T31" s="101">
        <f>T30*T$20</f>
      </c>
      <c r="U31" s="110">
        <f>U30*(1+V30)</f>
      </c>
      <c r="V31" s="102">
        <f>V30*V$20</f>
      </c>
      <c r="W31" s="110">
        <f>W30*(1+X30)</f>
      </c>
      <c r="X31" s="102">
        <f>X30*X$20</f>
      </c>
      <c r="Y31" s="110">
        <f>Y30*(1+Z30)</f>
      </c>
      <c r="Z31" s="102">
        <f>Z30*Z$20</f>
      </c>
      <c r="AA31" s="110">
        <f>AA30*(1+AB30)</f>
      </c>
      <c r="AB31" s="102">
        <f>AB30*AB$20</f>
      </c>
      <c r="AC31" s="1"/>
      <c r="AD31" s="1"/>
      <c r="AE31" s="1"/>
      <c r="AF31" s="1"/>
    </row>
    <row x14ac:dyDescent="0.25" r="32" customHeight="1" ht="18">
      <c r="A32" s="1"/>
      <c r="B32" s="4">
        <f>1+B31</f>
      </c>
      <c r="C32" s="1"/>
      <c r="D32" s="78"/>
      <c r="E32" s="115">
        <f>E$22*O32/$N32</f>
      </c>
      <c r="F32" s="115">
        <f>F$22*Q32/$N32</f>
      </c>
      <c r="G32" s="115">
        <f>G$22*S32/$N32</f>
      </c>
      <c r="H32" s="115">
        <f>H$22*U32/$N32</f>
      </c>
      <c r="I32" s="115">
        <f>I$22*W32/$N32</f>
      </c>
      <c r="J32" s="115">
        <f>J$22*Y32/$N32</f>
      </c>
      <c r="K32" s="115">
        <f>K$22*AA32/$N32</f>
      </c>
      <c r="L32" s="109">
        <f>SUM(E32:K32)</f>
      </c>
      <c r="M32" s="109"/>
      <c r="N32" s="88">
        <f>E$22*O32+F$22*Q32+G$22*S32+H$22*U32+I$22*W32+J$22*Y32+K$22*AA32</f>
      </c>
      <c r="O32" s="110">
        <f>O31*(1+P31)</f>
      </c>
      <c r="P32" s="101">
        <f>P31*P$20</f>
      </c>
      <c r="Q32" s="110">
        <f>Q31*(1+R31)</f>
      </c>
      <c r="R32" s="101">
        <f>R31*R$20</f>
      </c>
      <c r="S32" s="110">
        <f>S31*(1+T31)</f>
      </c>
      <c r="T32" s="101">
        <f>T31*T$20</f>
      </c>
      <c r="U32" s="110">
        <f>U31*(1+V31)</f>
      </c>
      <c r="V32" s="102">
        <f>V31*V$20</f>
      </c>
      <c r="W32" s="110">
        <f>W31*(1+X31)</f>
      </c>
      <c r="X32" s="102">
        <f>X31*X$20</f>
      </c>
      <c r="Y32" s="110">
        <f>Y31*(1+Z31)</f>
      </c>
      <c r="Z32" s="102">
        <f>Z31*Z$20</f>
      </c>
      <c r="AA32" s="110">
        <f>AA31*(1+AB31)</f>
      </c>
      <c r="AB32" s="102">
        <f>AB31*AB$20</f>
      </c>
      <c r="AC32" s="1"/>
      <c r="AD32" s="1"/>
      <c r="AE32" s="1"/>
      <c r="AF32" s="1"/>
    </row>
    <row x14ac:dyDescent="0.25" r="33" customHeight="1" ht="18">
      <c r="A33" s="1"/>
      <c r="B33" s="4">
        <f>1+B32</f>
      </c>
      <c r="C33" s="1"/>
      <c r="D33" s="78"/>
      <c r="E33" s="3"/>
      <c r="F33" s="3"/>
      <c r="G33" s="3"/>
      <c r="H33" s="3"/>
      <c r="I33" s="3"/>
      <c r="J33" s="3"/>
      <c r="K33" s="3"/>
      <c r="L33" s="16"/>
      <c r="M33" s="1"/>
      <c r="N33" s="88">
        <f>E$22*O33+F$22*Q33+G$22*S33+H$22*U33+I$22*W33+J$22*Y33+K$22*AA33</f>
      </c>
      <c r="O33" s="110">
        <f>O32*(1+P32)</f>
      </c>
      <c r="P33" s="101">
        <f>P32*P$20</f>
      </c>
      <c r="Q33" s="110">
        <f>Q32*(1+R32)</f>
      </c>
      <c r="R33" s="101">
        <f>R32*R$20</f>
      </c>
      <c r="S33" s="110">
        <f>S32*(1+T32)</f>
      </c>
      <c r="T33" s="101">
        <f>T32*T$20</f>
      </c>
      <c r="U33" s="110">
        <f>U32*(1+V32)</f>
      </c>
      <c r="V33" s="102">
        <f>V32*V$20</f>
      </c>
      <c r="W33" s="110">
        <f>W32*(1+X32)</f>
      </c>
      <c r="X33" s="102">
        <f>X32*X$20</f>
      </c>
      <c r="Y33" s="110">
        <f>Y32*(1+Z32)</f>
      </c>
      <c r="Z33" s="102">
        <f>Z32*Z$20</f>
      </c>
      <c r="AA33" s="110">
        <f>AA32*(1+AB32)</f>
      </c>
      <c r="AB33" s="102">
        <f>AB32*AB$20</f>
      </c>
      <c r="AC33" s="1"/>
      <c r="AD33" s="1"/>
      <c r="AE33" s="1"/>
      <c r="AF33" s="1"/>
    </row>
    <row x14ac:dyDescent="0.25" r="34" customHeight="1" ht="18">
      <c r="A34" s="1"/>
      <c r="B34" s="4">
        <f>1+B33</f>
      </c>
      <c r="C34" s="1"/>
      <c r="D34" s="78"/>
      <c r="E34" s="3"/>
      <c r="F34" s="3"/>
      <c r="G34" s="3"/>
      <c r="H34" s="3"/>
      <c r="I34" s="3"/>
      <c r="J34" s="3"/>
      <c r="K34" s="3"/>
      <c r="L34" s="16"/>
      <c r="M34" s="1"/>
      <c r="N34" s="88">
        <f>E$22*O34+F$22*Q34+G$22*S34+H$22*U34+I$22*W34+J$22*Y34+K$22*AA34</f>
      </c>
      <c r="O34" s="110">
        <f>O33*(1+P33)</f>
      </c>
      <c r="P34" s="101">
        <f>P33*P$20</f>
      </c>
      <c r="Q34" s="110">
        <f>Q33*(1+R33)</f>
      </c>
      <c r="R34" s="101">
        <f>R33*R$20</f>
      </c>
      <c r="S34" s="110">
        <f>S33*(1+T33)</f>
      </c>
      <c r="T34" s="101">
        <f>T33*T$20</f>
      </c>
      <c r="U34" s="110">
        <f>U33*(1+V33)</f>
      </c>
      <c r="V34" s="102">
        <f>V33*V$20</f>
      </c>
      <c r="W34" s="110">
        <f>W33*(1+X33)</f>
      </c>
      <c r="X34" s="102">
        <f>X33*X$20</f>
      </c>
      <c r="Y34" s="110">
        <f>Y33*(1+Z33)</f>
      </c>
      <c r="Z34" s="102">
        <f>Z33*Z$20</f>
      </c>
      <c r="AA34" s="110">
        <f>AA33*(1+AB33)</f>
      </c>
      <c r="AB34" s="102">
        <f>AB33*AB$20</f>
      </c>
      <c r="AC34" s="1"/>
      <c r="AD34" s="1"/>
      <c r="AE34" s="1"/>
      <c r="AF34" s="1"/>
    </row>
    <row x14ac:dyDescent="0.25" r="35" customHeight="1" ht="18">
      <c r="A35" s="1"/>
      <c r="B35" s="4">
        <f>1+B34</f>
      </c>
      <c r="C35" s="1"/>
      <c r="D35" s="78"/>
      <c r="E35" s="3"/>
      <c r="F35" s="3"/>
      <c r="G35" s="3"/>
      <c r="H35" s="3"/>
      <c r="I35" s="3"/>
      <c r="J35" s="3"/>
      <c r="K35" s="3"/>
      <c r="L35" s="16"/>
      <c r="M35" s="1"/>
      <c r="N35" s="88">
        <f>E$22*O35+F$22*Q35+G$22*S35+H$22*U35+I$22*W35+J$22*Y35+K$22*AA35</f>
      </c>
      <c r="O35" s="110">
        <f>O34*(1+P34)</f>
      </c>
      <c r="P35" s="101">
        <f>P34*P$20</f>
      </c>
      <c r="Q35" s="110">
        <f>Q34*(1+R34)</f>
      </c>
      <c r="R35" s="101">
        <f>R34*R$20</f>
      </c>
      <c r="S35" s="110">
        <f>S34*(1+T34)</f>
      </c>
      <c r="T35" s="101">
        <f>T34*T$20</f>
      </c>
      <c r="U35" s="110">
        <f>U34*(1+V34)</f>
      </c>
      <c r="V35" s="102">
        <f>V34*V$20</f>
      </c>
      <c r="W35" s="110">
        <f>W34*(1+X34)</f>
      </c>
      <c r="X35" s="102">
        <f>X34*X$20</f>
      </c>
      <c r="Y35" s="110">
        <f>Y34*(1+Z34)</f>
      </c>
      <c r="Z35" s="102">
        <f>Z34*Z$20</f>
      </c>
      <c r="AA35" s="110">
        <f>AA34*(1+AB34)</f>
      </c>
      <c r="AB35" s="102">
        <f>AB34*AB$20</f>
      </c>
      <c r="AC35" s="1"/>
      <c r="AD35" s="1"/>
      <c r="AE35" s="1"/>
      <c r="AF35" s="1"/>
    </row>
    <row x14ac:dyDescent="0.25" r="36" customHeight="1" ht="18">
      <c r="A36" s="1"/>
      <c r="B36" s="4">
        <f>1+B35</f>
      </c>
      <c r="C36" s="1"/>
      <c r="D36" s="78"/>
      <c r="E36" s="3"/>
      <c r="F36" s="3"/>
      <c r="G36" s="3"/>
      <c r="H36" s="3"/>
      <c r="I36" s="3"/>
      <c r="J36" s="3"/>
      <c r="K36" s="3"/>
      <c r="L36" s="16"/>
      <c r="M36" s="1"/>
      <c r="N36" s="88">
        <f>E$22*O36+F$22*Q36+G$22*S36+H$22*U36+I$22*W36+J$22*Y36+K$22*AA36</f>
      </c>
      <c r="O36" s="110">
        <f>O35*(1+P35)</f>
      </c>
      <c r="P36" s="101">
        <f>P35*P$20</f>
      </c>
      <c r="Q36" s="110">
        <f>Q35*(1+R35)</f>
      </c>
      <c r="R36" s="101">
        <f>R35*R$20</f>
      </c>
      <c r="S36" s="110">
        <f>S35*(1+T35)</f>
      </c>
      <c r="T36" s="101">
        <f>T35*T$20</f>
      </c>
      <c r="U36" s="110">
        <f>U35*(1+V35)</f>
      </c>
      <c r="V36" s="102">
        <f>V35*V$20</f>
      </c>
      <c r="W36" s="110">
        <f>W35*(1+X35)</f>
      </c>
      <c r="X36" s="102">
        <f>X35*X$20</f>
      </c>
      <c r="Y36" s="110">
        <f>Y35*(1+Z35)</f>
      </c>
      <c r="Z36" s="102">
        <f>Z35*Z$20</f>
      </c>
      <c r="AA36" s="110">
        <f>AA35*(1+AB35)</f>
      </c>
      <c r="AB36" s="102">
        <f>AB35*AB$20</f>
      </c>
      <c r="AC36" s="1"/>
      <c r="AD36" s="1"/>
      <c r="AE36" s="1"/>
      <c r="AF36" s="1"/>
    </row>
    <row x14ac:dyDescent="0.25" r="37" customHeight="1" ht="18">
      <c r="A37" s="1"/>
      <c r="B37" s="4">
        <f>1+B36</f>
      </c>
      <c r="C37" s="1"/>
      <c r="D37" s="78"/>
      <c r="E37" s="115">
        <f>E$22*O37/$N37</f>
      </c>
      <c r="F37" s="115">
        <f>F$22*Q37/$N37</f>
      </c>
      <c r="G37" s="115">
        <f>G$22*S37/$N37</f>
      </c>
      <c r="H37" s="115">
        <f>H$22*U37/$N37</f>
      </c>
      <c r="I37" s="115">
        <f>I$22*W37/$N37</f>
      </c>
      <c r="J37" s="115">
        <f>J$22*Y37/$N37</f>
      </c>
      <c r="K37" s="115">
        <f>K$22*AA37/$N37</f>
      </c>
      <c r="L37" s="109">
        <f>SUM(E37:K37)</f>
      </c>
      <c r="M37" s="109"/>
      <c r="N37" s="88">
        <f>E$22*O37+F$22*Q37+G$22*S37+H$22*U37+I$22*W37+J$22*Y37+K$22*AA37</f>
      </c>
      <c r="O37" s="110">
        <f>O36*(1+P36)</f>
      </c>
      <c r="P37" s="101">
        <f>P36*P$20</f>
      </c>
      <c r="Q37" s="110">
        <f>Q36*(1+R36)</f>
      </c>
      <c r="R37" s="101">
        <f>R36*R$20</f>
      </c>
      <c r="S37" s="110">
        <f>S36*(1+T36)</f>
      </c>
      <c r="T37" s="101">
        <f>T36*T$20</f>
      </c>
      <c r="U37" s="110">
        <f>U36*(1+V36)</f>
      </c>
      <c r="V37" s="102">
        <f>V36*V$20</f>
      </c>
      <c r="W37" s="110">
        <f>W36*(1+X36)</f>
      </c>
      <c r="X37" s="102">
        <f>X36*X$20</f>
      </c>
      <c r="Y37" s="110">
        <f>Y36*(1+Z36)</f>
      </c>
      <c r="Z37" s="102">
        <f>Z36*Z$20</f>
      </c>
      <c r="AA37" s="110">
        <f>AA36*(1+AB36)</f>
      </c>
      <c r="AB37" s="102">
        <f>AB36*AB$20</f>
      </c>
      <c r="AC37" s="1"/>
      <c r="AD37" s="1"/>
      <c r="AE37" s="1"/>
      <c r="AF37" s="1"/>
    </row>
    <row x14ac:dyDescent="0.25" r="38" customHeight="1" ht="18">
      <c r="A38" s="1"/>
      <c r="B38" s="4">
        <f>1+B37</f>
      </c>
      <c r="C38" s="1"/>
      <c r="D38" s="78"/>
      <c r="E38" s="3"/>
      <c r="F38" s="3"/>
      <c r="G38" s="3"/>
      <c r="H38" s="3"/>
      <c r="I38" s="3"/>
      <c r="J38" s="3"/>
      <c r="K38" s="3"/>
      <c r="L38" s="16"/>
      <c r="M38" s="1"/>
      <c r="N38" s="88">
        <f>E$22*O38+F$22*Q38+G$22*S38+H$22*U38+I$22*W38+J$22*Y38+K$22*AA38</f>
      </c>
      <c r="O38" s="110">
        <f>O37*(1+P37)</f>
      </c>
      <c r="P38" s="101">
        <f>P37*P$20</f>
      </c>
      <c r="Q38" s="110">
        <f>Q37*(1+R37)</f>
      </c>
      <c r="R38" s="101">
        <f>R37*R$20</f>
      </c>
      <c r="S38" s="110">
        <f>S37*(1+T37)</f>
      </c>
      <c r="T38" s="101">
        <f>T37*T$20</f>
      </c>
      <c r="U38" s="110">
        <f>U37*(1+V37)</f>
      </c>
      <c r="V38" s="102">
        <f>V37*V$20</f>
      </c>
      <c r="W38" s="110">
        <f>W37*(1+X37)</f>
      </c>
      <c r="X38" s="102">
        <f>X37*X$20</f>
      </c>
      <c r="Y38" s="110">
        <f>Y37*(1+Z37)</f>
      </c>
      <c r="Z38" s="102">
        <f>Z37*Z$20</f>
      </c>
      <c r="AA38" s="110">
        <f>AA37*(1+AB37)</f>
      </c>
      <c r="AB38" s="102">
        <f>AB37*AB$20</f>
      </c>
      <c r="AC38" s="1"/>
      <c r="AD38" s="1"/>
      <c r="AE38" s="1"/>
      <c r="AF38" s="1"/>
    </row>
    <row x14ac:dyDescent="0.25" r="39" customHeight="1" ht="18">
      <c r="A39" s="1"/>
      <c r="B39" s="4">
        <f>1+B38</f>
      </c>
      <c r="C39" s="1"/>
      <c r="D39" s="78"/>
      <c r="E39" s="3"/>
      <c r="F39" s="3"/>
      <c r="G39" s="3"/>
      <c r="H39" s="3"/>
      <c r="I39" s="3"/>
      <c r="J39" s="3"/>
      <c r="K39" s="3"/>
      <c r="L39" s="16"/>
      <c r="M39" s="1"/>
      <c r="N39" s="88">
        <f>E$22*O39+F$22*Q39+G$22*S39+H$22*U39+I$22*W39+J$22*Y39+K$22*AA39</f>
      </c>
      <c r="O39" s="110">
        <f>O38*(1+P38)</f>
      </c>
      <c r="P39" s="101">
        <f>P38*P$20</f>
      </c>
      <c r="Q39" s="110">
        <f>Q38*(1+R38)</f>
      </c>
      <c r="R39" s="101">
        <f>R38*R$20</f>
      </c>
      <c r="S39" s="110">
        <f>S38*(1+T38)</f>
      </c>
      <c r="T39" s="101">
        <f>T38*T$20</f>
      </c>
      <c r="U39" s="110">
        <f>U38*(1+V38)</f>
      </c>
      <c r="V39" s="102">
        <f>V38*V$20</f>
      </c>
      <c r="W39" s="110">
        <f>W38*(1+X38)</f>
      </c>
      <c r="X39" s="102">
        <f>X38*X$20</f>
      </c>
      <c r="Y39" s="110">
        <f>Y38*(1+Z38)</f>
      </c>
      <c r="Z39" s="102">
        <f>Z38*Z$20</f>
      </c>
      <c r="AA39" s="110">
        <f>AA38*(1+AB38)</f>
      </c>
      <c r="AB39" s="102">
        <f>AB38*AB$20</f>
      </c>
      <c r="AC39" s="1"/>
      <c r="AD39" s="1"/>
      <c r="AE39" s="1"/>
      <c r="AF39" s="1"/>
    </row>
    <row x14ac:dyDescent="0.25" r="40" customHeight="1" ht="18">
      <c r="A40" s="1"/>
      <c r="B40" s="4">
        <f>1+B39</f>
      </c>
      <c r="C40" s="1"/>
      <c r="D40" s="78"/>
      <c r="E40" s="3"/>
      <c r="F40" s="3"/>
      <c r="G40" s="3"/>
      <c r="H40" s="3"/>
      <c r="I40" s="3"/>
      <c r="J40" s="3"/>
      <c r="K40" s="3"/>
      <c r="L40" s="16"/>
      <c r="M40" s="1"/>
      <c r="N40" s="88">
        <f>E$22*O40+F$22*Q40+G$22*S40+H$22*U40+I$22*W40+J$22*Y40+K$22*AA40</f>
      </c>
      <c r="O40" s="110">
        <f>O39*(1+P39)</f>
      </c>
      <c r="P40" s="101">
        <f>P39*P$20</f>
      </c>
      <c r="Q40" s="110">
        <f>Q39*(1+R39)</f>
      </c>
      <c r="R40" s="101">
        <f>R39*R$20</f>
      </c>
      <c r="S40" s="110">
        <f>S39*(1+T39)</f>
      </c>
      <c r="T40" s="101">
        <f>T39*T$20</f>
      </c>
      <c r="U40" s="110">
        <f>U39*(1+V39)</f>
      </c>
      <c r="V40" s="102">
        <f>V39*V$20</f>
      </c>
      <c r="W40" s="110">
        <f>W39*(1+X39)</f>
      </c>
      <c r="X40" s="102">
        <f>X39*X$20</f>
      </c>
      <c r="Y40" s="110">
        <f>Y39*(1+Z39)</f>
      </c>
      <c r="Z40" s="102">
        <f>Z39*Z$20</f>
      </c>
      <c r="AA40" s="110">
        <f>AA39*(1+AB39)</f>
      </c>
      <c r="AB40" s="102">
        <f>AB39*AB$20</f>
      </c>
      <c r="AC40" s="1"/>
      <c r="AD40" s="1"/>
      <c r="AE40" s="1"/>
      <c r="AF40" s="1"/>
    </row>
    <row x14ac:dyDescent="0.25" r="41" customHeight="1" ht="18">
      <c r="A41" s="1"/>
      <c r="B41" s="4">
        <f>1+B40</f>
      </c>
      <c r="C41" s="1"/>
      <c r="D41" s="78"/>
      <c r="E41" s="3"/>
      <c r="F41" s="3"/>
      <c r="G41" s="3"/>
      <c r="H41" s="3"/>
      <c r="I41" s="3"/>
      <c r="J41" s="3"/>
      <c r="K41" s="3"/>
      <c r="L41" s="16"/>
      <c r="M41" s="1"/>
      <c r="N41" s="88">
        <f>E$22*O41+F$22*Q41+G$22*S41+H$22*U41+I$22*W41+J$22*Y41+K$22*AA41</f>
      </c>
      <c r="O41" s="110">
        <f>O40*(1+P40)</f>
      </c>
      <c r="P41" s="101">
        <f>P40*P$20</f>
      </c>
      <c r="Q41" s="110">
        <f>Q40*(1+R40)</f>
      </c>
      <c r="R41" s="101">
        <f>R40*R$20</f>
      </c>
      <c r="S41" s="110">
        <f>S40*(1+T40)</f>
      </c>
      <c r="T41" s="101">
        <f>T40*T$20</f>
      </c>
      <c r="U41" s="110">
        <f>U40*(1+V40)</f>
      </c>
      <c r="V41" s="102">
        <f>V40*V$20</f>
      </c>
      <c r="W41" s="110">
        <f>W40*(1+X40)</f>
      </c>
      <c r="X41" s="102">
        <f>X40*X$20</f>
      </c>
      <c r="Y41" s="110">
        <f>Y40*(1+Z40)</f>
      </c>
      <c r="Z41" s="102">
        <f>Z40*Z$20</f>
      </c>
      <c r="AA41" s="110">
        <f>AA40*(1+AB40)</f>
      </c>
      <c r="AB41" s="102">
        <f>AB40*AB$20</f>
      </c>
      <c r="AC41" s="1"/>
      <c r="AD41" s="1"/>
      <c r="AE41" s="1"/>
      <c r="AF41" s="1"/>
    </row>
    <row x14ac:dyDescent="0.25" r="42" customHeight="1" ht="18">
      <c r="A42" s="1"/>
      <c r="B42" s="4">
        <f>1+B41</f>
      </c>
      <c r="C42" s="1"/>
      <c r="D42" s="78"/>
      <c r="E42" s="115">
        <f>E$22*O42/$N42</f>
      </c>
      <c r="F42" s="115">
        <f>F$22*Q42/$N42</f>
      </c>
      <c r="G42" s="115">
        <f>G$22*S42/$N42</f>
      </c>
      <c r="H42" s="115">
        <f>H$22*U42/$N42</f>
      </c>
      <c r="I42" s="115">
        <f>I$22*W42/$N42</f>
      </c>
      <c r="J42" s="115">
        <f>J$22*Y42/$N42</f>
      </c>
      <c r="K42" s="115">
        <f>K$22*AA42/$N42</f>
      </c>
      <c r="L42" s="109">
        <f>SUM(E42:K42)</f>
      </c>
      <c r="M42" s="109"/>
      <c r="N42" s="88">
        <f>E$22*O42+F$22*Q42+G$22*S42+H$22*U42+I$22*W42+J$22*Y42+K$22*AA42</f>
      </c>
      <c r="O42" s="110">
        <f>O41*(1+P41)</f>
      </c>
      <c r="P42" s="101">
        <f>P41*P$20</f>
      </c>
      <c r="Q42" s="110">
        <f>Q41*(1+R41)</f>
      </c>
      <c r="R42" s="101">
        <f>R41*R$20</f>
      </c>
      <c r="S42" s="110">
        <f>S41*(1+T41)</f>
      </c>
      <c r="T42" s="101">
        <f>T41*T$20</f>
      </c>
      <c r="U42" s="110">
        <f>U41*(1+V41)</f>
      </c>
      <c r="V42" s="102">
        <f>V41*V$20</f>
      </c>
      <c r="W42" s="110">
        <f>W41*(1+X41)</f>
      </c>
      <c r="X42" s="102">
        <f>X41*X$20</f>
      </c>
      <c r="Y42" s="110">
        <f>Y41*(1+Z41)</f>
      </c>
      <c r="Z42" s="102">
        <f>Z41*Z$20</f>
      </c>
      <c r="AA42" s="110">
        <f>AA41*(1+AB41)</f>
      </c>
      <c r="AB42" s="102">
        <f>AB41*AB$20</f>
      </c>
      <c r="AC42" s="1"/>
      <c r="AD42" s="1"/>
      <c r="AE42" s="1"/>
      <c r="AF42" s="1"/>
    </row>
    <row x14ac:dyDescent="0.25" r="43" customHeight="1" ht="18">
      <c r="A43" s="1"/>
      <c r="B43" s="4">
        <f>1+B42</f>
      </c>
      <c r="C43" s="1"/>
      <c r="D43" s="78"/>
      <c r="E43" s="3"/>
      <c r="F43" s="3"/>
      <c r="G43" s="3"/>
      <c r="H43" s="3"/>
      <c r="I43" s="3"/>
      <c r="J43" s="3"/>
      <c r="K43" s="3"/>
      <c r="L43" s="16"/>
      <c r="M43" s="1"/>
      <c r="N43" s="88">
        <f>E$22*O43+F$22*Q43+G$22*S43+H$22*U43+I$22*W43+J$22*Y43+K$22*AA43</f>
      </c>
      <c r="O43" s="110">
        <f>O42*(1+P42)</f>
      </c>
      <c r="P43" s="101">
        <f>P42*P$20</f>
      </c>
      <c r="Q43" s="110">
        <f>Q42*(1+R42)</f>
      </c>
      <c r="R43" s="101">
        <f>R42*R$20</f>
      </c>
      <c r="S43" s="110">
        <f>S42*(1+T42)</f>
      </c>
      <c r="T43" s="101">
        <f>T42*T$20</f>
      </c>
      <c r="U43" s="110">
        <f>U42*(1+V42)</f>
      </c>
      <c r="V43" s="102">
        <f>V42*V$20</f>
      </c>
      <c r="W43" s="110">
        <f>W42*(1+X42)</f>
      </c>
      <c r="X43" s="102">
        <f>X42*X$20</f>
      </c>
      <c r="Y43" s="110">
        <f>Y42*(1+Z42)</f>
      </c>
      <c r="Z43" s="102">
        <f>Z42*Z$20</f>
      </c>
      <c r="AA43" s="110">
        <f>AA42*(1+AB42)</f>
      </c>
      <c r="AB43" s="102">
        <f>AB42*AB$20</f>
      </c>
      <c r="AC43" s="1"/>
      <c r="AD43" s="1"/>
      <c r="AE43" s="1"/>
      <c r="AF43" s="1"/>
    </row>
    <row x14ac:dyDescent="0.25" r="44" customHeight="1" ht="18">
      <c r="A44" s="1"/>
      <c r="B44" s="4">
        <f>1+B43</f>
      </c>
      <c r="C44" s="1"/>
      <c r="D44" s="78"/>
      <c r="E44" s="3"/>
      <c r="F44" s="3"/>
      <c r="G44" s="3"/>
      <c r="H44" s="3"/>
      <c r="I44" s="3"/>
      <c r="J44" s="3"/>
      <c r="K44" s="3"/>
      <c r="L44" s="16"/>
      <c r="M44" s="1"/>
      <c r="N44" s="88">
        <f>E$22*O44+F$22*Q44+G$22*S44+H$22*U44+I$22*W44+J$22*Y44+K$22*AA44</f>
      </c>
      <c r="O44" s="110">
        <f>O43*(1+P43)</f>
      </c>
      <c r="P44" s="101">
        <f>P43*P$20</f>
      </c>
      <c r="Q44" s="110">
        <f>Q43*(1+R43)</f>
      </c>
      <c r="R44" s="101">
        <f>R43*R$20</f>
      </c>
      <c r="S44" s="110">
        <f>S43*(1+T43)</f>
      </c>
      <c r="T44" s="101">
        <f>T43*T$20</f>
      </c>
      <c r="U44" s="110">
        <f>U43*(1+V43)</f>
      </c>
      <c r="V44" s="102">
        <f>V43*V$20</f>
      </c>
      <c r="W44" s="110">
        <f>W43*(1+X43)</f>
      </c>
      <c r="X44" s="102">
        <f>X43*X$20</f>
      </c>
      <c r="Y44" s="110">
        <f>Y43*(1+Z43)</f>
      </c>
      <c r="Z44" s="102">
        <f>Z43*Z$20</f>
      </c>
      <c r="AA44" s="110">
        <f>AA43*(1+AB43)</f>
      </c>
      <c r="AB44" s="102">
        <f>AB43*AB$20</f>
      </c>
      <c r="AC44" s="1"/>
      <c r="AD44" s="1"/>
      <c r="AE44" s="1"/>
      <c r="AF44" s="1"/>
    </row>
    <row x14ac:dyDescent="0.25" r="45" customHeight="1" ht="18">
      <c r="A45" s="1"/>
      <c r="B45" s="4">
        <f>1+B44</f>
      </c>
      <c r="C45" s="1"/>
      <c r="D45" s="78"/>
      <c r="E45" s="3"/>
      <c r="F45" s="3"/>
      <c r="G45" s="3"/>
      <c r="H45" s="3"/>
      <c r="I45" s="3"/>
      <c r="J45" s="3"/>
      <c r="K45" s="3"/>
      <c r="L45" s="16"/>
      <c r="M45" s="1"/>
      <c r="N45" s="88">
        <f>E$22*O45+F$22*Q45+G$22*S45+H$22*U45+I$22*W45+J$22*Y45+K$22*AA45</f>
      </c>
      <c r="O45" s="110">
        <f>O44*(1+P44)</f>
      </c>
      <c r="P45" s="101">
        <f>P44*P$20</f>
      </c>
      <c r="Q45" s="110">
        <f>Q44*(1+R44)</f>
      </c>
      <c r="R45" s="101">
        <f>R44*R$20</f>
      </c>
      <c r="S45" s="110">
        <f>S44*(1+T44)</f>
      </c>
      <c r="T45" s="101">
        <f>T44*T$20</f>
      </c>
      <c r="U45" s="110">
        <f>U44*(1+V44)</f>
      </c>
      <c r="V45" s="102">
        <f>V44*V$20</f>
      </c>
      <c r="W45" s="110">
        <f>W44*(1+X44)</f>
      </c>
      <c r="X45" s="102">
        <f>X44*X$20</f>
      </c>
      <c r="Y45" s="110">
        <f>Y44*(1+Z44)</f>
      </c>
      <c r="Z45" s="102">
        <f>Z44*Z$20</f>
      </c>
      <c r="AA45" s="110">
        <f>AA44*(1+AB44)</f>
      </c>
      <c r="AB45" s="102">
        <f>AB44*AB$20</f>
      </c>
      <c r="AC45" s="1"/>
      <c r="AD45" s="1"/>
      <c r="AE45" s="1"/>
      <c r="AF45" s="1"/>
    </row>
    <row x14ac:dyDescent="0.25" r="46" customHeight="1" ht="18">
      <c r="A46" s="1"/>
      <c r="B46" s="4">
        <f>1+B45</f>
      </c>
      <c r="C46" s="1"/>
      <c r="D46" s="78"/>
      <c r="E46" s="3"/>
      <c r="F46" s="3"/>
      <c r="G46" s="3"/>
      <c r="H46" s="3"/>
      <c r="I46" s="3"/>
      <c r="J46" s="3"/>
      <c r="K46" s="3"/>
      <c r="L46" s="16"/>
      <c r="M46" s="1"/>
      <c r="N46" s="88">
        <f>E$22*O46+F$22*Q46+G$22*S46+H$22*U46+I$22*W46+J$22*Y46+K$22*AA46</f>
      </c>
      <c r="O46" s="110">
        <f>O45*(1+P45)</f>
      </c>
      <c r="P46" s="101">
        <f>P45*P$20</f>
      </c>
      <c r="Q46" s="110">
        <f>Q45*(1+R45)</f>
      </c>
      <c r="R46" s="101">
        <f>R45*R$20</f>
      </c>
      <c r="S46" s="110">
        <f>S45*(1+T45)</f>
      </c>
      <c r="T46" s="101">
        <f>T45*T$20</f>
      </c>
      <c r="U46" s="110">
        <f>U45*(1+V45)</f>
      </c>
      <c r="V46" s="102">
        <f>V45*V$20</f>
      </c>
      <c r="W46" s="110">
        <f>W45*(1+X45)</f>
      </c>
      <c r="X46" s="102">
        <f>X45*X$20</f>
      </c>
      <c r="Y46" s="110">
        <f>Y45*(1+Z45)</f>
      </c>
      <c r="Z46" s="102">
        <f>Z45*Z$20</f>
      </c>
      <c r="AA46" s="110">
        <f>AA45*(1+AB45)</f>
      </c>
      <c r="AB46" s="102">
        <f>AB45*AB$20</f>
      </c>
      <c r="AC46" s="1"/>
      <c r="AD46" s="1"/>
      <c r="AE46" s="1"/>
      <c r="AF46" s="1"/>
    </row>
    <row x14ac:dyDescent="0.25" r="47" customHeight="1" ht="18">
      <c r="A47" s="1"/>
      <c r="B47" s="4">
        <f>1+B46</f>
      </c>
      <c r="C47" s="1"/>
      <c r="D47" s="78"/>
      <c r="E47" s="115">
        <f>E$22*O47/$N47</f>
      </c>
      <c r="F47" s="115">
        <f>F$22*Q47/$N47</f>
      </c>
      <c r="G47" s="115">
        <f>G$22*S47/$N47</f>
      </c>
      <c r="H47" s="115">
        <f>H$22*U47/$N47</f>
      </c>
      <c r="I47" s="115">
        <f>I$22*W47/$N47</f>
      </c>
      <c r="J47" s="115">
        <f>J$22*Y47/$N47</f>
      </c>
      <c r="K47" s="115">
        <f>K$22*AA47/$N47</f>
      </c>
      <c r="L47" s="109">
        <f>SUM(E47:K47)</f>
      </c>
      <c r="M47" s="109"/>
      <c r="N47" s="88">
        <f>E$22*O47+F$22*Q47+G$22*S47+H$22*U47+I$22*W47+J$22*Y47+K$22*AA47</f>
      </c>
      <c r="O47" s="110">
        <f>O46*(1+P46)</f>
      </c>
      <c r="P47" s="101">
        <f>P46*P$20</f>
      </c>
      <c r="Q47" s="110">
        <f>Q46*(1+R46)</f>
      </c>
      <c r="R47" s="101">
        <f>R46*R$20</f>
      </c>
      <c r="S47" s="110">
        <f>S46*(1+T46)</f>
      </c>
      <c r="T47" s="101">
        <f>T46*T$20</f>
      </c>
      <c r="U47" s="110">
        <f>U46*(1+V46)</f>
      </c>
      <c r="V47" s="102">
        <f>V46*V$20</f>
      </c>
      <c r="W47" s="110">
        <f>W46*(1+X46)</f>
      </c>
      <c r="X47" s="102">
        <f>X46*X$20</f>
      </c>
      <c r="Y47" s="110">
        <f>Y46*(1+Z46)</f>
      </c>
      <c r="Z47" s="102">
        <f>Z46*Z$20</f>
      </c>
      <c r="AA47" s="110">
        <f>AA46*(1+AB46)</f>
      </c>
      <c r="AB47" s="102">
        <f>AB46*AB$20</f>
      </c>
      <c r="AC47" s="1"/>
      <c r="AD47" s="1"/>
      <c r="AE47" s="1"/>
      <c r="AF47" s="1"/>
    </row>
    <row x14ac:dyDescent="0.25" r="48" customHeight="1" ht="18">
      <c r="A48" s="1"/>
      <c r="B48" s="4">
        <f>1+B47</f>
      </c>
      <c r="C48" s="1"/>
      <c r="D48" s="78"/>
      <c r="E48" s="3"/>
      <c r="F48" s="3"/>
      <c r="G48" s="3"/>
      <c r="H48" s="3"/>
      <c r="I48" s="3"/>
      <c r="J48" s="3"/>
      <c r="K48" s="3"/>
      <c r="L48" s="16"/>
      <c r="M48" s="1"/>
      <c r="N48" s="88">
        <f>E$22*O48+F$22*Q48+G$22*S48+H$22*U48+I$22*W48+J$22*Y48+K$22*AA48</f>
      </c>
      <c r="O48" s="110">
        <f>O47*(1+P47)</f>
      </c>
      <c r="P48" s="101">
        <f>P47*P$20</f>
      </c>
      <c r="Q48" s="110">
        <f>Q47*(1+R47)</f>
      </c>
      <c r="R48" s="101">
        <f>R47*R$20</f>
      </c>
      <c r="S48" s="110">
        <f>S47*(1+T47)</f>
      </c>
      <c r="T48" s="101">
        <f>T47*T$20</f>
      </c>
      <c r="U48" s="110">
        <f>U47*(1+V47)</f>
      </c>
      <c r="V48" s="102">
        <f>V47*V$20</f>
      </c>
      <c r="W48" s="110">
        <f>W47*(1+X47)</f>
      </c>
      <c r="X48" s="102">
        <f>X47*X$20</f>
      </c>
      <c r="Y48" s="110">
        <f>Y47*(1+Z47)</f>
      </c>
      <c r="Z48" s="102">
        <f>Z47*Z$20</f>
      </c>
      <c r="AA48" s="110">
        <f>AA47*(1+AB47)</f>
      </c>
      <c r="AB48" s="102">
        <f>AB47*AB$20</f>
      </c>
      <c r="AC48" s="1"/>
      <c r="AD48" s="1"/>
      <c r="AE48" s="1"/>
      <c r="AF48" s="1"/>
    </row>
    <row x14ac:dyDescent="0.25" r="49" customHeight="1" ht="18">
      <c r="A49" s="1"/>
      <c r="B49" s="4">
        <f>1+B48</f>
      </c>
      <c r="C49" s="1"/>
      <c r="D49" s="78"/>
      <c r="E49" s="3"/>
      <c r="F49" s="3"/>
      <c r="G49" s="3"/>
      <c r="H49" s="3"/>
      <c r="I49" s="3"/>
      <c r="J49" s="3"/>
      <c r="K49" s="3"/>
      <c r="L49" s="16"/>
      <c r="M49" s="1"/>
      <c r="N49" s="88">
        <f>E$22*O49+F$22*Q49+G$22*S49+H$22*U49+I$22*W49+J$22*Y49+K$22*AA49</f>
      </c>
      <c r="O49" s="110">
        <f>O48*(1+P48)</f>
      </c>
      <c r="P49" s="101">
        <f>P48*P$20</f>
      </c>
      <c r="Q49" s="110">
        <f>Q48*(1+R48)</f>
      </c>
      <c r="R49" s="101">
        <f>R48*R$20</f>
      </c>
      <c r="S49" s="110">
        <f>S48*(1+T48)</f>
      </c>
      <c r="T49" s="101">
        <f>T48*T$20</f>
      </c>
      <c r="U49" s="110">
        <f>U48*(1+V48)</f>
      </c>
      <c r="V49" s="102">
        <f>V48*V$20</f>
      </c>
      <c r="W49" s="110">
        <f>W48*(1+X48)</f>
      </c>
      <c r="X49" s="102">
        <f>X48*X$20</f>
      </c>
      <c r="Y49" s="110">
        <f>Y48*(1+Z48)</f>
      </c>
      <c r="Z49" s="102">
        <f>Z48*Z$20</f>
      </c>
      <c r="AA49" s="110">
        <f>AA48*(1+AB48)</f>
      </c>
      <c r="AB49" s="102">
        <f>AB48*AB$20</f>
      </c>
      <c r="AC49" s="1"/>
      <c r="AD49" s="1"/>
      <c r="AE49" s="1"/>
      <c r="AF49" s="1"/>
    </row>
    <row x14ac:dyDescent="0.25" r="50" customHeight="1" ht="18">
      <c r="A50" s="1"/>
      <c r="B50" s="4">
        <f>1+B49</f>
      </c>
      <c r="C50" s="1"/>
      <c r="D50" s="78"/>
      <c r="E50" s="3"/>
      <c r="F50" s="3"/>
      <c r="G50" s="3"/>
      <c r="H50" s="3"/>
      <c r="I50" s="3"/>
      <c r="J50" s="3"/>
      <c r="K50" s="3"/>
      <c r="L50" s="16"/>
      <c r="M50" s="1"/>
      <c r="N50" s="88">
        <f>E$22*O50+F$22*Q50+G$22*S50+H$22*U50+I$22*W50+J$22*Y50+K$22*AA50</f>
      </c>
      <c r="O50" s="110">
        <f>O49*(1+P49)</f>
      </c>
      <c r="P50" s="101">
        <f>P49*P$20</f>
      </c>
      <c r="Q50" s="110">
        <f>Q49*(1+R49)</f>
      </c>
      <c r="R50" s="101">
        <f>R49*R$20</f>
      </c>
      <c r="S50" s="110">
        <f>S49*(1+T49)</f>
      </c>
      <c r="T50" s="101">
        <f>T49*T$20</f>
      </c>
      <c r="U50" s="110">
        <f>U49*(1+V49)</f>
      </c>
      <c r="V50" s="102">
        <f>V49*V$20</f>
      </c>
      <c r="W50" s="110">
        <f>W49*(1+X49)</f>
      </c>
      <c r="X50" s="102">
        <f>X49*X$20</f>
      </c>
      <c r="Y50" s="110">
        <f>Y49*(1+Z49)</f>
      </c>
      <c r="Z50" s="102">
        <f>Z49*Z$20</f>
      </c>
      <c r="AA50" s="110">
        <f>AA49*(1+AB49)</f>
      </c>
      <c r="AB50" s="102">
        <f>AB49*AB$20</f>
      </c>
      <c r="AC50" s="1"/>
      <c r="AD50" s="1"/>
      <c r="AE50" s="1"/>
      <c r="AF50" s="1"/>
    </row>
    <row x14ac:dyDescent="0.25" r="51" customHeight="1" ht="18">
      <c r="A51" s="1"/>
      <c r="B51" s="4">
        <f>1+B50</f>
      </c>
      <c r="C51" s="1"/>
      <c r="D51" s="78"/>
      <c r="E51" s="3"/>
      <c r="F51" s="3"/>
      <c r="G51" s="3"/>
      <c r="H51" s="3"/>
      <c r="I51" s="3"/>
      <c r="J51" s="3"/>
      <c r="K51" s="3"/>
      <c r="L51" s="16"/>
      <c r="M51" s="1"/>
      <c r="N51" s="88">
        <f>E$22*O51+F$22*Q51+G$22*S51+H$22*U51+I$22*W51+J$22*Y51+K$22*AA51</f>
      </c>
      <c r="O51" s="110">
        <f>O50*(1+P50)</f>
      </c>
      <c r="P51" s="101">
        <f>P50*P$20</f>
      </c>
      <c r="Q51" s="110">
        <f>Q50*(1+R50)</f>
      </c>
      <c r="R51" s="101">
        <f>R50*R$20</f>
      </c>
      <c r="S51" s="110">
        <f>S50*(1+T50)</f>
      </c>
      <c r="T51" s="101">
        <f>T50*T$20</f>
      </c>
      <c r="U51" s="110">
        <f>U50*(1+V50)</f>
      </c>
      <c r="V51" s="102">
        <f>V50*V$20</f>
      </c>
      <c r="W51" s="110">
        <f>W50*(1+X50)</f>
      </c>
      <c r="X51" s="102">
        <f>X50*X$20</f>
      </c>
      <c r="Y51" s="110">
        <f>Y50*(1+Z50)</f>
      </c>
      <c r="Z51" s="102">
        <f>Z50*Z$20</f>
      </c>
      <c r="AA51" s="110">
        <f>AA50*(1+AB50)</f>
      </c>
      <c r="AB51" s="102">
        <f>AB50*AB$20</f>
      </c>
      <c r="AC51" s="1"/>
      <c r="AD51" s="1"/>
      <c r="AE51" s="1"/>
      <c r="AF51" s="1"/>
    </row>
    <row x14ac:dyDescent="0.25" r="52" customHeight="1" ht="18">
      <c r="A52" s="1"/>
      <c r="B52" s="4">
        <f>1+B51</f>
      </c>
      <c r="C52" s="1"/>
      <c r="D52" s="78"/>
      <c r="E52" s="115">
        <f>E$22*O52/$N52</f>
      </c>
      <c r="F52" s="115">
        <f>F$22*Q52/$N52</f>
      </c>
      <c r="G52" s="115">
        <f>G$22*S52/$N52</f>
      </c>
      <c r="H52" s="115">
        <f>H$22*U52/$N52</f>
      </c>
      <c r="I52" s="115">
        <f>I$22*W52/$N52</f>
      </c>
      <c r="J52" s="115">
        <f>J$22*Y52/$N52</f>
      </c>
      <c r="K52" s="115">
        <f>K$22*AA52/$N52</f>
      </c>
      <c r="L52" s="109">
        <f>SUM(E52:K52)</f>
      </c>
      <c r="M52" s="109"/>
      <c r="N52" s="88">
        <f>E$22*O52+F$22*Q52+G$22*S52+H$22*U52+I$22*W52+J$22*Y52+K$22*AA52</f>
      </c>
      <c r="O52" s="110">
        <f>O51*(1+P51)</f>
      </c>
      <c r="P52" s="101">
        <f>P51*P$20</f>
      </c>
      <c r="Q52" s="110">
        <f>Q51*(1+R51)</f>
      </c>
      <c r="R52" s="101">
        <f>R51*R$20</f>
      </c>
      <c r="S52" s="110">
        <f>S51*(1+T51)</f>
      </c>
      <c r="T52" s="101">
        <f>T51*T$20</f>
      </c>
      <c r="U52" s="110">
        <f>U51*(1+V51)</f>
      </c>
      <c r="V52" s="102">
        <f>V51*V$20</f>
      </c>
      <c r="W52" s="110">
        <f>W51*(1+X51)</f>
      </c>
      <c r="X52" s="102">
        <f>X51*X$20</f>
      </c>
      <c r="Y52" s="110">
        <f>Y51*(1+Z51)</f>
      </c>
      <c r="Z52" s="102">
        <f>Z51*Z$20</f>
      </c>
      <c r="AA52" s="110">
        <f>AA51*(1+AB51)</f>
      </c>
      <c r="AB52" s="102">
        <f>AB51*AB$20</f>
      </c>
      <c r="AC52" s="1"/>
      <c r="AD52" s="1"/>
      <c r="AE52" s="1"/>
      <c r="AF52" s="1"/>
    </row>
    <row x14ac:dyDescent="0.25" r="53" customHeight="1" ht="18">
      <c r="A53" s="1"/>
      <c r="B53" s="4">
        <f>1+B52</f>
      </c>
      <c r="C53" s="1"/>
      <c r="D53" s="78"/>
      <c r="E53" s="3"/>
      <c r="F53" s="3"/>
      <c r="G53" s="3"/>
      <c r="H53" s="3"/>
      <c r="I53" s="3"/>
      <c r="J53" s="3"/>
      <c r="K53" s="3"/>
      <c r="L53" s="16"/>
      <c r="M53" s="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"/>
      <c r="AD53" s="1"/>
      <c r="AE53" s="1"/>
      <c r="AF5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5"/>
  <sheetViews>
    <sheetView workbookViewId="0"/>
  </sheetViews>
  <sheetFormatPr defaultRowHeight="15" x14ac:dyDescent="0.25"/>
  <cols>
    <col min="1" max="1" style="30" width="17.576428571428572" customWidth="1" bestFit="1"/>
    <col min="2" max="2" style="86" width="13.576428571428572" customWidth="1" bestFit="1"/>
    <col min="3" max="3" style="30" width="8.005" customWidth="1" bestFit="1"/>
    <col min="4" max="4" style="87" width="11.719285714285713" customWidth="1" bestFit="1"/>
    <col min="5" max="5" style="30" width="7.862142857142857" customWidth="1" bestFit="1"/>
    <col min="6" max="6" style="30" width="7.862142857142857" customWidth="1" bestFit="1"/>
    <col min="7" max="7" style="30" width="7.862142857142857" customWidth="1" bestFit="1"/>
    <col min="8" max="8" style="30" width="7.862142857142857" customWidth="1" bestFit="1"/>
    <col min="9" max="9" style="30" width="7.862142857142857" customWidth="1" bestFit="1"/>
  </cols>
  <sheetData>
    <row x14ac:dyDescent="0.25" r="1" customHeight="1" ht="18">
      <c r="A1" s="1"/>
      <c r="B1" s="14"/>
      <c r="C1" s="1"/>
      <c r="D1" s="78"/>
      <c r="E1" s="1"/>
      <c r="F1" s="1"/>
      <c r="G1" s="1"/>
      <c r="H1" s="1"/>
      <c r="I1" s="1"/>
    </row>
    <row x14ac:dyDescent="0.25" r="2" customHeight="1" ht="18">
      <c r="A2" s="1" t="s">
        <v>106</v>
      </c>
      <c r="B2" s="14"/>
      <c r="C2" s="1"/>
      <c r="D2" s="78"/>
      <c r="E2" s="1"/>
      <c r="F2" s="1"/>
      <c r="G2" s="1"/>
      <c r="H2" s="1"/>
      <c r="I2" s="1"/>
    </row>
    <row x14ac:dyDescent="0.25" r="3" customHeight="1" ht="18">
      <c r="A3" s="1" t="s">
        <v>107</v>
      </c>
      <c r="B3" s="14" t="s">
        <v>108</v>
      </c>
      <c r="C3" s="1"/>
      <c r="D3" s="78"/>
      <c r="E3" s="1"/>
      <c r="F3" s="1"/>
      <c r="G3" s="1"/>
      <c r="H3" s="1"/>
      <c r="I3" s="1"/>
    </row>
    <row x14ac:dyDescent="0.25" r="4" customHeight="1" ht="18">
      <c r="A4" s="1" t="s">
        <v>109</v>
      </c>
      <c r="B4" s="14" t="s">
        <v>127</v>
      </c>
      <c r="C4" s="1"/>
      <c r="D4" s="78"/>
      <c r="E4" s="1"/>
      <c r="F4" s="1"/>
      <c r="G4" s="1"/>
      <c r="H4" s="1"/>
      <c r="I4" s="1"/>
    </row>
    <row x14ac:dyDescent="0.25" r="5" customHeight="1" ht="18">
      <c r="A5" s="1" t="s">
        <v>111</v>
      </c>
      <c r="B5" s="14" t="s">
        <v>128</v>
      </c>
      <c r="C5" s="1"/>
      <c r="D5" s="78"/>
      <c r="E5" s="1"/>
      <c r="F5" s="1"/>
      <c r="G5" s="1"/>
      <c r="H5" s="1"/>
      <c r="I5" s="1"/>
    </row>
    <row x14ac:dyDescent="0.25" r="6" customHeight="1" ht="18">
      <c r="A6" s="1" t="s">
        <v>113</v>
      </c>
      <c r="B6" s="14"/>
      <c r="C6" s="1"/>
      <c r="D6" s="78"/>
      <c r="E6" s="1"/>
      <c r="F6" s="1"/>
      <c r="G6" s="1"/>
      <c r="H6" s="1"/>
      <c r="I6" s="1"/>
    </row>
    <row x14ac:dyDescent="0.25" r="7" customHeight="1" ht="18">
      <c r="A7" s="1" t="s">
        <v>115</v>
      </c>
      <c r="B7" s="14"/>
      <c r="C7" s="1"/>
      <c r="D7" s="78"/>
      <c r="E7" s="1"/>
      <c r="F7" s="1"/>
      <c r="G7" s="1"/>
      <c r="H7" s="1"/>
      <c r="I7" s="1"/>
    </row>
    <row x14ac:dyDescent="0.25" r="8" customHeight="1" ht="18">
      <c r="A8" s="1" t="s">
        <v>117</v>
      </c>
      <c r="B8" s="14"/>
      <c r="C8" s="1"/>
      <c r="D8" s="78"/>
      <c r="E8" s="1"/>
      <c r="F8" s="1"/>
      <c r="G8" s="1"/>
      <c r="H8" s="1"/>
      <c r="I8" s="1"/>
    </row>
    <row x14ac:dyDescent="0.25" r="9" customHeight="1" ht="18">
      <c r="A9" s="1" t="s">
        <v>119</v>
      </c>
      <c r="B9" s="14"/>
      <c r="C9" s="1"/>
      <c r="D9" s="78"/>
      <c r="E9" s="1"/>
      <c r="F9" s="1"/>
      <c r="G9" s="1"/>
      <c r="H9" s="1"/>
      <c r="I9" s="1"/>
    </row>
    <row x14ac:dyDescent="0.25" r="10" customHeight="1" ht="18">
      <c r="A10" s="1" t="s">
        <v>120</v>
      </c>
      <c r="B10" s="79"/>
      <c r="C10" s="1"/>
      <c r="D10" s="78"/>
      <c r="E10" s="1"/>
      <c r="F10" s="1"/>
      <c r="G10" s="1"/>
      <c r="H10" s="1"/>
      <c r="I10" s="1"/>
    </row>
    <row x14ac:dyDescent="0.25" r="11" customHeight="1" ht="18">
      <c r="A11" s="1" t="s">
        <v>121</v>
      </c>
      <c r="B11" s="14"/>
      <c r="C11" s="1"/>
      <c r="D11" s="78"/>
      <c r="E11" s="1"/>
      <c r="F11" s="1"/>
      <c r="G11" s="1"/>
      <c r="H11" s="1"/>
      <c r="I11" s="1"/>
    </row>
    <row x14ac:dyDescent="0.25" r="12" customHeight="1" ht="18">
      <c r="A12" s="1"/>
      <c r="B12" s="14"/>
      <c r="C12" s="1"/>
      <c r="D12" s="78"/>
      <c r="E12" s="1"/>
      <c r="F12" s="1"/>
      <c r="G12" s="1"/>
      <c r="H12" s="1"/>
      <c r="I12" s="1"/>
    </row>
    <row x14ac:dyDescent="0.25" r="13" customHeight="1" ht="18">
      <c r="A13" s="1"/>
      <c r="B13" s="14"/>
      <c r="C13" s="1"/>
      <c r="D13" s="78"/>
      <c r="E13" s="1"/>
      <c r="F13" s="1"/>
      <c r="G13" s="1"/>
      <c r="H13" s="1"/>
      <c r="I13" s="1"/>
    </row>
    <row x14ac:dyDescent="0.25" r="14" customHeight="1" ht="18">
      <c r="A14" s="1"/>
      <c r="B14" s="14"/>
      <c r="C14" s="1"/>
      <c r="D14" s="78"/>
      <c r="E14" s="1"/>
      <c r="F14" s="1"/>
      <c r="G14" s="1"/>
      <c r="H14" s="1"/>
      <c r="I14" s="1"/>
    </row>
    <row x14ac:dyDescent="0.25" r="15" customHeight="1" ht="18">
      <c r="A15" s="1"/>
      <c r="B15" s="14"/>
      <c r="C15" s="1"/>
      <c r="D15" s="78"/>
      <c r="E15" s="1"/>
      <c r="F15" s="1"/>
      <c r="G15" s="1"/>
      <c r="H15" s="1"/>
      <c r="I15" s="1"/>
    </row>
    <row x14ac:dyDescent="0.25" r="16" customHeight="1" ht="18">
      <c r="A16" s="1"/>
      <c r="B16" s="14"/>
      <c r="C16" s="1"/>
      <c r="D16" s="78"/>
      <c r="E16" s="1"/>
      <c r="F16" s="1"/>
      <c r="G16" s="1"/>
      <c r="H16" s="1"/>
      <c r="I16" s="1"/>
    </row>
    <row x14ac:dyDescent="0.25" r="17" customHeight="1" ht="43">
      <c r="A17" s="1"/>
      <c r="B17" s="80" t="s">
        <v>122</v>
      </c>
      <c r="C17" s="81"/>
      <c r="D17" s="82" t="s">
        <v>124</v>
      </c>
      <c r="E17" s="81"/>
      <c r="F17" s="81"/>
      <c r="G17" s="81"/>
      <c r="H17" s="81"/>
      <c r="I17" s="81"/>
    </row>
    <row x14ac:dyDescent="0.25" r="18" customHeight="1" ht="34.75">
      <c r="A18" s="75" t="s">
        <v>63</v>
      </c>
      <c r="B18" s="14"/>
      <c r="C18" s="1"/>
      <c r="D18" s="78"/>
      <c r="E18" s="81"/>
      <c r="F18" s="81"/>
      <c r="G18" s="81"/>
      <c r="H18" s="81"/>
      <c r="I18" s="1"/>
    </row>
    <row x14ac:dyDescent="0.25" r="19" customHeight="1" ht="18">
      <c r="A19" s="75" t="s">
        <v>126</v>
      </c>
      <c r="B19" s="14"/>
      <c r="C19" s="1"/>
      <c r="D19" s="78"/>
      <c r="E19" s="1"/>
      <c r="F19" s="1"/>
      <c r="G19" s="1"/>
      <c r="H19" s="1"/>
      <c r="I19" s="1"/>
    </row>
    <row x14ac:dyDescent="0.25" r="20" customHeight="1" ht="44">
      <c r="A20" s="75" t="s">
        <v>129</v>
      </c>
      <c r="B20" s="14"/>
      <c r="C20" s="1"/>
      <c r="D20" s="78"/>
      <c r="E20" s="12"/>
      <c r="F20" s="1"/>
      <c r="G20" s="1"/>
      <c r="H20" s="1"/>
      <c r="I20" s="1"/>
    </row>
    <row x14ac:dyDescent="0.25" r="21" customHeight="1" ht="18">
      <c r="A21" s="75"/>
      <c r="B21" s="14"/>
      <c r="C21" s="1"/>
      <c r="D21" s="78"/>
      <c r="E21" s="1"/>
      <c r="F21" s="1"/>
      <c r="G21" s="1"/>
      <c r="H21" s="1"/>
      <c r="I21" s="1"/>
    </row>
    <row x14ac:dyDescent="0.25" r="22" customHeight="1" ht="18">
      <c r="A22" s="75"/>
      <c r="B22" s="14"/>
      <c r="C22" s="1"/>
      <c r="D22" s="78"/>
      <c r="E22" s="1"/>
      <c r="F22" s="1"/>
      <c r="G22" s="1"/>
      <c r="H22" s="1"/>
      <c r="I22" s="1"/>
    </row>
    <row x14ac:dyDescent="0.25" r="23" customHeight="1" ht="18">
      <c r="A23" s="1"/>
      <c r="B23" s="4">
        <v>0</v>
      </c>
      <c r="C23" s="1"/>
      <c r="D23" s="74">
        <v>42917</v>
      </c>
      <c r="E23" s="83"/>
      <c r="F23" s="83"/>
      <c r="G23" s="84"/>
      <c r="H23" s="85"/>
      <c r="I23" s="1"/>
    </row>
    <row x14ac:dyDescent="0.25" r="24" customHeight="1" ht="18">
      <c r="A24" s="1"/>
      <c r="B24" s="4">
        <f>1+B23</f>
      </c>
      <c r="C24" s="1"/>
      <c r="D24" s="74">
        <v>43101</v>
      </c>
      <c r="E24" s="83"/>
      <c r="F24" s="83"/>
      <c r="G24" s="84"/>
      <c r="H24" s="1"/>
      <c r="I24" s="1"/>
    </row>
    <row x14ac:dyDescent="0.25" r="25" customHeight="1" ht="18">
      <c r="A25" s="1"/>
      <c r="B25" s="4">
        <f>1+B24</f>
      </c>
      <c r="C25" s="1"/>
      <c r="D25" s="74">
        <v>43282</v>
      </c>
      <c r="E25" s="83"/>
      <c r="F25" s="83"/>
      <c r="G25" s="84"/>
      <c r="H25" s="1"/>
      <c r="I25" s="1"/>
    </row>
    <row x14ac:dyDescent="0.25" r="26" customHeight="1" ht="18">
      <c r="A26" s="1"/>
      <c r="B26" s="4">
        <f>1+B25</f>
      </c>
      <c r="C26" s="1"/>
      <c r="D26" s="74">
        <v>43466</v>
      </c>
      <c r="E26" s="83"/>
      <c r="F26" s="83"/>
      <c r="G26" s="84"/>
      <c r="H26" s="1"/>
      <c r="I26" s="1"/>
    </row>
    <row x14ac:dyDescent="0.25" r="27" customHeight="1" ht="18">
      <c r="A27" s="1"/>
      <c r="B27" s="4">
        <f>1+B26</f>
      </c>
      <c r="C27" s="1"/>
      <c r="D27" s="74">
        <v>43647</v>
      </c>
      <c r="E27" s="83"/>
      <c r="F27" s="83"/>
      <c r="G27" s="84"/>
      <c r="H27" s="1"/>
      <c r="I27" s="1"/>
    </row>
    <row x14ac:dyDescent="0.25" r="28" customHeight="1" ht="18">
      <c r="A28" s="1"/>
      <c r="B28" s="4">
        <f>1+B27</f>
      </c>
      <c r="C28" s="1"/>
      <c r="D28" s="74">
        <v>43831</v>
      </c>
      <c r="E28" s="83"/>
      <c r="F28" s="83"/>
      <c r="G28" s="84"/>
      <c r="H28" s="1"/>
      <c r="I28" s="1"/>
    </row>
    <row x14ac:dyDescent="0.25" r="29" customHeight="1" ht="18">
      <c r="A29" s="1"/>
      <c r="B29" s="4">
        <f>1+B28</f>
      </c>
      <c r="C29" s="1"/>
      <c r="D29" s="74">
        <v>44013</v>
      </c>
      <c r="E29" s="83"/>
      <c r="F29" s="83"/>
      <c r="G29" s="84"/>
      <c r="H29" s="1"/>
      <c r="I29" s="1"/>
    </row>
    <row x14ac:dyDescent="0.25" r="30" customHeight="1" ht="18">
      <c r="A30" s="1"/>
      <c r="B30" s="4">
        <f>1+B29</f>
      </c>
      <c r="C30" s="1"/>
      <c r="D30" s="74">
        <v>44197</v>
      </c>
      <c r="E30" s="83"/>
      <c r="F30" s="83"/>
      <c r="G30" s="84"/>
      <c r="H30" s="1"/>
      <c r="I30" s="1"/>
    </row>
    <row x14ac:dyDescent="0.25" r="31" customHeight="1" ht="18">
      <c r="A31" s="1"/>
      <c r="B31" s="4">
        <f>1+B30</f>
      </c>
      <c r="C31" s="1"/>
      <c r="D31" s="74">
        <v>44378</v>
      </c>
      <c r="E31" s="83"/>
      <c r="F31" s="83"/>
      <c r="G31" s="84"/>
      <c r="H31" s="1"/>
      <c r="I31" s="1"/>
    </row>
    <row x14ac:dyDescent="0.25" r="32" customHeight="1" ht="18">
      <c r="A32" s="1"/>
      <c r="B32" s="4">
        <f>1+B31</f>
      </c>
      <c r="C32" s="1"/>
      <c r="D32" s="74">
        <v>44562</v>
      </c>
      <c r="E32" s="83"/>
      <c r="F32" s="83"/>
      <c r="G32" s="84"/>
      <c r="H32" s="85"/>
      <c r="I32" s="1"/>
    </row>
    <row x14ac:dyDescent="0.25" r="33" customHeight="1" ht="18">
      <c r="A33" s="1"/>
      <c r="B33" s="4">
        <f>1+B32</f>
      </c>
      <c r="C33" s="1"/>
      <c r="D33" s="74">
        <v>44743</v>
      </c>
      <c r="E33" s="83"/>
      <c r="F33" s="83"/>
      <c r="G33" s="84"/>
      <c r="H33" s="1"/>
      <c r="I33" s="1"/>
    </row>
    <row x14ac:dyDescent="0.25" r="34" customHeight="1" ht="18">
      <c r="A34" s="1"/>
      <c r="B34" s="4">
        <f>1+B33</f>
      </c>
      <c r="C34" s="1"/>
      <c r="D34" s="74"/>
      <c r="E34" s="1"/>
      <c r="F34" s="1"/>
      <c r="G34" s="1"/>
      <c r="H34" s="1"/>
      <c r="I34" s="1"/>
    </row>
    <row x14ac:dyDescent="0.25" r="35" customHeight="1" ht="18">
      <c r="A35" s="1"/>
      <c r="B35" s="4">
        <f>1+B34</f>
      </c>
      <c r="C35" s="1"/>
      <c r="D35" s="74"/>
      <c r="E35" s="1"/>
      <c r="F35" s="1"/>
      <c r="G35" s="1"/>
      <c r="H35" s="1"/>
      <c r="I35" s="1"/>
    </row>
    <row x14ac:dyDescent="0.25" r="36" customHeight="1" ht="18">
      <c r="A36" s="1"/>
      <c r="B36" s="4">
        <f>1+B35</f>
      </c>
      <c r="C36" s="1"/>
      <c r="D36" s="74"/>
      <c r="E36" s="1"/>
      <c r="F36" s="1"/>
      <c r="G36" s="1"/>
      <c r="H36" s="1"/>
      <c r="I36" s="1"/>
    </row>
    <row x14ac:dyDescent="0.25" r="37" customHeight="1" ht="18">
      <c r="A37" s="1"/>
      <c r="B37" s="4">
        <f>1+B36</f>
      </c>
      <c r="C37" s="1"/>
      <c r="D37" s="74"/>
      <c r="E37" s="1"/>
      <c r="F37" s="1"/>
      <c r="G37" s="1"/>
      <c r="H37" s="1"/>
      <c r="I37" s="1"/>
    </row>
    <row x14ac:dyDescent="0.25" r="38" customHeight="1" ht="18">
      <c r="A38" s="1"/>
      <c r="B38" s="4">
        <f>1+B37</f>
      </c>
      <c r="C38" s="1"/>
      <c r="D38" s="74"/>
      <c r="E38" s="1"/>
      <c r="F38" s="1"/>
      <c r="G38" s="1"/>
      <c r="H38" s="1"/>
      <c r="I38" s="1"/>
    </row>
    <row x14ac:dyDescent="0.25" r="39" customHeight="1" ht="18">
      <c r="A39" s="1"/>
      <c r="B39" s="4">
        <f>1+B38</f>
      </c>
      <c r="C39" s="1"/>
      <c r="D39" s="74"/>
      <c r="E39" s="1"/>
      <c r="F39" s="1"/>
      <c r="G39" s="1"/>
      <c r="H39" s="1"/>
      <c r="I39" s="1"/>
    </row>
    <row x14ac:dyDescent="0.25" r="40" customHeight="1" ht="18">
      <c r="A40" s="1"/>
      <c r="B40" s="4">
        <f>1+B39</f>
      </c>
      <c r="C40" s="1"/>
      <c r="D40" s="74"/>
      <c r="E40" s="1"/>
      <c r="F40" s="1"/>
      <c r="G40" s="1"/>
      <c r="H40" s="1"/>
      <c r="I40" s="1"/>
    </row>
    <row x14ac:dyDescent="0.25" r="41" customHeight="1" ht="18">
      <c r="A41" s="1"/>
      <c r="B41" s="4">
        <f>1+B40</f>
      </c>
      <c r="C41" s="1"/>
      <c r="D41" s="74"/>
      <c r="E41" s="1"/>
      <c r="F41" s="1"/>
      <c r="G41" s="1"/>
      <c r="H41" s="1"/>
      <c r="I41" s="1"/>
    </row>
    <row x14ac:dyDescent="0.25" r="42" customHeight="1" ht="18">
      <c r="A42" s="1"/>
      <c r="B42" s="4">
        <f>1+B41</f>
      </c>
      <c r="C42" s="1"/>
      <c r="D42" s="74"/>
      <c r="E42" s="1"/>
      <c r="F42" s="1"/>
      <c r="G42" s="1"/>
      <c r="H42" s="1"/>
      <c r="I42" s="1"/>
    </row>
    <row x14ac:dyDescent="0.25" r="43" customHeight="1" ht="18">
      <c r="A43" s="1"/>
      <c r="B43" s="4">
        <f>1+B42</f>
      </c>
      <c r="C43" s="1"/>
      <c r="D43" s="74"/>
      <c r="E43" s="1"/>
      <c r="F43" s="1"/>
      <c r="G43" s="1"/>
      <c r="H43" s="1"/>
      <c r="I43" s="1"/>
    </row>
    <row x14ac:dyDescent="0.25" r="44" customHeight="1" ht="18">
      <c r="A44" s="1"/>
      <c r="B44" s="4">
        <f>1+B43</f>
      </c>
      <c r="C44" s="1"/>
      <c r="D44" s="74"/>
      <c r="E44" s="1"/>
      <c r="F44" s="1"/>
      <c r="G44" s="1"/>
      <c r="H44" s="1"/>
      <c r="I44" s="1"/>
    </row>
    <row x14ac:dyDescent="0.25" r="45" customHeight="1" ht="18">
      <c r="A45" s="1"/>
      <c r="B45" s="14"/>
      <c r="C45" s="1"/>
      <c r="D45" s="78"/>
      <c r="E45" s="1"/>
      <c r="F45" s="1"/>
      <c r="G45" s="1"/>
      <c r="H45" s="1"/>
      <c r="I45" s="1"/>
    </row>
    <row x14ac:dyDescent="0.25" r="46" customHeight="1" ht="18">
      <c r="A46" s="1"/>
      <c r="B46" s="14"/>
      <c r="C46" s="1"/>
      <c r="D46" s="78"/>
      <c r="E46" s="1"/>
      <c r="F46" s="1"/>
      <c r="G46" s="1"/>
      <c r="H46" s="1"/>
      <c r="I46" s="1"/>
    </row>
    <row x14ac:dyDescent="0.25" r="47" customHeight="1" ht="18">
      <c r="A47" s="1"/>
      <c r="B47" s="14"/>
      <c r="C47" s="1"/>
      <c r="D47" s="78"/>
      <c r="E47" s="1"/>
      <c r="F47" s="1"/>
      <c r="G47" s="1"/>
      <c r="H47" s="1"/>
      <c r="I47" s="1"/>
    </row>
    <row x14ac:dyDescent="0.25" r="48" customHeight="1" ht="18">
      <c r="A48" s="1"/>
      <c r="B48" s="14"/>
      <c r="C48" s="1"/>
      <c r="D48" s="78"/>
      <c r="E48" s="1"/>
      <c r="F48" s="1"/>
      <c r="G48" s="1"/>
      <c r="H48" s="1"/>
      <c r="I48" s="1"/>
    </row>
    <row x14ac:dyDescent="0.25" r="49" customHeight="1" ht="18">
      <c r="A49" s="1"/>
      <c r="B49" s="14"/>
      <c r="C49" s="1"/>
      <c r="D49" s="78"/>
      <c r="E49" s="1"/>
      <c r="F49" s="1"/>
      <c r="G49" s="1"/>
      <c r="H49" s="1"/>
      <c r="I49" s="1"/>
    </row>
    <row x14ac:dyDescent="0.25" r="50" customHeight="1" ht="18">
      <c r="A50" s="1"/>
      <c r="B50" s="14"/>
      <c r="C50" s="1"/>
      <c r="D50" s="78"/>
      <c r="E50" s="1"/>
      <c r="F50" s="1"/>
      <c r="G50" s="1"/>
      <c r="H50" s="1"/>
      <c r="I50" s="1"/>
    </row>
    <row x14ac:dyDescent="0.25" r="51" customHeight="1" ht="18">
      <c r="A51" s="1"/>
      <c r="B51" s="14"/>
      <c r="C51" s="1"/>
      <c r="D51" s="78"/>
      <c r="E51" s="1"/>
      <c r="F51" s="1"/>
      <c r="G51" s="1"/>
      <c r="H51" s="1"/>
      <c r="I51" s="1"/>
    </row>
    <row x14ac:dyDescent="0.25" r="52" customHeight="1" ht="18">
      <c r="A52" s="1"/>
      <c r="B52" s="14"/>
      <c r="C52" s="1"/>
      <c r="D52" s="78"/>
      <c r="E52" s="1"/>
      <c r="F52" s="1"/>
      <c r="G52" s="1"/>
      <c r="H52" s="1"/>
      <c r="I52" s="1"/>
    </row>
    <row x14ac:dyDescent="0.25" r="53" customHeight="1" ht="18">
      <c r="A53" s="1"/>
      <c r="B53" s="14"/>
      <c r="C53" s="1"/>
      <c r="D53" s="78"/>
      <c r="E53" s="1"/>
      <c r="F53" s="1"/>
      <c r="G53" s="1"/>
      <c r="H53" s="1"/>
      <c r="I53" s="1"/>
    </row>
    <row x14ac:dyDescent="0.25" r="54" customHeight="1" ht="18">
      <c r="A54" s="8"/>
      <c r="B54" s="14"/>
      <c r="C54" s="81"/>
      <c r="D54" s="82"/>
      <c r="E54" s="81"/>
      <c r="F54" s="81"/>
      <c r="G54" s="81"/>
      <c r="H54" s="81"/>
      <c r="I54" s="81"/>
    </row>
    <row x14ac:dyDescent="0.25" r="55" customHeight="1" ht="18">
      <c r="A55" s="1"/>
      <c r="B55" s="79"/>
      <c r="C55" s="1"/>
      <c r="D55" s="78"/>
      <c r="E55" s="1"/>
      <c r="F55" s="1"/>
      <c r="G55" s="1"/>
      <c r="H55" s="1"/>
      <c r="I55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1"/>
  <sheetViews>
    <sheetView workbookViewId="0"/>
  </sheetViews>
  <sheetFormatPr defaultRowHeight="15" x14ac:dyDescent="0.25"/>
  <cols>
    <col min="1" max="1" style="30" width="17.576428571428572" customWidth="1" bestFit="1"/>
    <col min="2" max="2" style="33" width="13.576428571428572" customWidth="1" bestFit="1"/>
    <col min="3" max="3" style="76" width="8.005" customWidth="1" bestFit="1"/>
    <col min="4" max="4" style="77" width="11.719285714285713" customWidth="1" bestFit="1"/>
    <col min="5" max="5" style="30" width="13.005" customWidth="1" bestFit="1"/>
  </cols>
  <sheetData>
    <row x14ac:dyDescent="0.25" r="1" customHeight="1" ht="18">
      <c r="A1" s="1"/>
      <c r="B1" s="4"/>
      <c r="C1" s="13"/>
      <c r="D1" s="74"/>
      <c r="E1" s="1"/>
    </row>
    <row x14ac:dyDescent="0.25" r="2" customHeight="1" ht="18">
      <c r="A2" s="1" t="s">
        <v>106</v>
      </c>
      <c r="B2" s="4"/>
      <c r="C2" s="13"/>
      <c r="D2" s="74"/>
      <c r="E2" s="1"/>
    </row>
    <row x14ac:dyDescent="0.25" r="3" customHeight="1" ht="18">
      <c r="A3" s="1" t="s">
        <v>107</v>
      </c>
      <c r="B3" s="4" t="s">
        <v>108</v>
      </c>
      <c r="C3" s="13"/>
      <c r="D3" s="74"/>
      <c r="E3" s="1"/>
    </row>
    <row x14ac:dyDescent="0.25" r="4" customHeight="1" ht="18">
      <c r="A4" s="1" t="s">
        <v>109</v>
      </c>
      <c r="B4" s="14" t="s">
        <v>110</v>
      </c>
      <c r="C4" s="13"/>
      <c r="D4" s="74"/>
      <c r="E4" s="1"/>
    </row>
    <row x14ac:dyDescent="0.25" r="5" customHeight="1" ht="18">
      <c r="A5" s="1" t="s">
        <v>111</v>
      </c>
      <c r="B5" s="4" t="s">
        <v>112</v>
      </c>
      <c r="C5" s="13"/>
      <c r="D5" s="74"/>
      <c r="E5" s="1"/>
    </row>
    <row x14ac:dyDescent="0.25" r="6" customHeight="1" ht="18">
      <c r="A6" s="1" t="s">
        <v>113</v>
      </c>
      <c r="B6" s="4" t="s">
        <v>114</v>
      </c>
      <c r="C6" s="13"/>
      <c r="D6" s="74"/>
      <c r="E6" s="1"/>
    </row>
    <row x14ac:dyDescent="0.25" r="7" customHeight="1" ht="18">
      <c r="A7" s="1" t="s">
        <v>115</v>
      </c>
      <c r="B7" s="4" t="s">
        <v>116</v>
      </c>
      <c r="C7" s="13"/>
      <c r="D7" s="74"/>
      <c r="E7" s="1"/>
    </row>
    <row x14ac:dyDescent="0.25" r="8" customHeight="1" ht="18">
      <c r="A8" s="1" t="s">
        <v>117</v>
      </c>
      <c r="B8" s="4" t="s">
        <v>118</v>
      </c>
      <c r="C8" s="13"/>
      <c r="D8" s="74"/>
      <c r="E8" s="1"/>
    </row>
    <row x14ac:dyDescent="0.25" r="9" customHeight="1" ht="18">
      <c r="A9" s="1" t="s">
        <v>119</v>
      </c>
      <c r="B9" s="4"/>
      <c r="C9" s="13"/>
      <c r="D9" s="74"/>
      <c r="E9" s="1"/>
    </row>
    <row x14ac:dyDescent="0.25" r="10" customHeight="1" ht="18">
      <c r="A10" s="1" t="s">
        <v>120</v>
      </c>
      <c r="B10" s="4"/>
      <c r="C10" s="13"/>
      <c r="D10" s="74"/>
      <c r="E10" s="1"/>
    </row>
    <row x14ac:dyDescent="0.25" r="11" customHeight="1" ht="18">
      <c r="A11" s="1" t="s">
        <v>121</v>
      </c>
      <c r="B11" s="4"/>
      <c r="C11" s="13"/>
      <c r="D11" s="74"/>
      <c r="E11" s="1"/>
    </row>
    <row x14ac:dyDescent="0.25" r="12" customHeight="1" ht="18">
      <c r="A12" s="1"/>
      <c r="B12" s="4"/>
      <c r="C12" s="13"/>
      <c r="D12" s="74"/>
      <c r="E12" s="1"/>
    </row>
    <row x14ac:dyDescent="0.25" r="13" customHeight="1" ht="18">
      <c r="A13" s="1"/>
      <c r="B13" s="4"/>
      <c r="C13" s="13"/>
      <c r="D13" s="74"/>
      <c r="E13" s="1"/>
    </row>
    <row x14ac:dyDescent="0.25" r="14" customHeight="1" ht="18">
      <c r="A14" s="1"/>
      <c r="B14" s="4"/>
      <c r="C14" s="13"/>
      <c r="D14" s="74"/>
      <c r="E14" s="1"/>
    </row>
    <row x14ac:dyDescent="0.25" r="15" customHeight="1" ht="18">
      <c r="A15" s="1"/>
      <c r="B15" s="4"/>
      <c r="C15" s="13"/>
      <c r="D15" s="74"/>
      <c r="E15" s="1"/>
    </row>
    <row x14ac:dyDescent="0.25" r="16" customHeight="1" ht="18">
      <c r="A16" s="1"/>
      <c r="B16" s="4"/>
      <c r="C16" s="13"/>
      <c r="D16" s="74"/>
      <c r="E16" s="1"/>
    </row>
    <row x14ac:dyDescent="0.25" r="17" customHeight="1" ht="206.5">
      <c r="A17" s="1"/>
      <c r="B17" s="4" t="s">
        <v>122</v>
      </c>
      <c r="C17" s="13" t="s">
        <v>123</v>
      </c>
      <c r="D17" s="74" t="s">
        <v>124</v>
      </c>
      <c r="E17" s="1" t="s">
        <v>125</v>
      </c>
    </row>
    <row x14ac:dyDescent="0.25" r="18" customHeight="1" ht="18">
      <c r="A18" s="75" t="s">
        <v>63</v>
      </c>
      <c r="B18" s="4"/>
      <c r="C18" s="13"/>
      <c r="D18" s="74"/>
      <c r="E18" s="1"/>
    </row>
    <row x14ac:dyDescent="0.25" r="19" customHeight="1" ht="18">
      <c r="A19" s="75" t="s">
        <v>126</v>
      </c>
      <c r="B19" s="4"/>
      <c r="C19" s="13"/>
      <c r="D19" s="74"/>
      <c r="E19" s="1"/>
    </row>
    <row x14ac:dyDescent="0.25" r="20" customHeight="1" ht="18">
      <c r="A20" s="1"/>
      <c r="B20" s="4">
        <v>1</v>
      </c>
      <c r="C20" s="13">
        <v>2020</v>
      </c>
      <c r="D20" s="74">
        <f>DATEVALUE(CONCATENATE("01/01/",C20))</f>
        <v>25569.041666666668</v>
      </c>
      <c r="E20" s="1"/>
    </row>
    <row x14ac:dyDescent="0.25" r="21" customHeight="1" ht="18">
      <c r="A21" s="1"/>
      <c r="B21" s="4">
        <f>1+B20</f>
      </c>
      <c r="C21" s="13">
        <f>C20+1</f>
      </c>
      <c r="D21" s="74">
        <f>DATEVALUE(CONCATENATE("01/01/",C21))</f>
        <v>25569.041666666668</v>
      </c>
      <c r="E21" s="1"/>
    </row>
    <row x14ac:dyDescent="0.25" r="22" customHeight="1" ht="18">
      <c r="A22" s="1"/>
      <c r="B22" s="4">
        <f>1+B21</f>
      </c>
      <c r="C22" s="13">
        <f>C21+1</f>
      </c>
      <c r="D22" s="74">
        <f>DATEVALUE(CONCATENATE("01/01/",C22))</f>
        <v>25569.041666666668</v>
      </c>
      <c r="E22" s="1"/>
    </row>
    <row x14ac:dyDescent="0.25" r="23" customHeight="1" ht="18">
      <c r="A23" s="1"/>
      <c r="B23" s="4">
        <f>1+B22</f>
      </c>
      <c r="C23" s="13">
        <f>C22+1</f>
      </c>
      <c r="D23" s="74">
        <f>DATEVALUE(CONCATENATE("01/01/",C23))</f>
        <v>25569.041666666668</v>
      </c>
      <c r="E23" s="1"/>
    </row>
    <row x14ac:dyDescent="0.25" r="24" customHeight="1" ht="18">
      <c r="A24" s="1"/>
      <c r="B24" s="4">
        <f>1+B23</f>
      </c>
      <c r="C24" s="13">
        <f>C23+1</f>
      </c>
      <c r="D24" s="74">
        <f>DATEVALUE(CONCATENATE("01/01/",C24))</f>
        <v>25569.041666666668</v>
      </c>
      <c r="E24" s="1"/>
    </row>
    <row x14ac:dyDescent="0.25" r="25" customHeight="1" ht="18">
      <c r="A25" s="1"/>
      <c r="B25" s="4">
        <f>1+B24</f>
      </c>
      <c r="C25" s="13">
        <f>C24+1</f>
      </c>
      <c r="D25" s="74">
        <f>DATEVALUE(CONCATENATE("01/01/",C25))</f>
        <v>25569.041666666668</v>
      </c>
      <c r="E25" s="1"/>
    </row>
    <row x14ac:dyDescent="0.25" r="26" customHeight="1" ht="18">
      <c r="A26" s="1"/>
      <c r="B26" s="4">
        <f>1+B25</f>
      </c>
      <c r="C26" s="13">
        <f>C25+1</f>
      </c>
      <c r="D26" s="74">
        <f>DATEVALUE(CONCATENATE("01/01/",C26))</f>
        <v>25569.041666666668</v>
      </c>
      <c r="E26" s="1"/>
    </row>
    <row x14ac:dyDescent="0.25" r="27" customHeight="1" ht="18">
      <c r="A27" s="1"/>
      <c r="B27" s="4">
        <f>1+B26</f>
      </c>
      <c r="C27" s="13">
        <f>C26+1</f>
      </c>
      <c r="D27" s="74">
        <f>DATEVALUE(CONCATENATE("01/01/",C27))</f>
        <v>25569.041666666668</v>
      </c>
      <c r="E27" s="1"/>
    </row>
    <row x14ac:dyDescent="0.25" r="28" customHeight="1" ht="18">
      <c r="A28" s="1"/>
      <c r="B28" s="4">
        <f>1+B27</f>
      </c>
      <c r="C28" s="13">
        <f>C27+1</f>
      </c>
      <c r="D28" s="74">
        <f>DATEVALUE(CONCATENATE("01/01/",C28))</f>
        <v>25569.041666666668</v>
      </c>
      <c r="E28" s="1"/>
    </row>
    <row x14ac:dyDescent="0.25" r="29" customHeight="1" ht="18">
      <c r="A29" s="1"/>
      <c r="B29" s="4">
        <f>1+B28</f>
      </c>
      <c r="C29" s="13">
        <f>C28+1</f>
      </c>
      <c r="D29" s="74">
        <f>DATEVALUE(CONCATENATE("01/01/",C29))</f>
        <v>25569.041666666668</v>
      </c>
      <c r="E29" s="1"/>
    </row>
    <row x14ac:dyDescent="0.25" r="30" customHeight="1" ht="18">
      <c r="A30" s="1"/>
      <c r="B30" s="4">
        <f>1+B29</f>
      </c>
      <c r="C30" s="13">
        <f>C29+1</f>
      </c>
      <c r="D30" s="74">
        <f>DATEVALUE(CONCATENATE("01/01/",C30))</f>
        <v>25569.041666666668</v>
      </c>
      <c r="E30" s="1"/>
    </row>
    <row x14ac:dyDescent="0.25" r="31" customHeight="1" ht="18">
      <c r="A31" s="1"/>
      <c r="B31" s="4">
        <f>1+B30</f>
      </c>
      <c r="C31" s="13">
        <f>C30+1</f>
      </c>
      <c r="D31" s="74">
        <f>DATEVALUE(CONCATENATE("01/01/",C31))</f>
        <v>25569.041666666668</v>
      </c>
      <c r="E31" s="1"/>
    </row>
    <row x14ac:dyDescent="0.25" r="32" customHeight="1" ht="18">
      <c r="A32" s="1"/>
      <c r="B32" s="4">
        <f>1+B31</f>
      </c>
      <c r="C32" s="13">
        <f>C31+1</f>
      </c>
      <c r="D32" s="74">
        <f>DATEVALUE(CONCATENATE("01/01/",C32))</f>
        <v>25569.041666666668</v>
      </c>
      <c r="E32" s="1"/>
    </row>
    <row x14ac:dyDescent="0.25" r="33" customHeight="1" ht="18">
      <c r="A33" s="1"/>
      <c r="B33" s="4">
        <f>1+B32</f>
      </c>
      <c r="C33" s="13">
        <f>C32+1</f>
      </c>
      <c r="D33" s="74">
        <f>DATEVALUE(CONCATENATE("01/01/",C33))</f>
        <v>25569.041666666668</v>
      </c>
      <c r="E33" s="1"/>
    </row>
    <row x14ac:dyDescent="0.25" r="34" customHeight="1" ht="18">
      <c r="A34" s="1"/>
      <c r="B34" s="4">
        <f>1+B33</f>
      </c>
      <c r="C34" s="13">
        <f>C33+1</f>
      </c>
      <c r="D34" s="74">
        <f>DATEVALUE(CONCATENATE("01/01/",C34))</f>
        <v>25569.041666666668</v>
      </c>
      <c r="E34" s="1"/>
    </row>
    <row x14ac:dyDescent="0.25" r="35" customHeight="1" ht="18">
      <c r="A35" s="1"/>
      <c r="B35" s="4">
        <f>1+B34</f>
      </c>
      <c r="C35" s="13">
        <f>C34+1</f>
      </c>
      <c r="D35" s="74">
        <f>DATEVALUE(CONCATENATE("01/01/",C35))</f>
        <v>25569.041666666668</v>
      </c>
      <c r="E35" s="1"/>
    </row>
    <row x14ac:dyDescent="0.25" r="36" customHeight="1" ht="18">
      <c r="A36" s="1"/>
      <c r="B36" s="4">
        <f>1+B35</f>
      </c>
      <c r="C36" s="13">
        <f>C35+1</f>
      </c>
      <c r="D36" s="74">
        <f>DATEVALUE(CONCATENATE("01/01/",C36))</f>
        <v>25569.041666666668</v>
      </c>
      <c r="E36" s="1"/>
    </row>
    <row x14ac:dyDescent="0.25" r="37" customHeight="1" ht="18">
      <c r="A37" s="1"/>
      <c r="B37" s="4">
        <f>1+B36</f>
      </c>
      <c r="C37" s="13">
        <f>C36+1</f>
      </c>
      <c r="D37" s="74">
        <f>DATEVALUE(CONCATENATE("01/01/",C37))</f>
        <v>25569.041666666668</v>
      </c>
      <c r="E37" s="1"/>
    </row>
    <row x14ac:dyDescent="0.25" r="38" customHeight="1" ht="18">
      <c r="A38" s="1"/>
      <c r="B38" s="4">
        <f>1+B37</f>
      </c>
      <c r="C38" s="13">
        <f>C37+1</f>
      </c>
      <c r="D38" s="74">
        <f>DATEVALUE(CONCATENATE("01/01/",C38))</f>
        <v>25569.041666666668</v>
      </c>
      <c r="E38" s="1"/>
    </row>
    <row x14ac:dyDescent="0.25" r="39" customHeight="1" ht="18">
      <c r="A39" s="1"/>
      <c r="B39" s="4">
        <f>1+B38</f>
      </c>
      <c r="C39" s="13">
        <f>C38+1</f>
      </c>
      <c r="D39" s="74">
        <f>DATEVALUE(CONCATENATE("01/01/",C39))</f>
        <v>25569.041666666668</v>
      </c>
      <c r="E39" s="1"/>
    </row>
    <row x14ac:dyDescent="0.25" r="40" customHeight="1" ht="18">
      <c r="A40" s="1"/>
      <c r="B40" s="4">
        <f>1+B39</f>
      </c>
      <c r="C40" s="13">
        <f>C39+1</f>
      </c>
      <c r="D40" s="74">
        <f>DATEVALUE(CONCATENATE("01/01/",C40))</f>
        <v>25569.041666666668</v>
      </c>
      <c r="E40" s="1"/>
    </row>
    <row x14ac:dyDescent="0.25" r="41" customHeight="1" ht="18">
      <c r="A41" s="1"/>
      <c r="B41" s="4">
        <f>1+B40</f>
      </c>
      <c r="C41" s="13">
        <f>C40+1</f>
      </c>
      <c r="D41" s="74">
        <f>DATEVALUE(CONCATENATE("01/01/",C41))</f>
        <v>25569.041666666668</v>
      </c>
      <c r="E4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2"/>
  <sheetViews>
    <sheetView workbookViewId="0"/>
  </sheetViews>
  <sheetFormatPr defaultRowHeight="15" x14ac:dyDescent="0.25"/>
  <cols>
    <col min="1" max="1" style="30" width="1.5764285714285713" customWidth="1" bestFit="1"/>
    <col min="2" max="2" style="73" width="7.147857142857143" customWidth="1" bestFit="1"/>
    <col min="3" max="3" style="34" width="12.576428571428572" customWidth="1" bestFit="1"/>
    <col min="4" max="4" style="31" width="18.576428571428572" customWidth="1" bestFit="1"/>
    <col min="5" max="5" style="31" width="13.147857142857141" customWidth="1" bestFit="1"/>
    <col min="6" max="6" style="31" width="13.147857142857141" customWidth="1" bestFit="1"/>
    <col min="7" max="7" style="31" width="13.147857142857141" customWidth="1" bestFit="1"/>
    <col min="8" max="8" style="31" width="13.147857142857141" customWidth="1" bestFit="1"/>
    <col min="9" max="9" style="31" width="13.147857142857141" customWidth="1" bestFit="1"/>
  </cols>
  <sheetData>
    <row x14ac:dyDescent="0.25" r="1" customHeight="1" ht="18">
      <c r="A1" s="1"/>
      <c r="B1" s="15"/>
      <c r="C1" s="5"/>
      <c r="D1" s="36"/>
      <c r="E1" s="36"/>
      <c r="F1" s="36"/>
      <c r="G1" s="36"/>
      <c r="H1" s="36"/>
      <c r="I1" s="36"/>
    </row>
    <row x14ac:dyDescent="0.25" r="2" customHeight="1" ht="18">
      <c r="A2" s="1"/>
      <c r="B2" s="37" t="s">
        <v>62</v>
      </c>
      <c r="C2" s="5"/>
      <c r="D2" s="38" t="s">
        <v>63</v>
      </c>
      <c r="E2" s="36"/>
      <c r="F2" s="36"/>
      <c r="G2" s="36"/>
      <c r="H2" s="36"/>
      <c r="I2" s="36"/>
    </row>
    <row x14ac:dyDescent="0.25" r="3" customHeight="1" ht="18">
      <c r="A3" s="1"/>
      <c r="B3" s="15"/>
      <c r="C3" s="5"/>
      <c r="D3" s="36"/>
      <c r="E3" s="36"/>
      <c r="F3" s="36"/>
      <c r="G3" s="36"/>
      <c r="H3" s="36"/>
      <c r="I3" s="36"/>
    </row>
    <row x14ac:dyDescent="0.25" r="4" customHeight="1" ht="18">
      <c r="A4" s="1"/>
      <c r="B4" s="39" t="s">
        <v>64</v>
      </c>
      <c r="C4" s="40">
        <v>6.022e+23</v>
      </c>
      <c r="D4" s="40"/>
      <c r="E4" s="41" t="s">
        <v>65</v>
      </c>
      <c r="F4" s="36"/>
      <c r="G4" s="36"/>
      <c r="H4" s="36"/>
      <c r="I4" s="36"/>
    </row>
    <row x14ac:dyDescent="0.25" r="5" customHeight="1" ht="18">
      <c r="A5" s="1"/>
      <c r="B5" s="39" t="s">
        <v>66</v>
      </c>
      <c r="C5" s="40">
        <v>1.60217657e-19</v>
      </c>
      <c r="D5" s="41" t="s">
        <v>67</v>
      </c>
      <c r="E5" s="41" t="s">
        <v>68</v>
      </c>
      <c r="F5" s="36"/>
      <c r="G5" s="36"/>
      <c r="H5" s="36"/>
      <c r="I5" s="36"/>
    </row>
    <row x14ac:dyDescent="0.25" r="6" customHeight="1" ht="18">
      <c r="A6" s="1"/>
      <c r="B6" s="39" t="s">
        <v>69</v>
      </c>
      <c r="C6" s="42">
        <v>6241000000000000000</v>
      </c>
      <c r="D6" s="41" t="s">
        <v>66</v>
      </c>
      <c r="E6" s="41" t="s">
        <v>67</v>
      </c>
      <c r="F6" s="36"/>
      <c r="G6" s="36"/>
      <c r="H6" s="36"/>
      <c r="I6" s="36"/>
    </row>
    <row x14ac:dyDescent="0.25" r="7" customHeight="1" ht="18">
      <c r="A7" s="1"/>
      <c r="B7" s="39" t="s">
        <v>64</v>
      </c>
      <c r="C7" s="43">
        <v>1</v>
      </c>
      <c r="D7" s="41" t="s">
        <v>70</v>
      </c>
      <c r="E7" s="41" t="s">
        <v>71</v>
      </c>
      <c r="F7" s="36"/>
      <c r="G7" s="36"/>
      <c r="H7" s="36"/>
      <c r="I7" s="36"/>
    </row>
    <row x14ac:dyDescent="0.25" r="8" customHeight="1" ht="18">
      <c r="A8" s="1"/>
      <c r="B8" s="15"/>
      <c r="C8" s="42">
        <v>0.00008205746</v>
      </c>
      <c r="D8" s="41" t="s">
        <v>72</v>
      </c>
      <c r="E8" s="41" t="s">
        <v>73</v>
      </c>
      <c r="F8" s="36"/>
      <c r="G8" s="36"/>
      <c r="H8" s="36"/>
      <c r="I8" s="36"/>
    </row>
    <row x14ac:dyDescent="0.25" r="9" customHeight="1" ht="18">
      <c r="A9" s="1"/>
      <c r="B9" s="15"/>
      <c r="C9" s="44">
        <v>0.208</v>
      </c>
      <c r="D9" s="36"/>
      <c r="E9" s="41" t="s">
        <v>74</v>
      </c>
      <c r="F9" s="36"/>
      <c r="G9" s="36"/>
      <c r="H9" s="36"/>
      <c r="I9" s="36"/>
    </row>
    <row x14ac:dyDescent="0.25" r="10" customHeight="1" ht="18">
      <c r="A10" s="1"/>
      <c r="B10" s="15"/>
      <c r="C10" s="45">
        <f>1*C8*300/1*1000</f>
      </c>
      <c r="D10" s="41" t="s">
        <v>75</v>
      </c>
      <c r="E10" s="41" t="s">
        <v>76</v>
      </c>
      <c r="F10" s="36"/>
      <c r="G10" s="36"/>
      <c r="H10" s="36"/>
      <c r="I10" s="36"/>
    </row>
    <row x14ac:dyDescent="0.25" r="11" customHeight="1" ht="18">
      <c r="A11" s="1"/>
      <c r="B11" s="15"/>
      <c r="C11" s="5"/>
      <c r="D11" s="36"/>
      <c r="E11" s="36"/>
      <c r="F11" s="36"/>
      <c r="G11" s="36"/>
      <c r="H11" s="36"/>
      <c r="I11" s="36"/>
    </row>
    <row x14ac:dyDescent="0.25" r="12" customHeight="1" ht="18">
      <c r="A12" s="1"/>
      <c r="B12" s="15"/>
      <c r="C12" s="5"/>
      <c r="D12" s="36"/>
      <c r="E12" s="36"/>
      <c r="F12" s="36"/>
      <c r="G12" s="36"/>
      <c r="H12" s="36"/>
      <c r="I12" s="36"/>
    </row>
    <row x14ac:dyDescent="0.25" r="13" customHeight="1" ht="18">
      <c r="A13" s="1"/>
      <c r="B13" s="46" t="s">
        <v>77</v>
      </c>
      <c r="C13" s="47"/>
      <c r="D13" s="48"/>
      <c r="E13" s="49"/>
      <c r="F13" s="48"/>
      <c r="G13" s="48"/>
      <c r="H13" s="48"/>
      <c r="I13" s="48"/>
    </row>
    <row x14ac:dyDescent="0.25" r="14" customHeight="1" ht="18">
      <c r="A14" s="1"/>
      <c r="B14" s="15"/>
      <c r="C14" s="50">
        <v>1.15</v>
      </c>
      <c r="D14" s="51" t="s">
        <v>78</v>
      </c>
      <c r="E14" s="41" t="s">
        <v>79</v>
      </c>
      <c r="F14" s="36"/>
      <c r="G14" s="36"/>
      <c r="H14" s="36"/>
      <c r="I14" s="36"/>
    </row>
    <row x14ac:dyDescent="0.25" r="15" customHeight="1" ht="18">
      <c r="A15" s="1"/>
      <c r="B15" s="15"/>
      <c r="C15" s="52">
        <f>1000/C14</f>
      </c>
      <c r="D15" s="53" t="s">
        <v>80</v>
      </c>
      <c r="E15" s="41" t="s">
        <v>81</v>
      </c>
      <c r="F15" s="36"/>
      <c r="G15" s="36"/>
      <c r="H15" s="36"/>
      <c r="I15" s="36"/>
    </row>
    <row x14ac:dyDescent="0.25" r="16" customHeight="1" ht="18">
      <c r="A16" s="1"/>
      <c r="B16" s="15"/>
      <c r="C16" s="40">
        <f>C15*C6*3600</f>
      </c>
      <c r="D16" s="36"/>
      <c r="E16" s="41" t="s">
        <v>82</v>
      </c>
      <c r="F16" s="36"/>
      <c r="G16" s="36"/>
      <c r="H16" s="36"/>
      <c r="I16" s="36"/>
    </row>
    <row x14ac:dyDescent="0.25" r="17" customHeight="1" ht="18">
      <c r="A17" s="1"/>
      <c r="B17" s="15"/>
      <c r="C17" s="54">
        <v>4</v>
      </c>
      <c r="D17" s="36"/>
      <c r="E17" s="41" t="s">
        <v>83</v>
      </c>
      <c r="F17" s="36"/>
      <c r="G17" s="36"/>
      <c r="H17" s="36"/>
      <c r="I17" s="36"/>
    </row>
    <row x14ac:dyDescent="0.25" r="18" customHeight="1" ht="18">
      <c r="A18" s="1"/>
      <c r="B18" s="15"/>
      <c r="C18" s="40">
        <f>C16/C17</f>
      </c>
      <c r="D18" s="36"/>
      <c r="E18" s="41" t="s">
        <v>84</v>
      </c>
      <c r="F18" s="36"/>
      <c r="G18" s="36"/>
      <c r="H18" s="36"/>
      <c r="I18" s="36"/>
    </row>
    <row x14ac:dyDescent="0.25" r="19" customHeight="1" ht="18">
      <c r="A19" s="1"/>
      <c r="B19" s="15"/>
      <c r="C19" s="55">
        <f>C18/C4</f>
      </c>
      <c r="D19" s="36"/>
      <c r="E19" s="41" t="s">
        <v>85</v>
      </c>
      <c r="F19" s="36"/>
      <c r="G19" s="36"/>
      <c r="H19" s="36"/>
      <c r="I19" s="36"/>
    </row>
    <row x14ac:dyDescent="0.25" r="20" customHeight="1" ht="18">
      <c r="A20" s="1"/>
      <c r="B20" s="15"/>
      <c r="C20" s="55">
        <f>C19*C8*300/1</f>
      </c>
      <c r="D20" s="41" t="s">
        <v>86</v>
      </c>
      <c r="E20" s="41" t="s">
        <v>87</v>
      </c>
      <c r="F20" s="36"/>
      <c r="G20" s="36"/>
      <c r="H20" s="36"/>
      <c r="I20" s="36"/>
    </row>
    <row x14ac:dyDescent="0.25" r="21" customHeight="1" ht="18">
      <c r="A21" s="1"/>
      <c r="B21" s="15"/>
      <c r="C21" s="55">
        <f>C20/C9</f>
      </c>
      <c r="D21" s="41" t="s">
        <v>86</v>
      </c>
      <c r="E21" s="41" t="s">
        <v>88</v>
      </c>
      <c r="F21" s="36"/>
      <c r="G21" s="36"/>
      <c r="H21" s="36"/>
      <c r="I21" s="36"/>
    </row>
    <row x14ac:dyDescent="0.25" r="22" customHeight="1" ht="18">
      <c r="A22" s="1"/>
      <c r="B22" s="15"/>
      <c r="C22" s="5"/>
      <c r="D22" s="36"/>
      <c r="E22" s="36"/>
      <c r="F22" s="36"/>
      <c r="G22" s="36"/>
      <c r="H22" s="36"/>
      <c r="I22" s="36"/>
    </row>
    <row x14ac:dyDescent="0.25" r="23" customHeight="1" ht="18">
      <c r="A23" s="1"/>
      <c r="B23" s="56" t="s">
        <v>89</v>
      </c>
      <c r="C23" s="57"/>
      <c r="D23" s="58"/>
      <c r="E23" s="58"/>
      <c r="F23" s="58"/>
      <c r="G23" s="58"/>
      <c r="H23" s="58"/>
      <c r="I23" s="59"/>
    </row>
    <row x14ac:dyDescent="0.25" r="24" customHeight="1" ht="18">
      <c r="A24" s="1"/>
      <c r="B24" s="60"/>
      <c r="C24" s="61">
        <v>10</v>
      </c>
      <c r="D24" s="62" t="s">
        <v>90</v>
      </c>
      <c r="E24" s="41" t="s">
        <v>91</v>
      </c>
      <c r="F24" s="36"/>
      <c r="G24" s="36"/>
      <c r="H24" s="36"/>
      <c r="I24" s="63"/>
    </row>
    <row x14ac:dyDescent="0.25" r="25" customHeight="1" ht="18">
      <c r="A25" s="1"/>
      <c r="B25" s="60"/>
      <c r="C25" s="45">
        <f>C24/C14</f>
      </c>
      <c r="D25" s="41" t="s">
        <v>80</v>
      </c>
      <c r="E25" s="41" t="s">
        <v>91</v>
      </c>
      <c r="F25" s="36"/>
      <c r="G25" s="36"/>
      <c r="H25" s="36"/>
      <c r="I25" s="63"/>
    </row>
    <row x14ac:dyDescent="0.25" r="26" customHeight="1" ht="18">
      <c r="A26" s="1"/>
      <c r="B26" s="60"/>
      <c r="C26" s="45">
        <v>100</v>
      </c>
      <c r="D26" s="41" t="s">
        <v>92</v>
      </c>
      <c r="E26" s="41" t="s">
        <v>93</v>
      </c>
      <c r="F26" s="36"/>
      <c r="G26" s="36"/>
      <c r="H26" s="36"/>
      <c r="I26" s="63"/>
    </row>
    <row x14ac:dyDescent="0.25" r="27" customHeight="1" ht="18">
      <c r="A27" s="1"/>
      <c r="B27" s="60"/>
      <c r="C27" s="45">
        <v>1.7</v>
      </c>
      <c r="D27" s="41" t="s">
        <v>94</v>
      </c>
      <c r="E27" s="41" t="s">
        <v>95</v>
      </c>
      <c r="F27" s="36"/>
      <c r="G27" s="36"/>
      <c r="H27" s="36"/>
      <c r="I27" s="63"/>
    </row>
    <row x14ac:dyDescent="0.25" r="28" customHeight="1" ht="18">
      <c r="A28" s="1"/>
      <c r="B28" s="60"/>
      <c r="C28" s="64">
        <f>C26*C27</f>
      </c>
      <c r="D28" s="41" t="s">
        <v>96</v>
      </c>
      <c r="E28" s="41" t="s">
        <v>97</v>
      </c>
      <c r="F28" s="36"/>
      <c r="G28" s="36"/>
      <c r="H28" s="36"/>
      <c r="I28" s="63"/>
    </row>
    <row x14ac:dyDescent="0.25" r="29" customHeight="1" ht="18">
      <c r="A29" s="1"/>
      <c r="B29" s="60"/>
      <c r="C29" s="55">
        <f>C24/C26/C27</f>
      </c>
      <c r="D29" s="41" t="s">
        <v>75</v>
      </c>
      <c r="E29" s="41" t="s">
        <v>98</v>
      </c>
      <c r="F29" s="36"/>
      <c r="G29" s="36"/>
      <c r="H29" s="36"/>
      <c r="I29" s="63"/>
    </row>
    <row x14ac:dyDescent="0.25" r="30" customHeight="1" ht="18">
      <c r="A30" s="1"/>
      <c r="B30" s="60"/>
      <c r="C30" s="45">
        <f>C20*1000*C25/C15</f>
      </c>
      <c r="D30" s="41" t="s">
        <v>75</v>
      </c>
      <c r="E30" s="41" t="s">
        <v>99</v>
      </c>
      <c r="F30" s="36"/>
      <c r="G30" s="36"/>
      <c r="H30" s="36"/>
      <c r="I30" s="63"/>
    </row>
    <row x14ac:dyDescent="0.25" r="31" customHeight="1" ht="18">
      <c r="A31" s="1"/>
      <c r="B31" s="60"/>
      <c r="C31" s="64">
        <f>C30/C29</f>
      </c>
      <c r="D31" s="41" t="s">
        <v>100</v>
      </c>
      <c r="E31" s="41" t="s">
        <v>101</v>
      </c>
      <c r="F31" s="36"/>
      <c r="G31" s="36"/>
      <c r="H31" s="36"/>
      <c r="I31" s="63"/>
    </row>
    <row x14ac:dyDescent="0.25" r="32" customHeight="1" ht="18">
      <c r="A32" s="1"/>
      <c r="B32" s="60"/>
      <c r="C32" s="64">
        <f>C31+1</f>
      </c>
      <c r="D32" s="41" t="s">
        <v>100</v>
      </c>
      <c r="E32" s="41" t="s">
        <v>102</v>
      </c>
      <c r="F32" s="36"/>
      <c r="G32" s="36"/>
      <c r="H32" s="36"/>
      <c r="I32" s="63"/>
    </row>
    <row x14ac:dyDescent="0.25" r="33" customHeight="1" ht="18">
      <c r="A33" s="1"/>
      <c r="B33" s="65">
        <f>1/C32</f>
      </c>
      <c r="C33" s="64">
        <f>C$26*C$27/C32</f>
      </c>
      <c r="D33" s="41" t="s">
        <v>96</v>
      </c>
      <c r="E33" s="41" t="s">
        <v>103</v>
      </c>
      <c r="F33" s="36"/>
      <c r="G33" s="36"/>
      <c r="H33" s="36"/>
      <c r="I33" s="63"/>
    </row>
    <row x14ac:dyDescent="0.25" r="34" customHeight="1" ht="18">
      <c r="A34" s="1"/>
      <c r="B34" s="60"/>
      <c r="C34" s="5"/>
      <c r="D34" s="36"/>
      <c r="E34" s="36"/>
      <c r="F34" s="36"/>
      <c r="G34" s="36"/>
      <c r="H34" s="36"/>
      <c r="I34" s="63"/>
    </row>
    <row x14ac:dyDescent="0.25" r="35" customHeight="1" ht="18">
      <c r="A35" s="1"/>
      <c r="B35" s="60"/>
      <c r="C35" s="66">
        <v>10</v>
      </c>
      <c r="D35" s="67" t="s">
        <v>104</v>
      </c>
      <c r="E35" s="41" t="s">
        <v>105</v>
      </c>
      <c r="F35" s="36"/>
      <c r="G35" s="36"/>
      <c r="H35" s="36"/>
      <c r="I35" s="63"/>
    </row>
    <row x14ac:dyDescent="0.25" r="36" customHeight="1" ht="18">
      <c r="A36" s="1"/>
      <c r="B36" s="60"/>
      <c r="C36" s="55">
        <f>C$30/C35</f>
      </c>
      <c r="D36" s="41" t="s">
        <v>75</v>
      </c>
      <c r="E36" s="41" t="s">
        <v>99</v>
      </c>
      <c r="F36" s="36"/>
      <c r="G36" s="36"/>
      <c r="H36" s="36"/>
      <c r="I36" s="63"/>
    </row>
    <row x14ac:dyDescent="0.25" r="37" customHeight="1" ht="18">
      <c r="A37" s="1"/>
      <c r="B37" s="60"/>
      <c r="C37" s="45">
        <f>C36/C$29</f>
      </c>
      <c r="D37" s="41" t="s">
        <v>100</v>
      </c>
      <c r="E37" s="41" t="s">
        <v>101</v>
      </c>
      <c r="F37" s="36"/>
      <c r="G37" s="36"/>
      <c r="H37" s="36"/>
      <c r="I37" s="63"/>
    </row>
    <row x14ac:dyDescent="0.25" r="38" customHeight="1" ht="18">
      <c r="A38" s="1"/>
      <c r="B38" s="60"/>
      <c r="C38" s="68">
        <f>C37+1</f>
      </c>
      <c r="D38" s="38" t="s">
        <v>100</v>
      </c>
      <c r="E38" s="41" t="s">
        <v>102</v>
      </c>
      <c r="F38" s="36"/>
      <c r="G38" s="36"/>
      <c r="H38" s="36"/>
      <c r="I38" s="63"/>
    </row>
    <row x14ac:dyDescent="0.25" r="39" customHeight="1" ht="18">
      <c r="A39" s="1"/>
      <c r="B39" s="65">
        <f>1/C38</f>
      </c>
      <c r="C39" s="64">
        <f>C$26*C$27/C38</f>
      </c>
      <c r="D39" s="41" t="s">
        <v>96</v>
      </c>
      <c r="E39" s="41" t="s">
        <v>103</v>
      </c>
      <c r="F39" s="36"/>
      <c r="G39" s="36"/>
      <c r="H39" s="36"/>
      <c r="I39" s="63"/>
    </row>
    <row x14ac:dyDescent="0.25" r="40" customHeight="1" ht="18">
      <c r="A40" s="1"/>
      <c r="B40" s="60"/>
      <c r="C40" s="5"/>
      <c r="D40" s="36"/>
      <c r="E40" s="36"/>
      <c r="F40" s="36"/>
      <c r="G40" s="36"/>
      <c r="H40" s="36"/>
      <c r="I40" s="63"/>
    </row>
    <row x14ac:dyDescent="0.25" r="41" customHeight="1" ht="18">
      <c r="A41" s="1"/>
      <c r="B41" s="60"/>
      <c r="C41" s="66">
        <v>30</v>
      </c>
      <c r="D41" s="67" t="s">
        <v>104</v>
      </c>
      <c r="E41" s="41" t="s">
        <v>105</v>
      </c>
      <c r="F41" s="36"/>
      <c r="G41" s="36"/>
      <c r="H41" s="36"/>
      <c r="I41" s="63"/>
    </row>
    <row x14ac:dyDescent="0.25" r="42" customHeight="1" ht="18">
      <c r="A42" s="1"/>
      <c r="B42" s="60"/>
      <c r="C42" s="55">
        <f>C$30/C41</f>
      </c>
      <c r="D42" s="41" t="s">
        <v>75</v>
      </c>
      <c r="E42" s="41" t="s">
        <v>99</v>
      </c>
      <c r="F42" s="36"/>
      <c r="G42" s="36"/>
      <c r="H42" s="36"/>
      <c r="I42" s="63"/>
    </row>
    <row x14ac:dyDescent="0.25" r="43" customHeight="1" ht="18">
      <c r="A43" s="1"/>
      <c r="B43" s="60"/>
      <c r="C43" s="45">
        <f>C42/C$29</f>
      </c>
      <c r="D43" s="41" t="s">
        <v>100</v>
      </c>
      <c r="E43" s="41" t="s">
        <v>101</v>
      </c>
      <c r="F43" s="36"/>
      <c r="G43" s="36"/>
      <c r="H43" s="36"/>
      <c r="I43" s="63"/>
    </row>
    <row x14ac:dyDescent="0.25" r="44" customHeight="1" ht="18">
      <c r="A44" s="1"/>
      <c r="B44" s="60"/>
      <c r="C44" s="68">
        <f>C43+1</f>
      </c>
      <c r="D44" s="38" t="s">
        <v>100</v>
      </c>
      <c r="E44" s="41" t="s">
        <v>102</v>
      </c>
      <c r="F44" s="36"/>
      <c r="G44" s="36"/>
      <c r="H44" s="36"/>
      <c r="I44" s="63"/>
    </row>
    <row x14ac:dyDescent="0.25" r="45" customHeight="1" ht="18">
      <c r="A45" s="1"/>
      <c r="B45" s="65">
        <f>1/C44</f>
      </c>
      <c r="C45" s="64">
        <f>C$26*C$27/C44</f>
      </c>
      <c r="D45" s="41" t="s">
        <v>96</v>
      </c>
      <c r="E45" s="41" t="s">
        <v>103</v>
      </c>
      <c r="F45" s="36"/>
      <c r="G45" s="36"/>
      <c r="H45" s="36"/>
      <c r="I45" s="63"/>
    </row>
    <row x14ac:dyDescent="0.25" r="46" customHeight="1" ht="18">
      <c r="A46" s="1"/>
      <c r="B46" s="60"/>
      <c r="C46" s="5"/>
      <c r="D46" s="36"/>
      <c r="E46" s="36"/>
      <c r="F46" s="36"/>
      <c r="G46" s="36"/>
      <c r="H46" s="36"/>
      <c r="I46" s="63"/>
    </row>
    <row x14ac:dyDescent="0.25" r="47" customHeight="1" ht="18">
      <c r="A47" s="1"/>
      <c r="B47" s="60"/>
      <c r="C47" s="66">
        <v>100</v>
      </c>
      <c r="D47" s="67" t="s">
        <v>104</v>
      </c>
      <c r="E47" s="41" t="s">
        <v>105</v>
      </c>
      <c r="F47" s="36"/>
      <c r="G47" s="36"/>
      <c r="H47" s="36"/>
      <c r="I47" s="63"/>
    </row>
    <row x14ac:dyDescent="0.25" r="48" customHeight="1" ht="18">
      <c r="A48" s="1"/>
      <c r="B48" s="60"/>
      <c r="C48" s="55">
        <f>C$30/C47</f>
      </c>
      <c r="D48" s="41" t="s">
        <v>75</v>
      </c>
      <c r="E48" s="41" t="s">
        <v>99</v>
      </c>
      <c r="F48" s="36"/>
      <c r="G48" s="36"/>
      <c r="H48" s="36"/>
      <c r="I48" s="63"/>
    </row>
    <row x14ac:dyDescent="0.25" r="49" customHeight="1" ht="18">
      <c r="A49" s="1"/>
      <c r="B49" s="60"/>
      <c r="C49" s="45">
        <f>C48/C$29</f>
      </c>
      <c r="D49" s="41" t="s">
        <v>100</v>
      </c>
      <c r="E49" s="41" t="s">
        <v>101</v>
      </c>
      <c r="F49" s="36"/>
      <c r="G49" s="36"/>
      <c r="H49" s="36"/>
      <c r="I49" s="63"/>
    </row>
    <row x14ac:dyDescent="0.25" r="50" customHeight="1" ht="18">
      <c r="A50" s="1"/>
      <c r="B50" s="60"/>
      <c r="C50" s="68">
        <f>C49+1</f>
      </c>
      <c r="D50" s="38" t="s">
        <v>100</v>
      </c>
      <c r="E50" s="41" t="s">
        <v>102</v>
      </c>
      <c r="F50" s="36"/>
      <c r="G50" s="36"/>
      <c r="H50" s="36"/>
      <c r="I50" s="63"/>
    </row>
    <row x14ac:dyDescent="0.25" r="51" customHeight="1" ht="18">
      <c r="A51" s="1"/>
      <c r="B51" s="65">
        <f>1/C50</f>
      </c>
      <c r="C51" s="64">
        <f>C$26*C$27/C50</f>
      </c>
      <c r="D51" s="41" t="s">
        <v>96</v>
      </c>
      <c r="E51" s="41" t="s">
        <v>103</v>
      </c>
      <c r="F51" s="36"/>
      <c r="G51" s="36"/>
      <c r="H51" s="36"/>
      <c r="I51" s="63"/>
    </row>
    <row x14ac:dyDescent="0.25" r="52" customHeight="1" ht="18">
      <c r="A52" s="1"/>
      <c r="B52" s="69"/>
      <c r="C52" s="70"/>
      <c r="D52" s="71"/>
      <c r="E52" s="71"/>
      <c r="F52" s="71"/>
      <c r="G52" s="71"/>
      <c r="H52" s="71"/>
      <c r="I52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1"/>
  <sheetViews>
    <sheetView workbookViewId="0"/>
  </sheetViews>
  <sheetFormatPr defaultRowHeight="15" x14ac:dyDescent="0.25"/>
  <cols>
    <col min="1" max="1" style="30" width="12.43357142857143" customWidth="1" bestFit="1"/>
    <col min="2" max="2" style="33" width="12.43357142857143" customWidth="1" bestFit="1"/>
    <col min="3" max="3" style="30" width="12.43357142857143" customWidth="1" bestFit="1"/>
    <col min="4" max="4" style="77" width="12.43357142857143" customWidth="1" bestFit="1"/>
    <col min="5" max="5" style="152" width="12.43357142857143" customWidth="1" bestFit="1"/>
    <col min="6" max="6" style="152" width="12.43357142857143" customWidth="1" bestFit="1"/>
    <col min="7" max="7" style="152" width="12.43357142857143" customWidth="1" bestFit="1"/>
    <col min="8" max="8" style="152" width="12.43357142857143" customWidth="1" bestFit="1"/>
    <col min="9" max="9" style="152" width="12.43357142857143" customWidth="1" bestFit="1"/>
    <col min="10" max="10" style="151" width="12.43357142857143" customWidth="1" bestFit="1"/>
    <col min="11" max="11" style="151" width="12.43357142857143" customWidth="1" bestFit="1"/>
    <col min="12" max="12" style="151" width="12.43357142857143" customWidth="1" bestFit="1"/>
    <col min="13" max="13" style="151" width="12.43357142857143" customWidth="1" bestFit="1"/>
  </cols>
  <sheetData>
    <row x14ac:dyDescent="0.25" r="1" customHeight="1" ht="17.25">
      <c r="A1" s="1"/>
      <c r="B1" s="165"/>
      <c r="C1" s="1"/>
      <c r="D1" s="166"/>
      <c r="E1" s="146"/>
      <c r="F1" s="146"/>
      <c r="G1" s="146"/>
      <c r="H1" s="146"/>
      <c r="I1" s="146"/>
      <c r="J1" s="145"/>
      <c r="K1" s="145"/>
      <c r="L1" s="145"/>
      <c r="M1" s="145"/>
    </row>
    <row x14ac:dyDescent="0.25" r="2" customHeight="1" ht="17.25">
      <c r="A2" s="36" t="s">
        <v>106</v>
      </c>
      <c r="B2" s="4"/>
      <c r="C2" s="36"/>
      <c r="D2" s="74"/>
      <c r="E2" s="146"/>
      <c r="F2" s="146"/>
      <c r="G2" s="146"/>
      <c r="H2" s="146"/>
      <c r="I2" s="146"/>
      <c r="J2" s="145"/>
      <c r="K2" s="145"/>
      <c r="L2" s="145"/>
      <c r="M2" s="145"/>
    </row>
    <row x14ac:dyDescent="0.25" r="3" customHeight="1" ht="17.25">
      <c r="A3" s="36" t="s">
        <v>107</v>
      </c>
      <c r="B3" s="4" t="s">
        <v>108</v>
      </c>
      <c r="C3" s="36"/>
      <c r="D3" s="74"/>
      <c r="E3" s="146"/>
      <c r="F3" s="146"/>
      <c r="G3" s="146"/>
      <c r="H3" s="146"/>
      <c r="I3" s="146"/>
      <c r="J3" s="145"/>
      <c r="K3" s="145"/>
      <c r="L3" s="145"/>
      <c r="M3" s="145"/>
    </row>
    <row x14ac:dyDescent="0.25" r="4" customHeight="1" ht="17.25">
      <c r="A4" s="36" t="s">
        <v>109</v>
      </c>
      <c r="B4" s="14" t="s">
        <v>110</v>
      </c>
      <c r="C4" s="36"/>
      <c r="D4" s="74"/>
      <c r="E4" s="146"/>
      <c r="F4" s="146"/>
      <c r="G4" s="146"/>
      <c r="H4" s="146"/>
      <c r="I4" s="146"/>
      <c r="J4" s="145"/>
      <c r="K4" s="145"/>
      <c r="L4" s="145"/>
      <c r="M4" s="145"/>
    </row>
    <row x14ac:dyDescent="0.25" r="5" customHeight="1" ht="17.25">
      <c r="A5" s="36" t="s">
        <v>111</v>
      </c>
      <c r="B5" s="4" t="s">
        <v>226</v>
      </c>
      <c r="C5" s="36"/>
      <c r="D5" s="74"/>
      <c r="E5" s="146"/>
      <c r="F5" s="146"/>
      <c r="G5" s="146"/>
      <c r="H5" s="146"/>
      <c r="I5" s="146"/>
      <c r="J5" s="145"/>
      <c r="K5" s="145"/>
      <c r="L5" s="145"/>
      <c r="M5" s="145"/>
    </row>
    <row x14ac:dyDescent="0.25" r="6" customHeight="1" ht="17.25">
      <c r="A6" s="36" t="s">
        <v>113</v>
      </c>
      <c r="B6" s="4"/>
      <c r="C6" s="36"/>
      <c r="D6" s="74"/>
      <c r="E6" s="146"/>
      <c r="F6" s="146"/>
      <c r="G6" s="146"/>
      <c r="H6" s="146"/>
      <c r="I6" s="146"/>
      <c r="J6" s="145"/>
      <c r="K6" s="145"/>
      <c r="L6" s="145"/>
      <c r="M6" s="145"/>
    </row>
    <row x14ac:dyDescent="0.25" r="7" customHeight="1" ht="17.25">
      <c r="A7" s="36" t="s">
        <v>191</v>
      </c>
      <c r="B7" s="4" t="s">
        <v>192</v>
      </c>
      <c r="C7" s="36"/>
      <c r="D7" s="74"/>
      <c r="E7" s="146"/>
      <c r="F7" s="146"/>
      <c r="G7" s="146"/>
      <c r="H7" s="146"/>
      <c r="I7" s="146"/>
      <c r="J7" s="145"/>
      <c r="K7" s="145"/>
      <c r="L7" s="145"/>
      <c r="M7" s="145"/>
    </row>
    <row x14ac:dyDescent="0.25" r="8" customHeight="1" ht="17.25">
      <c r="A8" s="36" t="s">
        <v>115</v>
      </c>
      <c r="B8" s="4" t="s">
        <v>116</v>
      </c>
      <c r="C8" s="36"/>
      <c r="D8" s="4"/>
      <c r="E8" s="146"/>
      <c r="F8" s="146"/>
      <c r="G8" s="146"/>
      <c r="H8" s="146"/>
      <c r="I8" s="146"/>
      <c r="J8" s="145"/>
      <c r="K8" s="145"/>
      <c r="L8" s="145"/>
      <c r="M8" s="145"/>
    </row>
    <row x14ac:dyDescent="0.25" r="9" customHeight="1" ht="17.25">
      <c r="A9" s="36" t="s">
        <v>117</v>
      </c>
      <c r="B9" s="4" t="s">
        <v>118</v>
      </c>
      <c r="C9" s="36"/>
      <c r="D9" s="74"/>
      <c r="E9" s="146"/>
      <c r="F9" s="146"/>
      <c r="G9" s="146"/>
      <c r="H9" s="146"/>
      <c r="I9" s="146"/>
      <c r="J9" s="145"/>
      <c r="K9" s="145"/>
      <c r="L9" s="145"/>
      <c r="M9" s="145"/>
    </row>
    <row x14ac:dyDescent="0.25" r="10" customHeight="1" ht="17.25">
      <c r="A10" s="36" t="s">
        <v>119</v>
      </c>
      <c r="B10" s="4"/>
      <c r="C10" s="36"/>
      <c r="D10" s="74"/>
      <c r="E10" s="146"/>
      <c r="F10" s="146"/>
      <c r="G10" s="146"/>
      <c r="H10" s="146"/>
      <c r="I10" s="146"/>
      <c r="J10" s="145"/>
      <c r="K10" s="145"/>
      <c r="L10" s="145"/>
      <c r="M10" s="145"/>
    </row>
    <row x14ac:dyDescent="0.25" r="11" customHeight="1" ht="17.25">
      <c r="A11" s="36" t="s">
        <v>120</v>
      </c>
      <c r="B11" s="79"/>
      <c r="C11" s="36"/>
      <c r="D11" s="74"/>
      <c r="E11" s="146"/>
      <c r="F11" s="146"/>
      <c r="G11" s="146"/>
      <c r="H11" s="146"/>
      <c r="I11" s="146"/>
      <c r="J11" s="145"/>
      <c r="K11" s="145"/>
      <c r="L11" s="145"/>
      <c r="M11" s="145"/>
    </row>
    <row x14ac:dyDescent="0.25" r="12" customHeight="1" ht="17.25">
      <c r="A12" s="36" t="s">
        <v>121</v>
      </c>
      <c r="B12" s="4"/>
      <c r="C12" s="36"/>
      <c r="D12" s="74"/>
      <c r="E12" s="146"/>
      <c r="F12" s="146"/>
      <c r="G12" s="146"/>
      <c r="H12" s="146"/>
      <c r="I12" s="146"/>
      <c r="J12" s="145"/>
      <c r="K12" s="145"/>
      <c r="L12" s="145"/>
      <c r="M12" s="145"/>
    </row>
    <row x14ac:dyDescent="0.25" r="13" customHeight="1" ht="17.25">
      <c r="A13" s="36"/>
      <c r="B13" s="4"/>
      <c r="C13" s="36"/>
      <c r="D13" s="74"/>
      <c r="E13" s="146"/>
      <c r="F13" s="146"/>
      <c r="G13" s="146"/>
      <c r="H13" s="146"/>
      <c r="I13" s="146"/>
      <c r="J13" s="145"/>
      <c r="K13" s="145"/>
      <c r="L13" s="145"/>
      <c r="M13" s="145"/>
    </row>
    <row x14ac:dyDescent="0.25" r="14" customHeight="1" ht="17.25">
      <c r="A14" s="36"/>
      <c r="B14" s="4"/>
      <c r="C14" s="36"/>
      <c r="D14" s="74"/>
      <c r="E14" s="146"/>
      <c r="F14" s="146"/>
      <c r="G14" s="146"/>
      <c r="H14" s="146"/>
      <c r="I14" s="146"/>
      <c r="J14" s="145"/>
      <c r="K14" s="145"/>
      <c r="L14" s="145"/>
      <c r="M14" s="145"/>
    </row>
    <row x14ac:dyDescent="0.25" r="15" customHeight="1" ht="17.25">
      <c r="A15" s="36"/>
      <c r="B15" s="4"/>
      <c r="C15" s="36"/>
      <c r="D15" s="74"/>
      <c r="E15" s="146"/>
      <c r="F15" s="146"/>
      <c r="G15" s="146"/>
      <c r="H15" s="146"/>
      <c r="I15" s="146"/>
      <c r="J15" s="145"/>
      <c r="K15" s="145"/>
      <c r="L15" s="145"/>
      <c r="M15" s="145"/>
    </row>
    <row x14ac:dyDescent="0.25" r="16" customHeight="1" ht="17.25">
      <c r="A16" s="36"/>
      <c r="B16" s="4"/>
      <c r="C16" s="36"/>
      <c r="D16" s="74"/>
      <c r="E16" s="146"/>
      <c r="F16" s="146"/>
      <c r="G16" s="146"/>
      <c r="H16" s="146"/>
      <c r="I16" s="146"/>
      <c r="J16" s="145"/>
      <c r="K16" s="145"/>
      <c r="L16" s="145"/>
      <c r="M16" s="145"/>
    </row>
    <row x14ac:dyDescent="0.25" r="17" customHeight="1" ht="17.25">
      <c r="A17" s="36"/>
      <c r="B17" s="80" t="s">
        <v>122</v>
      </c>
      <c r="C17" s="81"/>
      <c r="D17" s="82" t="s">
        <v>124</v>
      </c>
      <c r="E17" s="15" t="s">
        <v>231</v>
      </c>
      <c r="F17" s="146" t="s">
        <v>232</v>
      </c>
      <c r="G17" s="146" t="s">
        <v>233</v>
      </c>
      <c r="H17" s="146" t="s">
        <v>234</v>
      </c>
      <c r="I17" s="146" t="s">
        <v>235</v>
      </c>
      <c r="J17" s="159" t="s">
        <v>236</v>
      </c>
      <c r="K17" s="159" t="s">
        <v>237</v>
      </c>
      <c r="L17" s="167" t="s">
        <v>238</v>
      </c>
      <c r="M17" s="145" t="s">
        <v>239</v>
      </c>
    </row>
    <row x14ac:dyDescent="0.25" r="18" customHeight="1" ht="17.25">
      <c r="A18" s="75" t="s">
        <v>63</v>
      </c>
      <c r="B18" s="4"/>
      <c r="C18" s="36"/>
      <c r="D18" s="74"/>
      <c r="E18" s="15" t="s">
        <v>176</v>
      </c>
      <c r="F18" s="146" t="s">
        <v>176</v>
      </c>
      <c r="G18" s="146" t="s">
        <v>176</v>
      </c>
      <c r="H18" s="146" t="s">
        <v>176</v>
      </c>
      <c r="I18" s="146" t="s">
        <v>176</v>
      </c>
      <c r="J18" s="145" t="s">
        <v>240</v>
      </c>
      <c r="K18" s="145" t="s">
        <v>240</v>
      </c>
      <c r="L18" s="145" t="s">
        <v>241</v>
      </c>
      <c r="M18" s="145"/>
    </row>
    <row x14ac:dyDescent="0.25" r="19" customHeight="1" ht="17.25">
      <c r="A19" s="75" t="s">
        <v>126</v>
      </c>
      <c r="B19" s="4"/>
      <c r="C19" s="36"/>
      <c r="D19" s="74"/>
      <c r="E19" s="15" t="s">
        <v>185</v>
      </c>
      <c r="F19" s="146" t="s">
        <v>185</v>
      </c>
      <c r="G19" s="146" t="s">
        <v>185</v>
      </c>
      <c r="H19" s="146" t="s">
        <v>185</v>
      </c>
      <c r="I19" s="146" t="s">
        <v>185</v>
      </c>
      <c r="J19" s="168" t="s">
        <v>186</v>
      </c>
      <c r="K19" s="168" t="s">
        <v>186</v>
      </c>
      <c r="L19" s="145" t="s">
        <v>185</v>
      </c>
      <c r="M19" s="145" t="s">
        <v>185</v>
      </c>
    </row>
    <row x14ac:dyDescent="0.25" r="20" customHeight="1" ht="17.25">
      <c r="A20" s="36"/>
      <c r="B20" s="4">
        <v>0</v>
      </c>
      <c r="C20" s="36"/>
      <c r="D20" s="74">
        <v>44713</v>
      </c>
      <c r="E20" s="3">
        <v>0.75</v>
      </c>
      <c r="F20" s="150">
        <v>0.7</v>
      </c>
      <c r="G20" s="150">
        <v>0.02</v>
      </c>
      <c r="H20" s="150">
        <v>0.33</v>
      </c>
      <c r="I20" s="150">
        <v>1.53</v>
      </c>
      <c r="J20" s="134">
        <v>25</v>
      </c>
      <c r="K20" s="149">
        <v>10</v>
      </c>
      <c r="L20" s="149">
        <v>10</v>
      </c>
      <c r="M20" s="149">
        <v>20</v>
      </c>
    </row>
    <row x14ac:dyDescent="0.25" r="21" customHeight="1" ht="17.25">
      <c r="A21" s="36"/>
      <c r="B21" s="4">
        <v>1</v>
      </c>
      <c r="C21" s="36"/>
      <c r="D21" s="74"/>
      <c r="E21" s="15"/>
      <c r="F21" s="146"/>
      <c r="G21" s="146"/>
      <c r="H21" s="146"/>
      <c r="I21" s="146"/>
      <c r="J21" s="145"/>
      <c r="K21" s="145"/>
      <c r="L21" s="145"/>
      <c r="M21" s="145"/>
    </row>
    <row x14ac:dyDescent="0.25" r="22" customHeight="1" ht="17.25">
      <c r="A22" s="36"/>
      <c r="B22" s="4">
        <v>2</v>
      </c>
      <c r="C22" s="36"/>
      <c r="D22" s="74"/>
      <c r="E22" s="146"/>
      <c r="F22" s="146"/>
      <c r="G22" s="146"/>
      <c r="H22" s="146"/>
      <c r="I22" s="146"/>
      <c r="J22" s="145"/>
      <c r="K22" s="145"/>
      <c r="L22" s="145"/>
      <c r="M22" s="145"/>
    </row>
    <row x14ac:dyDescent="0.25" r="23" customHeight="1" ht="17.25">
      <c r="A23" s="36"/>
      <c r="B23" s="4">
        <v>3</v>
      </c>
      <c r="C23" s="36"/>
      <c r="D23" s="74"/>
      <c r="E23" s="146"/>
      <c r="F23" s="146"/>
      <c r="G23" s="146"/>
      <c r="H23" s="146"/>
      <c r="I23" s="146"/>
      <c r="J23" s="145"/>
      <c r="K23" s="145"/>
      <c r="L23" s="145"/>
      <c r="M23" s="145"/>
    </row>
    <row x14ac:dyDescent="0.25" r="24" customHeight="1" ht="17.25">
      <c r="A24" s="36"/>
      <c r="B24" s="4">
        <v>4</v>
      </c>
      <c r="C24" s="36"/>
      <c r="D24" s="74"/>
      <c r="E24" s="146"/>
      <c r="F24" s="146"/>
      <c r="G24" s="146"/>
      <c r="H24" s="146"/>
      <c r="I24" s="146"/>
      <c r="J24" s="145"/>
      <c r="K24" s="145"/>
      <c r="L24" s="145"/>
      <c r="M24" s="145"/>
    </row>
    <row x14ac:dyDescent="0.25" r="25" customHeight="1" ht="17.25">
      <c r="A25" s="36"/>
      <c r="B25" s="4">
        <v>5</v>
      </c>
      <c r="C25" s="36"/>
      <c r="D25" s="74"/>
      <c r="E25" s="146"/>
      <c r="F25" s="146"/>
      <c r="G25" s="146"/>
      <c r="H25" s="146"/>
      <c r="I25" s="146"/>
      <c r="J25" s="145"/>
      <c r="K25" s="145"/>
      <c r="L25" s="145"/>
      <c r="M25" s="145"/>
    </row>
    <row x14ac:dyDescent="0.25" r="26" customHeight="1" ht="17.25">
      <c r="A26" s="36"/>
      <c r="B26" s="4">
        <v>6</v>
      </c>
      <c r="C26" s="36"/>
      <c r="D26" s="74"/>
      <c r="E26" s="146"/>
      <c r="F26" s="146"/>
      <c r="G26" s="146"/>
      <c r="H26" s="146"/>
      <c r="I26" s="146"/>
      <c r="J26" s="145"/>
      <c r="K26" s="145"/>
      <c r="L26" s="145"/>
      <c r="M26" s="145"/>
    </row>
    <row x14ac:dyDescent="0.25" r="27" customHeight="1" ht="17.25">
      <c r="A27" s="36"/>
      <c r="B27" s="4">
        <v>7</v>
      </c>
      <c r="C27" s="36"/>
      <c r="D27" s="74"/>
      <c r="E27" s="146"/>
      <c r="F27" s="146"/>
      <c r="G27" s="146"/>
      <c r="H27" s="146"/>
      <c r="I27" s="146"/>
      <c r="J27" s="145"/>
      <c r="K27" s="145"/>
      <c r="L27" s="145"/>
      <c r="M27" s="145"/>
    </row>
    <row x14ac:dyDescent="0.25" r="28" customHeight="1" ht="17.25">
      <c r="A28" s="36"/>
      <c r="B28" s="4">
        <v>8</v>
      </c>
      <c r="C28" s="36"/>
      <c r="D28" s="74"/>
      <c r="E28" s="146"/>
      <c r="F28" s="146"/>
      <c r="G28" s="146"/>
      <c r="H28" s="146"/>
      <c r="I28" s="146"/>
      <c r="J28" s="145"/>
      <c r="K28" s="145"/>
      <c r="L28" s="145"/>
      <c r="M28" s="145"/>
    </row>
    <row x14ac:dyDescent="0.25" r="29" customHeight="1" ht="17.25">
      <c r="A29" s="36"/>
      <c r="B29" s="4">
        <v>9</v>
      </c>
      <c r="C29" s="36"/>
      <c r="D29" s="74">
        <v>48366</v>
      </c>
      <c r="E29" s="146"/>
      <c r="F29" s="146"/>
      <c r="G29" s="146"/>
      <c r="H29" s="146"/>
      <c r="I29" s="146"/>
      <c r="J29" s="149">
        <v>39</v>
      </c>
      <c r="K29" s="149">
        <v>28</v>
      </c>
      <c r="L29" s="145"/>
      <c r="M29" s="145"/>
    </row>
    <row x14ac:dyDescent="0.25" r="30" customHeight="1" ht="17.25">
      <c r="A30" s="36"/>
      <c r="B30" s="4">
        <v>10</v>
      </c>
      <c r="C30" s="36"/>
      <c r="D30" s="74"/>
      <c r="E30" s="146"/>
      <c r="F30" s="146"/>
      <c r="G30" s="146"/>
      <c r="H30" s="146"/>
      <c r="I30" s="146"/>
      <c r="J30" s="145"/>
      <c r="K30" s="145"/>
      <c r="L30" s="145"/>
      <c r="M30" s="145"/>
    </row>
    <row x14ac:dyDescent="0.25" r="31" customHeight="1" ht="17.25">
      <c r="A31" s="36"/>
      <c r="B31" s="4">
        <v>11</v>
      </c>
      <c r="C31" s="36"/>
      <c r="D31" s="74"/>
      <c r="E31" s="146"/>
      <c r="F31" s="146"/>
      <c r="G31" s="146"/>
      <c r="H31" s="146"/>
      <c r="I31" s="146"/>
      <c r="J31" s="145"/>
      <c r="K31" s="145"/>
      <c r="L31" s="145"/>
      <c r="M31" s="145"/>
    </row>
    <row x14ac:dyDescent="0.25" r="32" customHeight="1" ht="17.25">
      <c r="A32" s="36"/>
      <c r="B32" s="4">
        <v>12</v>
      </c>
      <c r="C32" s="36"/>
      <c r="D32" s="74"/>
      <c r="E32" s="146"/>
      <c r="F32" s="146"/>
      <c r="G32" s="146"/>
      <c r="H32" s="146"/>
      <c r="I32" s="146"/>
      <c r="J32" s="145"/>
      <c r="K32" s="145"/>
      <c r="L32" s="145"/>
      <c r="M32" s="145"/>
    </row>
    <row x14ac:dyDescent="0.25" r="33" customHeight="1" ht="17.25">
      <c r="A33" s="36"/>
      <c r="B33" s="4">
        <v>13</v>
      </c>
      <c r="C33" s="36"/>
      <c r="D33" s="74"/>
      <c r="E33" s="146"/>
      <c r="F33" s="146"/>
      <c r="G33" s="146"/>
      <c r="H33" s="146"/>
      <c r="I33" s="146"/>
      <c r="J33" s="145"/>
      <c r="K33" s="145"/>
      <c r="L33" s="145"/>
      <c r="M33" s="145"/>
    </row>
    <row x14ac:dyDescent="0.25" r="34" customHeight="1" ht="17.25">
      <c r="A34" s="36"/>
      <c r="B34" s="4">
        <v>14</v>
      </c>
      <c r="C34" s="36"/>
      <c r="D34" s="74"/>
      <c r="E34" s="146"/>
      <c r="F34" s="146"/>
      <c r="G34" s="146"/>
      <c r="H34" s="146"/>
      <c r="I34" s="146"/>
      <c r="J34" s="145"/>
      <c r="K34" s="145"/>
      <c r="L34" s="145"/>
      <c r="M34" s="145"/>
    </row>
    <row x14ac:dyDescent="0.25" r="35" customHeight="1" ht="17.25">
      <c r="A35" s="36"/>
      <c r="B35" s="4">
        <v>15</v>
      </c>
      <c r="C35" s="36"/>
      <c r="D35" s="74"/>
      <c r="E35" s="146"/>
      <c r="F35" s="146"/>
      <c r="G35" s="146"/>
      <c r="H35" s="146"/>
      <c r="I35" s="146"/>
      <c r="J35" s="145"/>
      <c r="K35" s="145"/>
      <c r="L35" s="145"/>
      <c r="M35" s="145"/>
    </row>
    <row x14ac:dyDescent="0.25" r="36" customHeight="1" ht="17.25">
      <c r="A36" s="36"/>
      <c r="B36" s="4">
        <v>16</v>
      </c>
      <c r="C36" s="36"/>
      <c r="D36" s="74"/>
      <c r="E36" s="146"/>
      <c r="F36" s="146"/>
      <c r="G36" s="146"/>
      <c r="H36" s="146"/>
      <c r="I36" s="146"/>
      <c r="J36" s="145"/>
      <c r="K36" s="145"/>
      <c r="L36" s="145"/>
      <c r="M36" s="145"/>
    </row>
    <row x14ac:dyDescent="0.25" r="37" customHeight="1" ht="17.25">
      <c r="A37" s="36"/>
      <c r="B37" s="4">
        <v>17</v>
      </c>
      <c r="C37" s="36"/>
      <c r="D37" s="74"/>
      <c r="E37" s="146"/>
      <c r="F37" s="146"/>
      <c r="G37" s="146"/>
      <c r="H37" s="146"/>
      <c r="I37" s="146"/>
      <c r="J37" s="145"/>
      <c r="K37" s="145"/>
      <c r="L37" s="145"/>
      <c r="M37" s="145"/>
    </row>
    <row x14ac:dyDescent="0.25" r="38" customHeight="1" ht="17.25">
      <c r="A38" s="36"/>
      <c r="B38" s="4">
        <v>18</v>
      </c>
      <c r="C38" s="36"/>
      <c r="D38" s="74"/>
      <c r="E38" s="146"/>
      <c r="F38" s="146"/>
      <c r="G38" s="146"/>
      <c r="H38" s="146"/>
      <c r="I38" s="146"/>
      <c r="J38" s="145"/>
      <c r="K38" s="145"/>
      <c r="L38" s="145"/>
      <c r="M38" s="145"/>
    </row>
    <row x14ac:dyDescent="0.25" r="39" customHeight="1" ht="17.25">
      <c r="A39" s="36"/>
      <c r="B39" s="4">
        <v>19</v>
      </c>
      <c r="C39" s="36"/>
      <c r="D39" s="74"/>
      <c r="E39" s="146"/>
      <c r="F39" s="146"/>
      <c r="G39" s="146"/>
      <c r="H39" s="146"/>
      <c r="I39" s="146"/>
      <c r="J39" s="145"/>
      <c r="K39" s="145"/>
      <c r="L39" s="145"/>
      <c r="M39" s="145"/>
    </row>
    <row x14ac:dyDescent="0.25" r="40" customHeight="1" ht="17.25">
      <c r="A40" s="36"/>
      <c r="B40" s="4">
        <v>20</v>
      </c>
      <c r="C40" s="36"/>
      <c r="D40" s="74"/>
      <c r="E40" s="146"/>
      <c r="F40" s="146"/>
      <c r="G40" s="146"/>
      <c r="H40" s="146"/>
      <c r="I40" s="146"/>
      <c r="J40" s="145"/>
      <c r="K40" s="145"/>
      <c r="L40" s="145"/>
      <c r="M40" s="145"/>
    </row>
    <row x14ac:dyDescent="0.25" r="41" customHeight="1" ht="17.25">
      <c r="A41" s="36"/>
      <c r="B41" s="4">
        <v>21</v>
      </c>
      <c r="C41" s="36"/>
      <c r="D41" s="74"/>
      <c r="E41" s="146"/>
      <c r="F41" s="146"/>
      <c r="G41" s="146"/>
      <c r="H41" s="146"/>
      <c r="I41" s="146"/>
      <c r="J41" s="145"/>
      <c r="K41" s="145"/>
      <c r="L41" s="145"/>
      <c r="M41" s="14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63"/>
  <sheetViews>
    <sheetView workbookViewId="0"/>
  </sheetViews>
  <sheetFormatPr defaultRowHeight="15" x14ac:dyDescent="0.25"/>
  <cols>
    <col min="1" max="1" style="30" width="5.147857142857143" customWidth="1" bestFit="1"/>
    <col min="2" max="2" style="30" width="5.2907142857142855" customWidth="1" bestFit="1"/>
    <col min="3" max="3" style="31" width="13.005" customWidth="1" bestFit="1"/>
    <col min="4" max="4" style="30" width="13.005" customWidth="1" bestFit="1"/>
    <col min="5" max="5" style="32" width="8.719285714285713" customWidth="1" bestFit="1"/>
    <col min="6" max="6" style="30" width="8.719285714285713" customWidth="1" bestFit="1"/>
    <col min="7" max="7" style="33" width="14.576428571428572" customWidth="1" bestFit="1"/>
    <col min="8" max="8" style="33" width="13.005" customWidth="1" bestFit="1"/>
    <col min="9" max="9" style="30" width="13.005" customWidth="1" bestFit="1"/>
    <col min="10" max="10" style="33" width="13.005" customWidth="1" bestFit="1"/>
    <col min="11" max="11" style="33" width="13.005" customWidth="1" bestFit="1"/>
    <col min="12" max="12" style="30" width="13.005" customWidth="1" bestFit="1"/>
    <col min="13" max="13" style="33" width="13.005" customWidth="1" bestFit="1"/>
    <col min="14" max="14" style="30" width="13.005" customWidth="1" bestFit="1"/>
    <col min="15" max="15" style="33" width="13.005" customWidth="1" bestFit="1"/>
    <col min="16" max="16" style="30" width="13.005" customWidth="1" bestFit="1"/>
    <col min="17" max="17" style="34" width="13.005" customWidth="1" bestFit="1"/>
    <col min="18" max="18" style="30" width="16.005" customWidth="1" bestFit="1"/>
    <col min="19" max="19" style="35" width="13.005" customWidth="1" bestFit="1"/>
    <col min="20" max="20" style="30" width="13.005" customWidth="1" bestFit="1"/>
  </cols>
  <sheetData>
    <row x14ac:dyDescent="0.25" r="1" customHeight="1" ht="18">
      <c r="A1" s="1"/>
      <c r="B1" s="1"/>
      <c r="C1" s="2"/>
      <c r="D1" s="1"/>
      <c r="E1" s="3"/>
      <c r="F1" s="1"/>
      <c r="G1" s="4"/>
      <c r="H1" s="4"/>
      <c r="I1" s="1"/>
      <c r="J1" s="4"/>
      <c r="K1" s="4"/>
      <c r="L1" s="1"/>
      <c r="M1" s="4"/>
      <c r="N1" s="1"/>
      <c r="O1" s="4"/>
      <c r="P1" s="1"/>
      <c r="Q1" s="5"/>
      <c r="R1" s="1"/>
      <c r="S1" s="6"/>
      <c r="T1" s="1"/>
    </row>
    <row x14ac:dyDescent="0.25" r="2" customHeight="1" ht="18">
      <c r="A2" s="1"/>
      <c r="B2" s="1"/>
      <c r="C2" s="2"/>
      <c r="D2" s="1"/>
      <c r="E2" s="3"/>
      <c r="F2" s="1"/>
      <c r="G2" s="4"/>
      <c r="H2" s="4"/>
      <c r="I2" s="1"/>
      <c r="J2" s="4"/>
      <c r="K2" s="4"/>
      <c r="L2" s="1"/>
      <c r="M2" s="4"/>
      <c r="N2" s="1"/>
      <c r="O2" s="4"/>
      <c r="P2" s="1"/>
      <c r="Q2" s="5"/>
      <c r="R2" s="1"/>
      <c r="S2" s="6"/>
      <c r="T2" s="1"/>
    </row>
    <row x14ac:dyDescent="0.25" r="3" customHeight="1" ht="18">
      <c r="A3" s="7" t="s">
        <v>0</v>
      </c>
      <c r="B3" s="1"/>
      <c r="C3" s="2"/>
      <c r="D3" s="1"/>
      <c r="E3" s="3"/>
      <c r="F3" s="1"/>
      <c r="G3" s="4"/>
      <c r="H3" s="4"/>
      <c r="I3" s="1"/>
      <c r="J3" s="4"/>
      <c r="K3" s="4"/>
      <c r="L3" s="1"/>
      <c r="M3" s="4"/>
      <c r="N3" s="1"/>
      <c r="O3" s="4"/>
      <c r="P3" s="1"/>
      <c r="Q3" s="5"/>
      <c r="R3" s="1"/>
      <c r="S3" s="6"/>
      <c r="T3" s="1"/>
    </row>
    <row x14ac:dyDescent="0.25" r="4" customHeight="1" ht="18">
      <c r="A4" s="1"/>
      <c r="B4" s="8" t="s">
        <v>1</v>
      </c>
      <c r="C4" s="2"/>
      <c r="D4" s="1"/>
      <c r="E4" s="3"/>
      <c r="F4" s="1"/>
      <c r="G4" s="4"/>
      <c r="H4" s="4"/>
      <c r="I4" s="1"/>
      <c r="J4" s="4"/>
      <c r="K4" s="4"/>
      <c r="L4" s="1"/>
      <c r="M4" s="4"/>
      <c r="N4" s="1"/>
      <c r="O4" s="4"/>
      <c r="P4" s="1"/>
      <c r="Q4" s="5"/>
      <c r="R4" s="1"/>
      <c r="S4" s="6"/>
      <c r="T4" s="1"/>
    </row>
    <row x14ac:dyDescent="0.25" r="5" customHeight="1" ht="18">
      <c r="A5" s="1"/>
      <c r="B5" s="1"/>
      <c r="C5" s="2"/>
      <c r="D5" s="1"/>
      <c r="E5" s="3"/>
      <c r="F5" s="1"/>
      <c r="G5" s="4"/>
      <c r="H5" s="4"/>
      <c r="I5" s="1"/>
      <c r="J5" s="4"/>
      <c r="K5" s="4"/>
      <c r="L5" s="1"/>
      <c r="M5" s="4"/>
      <c r="N5" s="1"/>
      <c r="O5" s="4"/>
      <c r="P5" s="1"/>
      <c r="Q5" s="5"/>
      <c r="R5" s="1"/>
      <c r="S5" s="6"/>
      <c r="T5" s="1"/>
    </row>
    <row x14ac:dyDescent="0.25" r="6" customHeight="1" ht="18">
      <c r="A6" s="1"/>
      <c r="B6" s="1"/>
      <c r="C6" s="2"/>
      <c r="D6" s="1"/>
      <c r="E6" s="3"/>
      <c r="F6" s="1"/>
      <c r="G6" s="4"/>
      <c r="H6" s="4"/>
      <c r="I6" s="1"/>
      <c r="J6" s="4"/>
      <c r="K6" s="4"/>
      <c r="L6" s="1"/>
      <c r="M6" s="4"/>
      <c r="N6" s="1"/>
      <c r="O6" s="4"/>
      <c r="P6" s="1"/>
      <c r="Q6" s="5"/>
      <c r="R6" s="1"/>
      <c r="S6" s="6"/>
      <c r="T6" s="1"/>
    </row>
    <row x14ac:dyDescent="0.25" r="7" customHeight="1" ht="18">
      <c r="A7" s="7" t="s">
        <v>2</v>
      </c>
      <c r="B7" s="1"/>
      <c r="C7" s="2"/>
      <c r="D7" s="1"/>
      <c r="E7" s="3"/>
      <c r="F7" s="1"/>
      <c r="G7" s="4"/>
      <c r="H7" s="4"/>
      <c r="I7" s="1"/>
      <c r="J7" s="4"/>
      <c r="K7" s="4"/>
      <c r="L7" s="1"/>
      <c r="M7" s="4"/>
      <c r="N7" s="1"/>
      <c r="O7" s="4"/>
      <c r="P7" s="1"/>
      <c r="Q7" s="5"/>
      <c r="R7" s="1"/>
      <c r="S7" s="6"/>
      <c r="T7" s="1"/>
    </row>
    <row x14ac:dyDescent="0.25" r="8" customHeight="1" ht="18">
      <c r="A8" s="1"/>
      <c r="B8" s="1"/>
      <c r="C8" s="2"/>
      <c r="D8" s="1"/>
      <c r="E8" s="3"/>
      <c r="F8" s="1"/>
      <c r="G8" s="4"/>
      <c r="H8" s="4"/>
      <c r="I8" s="1"/>
      <c r="J8" s="4"/>
      <c r="K8" s="4"/>
      <c r="L8" s="1"/>
      <c r="M8" s="4"/>
      <c r="N8" s="1"/>
      <c r="O8" s="4"/>
      <c r="P8" s="1"/>
      <c r="Q8" s="5"/>
      <c r="R8" s="1"/>
      <c r="S8" s="6"/>
      <c r="T8" s="1"/>
    </row>
    <row x14ac:dyDescent="0.25" r="9" customHeight="1" ht="18">
      <c r="A9" s="1"/>
      <c r="B9" s="8" t="s">
        <v>3</v>
      </c>
      <c r="C9" s="2"/>
      <c r="D9" s="1"/>
      <c r="E9" s="3"/>
      <c r="F9" s="1"/>
      <c r="G9" s="4"/>
      <c r="H9" s="4"/>
      <c r="I9" s="1"/>
      <c r="J9" s="4"/>
      <c r="K9" s="4"/>
      <c r="L9" s="1"/>
      <c r="M9" s="4"/>
      <c r="N9" s="1"/>
      <c r="O9" s="4"/>
      <c r="P9" s="1"/>
      <c r="Q9" s="5"/>
      <c r="R9" s="1"/>
      <c r="S9" s="6"/>
      <c r="T9" s="1"/>
    </row>
    <row x14ac:dyDescent="0.25" r="10" customHeight="1" ht="18">
      <c r="A10" s="1"/>
      <c r="B10" s="1"/>
      <c r="C10" s="9" t="s">
        <v>4</v>
      </c>
      <c r="D10" s="1"/>
      <c r="E10" s="3"/>
      <c r="F10" s="1"/>
      <c r="G10" s="4"/>
      <c r="H10" s="4"/>
      <c r="I10" s="1"/>
      <c r="J10" s="4"/>
      <c r="K10" s="4"/>
      <c r="L10" s="1"/>
      <c r="M10" s="4"/>
      <c r="N10" s="1"/>
      <c r="O10" s="4"/>
      <c r="P10" s="1"/>
      <c r="Q10" s="5"/>
      <c r="R10" s="1"/>
      <c r="S10" s="6"/>
      <c r="T10" s="1"/>
    </row>
    <row x14ac:dyDescent="0.25" r="11" customHeight="1" ht="18">
      <c r="A11" s="1"/>
      <c r="B11" s="1"/>
      <c r="C11" s="2"/>
      <c r="D11" s="1"/>
      <c r="E11" s="3"/>
      <c r="F11" s="1"/>
      <c r="G11" s="4"/>
      <c r="H11" s="4"/>
      <c r="I11" s="1"/>
      <c r="J11" s="4"/>
      <c r="K11" s="4"/>
      <c r="L11" s="1"/>
      <c r="M11" s="4"/>
      <c r="N11" s="1"/>
      <c r="O11" s="4"/>
      <c r="P11" s="1"/>
      <c r="Q11" s="5"/>
      <c r="R11" s="1"/>
      <c r="S11" s="6"/>
      <c r="T11" s="1"/>
    </row>
    <row x14ac:dyDescent="0.25" r="12" customHeight="1" ht="18">
      <c r="A12" s="1"/>
      <c r="B12" s="8" t="s">
        <v>5</v>
      </c>
      <c r="C12" s="2"/>
      <c r="D12" s="1"/>
      <c r="E12" s="3"/>
      <c r="F12" s="1"/>
      <c r="G12" s="4"/>
      <c r="H12" s="4"/>
      <c r="I12" s="1"/>
      <c r="J12" s="4"/>
      <c r="K12" s="4"/>
      <c r="L12" s="1"/>
      <c r="M12" s="4"/>
      <c r="N12" s="1"/>
      <c r="O12" s="4"/>
      <c r="P12" s="1"/>
      <c r="Q12" s="5"/>
      <c r="R12" s="1"/>
      <c r="S12" s="6"/>
      <c r="T12" s="1"/>
    </row>
    <row x14ac:dyDescent="0.25" r="13" customHeight="1" ht="18">
      <c r="A13" s="1"/>
      <c r="B13" s="1"/>
      <c r="C13" s="2"/>
      <c r="D13" s="1"/>
      <c r="E13" s="3"/>
      <c r="F13" s="1"/>
      <c r="G13" s="4"/>
      <c r="H13" s="4"/>
      <c r="I13" s="1"/>
      <c r="J13" s="4"/>
      <c r="K13" s="4"/>
      <c r="L13" s="1"/>
      <c r="M13" s="4"/>
      <c r="N13" s="1"/>
      <c r="O13" s="4"/>
      <c r="P13" s="1"/>
      <c r="Q13" s="5"/>
      <c r="R13" s="1"/>
      <c r="S13" s="6"/>
      <c r="T13" s="1"/>
    </row>
    <row x14ac:dyDescent="0.25" r="14" customHeight="1" ht="18">
      <c r="A14" s="1"/>
      <c r="B14" s="8" t="s">
        <v>6</v>
      </c>
      <c r="C14" s="2"/>
      <c r="D14" s="1"/>
      <c r="E14" s="3"/>
      <c r="F14" s="1"/>
      <c r="G14" s="4"/>
      <c r="H14" s="4"/>
      <c r="I14" s="1"/>
      <c r="J14" s="4"/>
      <c r="K14" s="4"/>
      <c r="L14" s="1"/>
      <c r="M14" s="4"/>
      <c r="N14" s="1"/>
      <c r="O14" s="4"/>
      <c r="P14" s="1"/>
      <c r="Q14" s="5"/>
      <c r="R14" s="1"/>
      <c r="S14" s="6"/>
      <c r="T14" s="1"/>
    </row>
    <row x14ac:dyDescent="0.25" r="15" customHeight="1" ht="18">
      <c r="A15" s="1"/>
      <c r="B15" s="1"/>
      <c r="C15" s="2"/>
      <c r="D15" s="1"/>
      <c r="E15" s="3"/>
      <c r="F15" s="1"/>
      <c r="G15" s="4"/>
      <c r="H15" s="4"/>
      <c r="I15" s="1"/>
      <c r="J15" s="4"/>
      <c r="K15" s="4"/>
      <c r="L15" s="1"/>
      <c r="M15" s="4"/>
      <c r="N15" s="1"/>
      <c r="O15" s="4"/>
      <c r="P15" s="1"/>
      <c r="Q15" s="5"/>
      <c r="R15" s="1"/>
      <c r="S15" s="6"/>
      <c r="T15" s="1"/>
    </row>
    <row x14ac:dyDescent="0.25" r="16" customHeight="1" ht="18">
      <c r="A16" s="1"/>
      <c r="B16" s="8" t="s">
        <v>7</v>
      </c>
      <c r="C16" s="2"/>
      <c r="D16" s="1"/>
      <c r="E16" s="3"/>
      <c r="F16" s="1"/>
      <c r="G16" s="4"/>
      <c r="H16" s="4"/>
      <c r="I16" s="1"/>
      <c r="J16" s="4"/>
      <c r="K16" s="4"/>
      <c r="L16" s="1"/>
      <c r="M16" s="4"/>
      <c r="N16" s="1"/>
      <c r="O16" s="4"/>
      <c r="P16" s="1"/>
      <c r="Q16" s="5"/>
      <c r="R16" s="1"/>
      <c r="S16" s="6"/>
      <c r="T16" s="1"/>
    </row>
    <row x14ac:dyDescent="0.25" r="17" customHeight="1" ht="18">
      <c r="A17" s="1"/>
      <c r="B17" s="1"/>
      <c r="C17" s="2"/>
      <c r="D17" s="1"/>
      <c r="E17" s="3"/>
      <c r="F17" s="1"/>
      <c r="G17" s="4"/>
      <c r="H17" s="4"/>
      <c r="I17" s="1"/>
      <c r="J17" s="4"/>
      <c r="K17" s="4"/>
      <c r="L17" s="1"/>
      <c r="M17" s="4"/>
      <c r="N17" s="1"/>
      <c r="O17" s="4"/>
      <c r="P17" s="1"/>
      <c r="Q17" s="5"/>
      <c r="R17" s="1"/>
      <c r="S17" s="6"/>
      <c r="T17" s="1"/>
    </row>
    <row x14ac:dyDescent="0.25" r="18" customHeight="1" ht="18">
      <c r="A18" s="1"/>
      <c r="B18" s="1"/>
      <c r="C18" s="2"/>
      <c r="D18" s="1"/>
      <c r="E18" s="3"/>
      <c r="F18" s="1"/>
      <c r="G18" s="4"/>
      <c r="H18" s="4"/>
      <c r="I18" s="1"/>
      <c r="J18" s="4"/>
      <c r="K18" s="4"/>
      <c r="L18" s="1"/>
      <c r="M18" s="4"/>
      <c r="N18" s="1"/>
      <c r="O18" s="4"/>
      <c r="P18" s="1"/>
      <c r="Q18" s="5"/>
      <c r="R18" s="1"/>
      <c r="S18" s="6"/>
      <c r="T18" s="1"/>
    </row>
    <row x14ac:dyDescent="0.25" r="19" customHeight="1" ht="18">
      <c r="A19" s="7" t="s">
        <v>8</v>
      </c>
      <c r="B19" s="1"/>
      <c r="C19" s="2"/>
      <c r="D19" s="1"/>
      <c r="E19" s="3"/>
      <c r="F19" s="1"/>
      <c r="G19" s="4"/>
      <c r="H19" s="4"/>
      <c r="I19" s="1"/>
      <c r="J19" s="4"/>
      <c r="K19" s="4"/>
      <c r="L19" s="1"/>
      <c r="M19" s="4"/>
      <c r="N19" s="1"/>
      <c r="O19" s="4"/>
      <c r="P19" s="1"/>
      <c r="Q19" s="5"/>
      <c r="R19" s="1"/>
      <c r="S19" s="6"/>
      <c r="T19" s="1"/>
    </row>
    <row x14ac:dyDescent="0.25" r="20" customHeight="1" ht="18">
      <c r="A20" s="1"/>
      <c r="B20" s="1"/>
      <c r="C20" s="10" t="s">
        <v>9</v>
      </c>
      <c r="D20" s="1"/>
      <c r="E20" s="3"/>
      <c r="F20" s="1"/>
      <c r="G20" s="4"/>
      <c r="H20" s="4"/>
      <c r="I20" s="1"/>
      <c r="J20" s="4"/>
      <c r="K20" s="4"/>
      <c r="L20" s="1"/>
      <c r="M20" s="4"/>
      <c r="N20" s="1"/>
      <c r="O20" s="4"/>
      <c r="P20" s="1"/>
      <c r="Q20" s="5"/>
      <c r="R20" s="1"/>
      <c r="S20" s="6"/>
      <c r="T20" s="1"/>
    </row>
    <row x14ac:dyDescent="0.25" r="21" customHeight="1" ht="18">
      <c r="A21" s="1"/>
      <c r="B21" s="1"/>
      <c r="C21" s="10" t="s">
        <v>10</v>
      </c>
      <c r="D21" s="1"/>
      <c r="E21" s="3"/>
      <c r="F21" s="1"/>
      <c r="G21" s="4"/>
      <c r="H21" s="4"/>
      <c r="I21" s="1"/>
      <c r="J21" s="4"/>
      <c r="K21" s="4"/>
      <c r="L21" s="1"/>
      <c r="M21" s="4"/>
      <c r="N21" s="1"/>
      <c r="O21" s="4"/>
      <c r="P21" s="1"/>
      <c r="Q21" s="5"/>
      <c r="R21" s="1"/>
      <c r="S21" s="6"/>
      <c r="T21" s="1"/>
    </row>
    <row x14ac:dyDescent="0.25" r="22" customHeight="1" ht="18">
      <c r="A22" s="1"/>
      <c r="B22" s="1"/>
      <c r="C22" s="2"/>
      <c r="D22" s="1"/>
      <c r="E22" s="11"/>
      <c r="F22" s="12"/>
      <c r="G22" s="4"/>
      <c r="H22" s="4"/>
      <c r="I22" s="1"/>
      <c r="J22" s="4"/>
      <c r="K22" s="4"/>
      <c r="L22" s="1"/>
      <c r="M22" s="4"/>
      <c r="N22" s="1"/>
      <c r="O22" s="4"/>
      <c r="P22" s="1"/>
      <c r="Q22" s="5"/>
      <c r="R22" s="1"/>
      <c r="S22" s="6"/>
      <c r="T22" s="1"/>
    </row>
    <row x14ac:dyDescent="0.25" r="23" customHeight="1" ht="18">
      <c r="A23" s="1"/>
      <c r="B23" s="1"/>
      <c r="C23" s="9" t="s">
        <v>11</v>
      </c>
      <c r="D23" s="1"/>
      <c r="E23" s="3"/>
      <c r="F23" s="1"/>
      <c r="G23" s="4"/>
      <c r="H23" s="4"/>
      <c r="I23" s="1"/>
      <c r="J23" s="4"/>
      <c r="K23" s="4"/>
      <c r="L23" s="1"/>
      <c r="M23" s="4"/>
      <c r="N23" s="1"/>
      <c r="O23" s="4"/>
      <c r="P23" s="1"/>
      <c r="Q23" s="5"/>
      <c r="R23" s="1"/>
      <c r="S23" s="6"/>
      <c r="T23" s="1"/>
    </row>
    <row x14ac:dyDescent="0.25" r="24" customHeight="1" ht="18">
      <c r="A24" s="1"/>
      <c r="B24" s="1"/>
      <c r="C24" s="2"/>
      <c r="D24" s="1" t="s">
        <v>12</v>
      </c>
      <c r="E24" s="3"/>
      <c r="F24" s="1"/>
      <c r="G24" s="4"/>
      <c r="H24" s="4"/>
      <c r="I24" s="1"/>
      <c r="J24" s="4"/>
      <c r="K24" s="4"/>
      <c r="L24" s="1"/>
      <c r="M24" s="4"/>
      <c r="N24" s="1"/>
      <c r="O24" s="4"/>
      <c r="P24" s="1"/>
      <c r="Q24" s="5"/>
      <c r="R24" s="1"/>
      <c r="S24" s="6"/>
      <c r="T24" s="1"/>
    </row>
    <row x14ac:dyDescent="0.25" r="25" customHeight="1" ht="18">
      <c r="A25" s="1"/>
      <c r="B25" s="1"/>
      <c r="C25" s="2"/>
      <c r="D25" s="1" t="s">
        <v>13</v>
      </c>
      <c r="E25" s="3"/>
      <c r="F25" s="1"/>
      <c r="G25" s="4"/>
      <c r="H25" s="4"/>
      <c r="I25" s="1"/>
      <c r="J25" s="4"/>
      <c r="K25" s="4"/>
      <c r="L25" s="1"/>
      <c r="M25" s="4"/>
      <c r="N25" s="1"/>
      <c r="O25" s="4"/>
      <c r="P25" s="1"/>
      <c r="Q25" s="5"/>
      <c r="R25" s="1"/>
      <c r="S25" s="6"/>
      <c r="T25" s="1"/>
    </row>
    <row x14ac:dyDescent="0.25" r="26" customHeight="1" ht="18">
      <c r="A26" s="1"/>
      <c r="B26" s="1"/>
      <c r="C26" s="2"/>
      <c r="D26" s="1"/>
      <c r="E26" s="3"/>
      <c r="F26" s="1"/>
      <c r="G26" s="4"/>
      <c r="H26" s="4"/>
      <c r="I26" s="1"/>
      <c r="J26" s="4"/>
      <c r="K26" s="4"/>
      <c r="L26" s="1"/>
      <c r="M26" s="4"/>
      <c r="N26" s="1"/>
      <c r="O26" s="4"/>
      <c r="P26" s="1"/>
      <c r="Q26" s="5"/>
      <c r="R26" s="1"/>
      <c r="S26" s="6"/>
      <c r="T26" s="1"/>
    </row>
    <row x14ac:dyDescent="0.25" r="27" customHeight="1" ht="18">
      <c r="A27" s="1"/>
      <c r="B27" s="1"/>
      <c r="C27" s="2"/>
      <c r="D27" s="1"/>
      <c r="E27" s="3"/>
      <c r="F27" s="1"/>
      <c r="G27" s="13" t="s">
        <v>14</v>
      </c>
      <c r="H27" s="13"/>
      <c r="I27" s="1"/>
      <c r="J27" s="4"/>
      <c r="K27" s="4"/>
      <c r="L27" s="1"/>
      <c r="M27" s="4"/>
      <c r="N27" s="1"/>
      <c r="O27" s="4"/>
      <c r="P27" s="1"/>
      <c r="Q27" s="5"/>
      <c r="R27" s="1"/>
      <c r="S27" s="6"/>
      <c r="T27" s="1"/>
    </row>
    <row x14ac:dyDescent="0.25" r="28" customHeight="1" ht="18">
      <c r="A28" s="1"/>
      <c r="B28" s="1"/>
      <c r="C28" s="2"/>
      <c r="D28" s="1"/>
      <c r="E28" s="3"/>
      <c r="F28" s="1"/>
      <c r="G28" s="14" t="s">
        <v>15</v>
      </c>
      <c r="H28" s="14" t="s">
        <v>16</v>
      </c>
      <c r="I28" s="1"/>
      <c r="J28" s="4"/>
      <c r="K28" s="4">
        <f>365*24</f>
      </c>
      <c r="L28" s="1" t="s">
        <v>17</v>
      </c>
      <c r="M28" s="4"/>
      <c r="N28" s="1"/>
      <c r="O28" s="4"/>
      <c r="P28" s="1"/>
      <c r="Q28" s="5"/>
      <c r="R28" s="1"/>
      <c r="S28" s="6"/>
      <c r="T28" s="1"/>
    </row>
    <row x14ac:dyDescent="0.25" r="29" customHeight="1" ht="18">
      <c r="A29" s="1"/>
      <c r="B29" s="1"/>
      <c r="C29" s="2"/>
      <c r="D29" s="1"/>
      <c r="E29" s="3"/>
      <c r="F29" s="1"/>
      <c r="G29" s="14" t="s">
        <v>18</v>
      </c>
      <c r="H29" s="14" t="s">
        <v>19</v>
      </c>
      <c r="I29" s="1"/>
      <c r="J29" s="4"/>
      <c r="K29" s="4"/>
      <c r="L29" s="1"/>
      <c r="M29" s="4"/>
      <c r="N29" s="1"/>
      <c r="O29" s="4"/>
      <c r="P29" s="1"/>
      <c r="Q29" s="5"/>
      <c r="R29" s="1"/>
      <c r="S29" s="6"/>
      <c r="T29" s="1"/>
    </row>
    <row x14ac:dyDescent="0.25" r="30" customHeight="1" ht="18">
      <c r="A30" s="1"/>
      <c r="B30" s="1"/>
      <c r="C30" s="2"/>
      <c r="D30" s="1"/>
      <c r="E30" s="15" t="s">
        <v>20</v>
      </c>
      <c r="F30" s="1"/>
      <c r="G30" s="4"/>
      <c r="H30" s="16">
        <v>0.75</v>
      </c>
      <c r="I30" s="17" t="s">
        <v>21</v>
      </c>
      <c r="J30" s="13">
        <v>1350</v>
      </c>
      <c r="K30" s="14" t="s">
        <v>22</v>
      </c>
      <c r="L30" s="1"/>
      <c r="M30" s="4"/>
      <c r="N30" s="1"/>
      <c r="O30" s="4"/>
      <c r="P30" s="1"/>
      <c r="Q30" s="5"/>
      <c r="R30" s="1"/>
      <c r="S30" s="6"/>
      <c r="T30" s="1"/>
    </row>
    <row x14ac:dyDescent="0.25" r="31" customHeight="1" ht="18">
      <c r="A31" s="1"/>
      <c r="B31" s="1"/>
      <c r="C31" s="9" t="s">
        <v>23</v>
      </c>
      <c r="D31" s="1"/>
      <c r="E31" s="3">
        <f>G31/G$31</f>
      </c>
      <c r="F31" s="18"/>
      <c r="G31" s="4">
        <v>2250</v>
      </c>
      <c r="H31" s="16"/>
      <c r="I31" s="1"/>
      <c r="J31" s="4"/>
      <c r="K31" s="4"/>
      <c r="L31" s="1"/>
      <c r="M31" s="4"/>
      <c r="N31" s="1"/>
      <c r="O31" s="4"/>
      <c r="P31" s="1"/>
      <c r="Q31" s="5"/>
      <c r="R31" s="1"/>
      <c r="S31" s="6"/>
      <c r="T31" s="1"/>
    </row>
    <row x14ac:dyDescent="0.25" r="32" customHeight="1" ht="18">
      <c r="A32" s="1"/>
      <c r="B32" s="1"/>
      <c r="C32" s="9" t="s">
        <v>24</v>
      </c>
      <c r="D32" s="1"/>
      <c r="E32" s="3">
        <f>G32/G$31</f>
      </c>
      <c r="F32" s="18"/>
      <c r="G32" s="4">
        <v>1600</v>
      </c>
      <c r="H32" s="4"/>
      <c r="I32" s="1"/>
      <c r="J32" s="4"/>
      <c r="K32" s="4"/>
      <c r="L32" s="1"/>
      <c r="M32" s="4"/>
      <c r="N32" s="1"/>
      <c r="O32" s="4"/>
      <c r="P32" s="1"/>
      <c r="Q32" s="5"/>
      <c r="R32" s="1"/>
      <c r="S32" s="6"/>
      <c r="T32" s="1"/>
    </row>
    <row x14ac:dyDescent="0.25" r="33" customHeight="1" ht="18">
      <c r="A33" s="1"/>
      <c r="B33" s="1"/>
      <c r="C33" s="9" t="s">
        <v>25</v>
      </c>
      <c r="D33" s="1"/>
      <c r="E33" s="3">
        <f>G33/G$31</f>
      </c>
      <c r="F33" s="18"/>
      <c r="G33" s="4">
        <v>1910</v>
      </c>
      <c r="H33" s="4">
        <v>1450</v>
      </c>
      <c r="I33" s="1"/>
      <c r="J33" s="4"/>
      <c r="K33" s="4"/>
      <c r="L33" s="1"/>
      <c r="M33" s="4"/>
      <c r="N33" s="1"/>
      <c r="O33" s="4"/>
      <c r="P33" s="1"/>
      <c r="Q33" s="5"/>
      <c r="R33" s="1"/>
      <c r="S33" s="19" t="s">
        <v>26</v>
      </c>
      <c r="T33" s="1"/>
    </row>
    <row x14ac:dyDescent="0.25" r="34" customHeight="1" ht="18">
      <c r="A34" s="1"/>
      <c r="B34" s="1"/>
      <c r="C34" s="9" t="s">
        <v>27</v>
      </c>
      <c r="D34" s="1"/>
      <c r="E34" s="3">
        <f>G34/G$31</f>
      </c>
      <c r="F34" s="18"/>
      <c r="G34" s="4">
        <v>2150</v>
      </c>
      <c r="H34" s="4">
        <v>1696</v>
      </c>
      <c r="I34" s="1"/>
      <c r="J34" s="20" t="s">
        <v>28</v>
      </c>
      <c r="K34" s="14" t="s">
        <v>29</v>
      </c>
      <c r="L34" s="1"/>
      <c r="M34" s="4">
        <v>780</v>
      </c>
      <c r="N34" s="1" t="s">
        <v>30</v>
      </c>
      <c r="O34" s="4">
        <v>6300</v>
      </c>
      <c r="P34" s="1" t="s">
        <v>31</v>
      </c>
      <c r="Q34" s="21">
        <f>M34*1000/O34</f>
      </c>
      <c r="R34" s="1" t="s">
        <v>32</v>
      </c>
      <c r="S34" s="6">
        <f>Q34/G34</f>
      </c>
      <c r="T34" s="22"/>
    </row>
    <row x14ac:dyDescent="0.25" r="35" customHeight="1" ht="18">
      <c r="A35" s="1"/>
      <c r="B35" s="1"/>
      <c r="C35" s="9" t="s">
        <v>33</v>
      </c>
      <c r="D35" s="1"/>
      <c r="E35" s="3">
        <f>G35/G$31</f>
      </c>
      <c r="F35" s="18"/>
      <c r="G35" s="4">
        <v>1200</v>
      </c>
      <c r="H35" s="4"/>
      <c r="I35" s="1"/>
      <c r="J35" s="4"/>
      <c r="K35" s="4"/>
      <c r="L35" s="1"/>
      <c r="M35" s="4"/>
      <c r="N35" s="1"/>
      <c r="O35" s="4"/>
      <c r="P35" s="1"/>
      <c r="Q35" s="5"/>
      <c r="R35" s="1"/>
      <c r="S35" s="6"/>
      <c r="T35" s="1"/>
    </row>
    <row x14ac:dyDescent="0.25" r="36" customHeight="1" ht="18">
      <c r="A36" s="1"/>
      <c r="B36" s="1"/>
      <c r="C36" s="9" t="s">
        <v>34</v>
      </c>
      <c r="D36" s="1"/>
      <c r="E36" s="3">
        <f>G36/G$31</f>
      </c>
      <c r="F36" s="18"/>
      <c r="G36" s="4">
        <v>1000</v>
      </c>
      <c r="H36" s="4"/>
      <c r="I36" s="1"/>
      <c r="J36" s="4"/>
      <c r="K36" s="4"/>
      <c r="L36" s="1"/>
      <c r="M36" s="4"/>
      <c r="N36" s="1"/>
      <c r="O36" s="4"/>
      <c r="P36" s="1"/>
      <c r="Q36" s="5"/>
      <c r="R36" s="1"/>
      <c r="S36" s="6"/>
      <c r="T36" s="1"/>
    </row>
    <row x14ac:dyDescent="0.25" r="37" customHeight="1" ht="18">
      <c r="A37" s="1"/>
      <c r="B37" s="1"/>
      <c r="C37" s="9" t="s">
        <v>35</v>
      </c>
      <c r="D37" s="1"/>
      <c r="E37" s="3">
        <f>G37/G$31</f>
      </c>
      <c r="F37" s="18"/>
      <c r="G37" s="4">
        <v>1400</v>
      </c>
      <c r="H37" s="4"/>
      <c r="I37" s="1"/>
      <c r="J37" s="23" t="s">
        <v>36</v>
      </c>
      <c r="K37" s="4"/>
      <c r="L37" s="1"/>
      <c r="M37" s="4"/>
      <c r="N37" s="1"/>
      <c r="O37" s="4"/>
      <c r="P37" s="1"/>
      <c r="Q37" s="5"/>
      <c r="R37" s="1"/>
      <c r="S37" s="6"/>
      <c r="T37" s="1"/>
    </row>
    <row x14ac:dyDescent="0.25" r="38" customHeight="1" ht="18">
      <c r="A38" s="1"/>
      <c r="B38" s="1"/>
      <c r="C38" s="9" t="s">
        <v>37</v>
      </c>
      <c r="D38" s="1"/>
      <c r="E38" s="3">
        <f>G38/G$31</f>
      </c>
      <c r="F38" s="18"/>
      <c r="G38" s="4">
        <v>2000</v>
      </c>
      <c r="H38" s="4">
        <v>1500</v>
      </c>
      <c r="I38" s="1"/>
      <c r="J38" s="23" t="s">
        <v>38</v>
      </c>
      <c r="K38" s="4"/>
      <c r="L38" s="1"/>
      <c r="M38" s="4"/>
      <c r="N38" s="1"/>
      <c r="O38" s="4"/>
      <c r="P38" s="1"/>
      <c r="Q38" s="5"/>
      <c r="R38" s="1"/>
      <c r="S38" s="6"/>
      <c r="T38" s="1"/>
    </row>
    <row x14ac:dyDescent="0.25" r="39" customHeight="1" ht="18">
      <c r="A39" s="1"/>
      <c r="B39" s="1"/>
      <c r="C39" s="9" t="s">
        <v>39</v>
      </c>
      <c r="D39" s="1"/>
      <c r="E39" s="3">
        <f>G39/G$31</f>
      </c>
      <c r="F39" s="18"/>
      <c r="G39" s="4">
        <v>2000</v>
      </c>
      <c r="H39" s="4"/>
      <c r="I39" s="1"/>
      <c r="J39" s="4"/>
      <c r="K39" s="4"/>
      <c r="L39" s="1"/>
      <c r="M39" s="4"/>
      <c r="N39" s="1"/>
      <c r="O39" s="4"/>
      <c r="P39" s="1"/>
      <c r="Q39" s="5"/>
      <c r="R39" s="1"/>
      <c r="S39" s="6"/>
      <c r="T39" s="1"/>
    </row>
    <row x14ac:dyDescent="0.25" r="40" customHeight="1" ht="18">
      <c r="A40" s="1"/>
      <c r="B40" s="1"/>
      <c r="C40" s="9" t="s">
        <v>40</v>
      </c>
      <c r="D40" s="1"/>
      <c r="E40" s="3">
        <f>G40/G$31</f>
      </c>
      <c r="F40" s="18"/>
      <c r="G40" s="4">
        <v>1800</v>
      </c>
      <c r="H40" s="4"/>
      <c r="I40" s="1"/>
      <c r="J40" s="4"/>
      <c r="K40" s="4"/>
      <c r="L40" s="1"/>
      <c r="M40" s="4"/>
      <c r="N40" s="1"/>
      <c r="O40" s="4"/>
      <c r="P40" s="1"/>
      <c r="Q40" s="5"/>
      <c r="R40" s="1"/>
      <c r="S40" s="6"/>
      <c r="T40" s="1"/>
    </row>
    <row x14ac:dyDescent="0.25" r="41" customHeight="1" ht="18">
      <c r="A41" s="1"/>
      <c r="B41" s="1"/>
      <c r="C41" s="9" t="s">
        <v>41</v>
      </c>
      <c r="D41" s="1"/>
      <c r="E41" s="3">
        <f>G41/G$31</f>
      </c>
      <c r="F41" s="18"/>
      <c r="G41" s="4">
        <v>2200</v>
      </c>
      <c r="H41" s="4"/>
      <c r="I41" s="1"/>
      <c r="J41" s="4"/>
      <c r="K41" s="4"/>
      <c r="L41" s="1"/>
      <c r="M41" s="4"/>
      <c r="N41" s="1"/>
      <c r="O41" s="4"/>
      <c r="P41" s="1"/>
      <c r="Q41" s="5"/>
      <c r="R41" s="1"/>
      <c r="S41" s="6"/>
      <c r="T41" s="1"/>
    </row>
    <row x14ac:dyDescent="0.25" r="42" customHeight="1" ht="18">
      <c r="A42" s="1"/>
      <c r="B42" s="1"/>
      <c r="C42" s="9" t="s">
        <v>42</v>
      </c>
      <c r="D42" s="1"/>
      <c r="E42" s="3">
        <f>G42/G$31</f>
      </c>
      <c r="F42" s="18"/>
      <c r="G42" s="4">
        <v>2000</v>
      </c>
      <c r="H42" s="4"/>
      <c r="I42" s="1"/>
      <c r="J42" s="4"/>
      <c r="K42" s="4"/>
      <c r="L42" s="1"/>
      <c r="M42" s="4"/>
      <c r="N42" s="1"/>
      <c r="O42" s="4"/>
      <c r="P42" s="1"/>
      <c r="Q42" s="5"/>
      <c r="R42" s="1"/>
      <c r="S42" s="6"/>
      <c r="T42" s="1"/>
    </row>
    <row x14ac:dyDescent="0.25" r="43" customHeight="1" ht="18">
      <c r="A43" s="1"/>
      <c r="B43" s="1"/>
      <c r="C43" s="9" t="s">
        <v>43</v>
      </c>
      <c r="D43" s="1"/>
      <c r="E43" s="3">
        <f>G43/G$31</f>
      </c>
      <c r="F43" s="18"/>
      <c r="G43" s="4">
        <v>2000</v>
      </c>
      <c r="H43" s="4"/>
      <c r="I43" s="1"/>
      <c r="J43" s="4"/>
      <c r="K43" s="4"/>
      <c r="L43" s="1"/>
      <c r="M43" s="4"/>
      <c r="N43" s="1"/>
      <c r="O43" s="4"/>
      <c r="P43" s="1"/>
      <c r="Q43" s="5"/>
      <c r="R43" s="1"/>
      <c r="S43" s="6"/>
      <c r="T43" s="1"/>
    </row>
    <row x14ac:dyDescent="0.25" r="44" customHeight="1" ht="18">
      <c r="A44" s="1"/>
      <c r="B44" s="1"/>
      <c r="C44" s="9" t="s">
        <v>44</v>
      </c>
      <c r="D44" s="1"/>
      <c r="E44" s="3">
        <f>G44/G$31</f>
      </c>
      <c r="F44" s="18"/>
      <c r="G44" s="4">
        <v>1600</v>
      </c>
      <c r="H44" s="4"/>
      <c r="I44" s="1"/>
      <c r="J44" s="4"/>
      <c r="K44" s="4"/>
      <c r="L44" s="1"/>
      <c r="M44" s="4"/>
      <c r="N44" s="1"/>
      <c r="O44" s="4"/>
      <c r="P44" s="1"/>
      <c r="Q44" s="5"/>
      <c r="R44" s="1"/>
      <c r="S44" s="6"/>
      <c r="T44" s="1"/>
    </row>
    <row x14ac:dyDescent="0.25" r="45" customHeight="1" ht="18">
      <c r="A45" s="1"/>
      <c r="B45" s="1"/>
      <c r="C45" s="9" t="s">
        <v>45</v>
      </c>
      <c r="D45" s="1"/>
      <c r="E45" s="3">
        <f>G45/G$31</f>
      </c>
      <c r="F45" s="18"/>
      <c r="G45" s="4">
        <v>1100</v>
      </c>
      <c r="H45" s="4"/>
      <c r="I45" s="1"/>
      <c r="J45" s="4"/>
      <c r="K45" s="4"/>
      <c r="L45" s="1"/>
      <c r="M45" s="4"/>
      <c r="N45" s="1"/>
      <c r="O45" s="4"/>
      <c r="P45" s="1"/>
      <c r="Q45" s="5"/>
      <c r="R45" s="1"/>
      <c r="S45" s="6"/>
      <c r="T45" s="1"/>
    </row>
    <row x14ac:dyDescent="0.25" r="46" customHeight="1" ht="18">
      <c r="A46" s="1"/>
      <c r="B46" s="1"/>
      <c r="C46" s="9" t="s">
        <v>46</v>
      </c>
      <c r="D46" s="1"/>
      <c r="E46" s="3">
        <f>G46/G$31</f>
      </c>
      <c r="F46" s="18"/>
      <c r="G46" s="4">
        <v>1000</v>
      </c>
      <c r="H46" s="4"/>
      <c r="I46" s="1"/>
      <c r="J46" s="4"/>
      <c r="K46" s="4"/>
      <c r="L46" s="1"/>
      <c r="M46" s="4"/>
      <c r="N46" s="1"/>
      <c r="O46" s="4"/>
      <c r="P46" s="1"/>
      <c r="Q46" s="5"/>
      <c r="R46" s="1"/>
      <c r="S46" s="6"/>
      <c r="T46" s="1"/>
    </row>
    <row x14ac:dyDescent="0.25" r="47" customHeight="1" ht="18">
      <c r="A47" s="1"/>
      <c r="B47" s="1"/>
      <c r="C47" s="9" t="s">
        <v>47</v>
      </c>
      <c r="D47" s="1"/>
      <c r="E47" s="3">
        <f>G47/G$31</f>
      </c>
      <c r="F47" s="18"/>
      <c r="G47" s="4">
        <v>1000</v>
      </c>
      <c r="H47" s="4"/>
      <c r="I47" s="1"/>
      <c r="J47" s="4"/>
      <c r="K47" s="4"/>
      <c r="L47" s="1"/>
      <c r="M47" s="4"/>
      <c r="N47" s="1"/>
      <c r="O47" s="4"/>
      <c r="P47" s="1"/>
      <c r="Q47" s="5"/>
      <c r="R47" s="1"/>
      <c r="S47" s="6"/>
      <c r="T47" s="1"/>
    </row>
    <row x14ac:dyDescent="0.25" r="48" customHeight="1" ht="18">
      <c r="A48" s="1"/>
      <c r="B48" s="1"/>
      <c r="C48" s="9" t="s">
        <v>48</v>
      </c>
      <c r="D48" s="1"/>
      <c r="E48" s="3">
        <f>G48/G$31</f>
      </c>
      <c r="F48" s="18"/>
      <c r="G48" s="4">
        <v>1100</v>
      </c>
      <c r="H48" s="4"/>
      <c r="I48" s="1"/>
      <c r="J48" s="4"/>
      <c r="K48" s="4"/>
      <c r="L48" s="1"/>
      <c r="M48" s="4"/>
      <c r="N48" s="1"/>
      <c r="O48" s="4"/>
      <c r="P48" s="1"/>
      <c r="Q48" s="5"/>
      <c r="R48" s="1"/>
      <c r="S48" s="6"/>
      <c r="T48" s="1"/>
    </row>
    <row x14ac:dyDescent="0.25" r="49" customHeight="1" ht="18">
      <c r="A49" s="1"/>
      <c r="B49" s="1"/>
      <c r="C49" s="9" t="s">
        <v>49</v>
      </c>
      <c r="D49" s="1"/>
      <c r="E49" s="3">
        <f>G49/G$31</f>
      </c>
      <c r="F49" s="18"/>
      <c r="G49" s="4">
        <v>1100</v>
      </c>
      <c r="H49" s="4"/>
      <c r="I49" s="1"/>
      <c r="J49" s="4"/>
      <c r="K49" s="4"/>
      <c r="L49" s="1"/>
      <c r="M49" s="4"/>
      <c r="N49" s="1"/>
      <c r="O49" s="4"/>
      <c r="P49" s="1"/>
      <c r="Q49" s="5"/>
      <c r="R49" s="1"/>
      <c r="S49" s="6"/>
      <c r="T49" s="1"/>
    </row>
    <row x14ac:dyDescent="0.25" r="50" customHeight="1" ht="18">
      <c r="A50" s="1"/>
      <c r="B50" s="1"/>
      <c r="C50" s="9" t="s">
        <v>50</v>
      </c>
      <c r="D50" s="1"/>
      <c r="E50" s="3">
        <f>G50/G$31</f>
      </c>
      <c r="F50" s="1"/>
      <c r="G50" s="4">
        <v>3000</v>
      </c>
      <c r="H50" s="14" t="s">
        <v>51</v>
      </c>
      <c r="I50" s="1"/>
      <c r="J50" s="4"/>
      <c r="K50" s="4"/>
      <c r="L50" s="1"/>
      <c r="M50" s="4"/>
      <c r="N50" s="1"/>
      <c r="O50" s="4"/>
      <c r="P50" s="1"/>
      <c r="Q50" s="5"/>
      <c r="R50" s="1"/>
      <c r="S50" s="6"/>
      <c r="T50" s="1"/>
    </row>
    <row x14ac:dyDescent="0.25" r="51" customHeight="1" ht="18">
      <c r="A51" s="1"/>
      <c r="B51" s="1"/>
      <c r="C51" s="2"/>
      <c r="D51" s="1"/>
      <c r="E51" s="3"/>
      <c r="F51" s="1"/>
      <c r="G51" s="4"/>
      <c r="H51" s="4"/>
      <c r="I51" s="1"/>
      <c r="J51" s="4"/>
      <c r="K51" s="4"/>
      <c r="L51" s="1"/>
      <c r="M51" s="4"/>
      <c r="N51" s="1"/>
      <c r="O51" s="4"/>
      <c r="P51" s="1"/>
      <c r="Q51" s="5"/>
      <c r="R51" s="1"/>
      <c r="S51" s="6"/>
      <c r="T51" s="1"/>
    </row>
    <row x14ac:dyDescent="0.25" r="52" customHeight="1" ht="18">
      <c r="A52" s="1"/>
      <c r="B52" s="8" t="s">
        <v>52</v>
      </c>
      <c r="C52" s="2"/>
      <c r="D52" s="1"/>
      <c r="E52" s="3"/>
      <c r="F52" s="1"/>
      <c r="G52" s="4"/>
      <c r="H52" s="4"/>
      <c r="I52" s="1"/>
      <c r="J52" s="4"/>
      <c r="K52" s="4"/>
      <c r="L52" s="1"/>
      <c r="M52" s="4"/>
      <c r="N52" s="1"/>
      <c r="O52" s="4"/>
      <c r="P52" s="1"/>
      <c r="Q52" s="5"/>
      <c r="R52" s="1"/>
      <c r="S52" s="6"/>
      <c r="T52" s="1"/>
    </row>
    <row x14ac:dyDescent="0.25" r="53" customHeight="1" ht="18">
      <c r="A53" s="1"/>
      <c r="B53" s="1"/>
      <c r="C53" s="22" t="s">
        <v>53</v>
      </c>
      <c r="D53" s="1"/>
      <c r="E53" s="3"/>
      <c r="F53" s="1"/>
      <c r="G53" s="4"/>
      <c r="H53" s="4"/>
      <c r="I53" s="1"/>
      <c r="J53" s="4"/>
      <c r="K53" s="4"/>
      <c r="L53" s="1"/>
      <c r="M53" s="4"/>
      <c r="N53" s="1"/>
      <c r="O53" s="4"/>
      <c r="P53" s="1"/>
      <c r="Q53" s="5"/>
      <c r="R53" s="1"/>
      <c r="S53" s="6"/>
      <c r="T53" s="1"/>
    </row>
    <row x14ac:dyDescent="0.25" r="54" customHeight="1" ht="18">
      <c r="A54" s="1"/>
      <c r="B54" s="1"/>
      <c r="C54" s="22" t="s">
        <v>54</v>
      </c>
      <c r="D54" s="1"/>
      <c r="E54" s="3"/>
      <c r="F54" s="1"/>
      <c r="G54" s="4"/>
      <c r="H54" s="4"/>
      <c r="I54" s="1"/>
      <c r="J54" s="4"/>
      <c r="K54" s="4"/>
      <c r="L54" s="1"/>
      <c r="M54" s="4"/>
      <c r="N54" s="1"/>
      <c r="O54" s="4"/>
      <c r="P54" s="1"/>
      <c r="Q54" s="5"/>
      <c r="R54" s="1"/>
      <c r="S54" s="6"/>
      <c r="T54" s="1"/>
    </row>
    <row x14ac:dyDescent="0.25" r="55" customHeight="1" ht="18">
      <c r="A55" s="1"/>
      <c r="B55" s="1"/>
      <c r="C55" s="22" t="s">
        <v>55</v>
      </c>
      <c r="D55" s="1"/>
      <c r="E55" s="3"/>
      <c r="F55" s="1"/>
      <c r="G55" s="4"/>
      <c r="H55" s="4"/>
      <c r="I55" s="1"/>
      <c r="J55" s="4"/>
      <c r="K55" s="4"/>
      <c r="L55" s="1"/>
      <c r="M55" s="4"/>
      <c r="N55" s="1"/>
      <c r="O55" s="4"/>
      <c r="P55" s="1"/>
      <c r="Q55" s="5"/>
      <c r="R55" s="1"/>
      <c r="S55" s="6"/>
      <c r="T55" s="1"/>
    </row>
    <row x14ac:dyDescent="0.25" r="56" customHeight="1" ht="18">
      <c r="A56" s="1"/>
      <c r="B56" s="1"/>
      <c r="C56" s="9" t="s">
        <v>56</v>
      </c>
      <c r="D56" s="1"/>
      <c r="E56" s="3"/>
      <c r="F56" s="1"/>
      <c r="G56" s="4"/>
      <c r="H56" s="4"/>
      <c r="I56" s="1"/>
      <c r="J56" s="4"/>
      <c r="K56" s="4"/>
      <c r="L56" s="1"/>
      <c r="M56" s="4"/>
      <c r="N56" s="1"/>
      <c r="O56" s="4"/>
      <c r="P56" s="1"/>
      <c r="Q56" s="5"/>
      <c r="R56" s="1"/>
      <c r="S56" s="6"/>
      <c r="T56" s="1"/>
    </row>
    <row x14ac:dyDescent="0.25" r="57" customHeight="1" ht="18">
      <c r="A57" s="1"/>
      <c r="B57" s="1"/>
      <c r="C57" s="2"/>
      <c r="D57" s="1"/>
      <c r="E57" s="3"/>
      <c r="F57" s="1"/>
      <c r="G57" s="4"/>
      <c r="H57" s="4"/>
      <c r="I57" s="1"/>
      <c r="J57" s="4"/>
      <c r="K57" s="4"/>
      <c r="L57" s="1"/>
      <c r="M57" s="4"/>
      <c r="N57" s="1"/>
      <c r="O57" s="4"/>
      <c r="P57" s="1"/>
      <c r="Q57" s="5"/>
      <c r="R57" s="1"/>
      <c r="S57" s="6"/>
      <c r="T57" s="1"/>
    </row>
    <row x14ac:dyDescent="0.25" r="58" customHeight="1" ht="18">
      <c r="A58" s="1"/>
      <c r="B58" s="24" t="s">
        <v>57</v>
      </c>
      <c r="C58" s="25"/>
      <c r="D58" s="25"/>
      <c r="E58" s="26"/>
      <c r="F58" s="25"/>
      <c r="G58" s="27"/>
      <c r="H58" s="27"/>
      <c r="I58" s="25"/>
      <c r="J58" s="27"/>
      <c r="K58" s="27"/>
      <c r="L58" s="1"/>
      <c r="M58" s="4"/>
      <c r="N58" s="1"/>
      <c r="O58" s="4"/>
      <c r="P58" s="1"/>
      <c r="Q58" s="5"/>
      <c r="R58" s="1"/>
      <c r="S58" s="6"/>
      <c r="T58" s="1"/>
    </row>
    <row x14ac:dyDescent="0.25" r="59" customHeight="1" ht="18">
      <c r="A59" s="1"/>
      <c r="B59" s="24"/>
      <c r="C59" s="28" t="s">
        <v>58</v>
      </c>
      <c r="D59" s="25"/>
      <c r="E59" s="26"/>
      <c r="F59" s="25"/>
      <c r="G59" s="27"/>
      <c r="H59" s="27"/>
      <c r="I59" s="25"/>
      <c r="J59" s="27"/>
      <c r="K59" s="27"/>
      <c r="L59" s="1"/>
      <c r="M59" s="4"/>
      <c r="N59" s="1"/>
      <c r="O59" s="4"/>
      <c r="P59" s="1"/>
      <c r="Q59" s="5"/>
      <c r="R59" s="1"/>
      <c r="S59" s="6"/>
      <c r="T59" s="1"/>
    </row>
    <row x14ac:dyDescent="0.25" r="60" customHeight="1" ht="18">
      <c r="A60" s="1"/>
      <c r="B60" s="24"/>
      <c r="C60" s="29" t="s">
        <v>59</v>
      </c>
      <c r="D60" s="25"/>
      <c r="E60" s="26"/>
      <c r="F60" s="25"/>
      <c r="G60" s="27"/>
      <c r="H60" s="27"/>
      <c r="I60" s="25"/>
      <c r="J60" s="27"/>
      <c r="K60" s="27"/>
      <c r="L60" s="1"/>
      <c r="M60" s="4"/>
      <c r="N60" s="1"/>
      <c r="O60" s="4"/>
      <c r="P60" s="1"/>
      <c r="Q60" s="5"/>
      <c r="R60" s="1"/>
      <c r="S60" s="6"/>
      <c r="T60" s="1"/>
    </row>
    <row x14ac:dyDescent="0.25" r="61" customHeight="1" ht="18">
      <c r="A61" s="1"/>
      <c r="B61" s="1"/>
      <c r="C61" s="2"/>
      <c r="D61" s="1"/>
      <c r="E61" s="3"/>
      <c r="F61" s="1"/>
      <c r="G61" s="4"/>
      <c r="H61" s="4"/>
      <c r="I61" s="1"/>
      <c r="J61" s="4"/>
      <c r="K61" s="4"/>
      <c r="L61" s="1"/>
      <c r="M61" s="4"/>
      <c r="N61" s="1"/>
      <c r="O61" s="4"/>
      <c r="P61" s="1"/>
      <c r="Q61" s="5"/>
      <c r="R61" s="1"/>
      <c r="S61" s="6"/>
      <c r="T61" s="1"/>
    </row>
    <row x14ac:dyDescent="0.25" r="62" customHeight="1" ht="18">
      <c r="A62" s="7" t="s">
        <v>60</v>
      </c>
      <c r="B62" s="1"/>
      <c r="C62" s="2"/>
      <c r="D62" s="1"/>
      <c r="E62" s="3"/>
      <c r="F62" s="1"/>
      <c r="G62" s="4"/>
      <c r="H62" s="4"/>
      <c r="I62" s="1"/>
      <c r="J62" s="4"/>
      <c r="K62" s="4"/>
      <c r="L62" s="1"/>
      <c r="M62" s="4"/>
      <c r="N62" s="1"/>
      <c r="O62" s="4"/>
      <c r="P62" s="1"/>
      <c r="Q62" s="5"/>
      <c r="R62" s="1"/>
      <c r="S62" s="6"/>
      <c r="T62" s="1"/>
    </row>
    <row x14ac:dyDescent="0.25" r="63" customHeight="1" ht="18">
      <c r="A63" s="1"/>
      <c r="B63" s="1"/>
      <c r="C63" s="22" t="s">
        <v>61</v>
      </c>
      <c r="D63" s="1"/>
      <c r="E63" s="3"/>
      <c r="F63" s="1"/>
      <c r="G63" s="4"/>
      <c r="H63" s="4"/>
      <c r="I63" s="1"/>
      <c r="J63" s="4"/>
      <c r="K63" s="4"/>
      <c r="L63" s="1"/>
      <c r="M63" s="4"/>
      <c r="N63" s="1"/>
      <c r="O63" s="4"/>
      <c r="P63" s="1"/>
      <c r="Q63" s="5"/>
      <c r="R63" s="1"/>
      <c r="S63" s="6"/>
      <c r="T63" s="1"/>
    </row>
  </sheetData>
  <mergeCells count="1">
    <mergeCell ref="G27:H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1"/>
  <sheetViews>
    <sheetView workbookViewId="0"/>
  </sheetViews>
  <sheetFormatPr defaultRowHeight="15" x14ac:dyDescent="0.25"/>
  <cols>
    <col min="1" max="1" style="30" width="12.43357142857143" customWidth="1" bestFit="1"/>
    <col min="2" max="2" style="33" width="12.43357142857143" customWidth="1" bestFit="1"/>
    <col min="3" max="3" style="30" width="12.43357142857143" customWidth="1" bestFit="1"/>
    <col min="4" max="4" style="77" width="12.43357142857143" customWidth="1" bestFit="1"/>
    <col min="5" max="5" style="152" width="12.43357142857143" customWidth="1" bestFit="1"/>
    <col min="6" max="6" style="152" width="12.43357142857143" customWidth="1" bestFit="1"/>
    <col min="7" max="7" style="152" width="12.43357142857143" customWidth="1" bestFit="1"/>
    <col min="8" max="8" style="152" width="12.43357142857143" customWidth="1" bestFit="1"/>
    <col min="9" max="9" style="152" width="12.43357142857143" customWidth="1" bestFit="1"/>
    <col min="10" max="10" style="151" width="12.43357142857143" customWidth="1" bestFit="1"/>
    <col min="11" max="11" style="151" width="12.43357142857143" customWidth="1" bestFit="1"/>
    <col min="12" max="12" style="151" width="12.43357142857143" customWidth="1" bestFit="1"/>
    <col min="13" max="13" style="151" width="12.43357142857143" customWidth="1" bestFit="1"/>
  </cols>
  <sheetData>
    <row x14ac:dyDescent="0.25" r="1" customHeight="1" ht="17.25">
      <c r="A1" s="1"/>
      <c r="B1" s="165"/>
      <c r="C1" s="1"/>
      <c r="D1" s="166"/>
      <c r="E1" s="146"/>
      <c r="F1" s="146"/>
      <c r="G1" s="146"/>
      <c r="H1" s="146"/>
      <c r="I1" s="146"/>
      <c r="J1" s="145"/>
      <c r="K1" s="145"/>
      <c r="L1" s="145"/>
      <c r="M1" s="145"/>
    </row>
    <row x14ac:dyDescent="0.25" r="2" customHeight="1" ht="17.25">
      <c r="A2" s="36" t="s">
        <v>106</v>
      </c>
      <c r="B2" s="4"/>
      <c r="C2" s="36"/>
      <c r="D2" s="74"/>
      <c r="E2" s="146"/>
      <c r="F2" s="146"/>
      <c r="G2" s="146"/>
      <c r="H2" s="146"/>
      <c r="I2" s="146"/>
      <c r="J2" s="145"/>
      <c r="K2" s="145"/>
      <c r="L2" s="145"/>
      <c r="M2" s="145"/>
    </row>
    <row x14ac:dyDescent="0.25" r="3" customHeight="1" ht="17.25">
      <c r="A3" s="36" t="s">
        <v>107</v>
      </c>
      <c r="B3" s="4" t="s">
        <v>108</v>
      </c>
      <c r="C3" s="36"/>
      <c r="D3" s="74"/>
      <c r="E3" s="146"/>
      <c r="F3" s="146"/>
      <c r="G3" s="146"/>
      <c r="H3" s="146"/>
      <c r="I3" s="146"/>
      <c r="J3" s="145"/>
      <c r="K3" s="145"/>
      <c r="L3" s="145"/>
      <c r="M3" s="145"/>
    </row>
    <row x14ac:dyDescent="0.25" r="4" customHeight="1" ht="17.25">
      <c r="A4" s="36" t="s">
        <v>109</v>
      </c>
      <c r="B4" s="14" t="s">
        <v>110</v>
      </c>
      <c r="C4" s="36"/>
      <c r="D4" s="74"/>
      <c r="E4" s="146"/>
      <c r="F4" s="146"/>
      <c r="G4" s="146"/>
      <c r="H4" s="146"/>
      <c r="I4" s="146"/>
      <c r="J4" s="145"/>
      <c r="K4" s="145"/>
      <c r="L4" s="145"/>
      <c r="M4" s="145"/>
    </row>
    <row x14ac:dyDescent="0.25" r="5" customHeight="1" ht="17.25">
      <c r="A5" s="36" t="s">
        <v>111</v>
      </c>
      <c r="B5" s="4" t="s">
        <v>226</v>
      </c>
      <c r="C5" s="36"/>
      <c r="D5" s="74"/>
      <c r="E5" s="146"/>
      <c r="F5" s="146"/>
      <c r="G5" s="146"/>
      <c r="H5" s="146"/>
      <c r="I5" s="146"/>
      <c r="J5" s="145"/>
      <c r="K5" s="145"/>
      <c r="L5" s="145"/>
      <c r="M5" s="145"/>
    </row>
    <row x14ac:dyDescent="0.25" r="6" customHeight="1" ht="17.25">
      <c r="A6" s="36" t="s">
        <v>113</v>
      </c>
      <c r="B6" s="4"/>
      <c r="C6" s="36"/>
      <c r="D6" s="74"/>
      <c r="E6" s="146"/>
      <c r="F6" s="146"/>
      <c r="G6" s="146"/>
      <c r="H6" s="146"/>
      <c r="I6" s="146"/>
      <c r="J6" s="145"/>
      <c r="K6" s="145"/>
      <c r="L6" s="145"/>
      <c r="M6" s="145"/>
    </row>
    <row x14ac:dyDescent="0.25" r="7" customHeight="1" ht="17.25">
      <c r="A7" s="36" t="s">
        <v>191</v>
      </c>
      <c r="B7" s="4" t="s">
        <v>203</v>
      </c>
      <c r="C7" s="36"/>
      <c r="D7" s="74"/>
      <c r="E7" s="146"/>
      <c r="F7" s="146"/>
      <c r="G7" s="146"/>
      <c r="H7" s="146"/>
      <c r="I7" s="146"/>
      <c r="J7" s="145"/>
      <c r="K7" s="145"/>
      <c r="L7" s="145"/>
      <c r="M7" s="145"/>
    </row>
    <row x14ac:dyDescent="0.25" r="8" customHeight="1" ht="17.25">
      <c r="A8" s="36" t="s">
        <v>115</v>
      </c>
      <c r="B8" s="4" t="s">
        <v>116</v>
      </c>
      <c r="C8" s="36"/>
      <c r="D8" s="4"/>
      <c r="E8" s="146"/>
      <c r="F8" s="146"/>
      <c r="G8" s="146"/>
      <c r="H8" s="146"/>
      <c r="I8" s="146"/>
      <c r="J8" s="145"/>
      <c r="K8" s="145"/>
      <c r="L8" s="145"/>
      <c r="M8" s="145"/>
    </row>
    <row x14ac:dyDescent="0.25" r="9" customHeight="1" ht="17.25">
      <c r="A9" s="36" t="s">
        <v>117</v>
      </c>
      <c r="B9" s="4" t="s">
        <v>118</v>
      </c>
      <c r="C9" s="36"/>
      <c r="D9" s="74"/>
      <c r="E9" s="146"/>
      <c r="F9" s="146"/>
      <c r="G9" s="146"/>
      <c r="H9" s="146"/>
      <c r="I9" s="146"/>
      <c r="J9" s="145"/>
      <c r="K9" s="145"/>
      <c r="L9" s="145"/>
      <c r="M9" s="145"/>
    </row>
    <row x14ac:dyDescent="0.25" r="10" customHeight="1" ht="17.25">
      <c r="A10" s="36" t="s">
        <v>119</v>
      </c>
      <c r="B10" s="4"/>
      <c r="C10" s="36"/>
      <c r="D10" s="74"/>
      <c r="E10" s="146"/>
      <c r="F10" s="146"/>
      <c r="G10" s="146"/>
      <c r="H10" s="146"/>
      <c r="I10" s="146"/>
      <c r="J10" s="145"/>
      <c r="K10" s="145"/>
      <c r="L10" s="145"/>
      <c r="M10" s="145"/>
    </row>
    <row x14ac:dyDescent="0.25" r="11" customHeight="1" ht="17.25">
      <c r="A11" s="36" t="s">
        <v>120</v>
      </c>
      <c r="B11" s="79"/>
      <c r="C11" s="36"/>
      <c r="D11" s="74"/>
      <c r="E11" s="146"/>
      <c r="F11" s="146"/>
      <c r="G11" s="146"/>
      <c r="H11" s="146"/>
      <c r="I11" s="146"/>
      <c r="J11" s="145"/>
      <c r="K11" s="145"/>
      <c r="L11" s="145"/>
      <c r="M11" s="145"/>
    </row>
    <row x14ac:dyDescent="0.25" r="12" customHeight="1" ht="17.25">
      <c r="A12" s="36" t="s">
        <v>121</v>
      </c>
      <c r="B12" s="4"/>
      <c r="C12" s="36"/>
      <c r="D12" s="74"/>
      <c r="E12" s="146"/>
      <c r="F12" s="146"/>
      <c r="G12" s="146"/>
      <c r="H12" s="146"/>
      <c r="I12" s="146"/>
      <c r="J12" s="145"/>
      <c r="K12" s="145"/>
      <c r="L12" s="145"/>
      <c r="M12" s="145"/>
    </row>
    <row x14ac:dyDescent="0.25" r="13" customHeight="1" ht="17.25">
      <c r="A13" s="36"/>
      <c r="B13" s="4"/>
      <c r="C13" s="36"/>
      <c r="D13" s="74"/>
      <c r="E13" s="146"/>
      <c r="F13" s="146"/>
      <c r="G13" s="146"/>
      <c r="H13" s="146"/>
      <c r="I13" s="146"/>
      <c r="J13" s="145"/>
      <c r="K13" s="145"/>
      <c r="L13" s="145"/>
      <c r="M13" s="145"/>
    </row>
    <row x14ac:dyDescent="0.25" r="14" customHeight="1" ht="17.25">
      <c r="A14" s="36"/>
      <c r="B14" s="4"/>
      <c r="C14" s="36"/>
      <c r="D14" s="74"/>
      <c r="E14" s="146"/>
      <c r="F14" s="146"/>
      <c r="G14" s="146"/>
      <c r="H14" s="146"/>
      <c r="I14" s="146"/>
      <c r="J14" s="145"/>
      <c r="K14" s="145"/>
      <c r="L14" s="145"/>
      <c r="M14" s="145"/>
    </row>
    <row x14ac:dyDescent="0.25" r="15" customHeight="1" ht="17.25">
      <c r="A15" s="36"/>
      <c r="B15" s="4"/>
      <c r="C15" s="36"/>
      <c r="D15" s="74"/>
      <c r="E15" s="146"/>
      <c r="F15" s="146"/>
      <c r="G15" s="146"/>
      <c r="H15" s="146"/>
      <c r="I15" s="146"/>
      <c r="J15" s="145"/>
      <c r="K15" s="145"/>
      <c r="L15" s="145"/>
      <c r="M15" s="145"/>
    </row>
    <row x14ac:dyDescent="0.25" r="16" customHeight="1" ht="17.25">
      <c r="A16" s="36"/>
      <c r="B16" s="4"/>
      <c r="C16" s="36"/>
      <c r="D16" s="74"/>
      <c r="E16" s="146"/>
      <c r="F16" s="146"/>
      <c r="G16" s="146"/>
      <c r="H16" s="146"/>
      <c r="I16" s="146"/>
      <c r="J16" s="145"/>
      <c r="K16" s="145"/>
      <c r="L16" s="145"/>
      <c r="M16" s="145"/>
    </row>
    <row x14ac:dyDescent="0.25" r="17" customHeight="1" ht="17.25">
      <c r="A17" s="36"/>
      <c r="B17" s="80" t="s">
        <v>122</v>
      </c>
      <c r="C17" s="81"/>
      <c r="D17" s="82" t="s">
        <v>124</v>
      </c>
      <c r="E17" s="15" t="s">
        <v>231</v>
      </c>
      <c r="F17" s="146" t="s">
        <v>232</v>
      </c>
      <c r="G17" s="146" t="s">
        <v>233</v>
      </c>
      <c r="H17" s="146" t="s">
        <v>234</v>
      </c>
      <c r="I17" s="146" t="s">
        <v>235</v>
      </c>
      <c r="J17" s="159" t="s">
        <v>236</v>
      </c>
      <c r="K17" s="159" t="s">
        <v>237</v>
      </c>
      <c r="L17" s="167" t="s">
        <v>238</v>
      </c>
      <c r="M17" s="145" t="s">
        <v>239</v>
      </c>
    </row>
    <row x14ac:dyDescent="0.25" r="18" customHeight="1" ht="17.25">
      <c r="A18" s="75" t="s">
        <v>63</v>
      </c>
      <c r="B18" s="4"/>
      <c r="C18" s="36"/>
      <c r="D18" s="74"/>
      <c r="E18" s="146" t="s">
        <v>176</v>
      </c>
      <c r="F18" s="146" t="s">
        <v>176</v>
      </c>
      <c r="G18" s="146" t="s">
        <v>176</v>
      </c>
      <c r="H18" s="15" t="s">
        <v>176</v>
      </c>
      <c r="I18" s="146" t="s">
        <v>176</v>
      </c>
      <c r="J18" s="145" t="s">
        <v>240</v>
      </c>
      <c r="K18" s="145" t="s">
        <v>240</v>
      </c>
      <c r="L18" s="145" t="s">
        <v>241</v>
      </c>
      <c r="M18" s="145"/>
    </row>
    <row x14ac:dyDescent="0.25" r="19" customHeight="1" ht="17.25">
      <c r="A19" s="75" t="s">
        <v>126</v>
      </c>
      <c r="B19" s="4"/>
      <c r="C19" s="36"/>
      <c r="D19" s="74"/>
      <c r="E19" s="146" t="s">
        <v>185</v>
      </c>
      <c r="F19" s="146" t="s">
        <v>185</v>
      </c>
      <c r="G19" s="146" t="s">
        <v>185</v>
      </c>
      <c r="H19" s="15" t="s">
        <v>185</v>
      </c>
      <c r="I19" s="146" t="s">
        <v>185</v>
      </c>
      <c r="J19" s="168" t="s">
        <v>186</v>
      </c>
      <c r="K19" s="168" t="s">
        <v>186</v>
      </c>
      <c r="L19" s="145" t="s">
        <v>185</v>
      </c>
      <c r="M19" s="145" t="s">
        <v>185</v>
      </c>
    </row>
    <row x14ac:dyDescent="0.25" r="20" customHeight="1" ht="17.25">
      <c r="A20" s="36"/>
      <c r="B20" s="4">
        <v>0</v>
      </c>
      <c r="C20" s="36"/>
      <c r="D20" s="74">
        <v>44713</v>
      </c>
      <c r="E20" s="150">
        <v>1</v>
      </c>
      <c r="F20" s="150">
        <v>0.7</v>
      </c>
      <c r="G20" s="150">
        <v>0.04</v>
      </c>
      <c r="H20" s="3">
        <v>0</v>
      </c>
      <c r="I20" s="150">
        <v>0.29</v>
      </c>
      <c r="J20" s="134">
        <v>25</v>
      </c>
      <c r="K20" s="149">
        <v>10</v>
      </c>
      <c r="L20" s="149">
        <v>10</v>
      </c>
      <c r="M20" s="149">
        <v>20</v>
      </c>
    </row>
    <row x14ac:dyDescent="0.25" r="21" customHeight="1" ht="17.25">
      <c r="A21" s="36"/>
      <c r="B21" s="4">
        <v>1</v>
      </c>
      <c r="C21" s="36"/>
      <c r="D21" s="74"/>
      <c r="E21" s="146"/>
      <c r="F21" s="146"/>
      <c r="G21" s="146"/>
      <c r="H21" s="146"/>
      <c r="I21" s="146"/>
      <c r="J21" s="145"/>
      <c r="K21" s="145"/>
      <c r="L21" s="145"/>
      <c r="M21" s="145"/>
    </row>
    <row x14ac:dyDescent="0.25" r="22" customHeight="1" ht="17.25">
      <c r="A22" s="36"/>
      <c r="B22" s="4">
        <v>2</v>
      </c>
      <c r="C22" s="36"/>
      <c r="D22" s="74"/>
      <c r="E22" s="146"/>
      <c r="F22" s="146"/>
      <c r="G22" s="146"/>
      <c r="H22" s="146"/>
      <c r="I22" s="146"/>
      <c r="J22" s="145"/>
      <c r="K22" s="145"/>
      <c r="L22" s="145"/>
      <c r="M22" s="145"/>
    </row>
    <row x14ac:dyDescent="0.25" r="23" customHeight="1" ht="17.25">
      <c r="A23" s="36"/>
      <c r="B23" s="4">
        <v>3</v>
      </c>
      <c r="C23" s="36"/>
      <c r="D23" s="74"/>
      <c r="E23" s="146"/>
      <c r="F23" s="146"/>
      <c r="G23" s="146"/>
      <c r="H23" s="146"/>
      <c r="I23" s="146"/>
      <c r="J23" s="145"/>
      <c r="K23" s="145"/>
      <c r="L23" s="145"/>
      <c r="M23" s="145"/>
    </row>
    <row x14ac:dyDescent="0.25" r="24" customHeight="1" ht="17.25">
      <c r="A24" s="36"/>
      <c r="B24" s="4">
        <v>4</v>
      </c>
      <c r="C24" s="36"/>
      <c r="D24" s="74"/>
      <c r="E24" s="146"/>
      <c r="F24" s="146"/>
      <c r="G24" s="146"/>
      <c r="H24" s="146"/>
      <c r="I24" s="146"/>
      <c r="J24" s="145"/>
      <c r="K24" s="145"/>
      <c r="L24" s="145"/>
      <c r="M24" s="145"/>
    </row>
    <row x14ac:dyDescent="0.25" r="25" customHeight="1" ht="17.25">
      <c r="A25" s="36"/>
      <c r="B25" s="4">
        <v>5</v>
      </c>
      <c r="C25" s="36"/>
      <c r="D25" s="74"/>
      <c r="E25" s="146"/>
      <c r="F25" s="146"/>
      <c r="G25" s="146"/>
      <c r="H25" s="146"/>
      <c r="I25" s="146"/>
      <c r="J25" s="145"/>
      <c r="K25" s="145"/>
      <c r="L25" s="145"/>
      <c r="M25" s="145"/>
    </row>
    <row x14ac:dyDescent="0.25" r="26" customHeight="1" ht="17.25">
      <c r="A26" s="36"/>
      <c r="B26" s="4">
        <v>6</v>
      </c>
      <c r="C26" s="36"/>
      <c r="D26" s="74"/>
      <c r="E26" s="146"/>
      <c r="F26" s="146"/>
      <c r="G26" s="146"/>
      <c r="H26" s="146"/>
      <c r="I26" s="146"/>
      <c r="J26" s="145"/>
      <c r="K26" s="145"/>
      <c r="L26" s="145"/>
      <c r="M26" s="145"/>
    </row>
    <row x14ac:dyDescent="0.25" r="27" customHeight="1" ht="17.25">
      <c r="A27" s="36"/>
      <c r="B27" s="4">
        <v>7</v>
      </c>
      <c r="C27" s="36"/>
      <c r="D27" s="74"/>
      <c r="E27" s="146"/>
      <c r="F27" s="146"/>
      <c r="G27" s="146"/>
      <c r="H27" s="146"/>
      <c r="I27" s="146"/>
      <c r="J27" s="145"/>
      <c r="K27" s="145"/>
      <c r="L27" s="145"/>
      <c r="M27" s="145"/>
    </row>
    <row x14ac:dyDescent="0.25" r="28" customHeight="1" ht="17.25">
      <c r="A28" s="36"/>
      <c r="B28" s="4">
        <v>8</v>
      </c>
      <c r="C28" s="36"/>
      <c r="D28" s="74"/>
      <c r="E28" s="146"/>
      <c r="F28" s="146"/>
      <c r="G28" s="146"/>
      <c r="H28" s="146"/>
      <c r="I28" s="146"/>
      <c r="J28" s="145"/>
      <c r="K28" s="145"/>
      <c r="L28" s="145"/>
      <c r="M28" s="145"/>
    </row>
    <row x14ac:dyDescent="0.25" r="29" customHeight="1" ht="17.25">
      <c r="A29" s="36"/>
      <c r="B29" s="4">
        <v>9</v>
      </c>
      <c r="C29" s="36"/>
      <c r="D29" s="74">
        <v>48366</v>
      </c>
      <c r="E29" s="146"/>
      <c r="F29" s="146"/>
      <c r="G29" s="146"/>
      <c r="H29" s="146"/>
      <c r="I29" s="146"/>
      <c r="J29" s="149">
        <v>39</v>
      </c>
      <c r="K29" s="149">
        <v>28</v>
      </c>
      <c r="L29" s="145"/>
      <c r="M29" s="145"/>
    </row>
    <row x14ac:dyDescent="0.25" r="30" customHeight="1" ht="17.25">
      <c r="A30" s="36"/>
      <c r="B30" s="4">
        <v>10</v>
      </c>
      <c r="C30" s="36"/>
      <c r="D30" s="74"/>
      <c r="E30" s="146"/>
      <c r="F30" s="146"/>
      <c r="G30" s="146"/>
      <c r="H30" s="146"/>
      <c r="I30" s="146"/>
      <c r="J30" s="145"/>
      <c r="K30" s="145"/>
      <c r="L30" s="145"/>
      <c r="M30" s="145"/>
    </row>
    <row x14ac:dyDescent="0.25" r="31" customHeight="1" ht="17.25">
      <c r="A31" s="36"/>
      <c r="B31" s="4">
        <v>11</v>
      </c>
      <c r="C31" s="36"/>
      <c r="D31" s="74"/>
      <c r="E31" s="146"/>
      <c r="F31" s="146"/>
      <c r="G31" s="146"/>
      <c r="H31" s="146"/>
      <c r="I31" s="146"/>
      <c r="J31" s="145"/>
      <c r="K31" s="145"/>
      <c r="L31" s="145"/>
      <c r="M31" s="145"/>
    </row>
    <row x14ac:dyDescent="0.25" r="32" customHeight="1" ht="17.25">
      <c r="A32" s="36"/>
      <c r="B32" s="4">
        <v>12</v>
      </c>
      <c r="C32" s="36"/>
      <c r="D32" s="74"/>
      <c r="E32" s="146"/>
      <c r="F32" s="146"/>
      <c r="G32" s="146"/>
      <c r="H32" s="146"/>
      <c r="I32" s="146"/>
      <c r="J32" s="145"/>
      <c r="K32" s="145"/>
      <c r="L32" s="145"/>
      <c r="M32" s="145"/>
    </row>
    <row x14ac:dyDescent="0.25" r="33" customHeight="1" ht="17.25">
      <c r="A33" s="36"/>
      <c r="B33" s="4">
        <v>13</v>
      </c>
      <c r="C33" s="36"/>
      <c r="D33" s="74"/>
      <c r="E33" s="146"/>
      <c r="F33" s="146"/>
      <c r="G33" s="146"/>
      <c r="H33" s="146"/>
      <c r="I33" s="146"/>
      <c r="J33" s="145"/>
      <c r="K33" s="145"/>
      <c r="L33" s="145"/>
      <c r="M33" s="145"/>
    </row>
    <row x14ac:dyDescent="0.25" r="34" customHeight="1" ht="17.25">
      <c r="A34" s="36"/>
      <c r="B34" s="4">
        <v>14</v>
      </c>
      <c r="C34" s="36"/>
      <c r="D34" s="74"/>
      <c r="E34" s="146"/>
      <c r="F34" s="146"/>
      <c r="G34" s="146"/>
      <c r="H34" s="146"/>
      <c r="I34" s="146"/>
      <c r="J34" s="145"/>
      <c r="K34" s="145"/>
      <c r="L34" s="145"/>
      <c r="M34" s="145"/>
    </row>
    <row x14ac:dyDescent="0.25" r="35" customHeight="1" ht="17.25">
      <c r="A35" s="36"/>
      <c r="B35" s="4">
        <v>15</v>
      </c>
      <c r="C35" s="36"/>
      <c r="D35" s="74"/>
      <c r="E35" s="146"/>
      <c r="F35" s="146"/>
      <c r="G35" s="146"/>
      <c r="H35" s="146"/>
      <c r="I35" s="146"/>
      <c r="J35" s="145"/>
      <c r="K35" s="145"/>
      <c r="L35" s="145"/>
      <c r="M35" s="145"/>
    </row>
    <row x14ac:dyDescent="0.25" r="36" customHeight="1" ht="17.25">
      <c r="A36" s="36"/>
      <c r="B36" s="4">
        <v>16</v>
      </c>
      <c r="C36" s="36"/>
      <c r="D36" s="74"/>
      <c r="E36" s="146"/>
      <c r="F36" s="146"/>
      <c r="G36" s="146"/>
      <c r="H36" s="146"/>
      <c r="I36" s="146"/>
      <c r="J36" s="145"/>
      <c r="K36" s="145"/>
      <c r="L36" s="145"/>
      <c r="M36" s="145"/>
    </row>
    <row x14ac:dyDescent="0.25" r="37" customHeight="1" ht="17.25">
      <c r="A37" s="36"/>
      <c r="B37" s="4">
        <v>17</v>
      </c>
      <c r="C37" s="36"/>
      <c r="D37" s="74"/>
      <c r="E37" s="146"/>
      <c r="F37" s="146"/>
      <c r="G37" s="146"/>
      <c r="H37" s="146"/>
      <c r="I37" s="146"/>
      <c r="J37" s="145"/>
      <c r="K37" s="145"/>
      <c r="L37" s="145"/>
      <c r="M37" s="145"/>
    </row>
    <row x14ac:dyDescent="0.25" r="38" customHeight="1" ht="17.25">
      <c r="A38" s="36"/>
      <c r="B38" s="4">
        <v>18</v>
      </c>
      <c r="C38" s="36"/>
      <c r="D38" s="74"/>
      <c r="E38" s="146"/>
      <c r="F38" s="146"/>
      <c r="G38" s="146"/>
      <c r="H38" s="146"/>
      <c r="I38" s="146"/>
      <c r="J38" s="145"/>
      <c r="K38" s="145"/>
      <c r="L38" s="145"/>
      <c r="M38" s="145"/>
    </row>
    <row x14ac:dyDescent="0.25" r="39" customHeight="1" ht="17.25">
      <c r="A39" s="36"/>
      <c r="B39" s="4">
        <v>19</v>
      </c>
      <c r="C39" s="36"/>
      <c r="D39" s="74"/>
      <c r="E39" s="146"/>
      <c r="F39" s="146"/>
      <c r="G39" s="146"/>
      <c r="H39" s="146"/>
      <c r="I39" s="146"/>
      <c r="J39" s="145"/>
      <c r="K39" s="145"/>
      <c r="L39" s="145"/>
      <c r="M39" s="145"/>
    </row>
    <row x14ac:dyDescent="0.25" r="40" customHeight="1" ht="17.25">
      <c r="A40" s="36"/>
      <c r="B40" s="4">
        <v>20</v>
      </c>
      <c r="C40" s="36"/>
      <c r="D40" s="74"/>
      <c r="E40" s="146"/>
      <c r="F40" s="146"/>
      <c r="G40" s="146"/>
      <c r="H40" s="146"/>
      <c r="I40" s="146"/>
      <c r="J40" s="145"/>
      <c r="K40" s="145"/>
      <c r="L40" s="145"/>
      <c r="M40" s="145"/>
    </row>
    <row x14ac:dyDescent="0.25" r="41" customHeight="1" ht="17.25">
      <c r="A41" s="36"/>
      <c r="B41" s="4">
        <v>21</v>
      </c>
      <c r="C41" s="36"/>
      <c r="D41" s="74"/>
      <c r="E41" s="146"/>
      <c r="F41" s="146"/>
      <c r="G41" s="146"/>
      <c r="H41" s="146"/>
      <c r="I41" s="146"/>
      <c r="J41" s="145"/>
      <c r="K41" s="145"/>
      <c r="L41" s="145"/>
      <c r="M41" s="1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2"/>
  <sheetViews>
    <sheetView workbookViewId="0"/>
  </sheetViews>
  <sheetFormatPr defaultRowHeight="15" x14ac:dyDescent="0.25"/>
  <cols>
    <col min="1" max="1" style="30" width="12.43357142857143" customWidth="1" bestFit="1"/>
    <col min="2" max="2" style="33" width="12.43357142857143" customWidth="1" bestFit="1"/>
    <col min="3" max="3" style="30" width="12.43357142857143" customWidth="1" bestFit="1"/>
    <col min="4" max="4" style="77" width="12.43357142857143" customWidth="1" bestFit="1"/>
    <col min="5" max="5" style="156" width="12.43357142857143" customWidth="1" bestFit="1"/>
    <col min="6" max="6" style="156" width="12.43357142857143" customWidth="1" bestFit="1"/>
    <col min="7" max="7" style="151" width="12.43357142857143" customWidth="1" bestFit="1"/>
    <col min="8" max="8" style="151" width="12.43357142857143" customWidth="1" bestFit="1"/>
    <col min="9" max="9" style="156" width="12.43357142857143" customWidth="1" bestFit="1"/>
    <col min="10" max="10" style="151" width="12.43357142857143" customWidth="1" bestFit="1"/>
    <col min="11" max="11" style="156" width="12.43357142857143" customWidth="1" bestFit="1"/>
    <col min="12" max="12" style="157" width="12.43357142857143" customWidth="1" bestFit="1"/>
  </cols>
  <sheetData>
    <row x14ac:dyDescent="0.25" r="1" customHeight="1" ht="17.25">
      <c r="A1" s="1"/>
      <c r="B1" s="4"/>
      <c r="C1" s="1"/>
      <c r="D1" s="74"/>
      <c r="E1" s="18"/>
      <c r="F1" s="3"/>
      <c r="G1" s="4"/>
      <c r="H1" s="4"/>
      <c r="I1" s="18"/>
      <c r="J1" s="4"/>
      <c r="K1" s="162"/>
      <c r="L1" s="163"/>
    </row>
    <row x14ac:dyDescent="0.25" r="2" customHeight="1" ht="17.25">
      <c r="A2" s="1" t="s">
        <v>106</v>
      </c>
      <c r="B2" s="4"/>
      <c r="C2" s="1"/>
      <c r="D2" s="74"/>
      <c r="E2" s="18"/>
      <c r="F2" s="3"/>
      <c r="G2" s="4"/>
      <c r="H2" s="4"/>
      <c r="I2" s="18"/>
      <c r="J2" s="4"/>
      <c r="K2" s="162"/>
      <c r="L2" s="163"/>
    </row>
    <row x14ac:dyDescent="0.25" r="3" customHeight="1" ht="17.25">
      <c r="A3" s="1" t="s">
        <v>107</v>
      </c>
      <c r="B3" s="4" t="s">
        <v>108</v>
      </c>
      <c r="C3" s="1"/>
      <c r="D3" s="74"/>
      <c r="E3" s="18"/>
      <c r="F3" s="3"/>
      <c r="G3" s="4"/>
      <c r="H3" s="4"/>
      <c r="I3" s="18"/>
      <c r="J3" s="4"/>
      <c r="K3" s="162"/>
      <c r="L3" s="163"/>
    </row>
    <row x14ac:dyDescent="0.25" r="4" customHeight="1" ht="17.25">
      <c r="A4" s="1" t="s">
        <v>109</v>
      </c>
      <c r="B4" s="14" t="s">
        <v>110</v>
      </c>
      <c r="C4" s="1"/>
      <c r="D4" s="74"/>
      <c r="E4" s="18"/>
      <c r="F4" s="3"/>
      <c r="G4" s="4"/>
      <c r="H4" s="4"/>
      <c r="I4" s="18"/>
      <c r="J4" s="4"/>
      <c r="K4" s="162"/>
      <c r="L4" s="163"/>
    </row>
    <row x14ac:dyDescent="0.25" r="5" customHeight="1" ht="17.25">
      <c r="A5" s="1" t="s">
        <v>111</v>
      </c>
      <c r="B5" s="4" t="s">
        <v>221</v>
      </c>
      <c r="C5" s="1"/>
      <c r="D5" s="74"/>
      <c r="E5" s="18"/>
      <c r="F5" s="3"/>
      <c r="G5" s="4"/>
      <c r="H5" s="4"/>
      <c r="I5" s="18"/>
      <c r="J5" s="4"/>
      <c r="K5" s="162"/>
      <c r="L5" s="163"/>
    </row>
    <row x14ac:dyDescent="0.25" r="6" customHeight="1" ht="17.25">
      <c r="A6" s="1" t="s">
        <v>113</v>
      </c>
      <c r="B6" s="4" t="s">
        <v>226</v>
      </c>
      <c r="C6" s="1"/>
      <c r="D6" s="74"/>
      <c r="E6" s="18"/>
      <c r="F6" s="3"/>
      <c r="G6" s="4"/>
      <c r="H6" s="4"/>
      <c r="I6" s="18"/>
      <c r="J6" s="4"/>
      <c r="K6" s="162"/>
      <c r="L6" s="163"/>
    </row>
    <row x14ac:dyDescent="0.25" r="7" customHeight="1" ht="17.25">
      <c r="A7" s="1" t="s">
        <v>191</v>
      </c>
      <c r="B7" s="4" t="s">
        <v>192</v>
      </c>
      <c r="C7" s="1"/>
      <c r="D7" s="74"/>
      <c r="E7" s="18"/>
      <c r="F7" s="3"/>
      <c r="G7" s="4"/>
      <c r="H7" s="4"/>
      <c r="I7" s="18"/>
      <c r="J7" s="4"/>
      <c r="K7" s="162"/>
      <c r="L7" s="163"/>
    </row>
    <row x14ac:dyDescent="0.25" r="8" customHeight="1" ht="17.25">
      <c r="A8" s="1" t="s">
        <v>115</v>
      </c>
      <c r="B8" s="4" t="s">
        <v>116</v>
      </c>
      <c r="C8" s="1"/>
      <c r="D8" s="74"/>
      <c r="E8" s="18"/>
      <c r="F8" s="3"/>
      <c r="G8" s="4"/>
      <c r="H8" s="4"/>
      <c r="I8" s="18"/>
      <c r="J8" s="4"/>
      <c r="K8" s="162"/>
      <c r="L8" s="163"/>
    </row>
    <row x14ac:dyDescent="0.25" r="9" customHeight="1" ht="17.25">
      <c r="A9" s="1" t="s">
        <v>117</v>
      </c>
      <c r="B9" s="4" t="s">
        <v>118</v>
      </c>
      <c r="C9" s="1"/>
      <c r="D9" s="74"/>
      <c r="E9" s="18"/>
      <c r="F9" s="3"/>
      <c r="G9" s="4"/>
      <c r="H9" s="4"/>
      <c r="I9" s="18"/>
      <c r="J9" s="4"/>
      <c r="K9" s="162"/>
      <c r="L9" s="163"/>
    </row>
    <row x14ac:dyDescent="0.25" r="10" customHeight="1" ht="17.25">
      <c r="A10" s="1" t="s">
        <v>119</v>
      </c>
      <c r="B10" s="4"/>
      <c r="C10" s="1"/>
      <c r="D10" s="74"/>
      <c r="E10" s="18"/>
      <c r="F10" s="3"/>
      <c r="G10" s="4"/>
      <c r="H10" s="4"/>
      <c r="I10" s="18"/>
      <c r="J10" s="4"/>
      <c r="K10" s="162"/>
      <c r="L10" s="163"/>
    </row>
    <row x14ac:dyDescent="0.25" r="11" customHeight="1" ht="17.25">
      <c r="A11" s="1" t="s">
        <v>120</v>
      </c>
      <c r="B11" s="79"/>
      <c r="C11" s="1"/>
      <c r="D11" s="74"/>
      <c r="E11" s="18"/>
      <c r="F11" s="3"/>
      <c r="G11" s="4"/>
      <c r="H11" s="4"/>
      <c r="I11" s="18"/>
      <c r="J11" s="4"/>
      <c r="K11" s="162"/>
      <c r="L11" s="163"/>
    </row>
    <row x14ac:dyDescent="0.25" r="12" customHeight="1" ht="17.25">
      <c r="A12" s="1" t="s">
        <v>121</v>
      </c>
      <c r="B12" s="4"/>
      <c r="C12" s="1"/>
      <c r="D12" s="74"/>
      <c r="E12" s="18"/>
      <c r="F12" s="3"/>
      <c r="G12" s="4"/>
      <c r="H12" s="4"/>
      <c r="I12" s="18"/>
      <c r="J12" s="4"/>
      <c r="K12" s="162"/>
      <c r="L12" s="163"/>
    </row>
    <row x14ac:dyDescent="0.25" r="13" customHeight="1" ht="17.25">
      <c r="A13" s="1"/>
      <c r="B13" s="4"/>
      <c r="C13" s="1"/>
      <c r="D13" s="74"/>
      <c r="E13" s="18"/>
      <c r="F13" s="3"/>
      <c r="G13" s="4"/>
      <c r="H13" s="4"/>
      <c r="I13" s="18"/>
      <c r="J13" s="4"/>
      <c r="K13" s="162"/>
      <c r="L13" s="163"/>
    </row>
    <row x14ac:dyDescent="0.25" r="14" customHeight="1" ht="17.25">
      <c r="A14" s="1"/>
      <c r="B14" s="4"/>
      <c r="C14" s="1"/>
      <c r="D14" s="74"/>
      <c r="E14" s="18"/>
      <c r="F14" s="3"/>
      <c r="G14" s="4"/>
      <c r="H14" s="4"/>
      <c r="I14" s="18"/>
      <c r="J14" s="4"/>
      <c r="K14" s="162"/>
      <c r="L14" s="163"/>
    </row>
    <row x14ac:dyDescent="0.25" r="15" customHeight="1" ht="17.25">
      <c r="A15" s="1"/>
      <c r="B15" s="4"/>
      <c r="C15" s="1"/>
      <c r="D15" s="74"/>
      <c r="E15" s="18"/>
      <c r="F15" s="3"/>
      <c r="G15" s="4"/>
      <c r="H15" s="4"/>
      <c r="I15" s="18"/>
      <c r="J15" s="4"/>
      <c r="K15" s="162"/>
      <c r="L15" s="163"/>
    </row>
    <row x14ac:dyDescent="0.25" r="16" customHeight="1" ht="17.25">
      <c r="A16" s="1"/>
      <c r="B16" s="4"/>
      <c r="C16" s="1"/>
      <c r="D16" s="74"/>
      <c r="E16" s="18"/>
      <c r="F16" s="3"/>
      <c r="G16" s="4"/>
      <c r="H16" s="4"/>
      <c r="I16" s="18"/>
      <c r="J16" s="4"/>
      <c r="K16" s="162"/>
      <c r="L16" s="163"/>
    </row>
    <row x14ac:dyDescent="0.25" r="17" customHeight="1" ht="17.25">
      <c r="A17" s="1"/>
      <c r="B17" s="80" t="s">
        <v>122</v>
      </c>
      <c r="C17" s="81"/>
      <c r="D17" s="82" t="s">
        <v>124</v>
      </c>
      <c r="E17" s="123" t="s">
        <v>194</v>
      </c>
      <c r="F17" s="123" t="s">
        <v>195</v>
      </c>
      <c r="G17" s="80" t="s">
        <v>193</v>
      </c>
      <c r="H17" s="80" t="s">
        <v>222</v>
      </c>
      <c r="I17" s="123" t="s">
        <v>214</v>
      </c>
      <c r="J17" s="80" t="s">
        <v>227</v>
      </c>
      <c r="K17" s="164" t="s">
        <v>228</v>
      </c>
      <c r="L17" s="124" t="s">
        <v>229</v>
      </c>
    </row>
    <row x14ac:dyDescent="0.25" r="18" customHeight="1" ht="17.25">
      <c r="A18" s="75" t="s">
        <v>63</v>
      </c>
      <c r="B18" s="4"/>
      <c r="C18" s="1"/>
      <c r="D18" s="74"/>
      <c r="E18" s="119"/>
      <c r="F18" s="88"/>
      <c r="G18" s="13"/>
      <c r="H18" s="13"/>
      <c r="I18" s="119"/>
      <c r="J18" s="13" t="s">
        <v>230</v>
      </c>
      <c r="K18" s="162" t="s">
        <v>230</v>
      </c>
      <c r="L18" s="163" t="s">
        <v>230</v>
      </c>
    </row>
    <row x14ac:dyDescent="0.25" r="19" customHeight="1" ht="17.25">
      <c r="A19" s="75" t="s">
        <v>126</v>
      </c>
      <c r="B19" s="4"/>
      <c r="C19" s="1"/>
      <c r="D19" s="74"/>
      <c r="E19" s="119" t="s">
        <v>185</v>
      </c>
      <c r="F19" s="119" t="s">
        <v>185</v>
      </c>
      <c r="G19" s="13" t="s">
        <v>185</v>
      </c>
      <c r="H19" s="13" t="s">
        <v>185</v>
      </c>
      <c r="I19" s="119" t="s">
        <v>185</v>
      </c>
      <c r="J19" s="4" t="s">
        <v>185</v>
      </c>
      <c r="K19" s="162" t="s">
        <v>185</v>
      </c>
      <c r="L19" s="163" t="s">
        <v>185</v>
      </c>
    </row>
    <row x14ac:dyDescent="0.25" r="20" customHeight="1" ht="17.25">
      <c r="A20" s="1"/>
      <c r="B20" s="4">
        <v>0</v>
      </c>
      <c r="C20" s="1"/>
      <c r="D20" s="74">
        <v>44713</v>
      </c>
      <c r="E20" s="133">
        <v>40</v>
      </c>
      <c r="F20" s="133">
        <v>8</v>
      </c>
      <c r="G20" s="131">
        <v>8</v>
      </c>
      <c r="H20" s="134">
        <v>10</v>
      </c>
      <c r="I20" s="133">
        <v>5</v>
      </c>
      <c r="J20" s="131">
        <v>4</v>
      </c>
      <c r="K20" s="154">
        <v>1.3</v>
      </c>
      <c r="L20" s="117">
        <v>0.8</v>
      </c>
    </row>
    <row x14ac:dyDescent="0.25" r="21" customHeight="1" ht="17.25">
      <c r="A21" s="1"/>
      <c r="B21" s="4">
        <f>1+B20</f>
      </c>
      <c r="C21" s="1"/>
      <c r="D21" s="74"/>
      <c r="E21" s="18"/>
      <c r="F21" s="3"/>
      <c r="G21" s="4"/>
      <c r="H21" s="4"/>
      <c r="I21" s="18"/>
      <c r="J21" s="4"/>
      <c r="K21" s="162"/>
      <c r="L21" s="163"/>
    </row>
    <row x14ac:dyDescent="0.25" r="22" customHeight="1" ht="17.25">
      <c r="A22" s="1"/>
      <c r="B22" s="4">
        <f>1+B21</f>
      </c>
      <c r="C22" s="1"/>
      <c r="D22" s="74"/>
      <c r="E22" s="18"/>
      <c r="F22" s="3"/>
      <c r="G22" s="4"/>
      <c r="H22" s="4"/>
      <c r="I22" s="18"/>
      <c r="J22" s="4"/>
      <c r="K22" s="162"/>
      <c r="L22" s="163"/>
    </row>
    <row x14ac:dyDescent="0.25" r="23" customHeight="1" ht="17.25">
      <c r="A23" s="1"/>
      <c r="B23" s="4">
        <f>1+B22</f>
      </c>
      <c r="C23" s="1"/>
      <c r="D23" s="74"/>
      <c r="E23" s="18"/>
      <c r="F23" s="3"/>
      <c r="G23" s="4"/>
      <c r="H23" s="4"/>
      <c r="I23" s="18"/>
      <c r="J23" s="4"/>
      <c r="K23" s="162"/>
      <c r="L23" s="163"/>
    </row>
    <row x14ac:dyDescent="0.25" r="24" customHeight="1" ht="17.25">
      <c r="A24" s="1"/>
      <c r="B24" s="4">
        <f>1+B23</f>
      </c>
      <c r="C24" s="1"/>
      <c r="D24" s="74"/>
      <c r="E24" s="18"/>
      <c r="F24" s="3"/>
      <c r="G24" s="4"/>
      <c r="H24" s="4"/>
      <c r="I24" s="18"/>
      <c r="J24" s="4"/>
      <c r="K24" s="162"/>
      <c r="L24" s="163"/>
    </row>
    <row x14ac:dyDescent="0.25" r="25" customHeight="1" ht="17.25">
      <c r="A25" s="1"/>
      <c r="B25" s="4">
        <f>1+B24</f>
      </c>
      <c r="C25" s="1"/>
      <c r="D25" s="74"/>
      <c r="E25" s="18"/>
      <c r="F25" s="3"/>
      <c r="G25" s="4"/>
      <c r="H25" s="4"/>
      <c r="I25" s="18"/>
      <c r="J25" s="4"/>
      <c r="K25" s="162"/>
      <c r="L25" s="163"/>
    </row>
    <row x14ac:dyDescent="0.25" r="26" customHeight="1" ht="17.25">
      <c r="A26" s="1"/>
      <c r="B26" s="4">
        <f>1+B25</f>
      </c>
      <c r="C26" s="1"/>
      <c r="D26" s="74"/>
      <c r="E26" s="18"/>
      <c r="F26" s="3"/>
      <c r="G26" s="4"/>
      <c r="H26" s="4"/>
      <c r="I26" s="18"/>
      <c r="J26" s="4"/>
      <c r="K26" s="162"/>
      <c r="L26" s="163"/>
    </row>
    <row x14ac:dyDescent="0.25" r="27" customHeight="1" ht="17.25">
      <c r="A27" s="1"/>
      <c r="B27" s="4">
        <f>1+B26</f>
      </c>
      <c r="C27" s="1"/>
      <c r="D27" s="74"/>
      <c r="E27" s="18"/>
      <c r="F27" s="3"/>
      <c r="G27" s="4"/>
      <c r="H27" s="4"/>
      <c r="I27" s="18"/>
      <c r="J27" s="4"/>
      <c r="K27" s="162"/>
      <c r="L27" s="163"/>
    </row>
    <row x14ac:dyDescent="0.25" r="28" customHeight="1" ht="17.25">
      <c r="A28" s="1"/>
      <c r="B28" s="4">
        <f>1+B27</f>
      </c>
      <c r="C28" s="1"/>
      <c r="D28" s="74"/>
      <c r="E28" s="18"/>
      <c r="F28" s="3"/>
      <c r="G28" s="4"/>
      <c r="H28" s="4"/>
      <c r="I28" s="18"/>
      <c r="J28" s="4"/>
      <c r="K28" s="162"/>
      <c r="L28" s="163"/>
    </row>
    <row x14ac:dyDescent="0.25" r="29" customHeight="1" ht="17.25">
      <c r="A29" s="1"/>
      <c r="B29" s="4">
        <f>1+B28</f>
      </c>
      <c r="C29" s="1"/>
      <c r="D29" s="74">
        <v>48366</v>
      </c>
      <c r="E29" s="133"/>
      <c r="F29" s="132"/>
      <c r="G29" s="131"/>
      <c r="H29" s="134"/>
      <c r="I29" s="133"/>
      <c r="J29" s="131"/>
      <c r="K29" s="162"/>
      <c r="L29" s="163"/>
    </row>
    <row x14ac:dyDescent="0.25" r="30" customHeight="1" ht="17.25">
      <c r="A30" s="1"/>
      <c r="B30" s="4">
        <f>1+B29</f>
      </c>
      <c r="C30" s="1"/>
      <c r="D30" s="74"/>
      <c r="E30" s="18"/>
      <c r="F30" s="3"/>
      <c r="G30" s="4"/>
      <c r="H30" s="4"/>
      <c r="I30" s="18"/>
      <c r="J30" s="4"/>
      <c r="K30" s="162"/>
      <c r="L30" s="163"/>
    </row>
    <row x14ac:dyDescent="0.25" r="31" customHeight="1" ht="17.25">
      <c r="A31" s="1"/>
      <c r="B31" s="4">
        <f>1+B30</f>
      </c>
      <c r="C31" s="1"/>
      <c r="D31" s="74"/>
      <c r="E31" s="18"/>
      <c r="F31" s="3"/>
      <c r="G31" s="4"/>
      <c r="H31" s="4"/>
      <c r="I31" s="18"/>
      <c r="J31" s="4"/>
      <c r="K31" s="162"/>
      <c r="L31" s="163"/>
    </row>
    <row x14ac:dyDescent="0.25" r="32" customHeight="1" ht="17.25">
      <c r="A32" s="1"/>
      <c r="B32" s="4">
        <f>1+B31</f>
      </c>
      <c r="C32" s="1"/>
      <c r="D32" s="74"/>
      <c r="E32" s="18"/>
      <c r="F32" s="3"/>
      <c r="G32" s="4"/>
      <c r="H32" s="4"/>
      <c r="I32" s="18"/>
      <c r="J32" s="4"/>
      <c r="K32" s="162"/>
      <c r="L32" s="163"/>
    </row>
    <row x14ac:dyDescent="0.25" r="33" customHeight="1" ht="17.25">
      <c r="A33" s="1"/>
      <c r="B33" s="4">
        <f>1+B32</f>
      </c>
      <c r="C33" s="1"/>
      <c r="D33" s="74"/>
      <c r="E33" s="18"/>
      <c r="F33" s="3"/>
      <c r="G33" s="4"/>
      <c r="H33" s="4"/>
      <c r="I33" s="18"/>
      <c r="J33" s="4"/>
      <c r="K33" s="162"/>
      <c r="L33" s="163"/>
    </row>
    <row x14ac:dyDescent="0.25" r="34" customHeight="1" ht="17.25">
      <c r="A34" s="1"/>
      <c r="B34" s="4">
        <f>1+B33</f>
      </c>
      <c r="C34" s="1"/>
      <c r="D34" s="74"/>
      <c r="E34" s="18"/>
      <c r="F34" s="3"/>
      <c r="G34" s="4"/>
      <c r="H34" s="4"/>
      <c r="I34" s="18"/>
      <c r="J34" s="4"/>
      <c r="K34" s="162"/>
      <c r="L34" s="163"/>
    </row>
    <row x14ac:dyDescent="0.25" r="35" customHeight="1" ht="17.25">
      <c r="A35" s="1"/>
      <c r="B35" s="4">
        <f>1+B34</f>
      </c>
      <c r="C35" s="1"/>
      <c r="D35" s="74"/>
      <c r="E35" s="18"/>
      <c r="F35" s="3"/>
      <c r="G35" s="4"/>
      <c r="H35" s="4"/>
      <c r="I35" s="18"/>
      <c r="J35" s="4"/>
      <c r="K35" s="162"/>
      <c r="L35" s="163"/>
    </row>
    <row x14ac:dyDescent="0.25" r="36" customHeight="1" ht="17.25">
      <c r="A36" s="1"/>
      <c r="B36" s="4">
        <f>1+B35</f>
      </c>
      <c r="C36" s="1"/>
      <c r="D36" s="74"/>
      <c r="E36" s="18"/>
      <c r="F36" s="3"/>
      <c r="G36" s="4"/>
      <c r="H36" s="4"/>
      <c r="I36" s="18"/>
      <c r="J36" s="4"/>
      <c r="K36" s="162"/>
      <c r="L36" s="163"/>
    </row>
    <row x14ac:dyDescent="0.25" r="37" customHeight="1" ht="17.25">
      <c r="A37" s="1"/>
      <c r="B37" s="4">
        <f>1+B36</f>
      </c>
      <c r="C37" s="1"/>
      <c r="D37" s="74"/>
      <c r="E37" s="18"/>
      <c r="F37" s="3"/>
      <c r="G37" s="4"/>
      <c r="H37" s="4"/>
      <c r="I37" s="18"/>
      <c r="J37" s="4"/>
      <c r="K37" s="162"/>
      <c r="L37" s="163"/>
    </row>
    <row x14ac:dyDescent="0.25" r="38" customHeight="1" ht="17.25">
      <c r="A38" s="1"/>
      <c r="B38" s="4">
        <f>1+B37</f>
      </c>
      <c r="C38" s="1"/>
      <c r="D38" s="74"/>
      <c r="E38" s="18"/>
      <c r="F38" s="3"/>
      <c r="G38" s="4"/>
      <c r="H38" s="4"/>
      <c r="I38" s="18"/>
      <c r="J38" s="4"/>
      <c r="K38" s="162"/>
      <c r="L38" s="163"/>
    </row>
    <row x14ac:dyDescent="0.25" r="39" customHeight="1" ht="17.25">
      <c r="A39" s="1"/>
      <c r="B39" s="4">
        <f>1+B38</f>
      </c>
      <c r="C39" s="1"/>
      <c r="D39" s="74"/>
      <c r="E39" s="18"/>
      <c r="F39" s="3"/>
      <c r="G39" s="4"/>
      <c r="H39" s="4"/>
      <c r="I39" s="18"/>
      <c r="J39" s="4"/>
      <c r="K39" s="162"/>
      <c r="L39" s="163"/>
    </row>
    <row x14ac:dyDescent="0.25" r="40" customHeight="1" ht="17.25">
      <c r="A40" s="1"/>
      <c r="B40" s="4">
        <f>1+B39</f>
      </c>
      <c r="C40" s="1"/>
      <c r="D40" s="74"/>
      <c r="E40" s="18"/>
      <c r="F40" s="3"/>
      <c r="G40" s="4"/>
      <c r="H40" s="4"/>
      <c r="I40" s="18"/>
      <c r="J40" s="4"/>
      <c r="K40" s="162"/>
      <c r="L40" s="163"/>
    </row>
    <row x14ac:dyDescent="0.25" r="41" customHeight="1" ht="17.25">
      <c r="A41" s="1"/>
      <c r="B41" s="4">
        <f>1+B40</f>
      </c>
      <c r="C41" s="1"/>
      <c r="D41" s="74"/>
      <c r="E41" s="18"/>
      <c r="F41" s="3"/>
      <c r="G41" s="4"/>
      <c r="H41" s="4"/>
      <c r="I41" s="18"/>
      <c r="J41" s="4"/>
      <c r="K41" s="162"/>
      <c r="L41" s="163"/>
    </row>
    <row x14ac:dyDescent="0.25" r="42" customHeight="1" ht="17.25">
      <c r="A42" s="1"/>
      <c r="B42" s="149"/>
      <c r="C42" s="1"/>
      <c r="D42" s="153"/>
      <c r="E42" s="154"/>
      <c r="F42" s="150"/>
      <c r="G42" s="149"/>
      <c r="H42" s="149"/>
      <c r="I42" s="154"/>
      <c r="J42" s="149"/>
      <c r="K42" s="162"/>
      <c r="L42" s="1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2"/>
  <sheetViews>
    <sheetView workbookViewId="0"/>
  </sheetViews>
  <sheetFormatPr defaultRowHeight="15" x14ac:dyDescent="0.25"/>
  <cols>
    <col min="1" max="1" style="30" width="12.43357142857143" customWidth="1" bestFit="1"/>
    <col min="2" max="2" style="33" width="12.43357142857143" customWidth="1" bestFit="1"/>
    <col min="3" max="3" style="30" width="12.43357142857143" customWidth="1" bestFit="1"/>
    <col min="4" max="4" style="77" width="12.43357142857143" customWidth="1" bestFit="1"/>
    <col min="5" max="5" style="156" width="12.43357142857143" customWidth="1" bestFit="1"/>
    <col min="6" max="6" style="156" width="12.43357142857143" customWidth="1" bestFit="1"/>
    <col min="7" max="7" style="151" width="12.43357142857143" customWidth="1" bestFit="1"/>
    <col min="8" max="8" style="151" width="12.43357142857143" customWidth="1" bestFit="1"/>
    <col min="9" max="9" style="156" width="12.43357142857143" customWidth="1" bestFit="1"/>
    <col min="10" max="10" style="151" width="12.43357142857143" customWidth="1" bestFit="1"/>
    <col min="11" max="11" style="156" width="12.43357142857143" customWidth="1" bestFit="1"/>
    <col min="12" max="12" style="157" width="12.43357142857143" customWidth="1" bestFit="1"/>
  </cols>
  <sheetData>
    <row x14ac:dyDescent="0.25" r="1" customHeight="1" ht="18.75">
      <c r="A1" s="1"/>
      <c r="B1" s="4"/>
      <c r="C1" s="1"/>
      <c r="D1" s="74"/>
      <c r="E1" s="18"/>
      <c r="F1" s="3"/>
      <c r="G1" s="4"/>
      <c r="H1" s="4"/>
      <c r="I1" s="18"/>
      <c r="J1" s="4"/>
      <c r="K1" s="162"/>
      <c r="L1" s="163"/>
    </row>
    <row x14ac:dyDescent="0.25" r="2" customHeight="1" ht="18.75">
      <c r="A2" s="1" t="s">
        <v>106</v>
      </c>
      <c r="B2" s="4"/>
      <c r="C2" s="1"/>
      <c r="D2" s="74"/>
      <c r="E2" s="18"/>
      <c r="F2" s="3"/>
      <c r="G2" s="4"/>
      <c r="H2" s="4"/>
      <c r="I2" s="18"/>
      <c r="J2" s="4"/>
      <c r="K2" s="162"/>
      <c r="L2" s="163"/>
    </row>
    <row x14ac:dyDescent="0.25" r="3" customHeight="1" ht="18.75">
      <c r="A3" s="1" t="s">
        <v>107</v>
      </c>
      <c r="B3" s="4" t="s">
        <v>108</v>
      </c>
      <c r="C3" s="1"/>
      <c r="D3" s="74"/>
      <c r="E3" s="18"/>
      <c r="F3" s="3"/>
      <c r="G3" s="4"/>
      <c r="H3" s="4"/>
      <c r="I3" s="18"/>
      <c r="J3" s="4"/>
      <c r="K3" s="162"/>
      <c r="L3" s="163"/>
    </row>
    <row x14ac:dyDescent="0.25" r="4" customHeight="1" ht="18.75">
      <c r="A4" s="1" t="s">
        <v>109</v>
      </c>
      <c r="B4" s="14" t="s">
        <v>110</v>
      </c>
      <c r="C4" s="1"/>
      <c r="D4" s="74"/>
      <c r="E4" s="18"/>
      <c r="F4" s="3"/>
      <c r="G4" s="4"/>
      <c r="H4" s="4"/>
      <c r="I4" s="18"/>
      <c r="J4" s="4"/>
      <c r="K4" s="162"/>
      <c r="L4" s="163"/>
    </row>
    <row x14ac:dyDescent="0.25" r="5" customHeight="1" ht="18.75">
      <c r="A5" s="1" t="s">
        <v>111</v>
      </c>
      <c r="B5" s="4" t="s">
        <v>221</v>
      </c>
      <c r="C5" s="1"/>
      <c r="D5" s="74"/>
      <c r="E5" s="18"/>
      <c r="F5" s="3"/>
      <c r="G5" s="4"/>
      <c r="H5" s="4"/>
      <c r="I5" s="18"/>
      <c r="J5" s="4"/>
      <c r="K5" s="162"/>
      <c r="L5" s="163"/>
    </row>
    <row x14ac:dyDescent="0.25" r="6" customHeight="1" ht="18.75">
      <c r="A6" s="1" t="s">
        <v>113</v>
      </c>
      <c r="B6" s="4" t="s">
        <v>226</v>
      </c>
      <c r="C6" s="1"/>
      <c r="D6" s="74"/>
      <c r="E6" s="18"/>
      <c r="F6" s="3"/>
      <c r="G6" s="4"/>
      <c r="H6" s="4"/>
      <c r="I6" s="18"/>
      <c r="J6" s="4"/>
      <c r="K6" s="162"/>
      <c r="L6" s="163"/>
    </row>
    <row x14ac:dyDescent="0.25" r="7" customHeight="1" ht="18.75">
      <c r="A7" s="1" t="s">
        <v>191</v>
      </c>
      <c r="B7" s="4" t="s">
        <v>203</v>
      </c>
      <c r="C7" s="1"/>
      <c r="D7" s="74"/>
      <c r="E7" s="18"/>
      <c r="F7" s="3"/>
      <c r="G7" s="4"/>
      <c r="H7" s="4"/>
      <c r="I7" s="18"/>
      <c r="J7" s="4"/>
      <c r="K7" s="162"/>
      <c r="L7" s="163"/>
    </row>
    <row x14ac:dyDescent="0.25" r="8" customHeight="1" ht="18.75">
      <c r="A8" s="1" t="s">
        <v>115</v>
      </c>
      <c r="B8" s="4" t="s">
        <v>116</v>
      </c>
      <c r="C8" s="1"/>
      <c r="D8" s="74"/>
      <c r="E8" s="18"/>
      <c r="F8" s="3"/>
      <c r="G8" s="4"/>
      <c r="H8" s="4"/>
      <c r="I8" s="18"/>
      <c r="J8" s="4"/>
      <c r="K8" s="162"/>
      <c r="L8" s="163"/>
    </row>
    <row x14ac:dyDescent="0.25" r="9" customHeight="1" ht="18.75">
      <c r="A9" s="1" t="s">
        <v>117</v>
      </c>
      <c r="B9" s="4" t="s">
        <v>118</v>
      </c>
      <c r="C9" s="1"/>
      <c r="D9" s="74"/>
      <c r="E9" s="18"/>
      <c r="F9" s="3"/>
      <c r="G9" s="4"/>
      <c r="H9" s="4"/>
      <c r="I9" s="18"/>
      <c r="J9" s="4"/>
      <c r="K9" s="162"/>
      <c r="L9" s="163"/>
    </row>
    <row x14ac:dyDescent="0.25" r="10" customHeight="1" ht="18.75">
      <c r="A10" s="1" t="s">
        <v>119</v>
      </c>
      <c r="B10" s="4"/>
      <c r="C10" s="1"/>
      <c r="D10" s="74"/>
      <c r="E10" s="18"/>
      <c r="F10" s="3"/>
      <c r="G10" s="4"/>
      <c r="H10" s="4"/>
      <c r="I10" s="18"/>
      <c r="J10" s="4"/>
      <c r="K10" s="162"/>
      <c r="L10" s="163"/>
    </row>
    <row x14ac:dyDescent="0.25" r="11" customHeight="1" ht="18.75">
      <c r="A11" s="1" t="s">
        <v>120</v>
      </c>
      <c r="B11" s="79"/>
      <c r="C11" s="1"/>
      <c r="D11" s="74"/>
      <c r="E11" s="18"/>
      <c r="F11" s="3"/>
      <c r="G11" s="4"/>
      <c r="H11" s="4"/>
      <c r="I11" s="18"/>
      <c r="J11" s="4"/>
      <c r="K11" s="162"/>
      <c r="L11" s="163"/>
    </row>
    <row x14ac:dyDescent="0.25" r="12" customHeight="1" ht="18.75">
      <c r="A12" s="1" t="s">
        <v>121</v>
      </c>
      <c r="B12" s="4"/>
      <c r="C12" s="1"/>
      <c r="D12" s="74"/>
      <c r="E12" s="18"/>
      <c r="F12" s="3"/>
      <c r="G12" s="4"/>
      <c r="H12" s="4"/>
      <c r="I12" s="18"/>
      <c r="J12" s="4"/>
      <c r="K12" s="162"/>
      <c r="L12" s="163"/>
    </row>
    <row x14ac:dyDescent="0.25" r="13" customHeight="1" ht="18.75">
      <c r="A13" s="1"/>
      <c r="B13" s="4"/>
      <c r="C13" s="1"/>
      <c r="D13" s="74"/>
      <c r="E13" s="18"/>
      <c r="F13" s="3"/>
      <c r="G13" s="4"/>
      <c r="H13" s="4"/>
      <c r="I13" s="18"/>
      <c r="J13" s="4"/>
      <c r="K13" s="162"/>
      <c r="L13" s="163"/>
    </row>
    <row x14ac:dyDescent="0.25" r="14" customHeight="1" ht="18.75">
      <c r="A14" s="1"/>
      <c r="B14" s="4"/>
      <c r="C14" s="1"/>
      <c r="D14" s="74"/>
      <c r="E14" s="18"/>
      <c r="F14" s="3"/>
      <c r="G14" s="4"/>
      <c r="H14" s="4"/>
      <c r="I14" s="18"/>
      <c r="J14" s="4"/>
      <c r="K14" s="162"/>
      <c r="L14" s="163"/>
    </row>
    <row x14ac:dyDescent="0.25" r="15" customHeight="1" ht="18.75">
      <c r="A15" s="1"/>
      <c r="B15" s="4"/>
      <c r="C15" s="1"/>
      <c r="D15" s="74"/>
      <c r="E15" s="18"/>
      <c r="F15" s="3"/>
      <c r="G15" s="4"/>
      <c r="H15" s="4"/>
      <c r="I15" s="18"/>
      <c r="J15" s="4"/>
      <c r="K15" s="162"/>
      <c r="L15" s="163"/>
    </row>
    <row x14ac:dyDescent="0.25" r="16" customHeight="1" ht="18.75">
      <c r="A16" s="1"/>
      <c r="B16" s="4"/>
      <c r="C16" s="1"/>
      <c r="D16" s="74"/>
      <c r="E16" s="18"/>
      <c r="F16" s="3"/>
      <c r="G16" s="4"/>
      <c r="H16" s="4"/>
      <c r="I16" s="18"/>
      <c r="J16" s="4"/>
      <c r="K16" s="162"/>
      <c r="L16" s="163"/>
    </row>
    <row x14ac:dyDescent="0.25" r="17" customHeight="1" ht="18.75">
      <c r="A17" s="1"/>
      <c r="B17" s="80" t="s">
        <v>122</v>
      </c>
      <c r="C17" s="81"/>
      <c r="D17" s="82" t="s">
        <v>124</v>
      </c>
      <c r="E17" s="123" t="s">
        <v>194</v>
      </c>
      <c r="F17" s="123" t="s">
        <v>195</v>
      </c>
      <c r="G17" s="80" t="s">
        <v>193</v>
      </c>
      <c r="H17" s="80" t="s">
        <v>222</v>
      </c>
      <c r="I17" s="123" t="s">
        <v>214</v>
      </c>
      <c r="J17" s="80" t="s">
        <v>227</v>
      </c>
      <c r="K17" s="164" t="s">
        <v>228</v>
      </c>
      <c r="L17" s="124" t="s">
        <v>229</v>
      </c>
    </row>
    <row x14ac:dyDescent="0.25" r="18" customHeight="1" ht="18.75">
      <c r="A18" s="75" t="s">
        <v>63</v>
      </c>
      <c r="B18" s="4"/>
      <c r="C18" s="1"/>
      <c r="D18" s="74"/>
      <c r="E18" s="119"/>
      <c r="F18" s="88"/>
      <c r="G18" s="13"/>
      <c r="H18" s="13"/>
      <c r="I18" s="119"/>
      <c r="J18" s="13" t="s">
        <v>230</v>
      </c>
      <c r="K18" s="162" t="s">
        <v>230</v>
      </c>
      <c r="L18" s="163" t="s">
        <v>230</v>
      </c>
    </row>
    <row x14ac:dyDescent="0.25" r="19" customHeight="1" ht="18.75">
      <c r="A19" s="75" t="s">
        <v>126</v>
      </c>
      <c r="B19" s="4"/>
      <c r="C19" s="1"/>
      <c r="D19" s="74"/>
      <c r="E19" s="119" t="s">
        <v>185</v>
      </c>
      <c r="F19" s="119" t="s">
        <v>185</v>
      </c>
      <c r="G19" s="13" t="s">
        <v>185</v>
      </c>
      <c r="H19" s="13" t="s">
        <v>185</v>
      </c>
      <c r="I19" s="119" t="s">
        <v>185</v>
      </c>
      <c r="J19" s="4" t="s">
        <v>185</v>
      </c>
      <c r="K19" s="162" t="s">
        <v>185</v>
      </c>
      <c r="L19" s="163" t="s">
        <v>185</v>
      </c>
    </row>
    <row x14ac:dyDescent="0.25" r="20" customHeight="1" ht="18.75">
      <c r="A20" s="1"/>
      <c r="B20" s="4">
        <v>0</v>
      </c>
      <c r="C20" s="1"/>
      <c r="D20" s="74">
        <v>44713</v>
      </c>
      <c r="E20" s="133">
        <v>40</v>
      </c>
      <c r="F20" s="133">
        <v>8</v>
      </c>
      <c r="G20" s="131">
        <v>8</v>
      </c>
      <c r="H20" s="134">
        <v>10</v>
      </c>
      <c r="I20" s="133">
        <v>5</v>
      </c>
      <c r="J20" s="131">
        <v>4</v>
      </c>
      <c r="K20" s="154">
        <v>1.3</v>
      </c>
      <c r="L20" s="117">
        <v>0.8</v>
      </c>
    </row>
    <row x14ac:dyDescent="0.25" r="21" customHeight="1" ht="18.75">
      <c r="A21" s="1"/>
      <c r="B21" s="4">
        <f>1+B20</f>
      </c>
      <c r="C21" s="1"/>
      <c r="D21" s="74"/>
      <c r="E21" s="18"/>
      <c r="F21" s="3"/>
      <c r="G21" s="4"/>
      <c r="H21" s="4"/>
      <c r="I21" s="18"/>
      <c r="J21" s="4"/>
      <c r="K21" s="162"/>
      <c r="L21" s="163"/>
    </row>
    <row x14ac:dyDescent="0.25" r="22" customHeight="1" ht="18.75">
      <c r="A22" s="1"/>
      <c r="B22" s="4">
        <f>1+B21</f>
      </c>
      <c r="C22" s="1"/>
      <c r="D22" s="74"/>
      <c r="E22" s="18"/>
      <c r="F22" s="3"/>
      <c r="G22" s="4"/>
      <c r="H22" s="4"/>
      <c r="I22" s="18"/>
      <c r="J22" s="4"/>
      <c r="K22" s="162"/>
      <c r="L22" s="163"/>
    </row>
    <row x14ac:dyDescent="0.25" r="23" customHeight="1" ht="18.75">
      <c r="A23" s="1"/>
      <c r="B23" s="4">
        <f>1+B22</f>
      </c>
      <c r="C23" s="1"/>
      <c r="D23" s="74"/>
      <c r="E23" s="18"/>
      <c r="F23" s="3"/>
      <c r="G23" s="4"/>
      <c r="H23" s="4"/>
      <c r="I23" s="18"/>
      <c r="J23" s="4"/>
      <c r="K23" s="162"/>
      <c r="L23" s="163"/>
    </row>
    <row x14ac:dyDescent="0.25" r="24" customHeight="1" ht="18.75">
      <c r="A24" s="1"/>
      <c r="B24" s="4">
        <f>1+B23</f>
      </c>
      <c r="C24" s="1"/>
      <c r="D24" s="74"/>
      <c r="E24" s="18"/>
      <c r="F24" s="3"/>
      <c r="G24" s="4"/>
      <c r="H24" s="4"/>
      <c r="I24" s="18"/>
      <c r="J24" s="4"/>
      <c r="K24" s="162"/>
      <c r="L24" s="163"/>
    </row>
    <row x14ac:dyDescent="0.25" r="25" customHeight="1" ht="18.75">
      <c r="A25" s="1"/>
      <c r="B25" s="4">
        <f>1+B24</f>
      </c>
      <c r="C25" s="1"/>
      <c r="D25" s="74"/>
      <c r="E25" s="18"/>
      <c r="F25" s="3"/>
      <c r="G25" s="4"/>
      <c r="H25" s="4"/>
      <c r="I25" s="18"/>
      <c r="J25" s="4"/>
      <c r="K25" s="162"/>
      <c r="L25" s="163"/>
    </row>
    <row x14ac:dyDescent="0.25" r="26" customHeight="1" ht="18.75">
      <c r="A26" s="1"/>
      <c r="B26" s="4">
        <f>1+B25</f>
      </c>
      <c r="C26" s="1"/>
      <c r="D26" s="74"/>
      <c r="E26" s="18"/>
      <c r="F26" s="3"/>
      <c r="G26" s="4"/>
      <c r="H26" s="4"/>
      <c r="I26" s="18"/>
      <c r="J26" s="4"/>
      <c r="K26" s="162"/>
      <c r="L26" s="163"/>
    </row>
    <row x14ac:dyDescent="0.25" r="27" customHeight="1" ht="18.75">
      <c r="A27" s="1"/>
      <c r="B27" s="4">
        <f>1+B26</f>
      </c>
      <c r="C27" s="1"/>
      <c r="D27" s="74"/>
      <c r="E27" s="18"/>
      <c r="F27" s="3"/>
      <c r="G27" s="4"/>
      <c r="H27" s="4"/>
      <c r="I27" s="18"/>
      <c r="J27" s="4"/>
      <c r="K27" s="162"/>
      <c r="L27" s="163"/>
    </row>
    <row x14ac:dyDescent="0.25" r="28" customHeight="1" ht="18.75">
      <c r="A28" s="1"/>
      <c r="B28" s="4">
        <f>1+B27</f>
      </c>
      <c r="C28" s="1"/>
      <c r="D28" s="74"/>
      <c r="E28" s="18"/>
      <c r="F28" s="3"/>
      <c r="G28" s="4"/>
      <c r="H28" s="4"/>
      <c r="I28" s="18"/>
      <c r="J28" s="4"/>
      <c r="K28" s="162"/>
      <c r="L28" s="163"/>
    </row>
    <row x14ac:dyDescent="0.25" r="29" customHeight="1" ht="18.75">
      <c r="A29" s="1"/>
      <c r="B29" s="4">
        <f>1+B28</f>
      </c>
      <c r="C29" s="1"/>
      <c r="D29" s="74">
        <v>48366</v>
      </c>
      <c r="E29" s="133"/>
      <c r="F29" s="132"/>
      <c r="G29" s="131"/>
      <c r="H29" s="134"/>
      <c r="I29" s="133"/>
      <c r="J29" s="131"/>
      <c r="K29" s="162"/>
      <c r="L29" s="163"/>
    </row>
    <row x14ac:dyDescent="0.25" r="30" customHeight="1" ht="18.75">
      <c r="A30" s="1"/>
      <c r="B30" s="4">
        <f>1+B29</f>
      </c>
      <c r="C30" s="1"/>
      <c r="D30" s="74"/>
      <c r="E30" s="18"/>
      <c r="F30" s="3"/>
      <c r="G30" s="4"/>
      <c r="H30" s="4"/>
      <c r="I30" s="18"/>
      <c r="J30" s="4"/>
      <c r="K30" s="162"/>
      <c r="L30" s="163"/>
    </row>
    <row x14ac:dyDescent="0.25" r="31" customHeight="1" ht="18.75">
      <c r="A31" s="1"/>
      <c r="B31" s="4">
        <f>1+B30</f>
      </c>
      <c r="C31" s="1"/>
      <c r="D31" s="74"/>
      <c r="E31" s="18"/>
      <c r="F31" s="3"/>
      <c r="G31" s="4"/>
      <c r="H31" s="4"/>
      <c r="I31" s="18"/>
      <c r="J31" s="4"/>
      <c r="K31" s="162"/>
      <c r="L31" s="163"/>
    </row>
    <row x14ac:dyDescent="0.25" r="32" customHeight="1" ht="18.75">
      <c r="A32" s="1"/>
      <c r="B32" s="4">
        <f>1+B31</f>
      </c>
      <c r="C32" s="1"/>
      <c r="D32" s="74"/>
      <c r="E32" s="18"/>
      <c r="F32" s="3"/>
      <c r="G32" s="4"/>
      <c r="H32" s="4"/>
      <c r="I32" s="18"/>
      <c r="J32" s="4"/>
      <c r="K32" s="162"/>
      <c r="L32" s="163"/>
    </row>
    <row x14ac:dyDescent="0.25" r="33" customHeight="1" ht="18.75">
      <c r="A33" s="1"/>
      <c r="B33" s="4">
        <f>1+B32</f>
      </c>
      <c r="C33" s="1"/>
      <c r="D33" s="74"/>
      <c r="E33" s="18"/>
      <c r="F33" s="3"/>
      <c r="G33" s="4"/>
      <c r="H33" s="4"/>
      <c r="I33" s="18"/>
      <c r="J33" s="4"/>
      <c r="K33" s="162"/>
      <c r="L33" s="163"/>
    </row>
    <row x14ac:dyDescent="0.25" r="34" customHeight="1" ht="18.75">
      <c r="A34" s="1"/>
      <c r="B34" s="4">
        <f>1+B33</f>
      </c>
      <c r="C34" s="1"/>
      <c r="D34" s="74"/>
      <c r="E34" s="18"/>
      <c r="F34" s="3"/>
      <c r="G34" s="4"/>
      <c r="H34" s="4"/>
      <c r="I34" s="18"/>
      <c r="J34" s="4"/>
      <c r="K34" s="162"/>
      <c r="L34" s="163"/>
    </row>
    <row x14ac:dyDescent="0.25" r="35" customHeight="1" ht="18.75">
      <c r="A35" s="1"/>
      <c r="B35" s="4">
        <f>1+B34</f>
      </c>
      <c r="C35" s="1"/>
      <c r="D35" s="74"/>
      <c r="E35" s="18"/>
      <c r="F35" s="3"/>
      <c r="G35" s="4"/>
      <c r="H35" s="4"/>
      <c r="I35" s="18"/>
      <c r="J35" s="4"/>
      <c r="K35" s="162"/>
      <c r="L35" s="163"/>
    </row>
    <row x14ac:dyDescent="0.25" r="36" customHeight="1" ht="18.75">
      <c r="A36" s="1"/>
      <c r="B36" s="4">
        <f>1+B35</f>
      </c>
      <c r="C36" s="1"/>
      <c r="D36" s="74"/>
      <c r="E36" s="18"/>
      <c r="F36" s="3"/>
      <c r="G36" s="4"/>
      <c r="H36" s="4"/>
      <c r="I36" s="18"/>
      <c r="J36" s="4"/>
      <c r="K36" s="162"/>
      <c r="L36" s="163"/>
    </row>
    <row x14ac:dyDescent="0.25" r="37" customHeight="1" ht="17.25">
      <c r="A37" s="1"/>
      <c r="B37" s="4">
        <f>1+B36</f>
      </c>
      <c r="C37" s="1"/>
      <c r="D37" s="74"/>
      <c r="E37" s="18"/>
      <c r="F37" s="3"/>
      <c r="G37" s="4"/>
      <c r="H37" s="4"/>
      <c r="I37" s="18"/>
      <c r="J37" s="4"/>
      <c r="K37" s="162"/>
      <c r="L37" s="163"/>
    </row>
    <row x14ac:dyDescent="0.25" r="38" customHeight="1" ht="17.25">
      <c r="A38" s="1"/>
      <c r="B38" s="4">
        <f>1+B37</f>
      </c>
      <c r="C38" s="1"/>
      <c r="D38" s="74"/>
      <c r="E38" s="18"/>
      <c r="F38" s="3"/>
      <c r="G38" s="4"/>
      <c r="H38" s="4"/>
      <c r="I38" s="18"/>
      <c r="J38" s="4"/>
      <c r="K38" s="162"/>
      <c r="L38" s="163"/>
    </row>
    <row x14ac:dyDescent="0.25" r="39" customHeight="1" ht="17.25">
      <c r="A39" s="1"/>
      <c r="B39" s="4">
        <f>1+B38</f>
      </c>
      <c r="C39" s="1"/>
      <c r="D39" s="74"/>
      <c r="E39" s="18"/>
      <c r="F39" s="3"/>
      <c r="G39" s="4"/>
      <c r="H39" s="4"/>
      <c r="I39" s="18"/>
      <c r="J39" s="4"/>
      <c r="K39" s="162"/>
      <c r="L39" s="163"/>
    </row>
    <row x14ac:dyDescent="0.25" r="40" customHeight="1" ht="17.25">
      <c r="A40" s="1"/>
      <c r="B40" s="4">
        <f>1+B39</f>
      </c>
      <c r="C40" s="1"/>
      <c r="D40" s="74"/>
      <c r="E40" s="18"/>
      <c r="F40" s="3"/>
      <c r="G40" s="4"/>
      <c r="H40" s="4"/>
      <c r="I40" s="18"/>
      <c r="J40" s="4"/>
      <c r="K40" s="162"/>
      <c r="L40" s="163"/>
    </row>
    <row x14ac:dyDescent="0.25" r="41" customHeight="1" ht="17.25">
      <c r="A41" s="1"/>
      <c r="B41" s="4">
        <f>1+B40</f>
      </c>
      <c r="C41" s="1"/>
      <c r="D41" s="74"/>
      <c r="E41" s="18"/>
      <c r="F41" s="3"/>
      <c r="G41" s="4"/>
      <c r="H41" s="4"/>
      <c r="I41" s="18"/>
      <c r="J41" s="4"/>
      <c r="K41" s="162"/>
      <c r="L41" s="163"/>
    </row>
    <row x14ac:dyDescent="0.25" r="42" customHeight="1" ht="17.25">
      <c r="A42" s="1"/>
      <c r="B42" s="149"/>
      <c r="C42" s="1"/>
      <c r="D42" s="153"/>
      <c r="E42" s="154"/>
      <c r="F42" s="150"/>
      <c r="G42" s="149"/>
      <c r="H42" s="149"/>
      <c r="I42" s="154"/>
      <c r="J42" s="149"/>
      <c r="K42" s="162"/>
      <c r="L42" s="1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2"/>
  <sheetViews>
    <sheetView workbookViewId="0"/>
  </sheetViews>
  <sheetFormatPr defaultRowHeight="15" x14ac:dyDescent="0.25"/>
  <cols>
    <col min="1" max="1" style="30" width="12.43357142857143" customWidth="1" bestFit="1"/>
    <col min="2" max="2" style="33" width="12.43357142857143" customWidth="1" bestFit="1"/>
    <col min="3" max="3" style="30" width="12.43357142857143" customWidth="1" bestFit="1"/>
    <col min="4" max="4" style="77" width="12.43357142857143" customWidth="1" bestFit="1"/>
    <col min="5" max="5" style="33" width="12.43357142857143" customWidth="1" bestFit="1"/>
    <col min="6" max="6" style="151" width="12.43357142857143" customWidth="1" bestFit="1"/>
    <col min="7" max="7" style="152" width="12.43357142857143" customWidth="1" bestFit="1"/>
  </cols>
  <sheetData>
    <row x14ac:dyDescent="0.25" r="1" customHeight="1" ht="17.25">
      <c r="A1" s="1"/>
      <c r="B1" s="4"/>
      <c r="C1" s="1"/>
      <c r="D1" s="74"/>
      <c r="E1" s="4"/>
      <c r="F1" s="145"/>
      <c r="G1" s="146"/>
    </row>
    <row x14ac:dyDescent="0.25" r="2" customHeight="1" ht="17.25">
      <c r="A2" s="1" t="s">
        <v>106</v>
      </c>
      <c r="B2" s="4"/>
      <c r="C2" s="1"/>
      <c r="D2" s="74"/>
      <c r="E2" s="4"/>
      <c r="F2" s="145"/>
      <c r="G2" s="146"/>
    </row>
    <row x14ac:dyDescent="0.25" r="3" customHeight="1" ht="17.25">
      <c r="A3" s="1" t="s">
        <v>107</v>
      </c>
      <c r="B3" s="4" t="s">
        <v>108</v>
      </c>
      <c r="C3" s="1"/>
      <c r="D3" s="74"/>
      <c r="E3" s="4"/>
      <c r="F3" s="145"/>
      <c r="G3" s="146"/>
    </row>
    <row x14ac:dyDescent="0.25" r="4" customHeight="1" ht="17.25">
      <c r="A4" s="1" t="s">
        <v>109</v>
      </c>
      <c r="B4" s="14" t="s">
        <v>110</v>
      </c>
      <c r="C4" s="1"/>
      <c r="D4" s="74"/>
      <c r="E4" s="4"/>
      <c r="F4" s="145"/>
      <c r="G4" s="146"/>
    </row>
    <row x14ac:dyDescent="0.25" r="5" customHeight="1" ht="17.25">
      <c r="A5" s="1" t="s">
        <v>111</v>
      </c>
      <c r="B5" s="4" t="s">
        <v>208</v>
      </c>
      <c r="C5" s="1"/>
      <c r="D5" s="74"/>
      <c r="E5" s="4"/>
      <c r="F5" s="145"/>
      <c r="G5" s="146"/>
    </row>
    <row x14ac:dyDescent="0.25" r="6" customHeight="1" ht="17.25">
      <c r="A6" s="1" t="s">
        <v>113</v>
      </c>
      <c r="B6" s="4" t="s">
        <v>221</v>
      </c>
      <c r="C6" s="1"/>
      <c r="D6" s="74"/>
      <c r="E6" s="4"/>
      <c r="F6" s="145"/>
      <c r="G6" s="146"/>
    </row>
    <row x14ac:dyDescent="0.25" r="7" customHeight="1" ht="17.25">
      <c r="A7" s="1" t="s">
        <v>191</v>
      </c>
      <c r="B7" s="4" t="s">
        <v>192</v>
      </c>
      <c r="C7" s="1"/>
      <c r="D7" s="74"/>
      <c r="E7" s="4"/>
      <c r="F7" s="145"/>
      <c r="G7" s="146"/>
    </row>
    <row x14ac:dyDescent="0.25" r="8" customHeight="1" ht="17.25">
      <c r="A8" s="1" t="s">
        <v>115</v>
      </c>
      <c r="B8" s="4" t="s">
        <v>116</v>
      </c>
      <c r="C8" s="1"/>
      <c r="D8" s="74"/>
      <c r="E8" s="4"/>
      <c r="F8" s="145"/>
      <c r="G8" s="146"/>
    </row>
    <row x14ac:dyDescent="0.25" r="9" customHeight="1" ht="17.25">
      <c r="A9" s="1" t="s">
        <v>117</v>
      </c>
      <c r="B9" s="4" t="s">
        <v>118</v>
      </c>
      <c r="C9" s="1"/>
      <c r="D9" s="74"/>
      <c r="E9" s="4"/>
      <c r="F9" s="145"/>
      <c r="G9" s="146"/>
    </row>
    <row x14ac:dyDescent="0.25" r="10" customHeight="1" ht="17.25">
      <c r="A10" s="1" t="s">
        <v>119</v>
      </c>
      <c r="B10" s="4"/>
      <c r="C10" s="1"/>
      <c r="D10" s="74"/>
      <c r="E10" s="4"/>
      <c r="F10" s="145"/>
      <c r="G10" s="146"/>
    </row>
    <row x14ac:dyDescent="0.25" r="11" customHeight="1" ht="17.25">
      <c r="A11" s="1" t="s">
        <v>120</v>
      </c>
      <c r="B11" s="79"/>
      <c r="C11" s="1"/>
      <c r="D11" s="74"/>
      <c r="E11" s="4"/>
      <c r="F11" s="145"/>
      <c r="G11" s="146"/>
    </row>
    <row x14ac:dyDescent="0.25" r="12" customHeight="1" ht="17.25">
      <c r="A12" s="1" t="s">
        <v>121</v>
      </c>
      <c r="B12" s="4"/>
      <c r="C12" s="1"/>
      <c r="D12" s="74"/>
      <c r="E12" s="4"/>
      <c r="F12" s="145"/>
      <c r="G12" s="146"/>
    </row>
    <row x14ac:dyDescent="0.25" r="13" customHeight="1" ht="17.25">
      <c r="A13" s="1"/>
      <c r="B13" s="4"/>
      <c r="C13" s="1"/>
      <c r="D13" s="74"/>
      <c r="E13" s="4"/>
      <c r="F13" s="145"/>
      <c r="G13" s="146"/>
    </row>
    <row x14ac:dyDescent="0.25" r="14" customHeight="1" ht="17.25">
      <c r="A14" s="1"/>
      <c r="B14" s="4"/>
      <c r="C14" s="1"/>
      <c r="D14" s="74"/>
      <c r="E14" s="4"/>
      <c r="F14" s="145"/>
      <c r="G14" s="146"/>
    </row>
    <row x14ac:dyDescent="0.25" r="15" customHeight="1" ht="17.25">
      <c r="A15" s="1"/>
      <c r="B15" s="4"/>
      <c r="C15" s="1"/>
      <c r="D15" s="74"/>
      <c r="E15" s="4"/>
      <c r="F15" s="145"/>
      <c r="G15" s="146"/>
    </row>
    <row x14ac:dyDescent="0.25" r="16" customHeight="1" ht="17.25">
      <c r="A16" s="1"/>
      <c r="B16" s="4"/>
      <c r="C16" s="1"/>
      <c r="D16" s="74"/>
      <c r="E16" s="4"/>
      <c r="F16" s="145"/>
      <c r="G16" s="146"/>
    </row>
    <row x14ac:dyDescent="0.25" r="17" customHeight="1" ht="17.25">
      <c r="A17" s="1"/>
      <c r="B17" s="80" t="s">
        <v>122</v>
      </c>
      <c r="C17" s="81"/>
      <c r="D17" s="82" t="s">
        <v>124</v>
      </c>
      <c r="E17" s="80" t="s">
        <v>222</v>
      </c>
      <c r="F17" s="145" t="s">
        <v>223</v>
      </c>
      <c r="G17" s="146" t="s">
        <v>224</v>
      </c>
    </row>
    <row x14ac:dyDescent="0.25" r="18" customHeight="1" ht="17.25">
      <c r="A18" s="75" t="s">
        <v>63</v>
      </c>
      <c r="B18" s="4"/>
      <c r="C18" s="1"/>
      <c r="D18" s="74"/>
      <c r="E18" s="13" t="s">
        <v>219</v>
      </c>
      <c r="F18" s="13" t="s">
        <v>225</v>
      </c>
      <c r="G18" s="88" t="s">
        <v>176</v>
      </c>
    </row>
    <row x14ac:dyDescent="0.25" r="19" customHeight="1" ht="17.25">
      <c r="A19" s="75" t="s">
        <v>126</v>
      </c>
      <c r="B19" s="4"/>
      <c r="C19" s="1"/>
      <c r="D19" s="74"/>
      <c r="E19" s="13" t="s">
        <v>185</v>
      </c>
      <c r="F19" s="13" t="s">
        <v>185</v>
      </c>
      <c r="G19" s="88" t="s">
        <v>185</v>
      </c>
    </row>
    <row x14ac:dyDescent="0.25" r="20" customHeight="1" ht="17.25">
      <c r="A20" s="1"/>
      <c r="B20" s="4">
        <v>0</v>
      </c>
      <c r="C20" s="1"/>
      <c r="D20" s="74">
        <v>44713</v>
      </c>
      <c r="E20" s="131">
        <v>30</v>
      </c>
      <c r="F20" s="13">
        <v>10</v>
      </c>
      <c r="G20" s="150">
        <v>0.75</v>
      </c>
    </row>
    <row x14ac:dyDescent="0.25" r="21" customHeight="1" ht="17.25">
      <c r="A21" s="1"/>
      <c r="B21" s="4">
        <f>1+B20</f>
      </c>
      <c r="C21" s="1"/>
      <c r="D21" s="74"/>
      <c r="E21" s="4"/>
      <c r="F21" s="145"/>
      <c r="G21" s="146"/>
    </row>
    <row x14ac:dyDescent="0.25" r="22" customHeight="1" ht="17.25">
      <c r="A22" s="1"/>
      <c r="B22" s="4">
        <f>1+B21</f>
      </c>
      <c r="C22" s="1"/>
      <c r="D22" s="74"/>
      <c r="E22" s="4"/>
      <c r="F22" s="145"/>
      <c r="G22" s="146"/>
    </row>
    <row x14ac:dyDescent="0.25" r="23" customHeight="1" ht="17.25">
      <c r="A23" s="1"/>
      <c r="B23" s="4">
        <f>1+B22</f>
      </c>
      <c r="C23" s="1"/>
      <c r="D23" s="74"/>
      <c r="E23" s="4"/>
      <c r="F23" s="145"/>
      <c r="G23" s="146"/>
    </row>
    <row x14ac:dyDescent="0.25" r="24" customHeight="1" ht="17.25">
      <c r="A24" s="1"/>
      <c r="B24" s="4">
        <f>1+B23</f>
      </c>
      <c r="C24" s="1"/>
      <c r="D24" s="74"/>
      <c r="E24" s="4"/>
      <c r="F24" s="145"/>
      <c r="G24" s="146"/>
    </row>
    <row x14ac:dyDescent="0.25" r="25" customHeight="1" ht="17.25">
      <c r="A25" s="1"/>
      <c r="B25" s="4">
        <f>1+B24</f>
      </c>
      <c r="C25" s="1"/>
      <c r="D25" s="74"/>
      <c r="E25" s="4"/>
      <c r="F25" s="145"/>
      <c r="G25" s="146"/>
    </row>
    <row x14ac:dyDescent="0.25" r="26" customHeight="1" ht="17.25">
      <c r="A26" s="1"/>
      <c r="B26" s="4">
        <f>1+B25</f>
      </c>
      <c r="C26" s="1"/>
      <c r="D26" s="74"/>
      <c r="E26" s="4"/>
      <c r="F26" s="145"/>
      <c r="G26" s="146"/>
    </row>
    <row x14ac:dyDescent="0.25" r="27" customHeight="1" ht="17.25">
      <c r="A27" s="1"/>
      <c r="B27" s="4">
        <f>1+B26</f>
      </c>
      <c r="C27" s="1"/>
      <c r="D27" s="74"/>
      <c r="E27" s="4"/>
      <c r="F27" s="145"/>
      <c r="G27" s="146"/>
    </row>
    <row x14ac:dyDescent="0.25" r="28" customHeight="1" ht="17.25">
      <c r="A28" s="1"/>
      <c r="B28" s="4">
        <f>1+B27</f>
      </c>
      <c r="C28" s="1"/>
      <c r="D28" s="74"/>
      <c r="E28" s="4"/>
      <c r="F28" s="145"/>
      <c r="G28" s="146"/>
    </row>
    <row x14ac:dyDescent="0.25" r="29" customHeight="1" ht="17.25">
      <c r="A29" s="1"/>
      <c r="B29" s="4">
        <f>1+B28</f>
      </c>
      <c r="C29" s="1"/>
      <c r="D29" s="74">
        <v>48366</v>
      </c>
      <c r="E29" s="131"/>
      <c r="F29" s="145"/>
      <c r="G29" s="146"/>
    </row>
    <row x14ac:dyDescent="0.25" r="30" customHeight="1" ht="17.25">
      <c r="A30" s="1"/>
      <c r="B30" s="4">
        <f>1+B29</f>
      </c>
      <c r="C30" s="1"/>
      <c r="D30" s="74"/>
      <c r="E30" s="4"/>
      <c r="F30" s="145"/>
      <c r="G30" s="146"/>
    </row>
    <row x14ac:dyDescent="0.25" r="31" customHeight="1" ht="17.25">
      <c r="A31" s="1"/>
      <c r="B31" s="4">
        <f>1+B30</f>
      </c>
      <c r="C31" s="1"/>
      <c r="D31" s="74"/>
      <c r="E31" s="4"/>
      <c r="F31" s="145"/>
      <c r="G31" s="146"/>
    </row>
    <row x14ac:dyDescent="0.25" r="32" customHeight="1" ht="17.25">
      <c r="A32" s="1"/>
      <c r="B32" s="4">
        <f>1+B31</f>
      </c>
      <c r="C32" s="1"/>
      <c r="D32" s="74"/>
      <c r="E32" s="4"/>
      <c r="F32" s="145"/>
      <c r="G32" s="146"/>
    </row>
    <row x14ac:dyDescent="0.25" r="33" customHeight="1" ht="17.25">
      <c r="A33" s="1"/>
      <c r="B33" s="4">
        <f>1+B32</f>
      </c>
      <c r="C33" s="1"/>
      <c r="D33" s="74"/>
      <c r="E33" s="4"/>
      <c r="F33" s="145"/>
      <c r="G33" s="146"/>
    </row>
    <row x14ac:dyDescent="0.25" r="34" customHeight="1" ht="17.25">
      <c r="A34" s="1"/>
      <c r="B34" s="4">
        <f>1+B33</f>
      </c>
      <c r="C34" s="1"/>
      <c r="D34" s="74"/>
      <c r="E34" s="4"/>
      <c r="F34" s="145"/>
      <c r="G34" s="146"/>
    </row>
    <row x14ac:dyDescent="0.25" r="35" customHeight="1" ht="17.25">
      <c r="A35" s="1"/>
      <c r="B35" s="4">
        <f>1+B34</f>
      </c>
      <c r="C35" s="1"/>
      <c r="D35" s="74"/>
      <c r="E35" s="4"/>
      <c r="F35" s="145"/>
      <c r="G35" s="146"/>
    </row>
    <row x14ac:dyDescent="0.25" r="36" customHeight="1" ht="17.25">
      <c r="A36" s="1"/>
      <c r="B36" s="4">
        <f>1+B35</f>
      </c>
      <c r="C36" s="1"/>
      <c r="D36" s="74"/>
      <c r="E36" s="4"/>
      <c r="F36" s="145"/>
      <c r="G36" s="146"/>
    </row>
    <row x14ac:dyDescent="0.25" r="37" customHeight="1" ht="17.25">
      <c r="A37" s="1"/>
      <c r="B37" s="4">
        <f>1+B36</f>
      </c>
      <c r="C37" s="1"/>
      <c r="D37" s="74"/>
      <c r="E37" s="4"/>
      <c r="F37" s="145"/>
      <c r="G37" s="146"/>
    </row>
    <row x14ac:dyDescent="0.25" r="38" customHeight="1" ht="17.25">
      <c r="A38" s="1"/>
      <c r="B38" s="4">
        <f>1+B37</f>
      </c>
      <c r="C38" s="1"/>
      <c r="D38" s="74"/>
      <c r="E38" s="4"/>
      <c r="F38" s="145"/>
      <c r="G38" s="146"/>
    </row>
    <row x14ac:dyDescent="0.25" r="39" customHeight="1" ht="17.25">
      <c r="A39" s="1"/>
      <c r="B39" s="4">
        <f>1+B38</f>
      </c>
      <c r="C39" s="1"/>
      <c r="D39" s="74"/>
      <c r="E39" s="4"/>
      <c r="F39" s="145"/>
      <c r="G39" s="146"/>
    </row>
    <row x14ac:dyDescent="0.25" r="40" customHeight="1" ht="17.25">
      <c r="A40" s="1"/>
      <c r="B40" s="4">
        <f>1+B39</f>
      </c>
      <c r="C40" s="1"/>
      <c r="D40" s="74"/>
      <c r="E40" s="4"/>
      <c r="F40" s="145"/>
      <c r="G40" s="146"/>
    </row>
    <row x14ac:dyDescent="0.25" r="41" customHeight="1" ht="17.25">
      <c r="A41" s="1"/>
      <c r="B41" s="4">
        <f>1+B40</f>
      </c>
      <c r="C41" s="1"/>
      <c r="D41" s="74"/>
      <c r="E41" s="4"/>
      <c r="F41" s="145"/>
      <c r="G41" s="146"/>
    </row>
    <row x14ac:dyDescent="0.25" r="42" customHeight="1" ht="17.25">
      <c r="A42" s="1"/>
      <c r="B42" s="149"/>
      <c r="C42" s="1"/>
      <c r="D42" s="153"/>
      <c r="E42" s="149"/>
      <c r="F42" s="145"/>
      <c r="G42" s="146"/>
    </row>
    <row x14ac:dyDescent="0.25" r="43" customHeight="1" ht="17.25">
      <c r="A43" s="1"/>
      <c r="B43" s="149"/>
      <c r="C43" s="1"/>
      <c r="D43" s="153"/>
      <c r="E43" s="149"/>
      <c r="F43" s="145"/>
      <c r="G43" s="146"/>
    </row>
    <row x14ac:dyDescent="0.25" r="44" customHeight="1" ht="17.25">
      <c r="A44" s="1"/>
      <c r="B44" s="149"/>
      <c r="C44" s="1"/>
      <c r="D44" s="153"/>
      <c r="E44" s="149"/>
      <c r="F44" s="145"/>
      <c r="G44" s="146"/>
    </row>
    <row x14ac:dyDescent="0.25" r="45" customHeight="1" ht="17.25">
      <c r="A45" s="1"/>
      <c r="B45" s="149"/>
      <c r="C45" s="1"/>
      <c r="D45" s="153"/>
      <c r="E45" s="149"/>
      <c r="F45" s="145"/>
      <c r="G45" s="146"/>
    </row>
    <row x14ac:dyDescent="0.25" r="46" customHeight="1" ht="17.25">
      <c r="A46" s="1"/>
      <c r="B46" s="149"/>
      <c r="C46" s="1"/>
      <c r="D46" s="153"/>
      <c r="E46" s="149"/>
      <c r="F46" s="145"/>
      <c r="G46" s="146"/>
    </row>
    <row x14ac:dyDescent="0.25" r="47" customHeight="1" ht="17.25">
      <c r="A47" s="1"/>
      <c r="B47" s="149"/>
      <c r="C47" s="1"/>
      <c r="D47" s="153"/>
      <c r="E47" s="149"/>
      <c r="F47" s="145"/>
      <c r="G47" s="146"/>
    </row>
    <row x14ac:dyDescent="0.25" r="48" customHeight="1" ht="17.25">
      <c r="A48" s="1"/>
      <c r="B48" s="149"/>
      <c r="C48" s="1"/>
      <c r="D48" s="153"/>
      <c r="E48" s="149"/>
      <c r="F48" s="145"/>
      <c r="G48" s="146"/>
    </row>
    <row x14ac:dyDescent="0.25" r="49" customHeight="1" ht="17.25">
      <c r="A49" s="1"/>
      <c r="B49" s="149"/>
      <c r="C49" s="1"/>
      <c r="D49" s="153"/>
      <c r="E49" s="149"/>
      <c r="F49" s="145"/>
      <c r="G49" s="146"/>
    </row>
    <row x14ac:dyDescent="0.25" r="50" customHeight="1" ht="17.25">
      <c r="A50" s="1"/>
      <c r="B50" s="149"/>
      <c r="C50" s="1"/>
      <c r="D50" s="153"/>
      <c r="E50" s="149"/>
      <c r="F50" s="145"/>
      <c r="G50" s="146"/>
    </row>
    <row x14ac:dyDescent="0.25" r="51" customHeight="1" ht="17.25">
      <c r="A51" s="1"/>
      <c r="B51" s="149"/>
      <c r="C51" s="1"/>
      <c r="D51" s="153"/>
      <c r="E51" s="149"/>
      <c r="F51" s="145"/>
      <c r="G51" s="146"/>
    </row>
    <row x14ac:dyDescent="0.25" r="52" customHeight="1" ht="17.25">
      <c r="A52" s="1"/>
      <c r="B52" s="149"/>
      <c r="C52" s="1"/>
      <c r="D52" s="153"/>
      <c r="E52" s="149"/>
      <c r="F52" s="145"/>
      <c r="G52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1"/>
  <sheetViews>
    <sheetView workbookViewId="0"/>
  </sheetViews>
  <sheetFormatPr defaultRowHeight="15" x14ac:dyDescent="0.25"/>
  <cols>
    <col min="1" max="1" style="30" width="12.576428571428572" customWidth="1" bestFit="1"/>
    <col min="2" max="2" style="33" width="11.862142857142858" customWidth="1" bestFit="1"/>
    <col min="3" max="3" style="30" width="12.576428571428572" customWidth="1" bestFit="1"/>
    <col min="4" max="4" style="77" width="12.576428571428572" customWidth="1" bestFit="1"/>
    <col min="5" max="5" style="33" width="18.576428571428572" customWidth="1" bestFit="1"/>
    <col min="6" max="6" style="151" width="15.719285714285713" customWidth="1" bestFit="1"/>
    <col min="7" max="7" style="152" width="12.862142857142858" customWidth="1" bestFit="1"/>
  </cols>
  <sheetData>
    <row x14ac:dyDescent="0.25" r="1" customHeight="1" ht="17.25">
      <c r="A1" s="1"/>
      <c r="B1" s="4"/>
      <c r="C1" s="1"/>
      <c r="D1" s="74"/>
      <c r="E1" s="4"/>
      <c r="F1" s="145"/>
      <c r="G1" s="146"/>
    </row>
    <row x14ac:dyDescent="0.25" r="2" customHeight="1" ht="17.25">
      <c r="A2" s="1" t="s">
        <v>106</v>
      </c>
      <c r="B2" s="4"/>
      <c r="C2" s="1"/>
      <c r="D2" s="74"/>
      <c r="E2" s="4"/>
      <c r="F2" s="145"/>
      <c r="G2" s="146"/>
    </row>
    <row x14ac:dyDescent="0.25" r="3" customHeight="1" ht="17.25">
      <c r="A3" s="1" t="s">
        <v>107</v>
      </c>
      <c r="B3" s="4" t="s">
        <v>108</v>
      </c>
      <c r="C3" s="1"/>
      <c r="D3" s="74"/>
      <c r="E3" s="4"/>
      <c r="F3" s="145"/>
      <c r="G3" s="146"/>
    </row>
    <row x14ac:dyDescent="0.25" r="4" customHeight="1" ht="17.25">
      <c r="A4" s="1" t="s">
        <v>109</v>
      </c>
      <c r="B4" s="14" t="s">
        <v>110</v>
      </c>
      <c r="C4" s="1"/>
      <c r="D4" s="74"/>
      <c r="E4" s="4"/>
      <c r="F4" s="145"/>
      <c r="G4" s="146"/>
    </row>
    <row x14ac:dyDescent="0.25" r="5" customHeight="1" ht="17.25">
      <c r="A5" s="1" t="s">
        <v>111</v>
      </c>
      <c r="B5" s="4" t="s">
        <v>208</v>
      </c>
      <c r="C5" s="1"/>
      <c r="D5" s="74"/>
      <c r="E5" s="4"/>
      <c r="F5" s="145"/>
      <c r="G5" s="146"/>
    </row>
    <row x14ac:dyDescent="0.25" r="6" customHeight="1" ht="17.25">
      <c r="A6" s="1" t="s">
        <v>113</v>
      </c>
      <c r="B6" s="4" t="s">
        <v>221</v>
      </c>
      <c r="C6" s="1"/>
      <c r="D6" s="74"/>
      <c r="E6" s="4"/>
      <c r="F6" s="145"/>
      <c r="G6" s="146"/>
    </row>
    <row x14ac:dyDescent="0.25" r="7" customHeight="1" ht="17.25">
      <c r="A7" s="1" t="s">
        <v>191</v>
      </c>
      <c r="B7" s="4" t="s">
        <v>203</v>
      </c>
      <c r="C7" s="1"/>
      <c r="D7" s="74"/>
      <c r="E7" s="4"/>
      <c r="F7" s="145"/>
      <c r="G7" s="146"/>
    </row>
    <row x14ac:dyDescent="0.25" r="8" customHeight="1" ht="17.25">
      <c r="A8" s="1" t="s">
        <v>115</v>
      </c>
      <c r="B8" s="4" t="s">
        <v>116</v>
      </c>
      <c r="C8" s="1"/>
      <c r="D8" s="74"/>
      <c r="E8" s="4"/>
      <c r="F8" s="145"/>
      <c r="G8" s="146"/>
    </row>
    <row x14ac:dyDescent="0.25" r="9" customHeight="1" ht="17.25">
      <c r="A9" s="1" t="s">
        <v>117</v>
      </c>
      <c r="B9" s="4" t="s">
        <v>118</v>
      </c>
      <c r="C9" s="1"/>
      <c r="D9" s="74"/>
      <c r="E9" s="4"/>
      <c r="F9" s="145"/>
      <c r="G9" s="146"/>
    </row>
    <row x14ac:dyDescent="0.25" r="10" customHeight="1" ht="17.25">
      <c r="A10" s="1" t="s">
        <v>119</v>
      </c>
      <c r="B10" s="4"/>
      <c r="C10" s="1"/>
      <c r="D10" s="74"/>
      <c r="E10" s="4"/>
      <c r="F10" s="145"/>
      <c r="G10" s="146"/>
    </row>
    <row x14ac:dyDescent="0.25" r="11" customHeight="1" ht="17.25">
      <c r="A11" s="1" t="s">
        <v>120</v>
      </c>
      <c r="B11" s="79"/>
      <c r="C11" s="1"/>
      <c r="D11" s="74"/>
      <c r="E11" s="4"/>
      <c r="F11" s="145"/>
      <c r="G11" s="146"/>
    </row>
    <row x14ac:dyDescent="0.25" r="12" customHeight="1" ht="17.25">
      <c r="A12" s="1" t="s">
        <v>121</v>
      </c>
      <c r="B12" s="4"/>
      <c r="C12" s="1"/>
      <c r="D12" s="74"/>
      <c r="E12" s="4"/>
      <c r="F12" s="145"/>
      <c r="G12" s="146"/>
    </row>
    <row x14ac:dyDescent="0.25" r="13" customHeight="1" ht="17.25">
      <c r="A13" s="1"/>
      <c r="B13" s="4"/>
      <c r="C13" s="1"/>
      <c r="D13" s="74"/>
      <c r="E13" s="4"/>
      <c r="F13" s="145"/>
      <c r="G13" s="146"/>
    </row>
    <row x14ac:dyDescent="0.25" r="14" customHeight="1" ht="17.25">
      <c r="A14" s="1"/>
      <c r="B14" s="4"/>
      <c r="C14" s="1"/>
      <c r="D14" s="74"/>
      <c r="E14" s="4"/>
      <c r="F14" s="145"/>
      <c r="G14" s="146"/>
    </row>
    <row x14ac:dyDescent="0.25" r="15" customHeight="1" ht="17.25">
      <c r="A15" s="1"/>
      <c r="B15" s="4"/>
      <c r="C15" s="1"/>
      <c r="D15" s="74"/>
      <c r="E15" s="4"/>
      <c r="F15" s="145"/>
      <c r="G15" s="146"/>
    </row>
    <row x14ac:dyDescent="0.25" r="16" customHeight="1" ht="17.25">
      <c r="A16" s="1"/>
      <c r="B16" s="4"/>
      <c r="C16" s="1"/>
      <c r="D16" s="74"/>
      <c r="E16" s="4"/>
      <c r="F16" s="145"/>
      <c r="G16" s="146"/>
    </row>
    <row x14ac:dyDescent="0.25" r="17" customHeight="1" ht="17.25">
      <c r="A17" s="1"/>
      <c r="B17" s="80" t="s">
        <v>122</v>
      </c>
      <c r="C17" s="81"/>
      <c r="D17" s="82" t="s">
        <v>124</v>
      </c>
      <c r="E17" s="80" t="s">
        <v>222</v>
      </c>
      <c r="F17" s="145" t="s">
        <v>223</v>
      </c>
      <c r="G17" s="146" t="s">
        <v>224</v>
      </c>
    </row>
    <row x14ac:dyDescent="0.25" r="18" customHeight="1" ht="17.25">
      <c r="A18" s="75" t="s">
        <v>63</v>
      </c>
      <c r="B18" s="4"/>
      <c r="C18" s="1"/>
      <c r="D18" s="74"/>
      <c r="E18" s="13" t="s">
        <v>219</v>
      </c>
      <c r="F18" s="13" t="s">
        <v>225</v>
      </c>
      <c r="G18" s="88" t="s">
        <v>176</v>
      </c>
    </row>
    <row x14ac:dyDescent="0.25" r="19" customHeight="1" ht="17.25">
      <c r="A19" s="75" t="s">
        <v>126</v>
      </c>
      <c r="B19" s="4"/>
      <c r="C19" s="1"/>
      <c r="D19" s="74"/>
      <c r="E19" s="13" t="s">
        <v>185</v>
      </c>
      <c r="F19" s="13" t="s">
        <v>185</v>
      </c>
      <c r="G19" s="88" t="s">
        <v>185</v>
      </c>
    </row>
    <row x14ac:dyDescent="0.25" r="20" customHeight="1" ht="17.25">
      <c r="A20" s="1"/>
      <c r="B20" s="4">
        <v>0</v>
      </c>
      <c r="C20" s="1"/>
      <c r="D20" s="74">
        <v>44713</v>
      </c>
      <c r="E20" s="131">
        <v>30</v>
      </c>
      <c r="F20" s="13">
        <v>10</v>
      </c>
      <c r="G20" s="150">
        <v>0.75</v>
      </c>
    </row>
    <row x14ac:dyDescent="0.25" r="21" customHeight="1" ht="17.25">
      <c r="A21" s="1"/>
      <c r="B21" s="4">
        <f>1+B20</f>
      </c>
      <c r="C21" s="1"/>
      <c r="D21" s="74"/>
      <c r="E21" s="4"/>
      <c r="F21" s="145"/>
      <c r="G21" s="146"/>
    </row>
    <row x14ac:dyDescent="0.25" r="22" customHeight="1" ht="17.25">
      <c r="A22" s="1"/>
      <c r="B22" s="4">
        <f>1+B21</f>
      </c>
      <c r="C22" s="1"/>
      <c r="D22" s="74"/>
      <c r="E22" s="4"/>
      <c r="F22" s="145"/>
      <c r="G22" s="146"/>
    </row>
    <row x14ac:dyDescent="0.25" r="23" customHeight="1" ht="17.25">
      <c r="A23" s="1"/>
      <c r="B23" s="4">
        <f>1+B22</f>
      </c>
      <c r="C23" s="1"/>
      <c r="D23" s="74"/>
      <c r="E23" s="4"/>
      <c r="F23" s="145"/>
      <c r="G23" s="146"/>
    </row>
    <row x14ac:dyDescent="0.25" r="24" customHeight="1" ht="17.25">
      <c r="A24" s="1"/>
      <c r="B24" s="4">
        <f>1+B23</f>
      </c>
      <c r="C24" s="1"/>
      <c r="D24" s="74"/>
      <c r="E24" s="4"/>
      <c r="F24" s="145"/>
      <c r="G24" s="146"/>
    </row>
    <row x14ac:dyDescent="0.25" r="25" customHeight="1" ht="17.25">
      <c r="A25" s="1"/>
      <c r="B25" s="4">
        <f>1+B24</f>
      </c>
      <c r="C25" s="1"/>
      <c r="D25" s="74"/>
      <c r="E25" s="4"/>
      <c r="F25" s="145"/>
      <c r="G25" s="146"/>
    </row>
    <row x14ac:dyDescent="0.25" r="26" customHeight="1" ht="17.25">
      <c r="A26" s="1"/>
      <c r="B26" s="4">
        <f>1+B25</f>
      </c>
      <c r="C26" s="1"/>
      <c r="D26" s="74"/>
      <c r="E26" s="4"/>
      <c r="F26" s="145"/>
      <c r="G26" s="146"/>
    </row>
    <row x14ac:dyDescent="0.25" r="27" customHeight="1" ht="17.25">
      <c r="A27" s="1"/>
      <c r="B27" s="4">
        <f>1+B26</f>
      </c>
      <c r="C27" s="1"/>
      <c r="D27" s="74"/>
      <c r="E27" s="4"/>
      <c r="F27" s="145"/>
      <c r="G27" s="146"/>
    </row>
    <row x14ac:dyDescent="0.25" r="28" customHeight="1" ht="17.25">
      <c r="A28" s="1"/>
      <c r="B28" s="4">
        <f>1+B27</f>
      </c>
      <c r="C28" s="1"/>
      <c r="D28" s="74"/>
      <c r="E28" s="4"/>
      <c r="F28" s="145"/>
      <c r="G28" s="146"/>
    </row>
    <row x14ac:dyDescent="0.25" r="29" customHeight="1" ht="17.25">
      <c r="A29" s="1"/>
      <c r="B29" s="4">
        <f>1+B28</f>
      </c>
      <c r="C29" s="1"/>
      <c r="D29" s="74">
        <v>48366</v>
      </c>
      <c r="E29" s="131"/>
      <c r="F29" s="145"/>
      <c r="G29" s="146"/>
    </row>
    <row x14ac:dyDescent="0.25" r="30" customHeight="1" ht="17.25">
      <c r="A30" s="1"/>
      <c r="B30" s="4">
        <f>1+B29</f>
      </c>
      <c r="C30" s="1"/>
      <c r="D30" s="74"/>
      <c r="E30" s="4"/>
      <c r="F30" s="145"/>
      <c r="G30" s="146"/>
    </row>
    <row x14ac:dyDescent="0.25" r="31" customHeight="1" ht="17.25">
      <c r="A31" s="1"/>
      <c r="B31" s="4">
        <f>1+B30</f>
      </c>
      <c r="C31" s="1"/>
      <c r="D31" s="74"/>
      <c r="E31" s="4"/>
      <c r="F31" s="145"/>
      <c r="G31" s="146"/>
    </row>
    <row x14ac:dyDescent="0.25" r="32" customHeight="1" ht="17.25">
      <c r="A32" s="1"/>
      <c r="B32" s="4">
        <f>1+B31</f>
      </c>
      <c r="C32" s="1"/>
      <c r="D32" s="74"/>
      <c r="E32" s="4"/>
      <c r="F32" s="145"/>
      <c r="G32" s="146"/>
    </row>
    <row x14ac:dyDescent="0.25" r="33" customHeight="1" ht="17.25">
      <c r="A33" s="1"/>
      <c r="B33" s="4">
        <f>1+B32</f>
      </c>
      <c r="C33" s="1"/>
      <c r="D33" s="74"/>
      <c r="E33" s="4"/>
      <c r="F33" s="145"/>
      <c r="G33" s="146"/>
    </row>
    <row x14ac:dyDescent="0.25" r="34" customHeight="1" ht="17.25">
      <c r="A34" s="1"/>
      <c r="B34" s="4">
        <f>1+B33</f>
      </c>
      <c r="C34" s="1"/>
      <c r="D34" s="74"/>
      <c r="E34" s="4"/>
      <c r="F34" s="145"/>
      <c r="G34" s="146"/>
    </row>
    <row x14ac:dyDescent="0.25" r="35" customHeight="1" ht="17.25">
      <c r="A35" s="1"/>
      <c r="B35" s="4">
        <f>1+B34</f>
      </c>
      <c r="C35" s="1"/>
      <c r="D35" s="74"/>
      <c r="E35" s="4"/>
      <c r="F35" s="145"/>
      <c r="G35" s="146"/>
    </row>
    <row x14ac:dyDescent="0.25" r="36" customHeight="1" ht="17.25">
      <c r="A36" s="1"/>
      <c r="B36" s="4">
        <f>1+B35</f>
      </c>
      <c r="C36" s="1"/>
      <c r="D36" s="74"/>
      <c r="E36" s="4"/>
      <c r="F36" s="145"/>
      <c r="G36" s="146"/>
    </row>
    <row x14ac:dyDescent="0.25" r="37" customHeight="1" ht="17.25">
      <c r="A37" s="1"/>
      <c r="B37" s="4">
        <f>1+B36</f>
      </c>
      <c r="C37" s="1"/>
      <c r="D37" s="74"/>
      <c r="E37" s="4"/>
      <c r="F37" s="145"/>
      <c r="G37" s="146"/>
    </row>
    <row x14ac:dyDescent="0.25" r="38" customHeight="1" ht="17.25">
      <c r="A38" s="1"/>
      <c r="B38" s="4">
        <f>1+B37</f>
      </c>
      <c r="C38" s="1"/>
      <c r="D38" s="74"/>
      <c r="E38" s="4"/>
      <c r="F38" s="145"/>
      <c r="G38" s="146"/>
    </row>
    <row x14ac:dyDescent="0.25" r="39" customHeight="1" ht="17.25">
      <c r="A39" s="1"/>
      <c r="B39" s="4">
        <f>1+B38</f>
      </c>
      <c r="C39" s="1"/>
      <c r="D39" s="74"/>
      <c r="E39" s="4"/>
      <c r="F39" s="145"/>
      <c r="G39" s="146"/>
    </row>
    <row x14ac:dyDescent="0.25" r="40" customHeight="1" ht="17.25">
      <c r="A40" s="1"/>
      <c r="B40" s="4">
        <f>1+B39</f>
      </c>
      <c r="C40" s="1"/>
      <c r="D40" s="74"/>
      <c r="E40" s="4"/>
      <c r="F40" s="145"/>
      <c r="G40" s="146"/>
    </row>
    <row x14ac:dyDescent="0.25" r="41" customHeight="1" ht="17.25">
      <c r="A41" s="1"/>
      <c r="B41" s="4">
        <f>1+B40</f>
      </c>
      <c r="C41" s="1"/>
      <c r="D41" s="74"/>
      <c r="E41" s="4"/>
      <c r="F41" s="145"/>
      <c r="G41" s="1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1"/>
  <sheetViews>
    <sheetView workbookViewId="0"/>
  </sheetViews>
  <sheetFormatPr defaultRowHeight="15" x14ac:dyDescent="0.25"/>
  <cols>
    <col min="1" max="1" style="30" width="12.576428571428572" customWidth="1" bestFit="1"/>
    <col min="2" max="2" style="33" width="11.862142857142858" customWidth="1" bestFit="1"/>
    <col min="3" max="3" style="30" width="12.576428571428572" customWidth="1" bestFit="1"/>
    <col min="4" max="4" style="77" width="12.576428571428572" customWidth="1" bestFit="1"/>
    <col min="5" max="5" style="33" width="12.005" customWidth="1" bestFit="1"/>
    <col min="6" max="6" style="33" width="15.719285714285713" customWidth="1" bestFit="1"/>
    <col min="7" max="7" style="151" width="12.862142857142858" customWidth="1" bestFit="1"/>
    <col min="8" max="8" style="152" width="12.43357142857143" customWidth="1" bestFit="1"/>
    <col min="9" max="9" style="152" width="12.43357142857143" customWidth="1" bestFit="1"/>
    <col min="10" max="10" style="151" width="12.43357142857143" customWidth="1" bestFit="1"/>
    <col min="11" max="11" style="152" width="12.43357142857143" customWidth="1" bestFit="1"/>
    <col min="12" max="12" style="152" width="12.43357142857143" customWidth="1" bestFit="1"/>
    <col min="13" max="13" style="152" width="12.43357142857143" customWidth="1" bestFit="1"/>
    <col min="14" max="14" style="152" width="12.43357142857143" customWidth="1" bestFit="1"/>
  </cols>
  <sheetData>
    <row x14ac:dyDescent="0.25" r="1" customHeight="1" ht="17.25">
      <c r="A1" s="1"/>
      <c r="B1" s="4"/>
      <c r="C1" s="1"/>
      <c r="D1" s="74"/>
      <c r="E1" s="4"/>
      <c r="F1" s="4"/>
      <c r="G1" s="145"/>
      <c r="H1" s="146"/>
      <c r="I1" s="146"/>
      <c r="J1" s="145"/>
      <c r="K1" s="146"/>
      <c r="L1" s="146"/>
      <c r="M1" s="146"/>
      <c r="N1" s="146"/>
    </row>
    <row x14ac:dyDescent="0.25" r="2" customHeight="1" ht="17.25">
      <c r="A2" s="1" t="s">
        <v>106</v>
      </c>
      <c r="B2" s="4"/>
      <c r="C2" s="1"/>
      <c r="D2" s="74"/>
      <c r="E2" s="4"/>
      <c r="F2" s="4"/>
      <c r="G2" s="145"/>
      <c r="H2" s="146"/>
      <c r="I2" s="146"/>
      <c r="J2" s="145"/>
      <c r="K2" s="146"/>
      <c r="L2" s="146"/>
      <c r="M2" s="146"/>
      <c r="N2" s="146"/>
    </row>
    <row x14ac:dyDescent="0.25" r="3" customHeight="1" ht="17.25">
      <c r="A3" s="1" t="s">
        <v>107</v>
      </c>
      <c r="B3" s="4" t="s">
        <v>108</v>
      </c>
      <c r="C3" s="1"/>
      <c r="D3" s="74"/>
      <c r="E3" s="4"/>
      <c r="F3" s="4"/>
      <c r="G3" s="145"/>
      <c r="H3" s="146"/>
      <c r="I3" s="146"/>
      <c r="J3" s="145"/>
      <c r="K3" s="146"/>
      <c r="L3" s="146"/>
      <c r="M3" s="146"/>
      <c r="N3" s="146"/>
    </row>
    <row x14ac:dyDescent="0.25" r="4" customHeight="1" ht="17.25">
      <c r="A4" s="1" t="s">
        <v>109</v>
      </c>
      <c r="B4" s="14" t="s">
        <v>110</v>
      </c>
      <c r="C4" s="1"/>
      <c r="D4" s="74"/>
      <c r="E4" s="4"/>
      <c r="F4" s="4"/>
      <c r="G4" s="145"/>
      <c r="H4" s="146"/>
      <c r="I4" s="146"/>
      <c r="J4" s="145"/>
      <c r="K4" s="146"/>
      <c r="L4" s="146"/>
      <c r="M4" s="146"/>
      <c r="N4" s="146"/>
    </row>
    <row x14ac:dyDescent="0.25" r="5" customHeight="1" ht="17.25">
      <c r="A5" s="1" t="s">
        <v>111</v>
      </c>
      <c r="B5" s="4" t="s">
        <v>190</v>
      </c>
      <c r="C5" s="1"/>
      <c r="D5" s="74"/>
      <c r="E5" s="4"/>
      <c r="F5" s="4"/>
      <c r="G5" s="145"/>
      <c r="H5" s="146"/>
      <c r="I5" s="146"/>
      <c r="J5" s="145"/>
      <c r="K5" s="146"/>
      <c r="L5" s="146"/>
      <c r="M5" s="146"/>
      <c r="N5" s="146"/>
    </row>
    <row x14ac:dyDescent="0.25" r="6" customHeight="1" ht="17.25">
      <c r="A6" s="1" t="s">
        <v>113</v>
      </c>
      <c r="B6" s="4" t="s">
        <v>208</v>
      </c>
      <c r="C6" s="1"/>
      <c r="D6" s="74"/>
      <c r="E6" s="4"/>
      <c r="F6" s="4"/>
      <c r="G6" s="145"/>
      <c r="H6" s="146"/>
      <c r="I6" s="146"/>
      <c r="J6" s="145"/>
      <c r="K6" s="146"/>
      <c r="L6" s="146"/>
      <c r="M6" s="146"/>
      <c r="N6" s="146"/>
    </row>
    <row x14ac:dyDescent="0.25" r="7" customHeight="1" ht="17.25">
      <c r="A7" s="1" t="s">
        <v>191</v>
      </c>
      <c r="B7" s="4" t="s">
        <v>192</v>
      </c>
      <c r="C7" s="1"/>
      <c r="D7" s="74"/>
      <c r="E7" s="4"/>
      <c r="F7" s="4"/>
      <c r="G7" s="145"/>
      <c r="H7" s="146"/>
      <c r="I7" s="146"/>
      <c r="J7" s="145"/>
      <c r="K7" s="146"/>
      <c r="L7" s="146"/>
      <c r="M7" s="146"/>
      <c r="N7" s="146"/>
    </row>
    <row x14ac:dyDescent="0.25" r="8" customHeight="1" ht="17.25">
      <c r="A8" s="1" t="s">
        <v>115</v>
      </c>
      <c r="B8" s="4" t="s">
        <v>116</v>
      </c>
      <c r="C8" s="1"/>
      <c r="D8" s="4"/>
      <c r="E8" s="4"/>
      <c r="F8" s="4"/>
      <c r="G8" s="145"/>
      <c r="H8" s="146"/>
      <c r="I8" s="146"/>
      <c r="J8" s="145"/>
      <c r="K8" s="146"/>
      <c r="L8" s="146"/>
      <c r="M8" s="146"/>
      <c r="N8" s="146"/>
    </row>
    <row x14ac:dyDescent="0.25" r="9" customHeight="1" ht="17.25">
      <c r="A9" s="1" t="s">
        <v>117</v>
      </c>
      <c r="B9" s="4" t="s">
        <v>118</v>
      </c>
      <c r="C9" s="1"/>
      <c r="D9" s="74"/>
      <c r="E9" s="4"/>
      <c r="F9" s="4"/>
      <c r="G9" s="145"/>
      <c r="H9" s="146"/>
      <c r="I9" s="146"/>
      <c r="J9" s="145"/>
      <c r="K9" s="146"/>
      <c r="L9" s="146"/>
      <c r="M9" s="146"/>
      <c r="N9" s="146"/>
    </row>
    <row x14ac:dyDescent="0.25" r="10" customHeight="1" ht="17.25">
      <c r="A10" s="1" t="s">
        <v>119</v>
      </c>
      <c r="B10" s="4"/>
      <c r="C10" s="1"/>
      <c r="D10" s="74"/>
      <c r="E10" s="4"/>
      <c r="F10" s="4"/>
      <c r="G10" s="145"/>
      <c r="H10" s="146"/>
      <c r="I10" s="146"/>
      <c r="J10" s="145"/>
      <c r="K10" s="146"/>
      <c r="L10" s="146"/>
      <c r="M10" s="146"/>
      <c r="N10" s="146"/>
    </row>
    <row x14ac:dyDescent="0.25" r="11" customHeight="1" ht="17.25">
      <c r="A11" s="1" t="s">
        <v>120</v>
      </c>
      <c r="B11" s="79"/>
      <c r="C11" s="1"/>
      <c r="D11" s="74"/>
      <c r="E11" s="4"/>
      <c r="F11" s="4"/>
      <c r="G11" s="145"/>
      <c r="H11" s="146"/>
      <c r="I11" s="146"/>
      <c r="J11" s="145"/>
      <c r="K11" s="146"/>
      <c r="L11" s="146"/>
      <c r="M11" s="146"/>
      <c r="N11" s="146"/>
    </row>
    <row x14ac:dyDescent="0.25" r="12" customHeight="1" ht="17.25">
      <c r="A12" s="1" t="s">
        <v>121</v>
      </c>
      <c r="B12" s="4"/>
      <c r="C12" s="1"/>
      <c r="D12" s="74"/>
      <c r="E12" s="4"/>
      <c r="F12" s="4"/>
      <c r="G12" s="145"/>
      <c r="H12" s="146"/>
      <c r="I12" s="146"/>
      <c r="J12" s="145"/>
      <c r="K12" s="146"/>
      <c r="L12" s="146"/>
      <c r="M12" s="146"/>
      <c r="N12" s="146"/>
    </row>
    <row x14ac:dyDescent="0.25" r="13" customHeight="1" ht="17.25">
      <c r="A13" s="1"/>
      <c r="B13" s="4"/>
      <c r="C13" s="1"/>
      <c r="D13" s="74"/>
      <c r="E13" s="4"/>
      <c r="F13" s="4"/>
      <c r="G13" s="145"/>
      <c r="H13" s="146"/>
      <c r="I13" s="146"/>
      <c r="J13" s="145"/>
      <c r="K13" s="146"/>
      <c r="L13" s="146"/>
      <c r="M13" s="146"/>
      <c r="N13" s="146"/>
    </row>
    <row x14ac:dyDescent="0.25" r="14" customHeight="1" ht="17.25">
      <c r="A14" s="1"/>
      <c r="B14" s="4"/>
      <c r="C14" s="1"/>
      <c r="D14" s="74"/>
      <c r="E14" s="4"/>
      <c r="F14" s="4"/>
      <c r="G14" s="145"/>
      <c r="H14" s="146"/>
      <c r="I14" s="146"/>
      <c r="J14" s="145"/>
      <c r="K14" s="146"/>
      <c r="L14" s="146"/>
      <c r="M14" s="146"/>
      <c r="N14" s="146"/>
    </row>
    <row x14ac:dyDescent="0.25" r="15" customHeight="1" ht="17.25">
      <c r="A15" s="1"/>
      <c r="B15" s="4"/>
      <c r="C15" s="1"/>
      <c r="D15" s="74"/>
      <c r="E15" s="4"/>
      <c r="F15" s="4"/>
      <c r="G15" s="145"/>
      <c r="H15" s="146"/>
      <c r="I15" s="146"/>
      <c r="J15" s="145"/>
      <c r="K15" s="146"/>
      <c r="L15" s="146"/>
      <c r="M15" s="146"/>
      <c r="N15" s="146"/>
    </row>
    <row x14ac:dyDescent="0.25" r="16" customHeight="1" ht="17.25">
      <c r="A16" s="1"/>
      <c r="B16" s="4"/>
      <c r="C16" s="1"/>
      <c r="D16" s="74"/>
      <c r="E16" s="4"/>
      <c r="F16" s="4"/>
      <c r="G16" s="145"/>
      <c r="H16" s="146"/>
      <c r="I16" s="146"/>
      <c r="J16" s="145"/>
      <c r="K16" s="146"/>
      <c r="L16" s="146"/>
      <c r="M16" s="146"/>
      <c r="N16" s="146"/>
    </row>
    <row x14ac:dyDescent="0.25" r="17" customHeight="1" ht="17.25">
      <c r="A17" s="1"/>
      <c r="B17" s="80" t="s">
        <v>122</v>
      </c>
      <c r="C17" s="81"/>
      <c r="D17" s="82" t="s">
        <v>124</v>
      </c>
      <c r="E17" s="80" t="s">
        <v>209</v>
      </c>
      <c r="F17" s="80" t="s">
        <v>210</v>
      </c>
      <c r="G17" s="80" t="s">
        <v>211</v>
      </c>
      <c r="H17" s="95" t="s">
        <v>212</v>
      </c>
      <c r="I17" s="158" t="s">
        <v>213</v>
      </c>
      <c r="J17" s="159" t="s">
        <v>214</v>
      </c>
      <c r="K17" s="158" t="s">
        <v>215</v>
      </c>
      <c r="L17" s="15" t="s">
        <v>216</v>
      </c>
      <c r="M17" s="161" t="s">
        <v>217</v>
      </c>
      <c r="N17" s="146" t="s">
        <v>218</v>
      </c>
    </row>
    <row x14ac:dyDescent="0.25" r="18" customHeight="1" ht="17.25">
      <c r="A18" s="75" t="s">
        <v>63</v>
      </c>
      <c r="B18" s="4"/>
      <c r="C18" s="1"/>
      <c r="D18" s="74"/>
      <c r="E18" s="13" t="s">
        <v>219</v>
      </c>
      <c r="F18" s="13" t="s">
        <v>176</v>
      </c>
      <c r="G18" s="13" t="s">
        <v>220</v>
      </c>
      <c r="H18" s="146"/>
      <c r="I18" s="15"/>
      <c r="J18" s="14"/>
      <c r="K18" s="15"/>
      <c r="L18" s="15"/>
      <c r="M18" s="146"/>
      <c r="N18" s="146" t="s">
        <v>176</v>
      </c>
    </row>
    <row x14ac:dyDescent="0.25" r="19" customHeight="1" ht="17.25">
      <c r="A19" s="75" t="s">
        <v>126</v>
      </c>
      <c r="B19" s="4"/>
      <c r="C19" s="1"/>
      <c r="D19" s="74"/>
      <c r="E19" s="13" t="s">
        <v>185</v>
      </c>
      <c r="F19" s="13" t="s">
        <v>185</v>
      </c>
      <c r="G19" s="13" t="s">
        <v>186</v>
      </c>
      <c r="H19" s="146" t="s">
        <v>185</v>
      </c>
      <c r="I19" s="15" t="s">
        <v>185</v>
      </c>
      <c r="J19" s="14" t="s">
        <v>185</v>
      </c>
      <c r="K19" s="15" t="s">
        <v>185</v>
      </c>
      <c r="L19" s="15" t="s">
        <v>185</v>
      </c>
      <c r="M19" s="15" t="s">
        <v>185</v>
      </c>
      <c r="N19" s="15" t="s">
        <v>185</v>
      </c>
    </row>
    <row x14ac:dyDescent="0.25" r="20" customHeight="1" ht="17.25">
      <c r="A20" s="1"/>
      <c r="B20" s="4">
        <v>0</v>
      </c>
      <c r="C20" s="1"/>
      <c r="D20" s="74">
        <v>44713</v>
      </c>
      <c r="E20" s="131">
        <v>12</v>
      </c>
      <c r="F20" s="13">
        <v>10</v>
      </c>
      <c r="G20" s="149">
        <v>10</v>
      </c>
      <c r="H20" s="150">
        <v>0.95</v>
      </c>
      <c r="I20" s="3">
        <v>0.08</v>
      </c>
      <c r="J20" s="4">
        <v>5</v>
      </c>
      <c r="K20" s="3">
        <v>0.05</v>
      </c>
      <c r="L20" s="3">
        <v>0.01</v>
      </c>
      <c r="M20" s="3">
        <v>0.01</v>
      </c>
      <c r="N20" s="150">
        <v>0.01</v>
      </c>
    </row>
    <row x14ac:dyDescent="0.25" r="21" customHeight="1" ht="17.25">
      <c r="A21" s="1"/>
      <c r="B21" s="4">
        <f>1+B20</f>
      </c>
      <c r="C21" s="1"/>
      <c r="D21" s="74"/>
      <c r="E21" s="4"/>
      <c r="F21" s="4"/>
      <c r="G21" s="145"/>
      <c r="H21" s="146"/>
      <c r="I21" s="15"/>
      <c r="J21" s="145"/>
      <c r="K21" s="146"/>
      <c r="L21" s="146"/>
      <c r="M21" s="146"/>
      <c r="N21" s="146"/>
    </row>
    <row x14ac:dyDescent="0.25" r="22" customHeight="1" ht="17.25">
      <c r="A22" s="1"/>
      <c r="B22" s="4">
        <f>1+B21</f>
      </c>
      <c r="C22" s="1"/>
      <c r="D22" s="74"/>
      <c r="E22" s="4"/>
      <c r="F22" s="4"/>
      <c r="G22" s="145"/>
      <c r="H22" s="146"/>
      <c r="I22" s="146"/>
      <c r="J22" s="145"/>
      <c r="K22" s="146"/>
      <c r="L22" s="146"/>
      <c r="M22" s="146"/>
      <c r="N22" s="146"/>
    </row>
    <row x14ac:dyDescent="0.25" r="23" customHeight="1" ht="17.25">
      <c r="A23" s="1"/>
      <c r="B23" s="4">
        <f>1+B22</f>
      </c>
      <c r="C23" s="1"/>
      <c r="D23" s="74"/>
      <c r="E23" s="4"/>
      <c r="F23" s="4"/>
      <c r="G23" s="145"/>
      <c r="H23" s="146"/>
      <c r="I23" s="146"/>
      <c r="J23" s="145"/>
      <c r="K23" s="146"/>
      <c r="L23" s="146"/>
      <c r="M23" s="146"/>
      <c r="N23" s="146"/>
    </row>
    <row x14ac:dyDescent="0.25" r="24" customHeight="1" ht="17.25">
      <c r="A24" s="1"/>
      <c r="B24" s="4">
        <f>1+B23</f>
      </c>
      <c r="C24" s="1"/>
      <c r="D24" s="74"/>
      <c r="E24" s="4"/>
      <c r="F24" s="4"/>
      <c r="G24" s="145"/>
      <c r="H24" s="146"/>
      <c r="I24" s="146"/>
      <c r="J24" s="145"/>
      <c r="K24" s="146"/>
      <c r="L24" s="146"/>
      <c r="M24" s="146"/>
      <c r="N24" s="146"/>
    </row>
    <row x14ac:dyDescent="0.25" r="25" customHeight="1" ht="17.25">
      <c r="A25" s="1"/>
      <c r="B25" s="4">
        <f>1+B24</f>
      </c>
      <c r="C25" s="1"/>
      <c r="D25" s="74"/>
      <c r="E25" s="4"/>
      <c r="F25" s="4"/>
      <c r="G25" s="149">
        <v>15</v>
      </c>
      <c r="H25" s="146"/>
      <c r="I25" s="146"/>
      <c r="J25" s="145"/>
      <c r="K25" s="146"/>
      <c r="L25" s="146"/>
      <c r="M25" s="146"/>
      <c r="N25" s="146"/>
    </row>
    <row x14ac:dyDescent="0.25" r="26" customHeight="1" ht="17.25">
      <c r="A26" s="1"/>
      <c r="B26" s="4">
        <f>1+B25</f>
      </c>
      <c r="C26" s="1"/>
      <c r="D26" s="74"/>
      <c r="E26" s="4"/>
      <c r="F26" s="4"/>
      <c r="G26" s="145"/>
      <c r="H26" s="146"/>
      <c r="I26" s="146"/>
      <c r="J26" s="145"/>
      <c r="K26" s="146"/>
      <c r="L26" s="146"/>
      <c r="M26" s="146"/>
      <c r="N26" s="146"/>
    </row>
    <row x14ac:dyDescent="0.25" r="27" customHeight="1" ht="17.25">
      <c r="A27" s="1"/>
      <c r="B27" s="4">
        <f>1+B26</f>
      </c>
      <c r="C27" s="1"/>
      <c r="D27" s="74"/>
      <c r="E27" s="4"/>
      <c r="F27" s="4"/>
      <c r="G27" s="145"/>
      <c r="H27" s="146"/>
      <c r="I27" s="146"/>
      <c r="J27" s="145"/>
      <c r="K27" s="146"/>
      <c r="L27" s="146"/>
      <c r="M27" s="146"/>
      <c r="N27" s="146"/>
    </row>
    <row x14ac:dyDescent="0.25" r="28" customHeight="1" ht="17.25">
      <c r="A28" s="1"/>
      <c r="B28" s="4">
        <f>1+B27</f>
      </c>
      <c r="C28" s="1"/>
      <c r="D28" s="74"/>
      <c r="E28" s="4"/>
      <c r="F28" s="4"/>
      <c r="G28" s="145"/>
      <c r="H28" s="146"/>
      <c r="I28" s="146"/>
      <c r="J28" s="145"/>
      <c r="K28" s="146"/>
      <c r="L28" s="146"/>
      <c r="M28" s="146"/>
      <c r="N28" s="146"/>
    </row>
    <row x14ac:dyDescent="0.25" r="29" customHeight="1" ht="17.25">
      <c r="A29" s="1"/>
      <c r="B29" s="4">
        <f>1+B28</f>
      </c>
      <c r="C29" s="1"/>
      <c r="D29" s="74">
        <v>48366</v>
      </c>
      <c r="E29" s="131"/>
      <c r="F29" s="4"/>
      <c r="G29" s="145"/>
      <c r="H29" s="146"/>
      <c r="I29" s="146"/>
      <c r="J29" s="145"/>
      <c r="K29" s="146"/>
      <c r="L29" s="146"/>
      <c r="M29" s="146"/>
      <c r="N29" s="146"/>
    </row>
    <row x14ac:dyDescent="0.25" r="30" customHeight="1" ht="17.25">
      <c r="A30" s="1"/>
      <c r="B30" s="4">
        <f>1+B29</f>
      </c>
      <c r="C30" s="1"/>
      <c r="D30" s="74"/>
      <c r="E30" s="4"/>
      <c r="F30" s="4"/>
      <c r="G30" s="145"/>
      <c r="H30" s="146"/>
      <c r="I30" s="146"/>
      <c r="J30" s="145"/>
      <c r="K30" s="146"/>
      <c r="L30" s="146"/>
      <c r="M30" s="146"/>
      <c r="N30" s="146"/>
    </row>
    <row x14ac:dyDescent="0.25" r="31" customHeight="1" ht="17.25">
      <c r="A31" s="1"/>
      <c r="B31" s="4">
        <f>1+B30</f>
      </c>
      <c r="C31" s="1"/>
      <c r="D31" s="74"/>
      <c r="E31" s="4"/>
      <c r="F31" s="4"/>
      <c r="G31" s="145"/>
      <c r="H31" s="146"/>
      <c r="I31" s="146"/>
      <c r="J31" s="145"/>
      <c r="K31" s="146"/>
      <c r="L31" s="146"/>
      <c r="M31" s="146"/>
      <c r="N31" s="146"/>
    </row>
    <row x14ac:dyDescent="0.25" r="32" customHeight="1" ht="17.25">
      <c r="A32" s="1"/>
      <c r="B32" s="4">
        <f>1+B31</f>
      </c>
      <c r="C32" s="1"/>
      <c r="D32" s="74"/>
      <c r="E32" s="4"/>
      <c r="F32" s="4"/>
      <c r="G32" s="145"/>
      <c r="H32" s="146"/>
      <c r="I32" s="146"/>
      <c r="J32" s="145"/>
      <c r="K32" s="146"/>
      <c r="L32" s="146"/>
      <c r="M32" s="146"/>
      <c r="N32" s="146"/>
    </row>
    <row x14ac:dyDescent="0.25" r="33" customHeight="1" ht="17.25">
      <c r="A33" s="1"/>
      <c r="B33" s="4">
        <f>1+B32</f>
      </c>
      <c r="C33" s="1"/>
      <c r="D33" s="74"/>
      <c r="E33" s="4"/>
      <c r="F33" s="4"/>
      <c r="G33" s="145"/>
      <c r="H33" s="146"/>
      <c r="I33" s="146"/>
      <c r="J33" s="145"/>
      <c r="K33" s="146"/>
      <c r="L33" s="146"/>
      <c r="M33" s="146"/>
      <c r="N33" s="146"/>
    </row>
    <row x14ac:dyDescent="0.25" r="34" customHeight="1" ht="17.25">
      <c r="A34" s="1"/>
      <c r="B34" s="4">
        <f>1+B33</f>
      </c>
      <c r="C34" s="1"/>
      <c r="D34" s="74"/>
      <c r="E34" s="4"/>
      <c r="F34" s="4"/>
      <c r="G34" s="145"/>
      <c r="H34" s="146"/>
      <c r="I34" s="146"/>
      <c r="J34" s="145"/>
      <c r="K34" s="146"/>
      <c r="L34" s="146"/>
      <c r="M34" s="146"/>
      <c r="N34" s="146"/>
    </row>
    <row x14ac:dyDescent="0.25" r="35" customHeight="1" ht="17.25">
      <c r="A35" s="1"/>
      <c r="B35" s="4">
        <f>1+B34</f>
      </c>
      <c r="C35" s="1"/>
      <c r="D35" s="74"/>
      <c r="E35" s="4"/>
      <c r="F35" s="4"/>
      <c r="G35" s="145"/>
      <c r="H35" s="146"/>
      <c r="I35" s="146"/>
      <c r="J35" s="145"/>
      <c r="K35" s="146"/>
      <c r="L35" s="146"/>
      <c r="M35" s="146"/>
      <c r="N35" s="146"/>
    </row>
    <row x14ac:dyDescent="0.25" r="36" customHeight="1" ht="17.25">
      <c r="A36" s="1"/>
      <c r="B36" s="4">
        <f>1+B35</f>
      </c>
      <c r="C36" s="1"/>
      <c r="D36" s="74"/>
      <c r="E36" s="4"/>
      <c r="F36" s="4"/>
      <c r="G36" s="145"/>
      <c r="H36" s="146"/>
      <c r="I36" s="146"/>
      <c r="J36" s="145"/>
      <c r="K36" s="146"/>
      <c r="L36" s="146"/>
      <c r="M36" s="146"/>
      <c r="N36" s="146"/>
    </row>
    <row x14ac:dyDescent="0.25" r="37" customHeight="1" ht="17.25">
      <c r="A37" s="1"/>
      <c r="B37" s="4">
        <f>1+B36</f>
      </c>
      <c r="C37" s="1"/>
      <c r="D37" s="74"/>
      <c r="E37" s="4"/>
      <c r="F37" s="4"/>
      <c r="G37" s="145"/>
      <c r="H37" s="146"/>
      <c r="I37" s="146"/>
      <c r="J37" s="145"/>
      <c r="K37" s="146"/>
      <c r="L37" s="146"/>
      <c r="M37" s="146"/>
      <c r="N37" s="146"/>
    </row>
    <row x14ac:dyDescent="0.25" r="38" customHeight="1" ht="17.25">
      <c r="A38" s="1"/>
      <c r="B38" s="4">
        <f>1+B37</f>
      </c>
      <c r="C38" s="1"/>
      <c r="D38" s="74"/>
      <c r="E38" s="4"/>
      <c r="F38" s="4"/>
      <c r="G38" s="145"/>
      <c r="H38" s="146"/>
      <c r="I38" s="146"/>
      <c r="J38" s="145"/>
      <c r="K38" s="146"/>
      <c r="L38" s="146"/>
      <c r="M38" s="146"/>
      <c r="N38" s="146"/>
    </row>
    <row x14ac:dyDescent="0.25" r="39" customHeight="1" ht="17.25">
      <c r="A39" s="1"/>
      <c r="B39" s="4">
        <f>1+B38</f>
      </c>
      <c r="C39" s="1"/>
      <c r="D39" s="74"/>
      <c r="E39" s="4"/>
      <c r="F39" s="4"/>
      <c r="G39" s="145"/>
      <c r="H39" s="146"/>
      <c r="I39" s="146"/>
      <c r="J39" s="145"/>
      <c r="K39" s="146"/>
      <c r="L39" s="146"/>
      <c r="M39" s="146"/>
      <c r="N39" s="146"/>
    </row>
    <row x14ac:dyDescent="0.25" r="40" customHeight="1" ht="17.25">
      <c r="A40" s="1"/>
      <c r="B40" s="4">
        <f>1+B39</f>
      </c>
      <c r="C40" s="1"/>
      <c r="D40" s="74"/>
      <c r="E40" s="4"/>
      <c r="F40" s="4"/>
      <c r="G40" s="145"/>
      <c r="H40" s="146"/>
      <c r="I40" s="146"/>
      <c r="J40" s="145"/>
      <c r="K40" s="146"/>
      <c r="L40" s="146"/>
      <c r="M40" s="146"/>
      <c r="N40" s="146"/>
    </row>
    <row x14ac:dyDescent="0.25" r="41" customHeight="1" ht="17.25">
      <c r="A41" s="1"/>
      <c r="B41" s="4">
        <f>1+B40</f>
      </c>
      <c r="C41" s="1"/>
      <c r="D41" s="74"/>
      <c r="E41" s="4"/>
      <c r="F41" s="4"/>
      <c r="G41" s="145"/>
      <c r="H41" s="146"/>
      <c r="I41" s="146"/>
      <c r="J41" s="145"/>
      <c r="K41" s="146"/>
      <c r="L41" s="146"/>
      <c r="M41" s="146"/>
      <c r="N41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workbookViewId="0"/>
  </sheetViews>
  <sheetFormatPr defaultRowHeight="15" x14ac:dyDescent="0.25"/>
  <cols>
    <col min="1" max="1" style="30" width="12.43357142857143" customWidth="1" bestFit="1"/>
    <col min="2" max="2" style="33" width="12.43357142857143" customWidth="1" bestFit="1"/>
    <col min="3" max="3" style="30" width="12.43357142857143" customWidth="1" bestFit="1"/>
    <col min="4" max="4" style="77" width="12.43357142857143" customWidth="1" bestFit="1"/>
    <col min="5" max="5" style="33" width="12.43357142857143" customWidth="1" bestFit="1"/>
    <col min="6" max="6" style="151" width="12.43357142857143" customWidth="1" bestFit="1"/>
    <col min="7" max="7" style="151" width="12.43357142857143" customWidth="1" bestFit="1"/>
    <col min="8" max="8" style="152" width="12.43357142857143" customWidth="1" bestFit="1"/>
    <col min="9" max="9" style="152" width="12.43357142857143" customWidth="1" bestFit="1"/>
    <col min="10" max="10" style="151" width="12.43357142857143" customWidth="1" bestFit="1"/>
    <col min="11" max="11" style="152" width="12.43357142857143" customWidth="1" bestFit="1"/>
    <col min="12" max="12" style="152" width="12.43357142857143" customWidth="1" bestFit="1"/>
    <col min="13" max="13" style="152" width="12.43357142857143" customWidth="1" bestFit="1"/>
    <col min="14" max="14" style="152" width="12.43357142857143" customWidth="1" bestFit="1"/>
  </cols>
  <sheetData>
    <row x14ac:dyDescent="0.25" r="1" customHeight="1" ht="17.25">
      <c r="A1" s="36"/>
      <c r="B1" s="4"/>
      <c r="C1" s="36"/>
      <c r="D1" s="74"/>
      <c r="E1" s="4"/>
      <c r="F1" s="4"/>
      <c r="G1" s="14"/>
      <c r="H1" s="15"/>
      <c r="I1" s="15"/>
      <c r="J1" s="14"/>
      <c r="K1" s="15"/>
      <c r="L1" s="15"/>
      <c r="M1" s="146"/>
      <c r="N1" s="146"/>
    </row>
    <row x14ac:dyDescent="0.25" r="2" customHeight="1" ht="17.25">
      <c r="A2" s="36" t="s">
        <v>106</v>
      </c>
      <c r="B2" s="4"/>
      <c r="C2" s="36"/>
      <c r="D2" s="74"/>
      <c r="E2" s="4"/>
      <c r="F2" s="4"/>
      <c r="G2" s="14"/>
      <c r="H2" s="15"/>
      <c r="I2" s="15"/>
      <c r="J2" s="14"/>
      <c r="K2" s="15"/>
      <c r="L2" s="15"/>
      <c r="M2" s="146"/>
      <c r="N2" s="146"/>
    </row>
    <row x14ac:dyDescent="0.25" r="3" customHeight="1" ht="17.25">
      <c r="A3" s="36" t="s">
        <v>107</v>
      </c>
      <c r="B3" s="4" t="s">
        <v>108</v>
      </c>
      <c r="C3" s="36"/>
      <c r="D3" s="74"/>
      <c r="E3" s="4"/>
      <c r="F3" s="4"/>
      <c r="G3" s="14"/>
      <c r="H3" s="15"/>
      <c r="I3" s="15"/>
      <c r="J3" s="14"/>
      <c r="K3" s="15"/>
      <c r="L3" s="15"/>
      <c r="M3" s="146"/>
      <c r="N3" s="146"/>
    </row>
    <row x14ac:dyDescent="0.25" r="4" customHeight="1" ht="17.25">
      <c r="A4" s="36" t="s">
        <v>109</v>
      </c>
      <c r="B4" s="14" t="s">
        <v>110</v>
      </c>
      <c r="C4" s="36"/>
      <c r="D4" s="74"/>
      <c r="E4" s="4"/>
      <c r="F4" s="4"/>
      <c r="G4" s="14"/>
      <c r="H4" s="15"/>
      <c r="I4" s="15"/>
      <c r="J4" s="14"/>
      <c r="K4" s="15"/>
      <c r="L4" s="15"/>
      <c r="M4" s="146"/>
      <c r="N4" s="146"/>
    </row>
    <row x14ac:dyDescent="0.25" r="5" customHeight="1" ht="17.25">
      <c r="A5" s="36" t="s">
        <v>111</v>
      </c>
      <c r="B5" s="4" t="s">
        <v>190</v>
      </c>
      <c r="C5" s="36"/>
      <c r="D5" s="74"/>
      <c r="E5" s="4"/>
      <c r="F5" s="4"/>
      <c r="G5" s="14"/>
      <c r="H5" s="15"/>
      <c r="I5" s="15"/>
      <c r="J5" s="14"/>
      <c r="K5" s="15"/>
      <c r="L5" s="15"/>
      <c r="M5" s="146"/>
      <c r="N5" s="146"/>
    </row>
    <row x14ac:dyDescent="0.25" r="6" customHeight="1" ht="17.25">
      <c r="A6" s="36" t="s">
        <v>113</v>
      </c>
      <c r="B6" s="4" t="s">
        <v>208</v>
      </c>
      <c r="C6" s="36"/>
      <c r="D6" s="74"/>
      <c r="E6" s="4"/>
      <c r="F6" s="4"/>
      <c r="G6" s="14"/>
      <c r="H6" s="15"/>
      <c r="I6" s="15"/>
      <c r="J6" s="14"/>
      <c r="K6" s="15"/>
      <c r="L6" s="15"/>
      <c r="M6" s="146"/>
      <c r="N6" s="146"/>
    </row>
    <row x14ac:dyDescent="0.25" r="7" customHeight="1" ht="17.25">
      <c r="A7" s="36" t="s">
        <v>191</v>
      </c>
      <c r="B7" s="4" t="s">
        <v>203</v>
      </c>
      <c r="C7" s="36"/>
      <c r="D7" s="74"/>
      <c r="E7" s="4"/>
      <c r="F7" s="4"/>
      <c r="G7" s="14"/>
      <c r="H7" s="15"/>
      <c r="I7" s="15"/>
      <c r="J7" s="14"/>
      <c r="K7" s="15"/>
      <c r="L7" s="15"/>
      <c r="M7" s="146"/>
      <c r="N7" s="146"/>
    </row>
    <row x14ac:dyDescent="0.25" r="8" customHeight="1" ht="17.25">
      <c r="A8" s="36" t="s">
        <v>115</v>
      </c>
      <c r="B8" s="4" t="s">
        <v>116</v>
      </c>
      <c r="C8" s="36"/>
      <c r="D8" s="4"/>
      <c r="E8" s="4"/>
      <c r="F8" s="4"/>
      <c r="G8" s="14"/>
      <c r="H8" s="15"/>
      <c r="I8" s="15"/>
      <c r="J8" s="14"/>
      <c r="K8" s="15"/>
      <c r="L8" s="15"/>
      <c r="M8" s="146"/>
      <c r="N8" s="146"/>
    </row>
    <row x14ac:dyDescent="0.25" r="9" customHeight="1" ht="17.25">
      <c r="A9" s="36" t="s">
        <v>117</v>
      </c>
      <c r="B9" s="4" t="s">
        <v>118</v>
      </c>
      <c r="C9" s="36"/>
      <c r="D9" s="74"/>
      <c r="E9" s="4"/>
      <c r="F9" s="4"/>
      <c r="G9" s="14"/>
      <c r="H9" s="15"/>
      <c r="I9" s="15"/>
      <c r="J9" s="14"/>
      <c r="K9" s="15"/>
      <c r="L9" s="15"/>
      <c r="M9" s="146"/>
      <c r="N9" s="146"/>
    </row>
    <row x14ac:dyDescent="0.25" r="10" customHeight="1" ht="17.25">
      <c r="A10" s="36" t="s">
        <v>119</v>
      </c>
      <c r="B10" s="4"/>
      <c r="C10" s="36"/>
      <c r="D10" s="74"/>
      <c r="E10" s="4"/>
      <c r="F10" s="4"/>
      <c r="G10" s="14"/>
      <c r="H10" s="15"/>
      <c r="I10" s="15"/>
      <c r="J10" s="14"/>
      <c r="K10" s="15"/>
      <c r="L10" s="15"/>
      <c r="M10" s="146"/>
      <c r="N10" s="146"/>
    </row>
    <row x14ac:dyDescent="0.25" r="11" customHeight="1" ht="17.25">
      <c r="A11" s="36" t="s">
        <v>120</v>
      </c>
      <c r="B11" s="79"/>
      <c r="C11" s="36"/>
      <c r="D11" s="74"/>
      <c r="E11" s="4"/>
      <c r="F11" s="4"/>
      <c r="G11" s="14"/>
      <c r="H11" s="15"/>
      <c r="I11" s="15"/>
      <c r="J11" s="14"/>
      <c r="K11" s="15"/>
      <c r="L11" s="15"/>
      <c r="M11" s="146"/>
      <c r="N11" s="146"/>
    </row>
    <row x14ac:dyDescent="0.25" r="12" customHeight="1" ht="17.25">
      <c r="A12" s="36" t="s">
        <v>121</v>
      </c>
      <c r="B12" s="4"/>
      <c r="C12" s="36"/>
      <c r="D12" s="74"/>
      <c r="E12" s="4"/>
      <c r="F12" s="4"/>
      <c r="G12" s="14"/>
      <c r="H12" s="15"/>
      <c r="I12" s="15"/>
      <c r="J12" s="14"/>
      <c r="K12" s="15"/>
      <c r="L12" s="15"/>
      <c r="M12" s="146"/>
      <c r="N12" s="146"/>
    </row>
    <row x14ac:dyDescent="0.25" r="13" customHeight="1" ht="17.25">
      <c r="A13" s="36"/>
      <c r="B13" s="4"/>
      <c r="C13" s="36"/>
      <c r="D13" s="74"/>
      <c r="E13" s="4"/>
      <c r="F13" s="4"/>
      <c r="G13" s="14"/>
      <c r="H13" s="15"/>
      <c r="I13" s="15"/>
      <c r="J13" s="14"/>
      <c r="K13" s="15"/>
      <c r="L13" s="15"/>
      <c r="M13" s="146"/>
      <c r="N13" s="146"/>
    </row>
    <row x14ac:dyDescent="0.25" r="14" customHeight="1" ht="17.25">
      <c r="A14" s="36"/>
      <c r="B14" s="4"/>
      <c r="C14" s="36"/>
      <c r="D14" s="74"/>
      <c r="E14" s="4"/>
      <c r="F14" s="4"/>
      <c r="G14" s="14"/>
      <c r="H14" s="15"/>
      <c r="I14" s="15"/>
      <c r="J14" s="14"/>
      <c r="K14" s="15"/>
      <c r="L14" s="15"/>
      <c r="M14" s="146"/>
      <c r="N14" s="146"/>
    </row>
    <row x14ac:dyDescent="0.25" r="15" customHeight="1" ht="17.25">
      <c r="A15" s="36"/>
      <c r="B15" s="4"/>
      <c r="C15" s="36"/>
      <c r="D15" s="74"/>
      <c r="E15" s="4"/>
      <c r="F15" s="4"/>
      <c r="G15" s="14"/>
      <c r="H15" s="15"/>
      <c r="I15" s="15"/>
      <c r="J15" s="14"/>
      <c r="K15" s="15"/>
      <c r="L15" s="15"/>
      <c r="M15" s="146"/>
      <c r="N15" s="146"/>
    </row>
    <row x14ac:dyDescent="0.25" r="16" customHeight="1" ht="17.25">
      <c r="A16" s="36"/>
      <c r="B16" s="4"/>
      <c r="C16" s="36"/>
      <c r="D16" s="74"/>
      <c r="E16" s="4"/>
      <c r="F16" s="4"/>
      <c r="G16" s="14"/>
      <c r="H16" s="15"/>
      <c r="I16" s="15"/>
      <c r="J16" s="14"/>
      <c r="K16" s="15"/>
      <c r="L16" s="15"/>
      <c r="M16" s="146"/>
      <c r="N16" s="158"/>
    </row>
    <row x14ac:dyDescent="0.25" r="17" customHeight="1" ht="17.25">
      <c r="A17" s="36"/>
      <c r="B17" s="80" t="s">
        <v>122</v>
      </c>
      <c r="C17" s="81"/>
      <c r="D17" s="82" t="s">
        <v>124</v>
      </c>
      <c r="E17" s="80" t="s">
        <v>209</v>
      </c>
      <c r="F17" s="80" t="s">
        <v>210</v>
      </c>
      <c r="G17" s="80" t="s">
        <v>211</v>
      </c>
      <c r="H17" s="95" t="s">
        <v>212</v>
      </c>
      <c r="I17" s="158" t="s">
        <v>213</v>
      </c>
      <c r="J17" s="159" t="s">
        <v>214</v>
      </c>
      <c r="K17" s="158" t="s">
        <v>215</v>
      </c>
      <c r="L17" s="158" t="s">
        <v>216</v>
      </c>
      <c r="M17" s="160" t="s">
        <v>217</v>
      </c>
      <c r="N17" s="158" t="s">
        <v>218</v>
      </c>
    </row>
    <row x14ac:dyDescent="0.25" r="18" customHeight="1" ht="17.25">
      <c r="A18" s="75" t="s">
        <v>63</v>
      </c>
      <c r="B18" s="4"/>
      <c r="C18" s="36"/>
      <c r="D18" s="74"/>
      <c r="E18" s="13" t="s">
        <v>219</v>
      </c>
      <c r="F18" s="13" t="s">
        <v>176</v>
      </c>
      <c r="G18" s="13"/>
      <c r="H18" s="146"/>
      <c r="I18" s="15"/>
      <c r="J18" s="14"/>
      <c r="K18" s="15"/>
      <c r="L18" s="15"/>
      <c r="M18" s="146"/>
      <c r="N18" s="146" t="s">
        <v>176</v>
      </c>
    </row>
    <row x14ac:dyDescent="0.25" r="19" customHeight="1" ht="17.25">
      <c r="A19" s="75" t="s">
        <v>126</v>
      </c>
      <c r="B19" s="4"/>
      <c r="C19" s="36"/>
      <c r="D19" s="74"/>
      <c r="E19" s="13" t="s">
        <v>185</v>
      </c>
      <c r="F19" s="13" t="s">
        <v>185</v>
      </c>
      <c r="G19" s="13" t="s">
        <v>186</v>
      </c>
      <c r="H19" s="146" t="s">
        <v>185</v>
      </c>
      <c r="I19" s="15" t="s">
        <v>185</v>
      </c>
      <c r="J19" s="14" t="s">
        <v>185</v>
      </c>
      <c r="K19" s="15" t="s">
        <v>185</v>
      </c>
      <c r="L19" s="15" t="s">
        <v>185</v>
      </c>
      <c r="M19" s="15" t="s">
        <v>185</v>
      </c>
      <c r="N19" s="15" t="s">
        <v>185</v>
      </c>
    </row>
    <row x14ac:dyDescent="0.25" r="20" customHeight="1" ht="17.25">
      <c r="A20" s="36"/>
      <c r="B20" s="4">
        <v>0</v>
      </c>
      <c r="C20" s="36"/>
      <c r="D20" s="74">
        <v>44713</v>
      </c>
      <c r="E20" s="131">
        <v>12</v>
      </c>
      <c r="F20" s="13">
        <v>10</v>
      </c>
      <c r="G20" s="4">
        <v>10</v>
      </c>
      <c r="H20" s="150">
        <v>0.45</v>
      </c>
      <c r="I20" s="3">
        <v>0.04</v>
      </c>
      <c r="J20" s="4">
        <v>5</v>
      </c>
      <c r="K20" s="3">
        <v>0.03</v>
      </c>
      <c r="L20" s="3">
        <v>0.02</v>
      </c>
      <c r="M20" s="3">
        <v>0.01</v>
      </c>
      <c r="N20" s="150">
        <v>0.01</v>
      </c>
    </row>
    <row x14ac:dyDescent="0.25" r="21" customHeight="1" ht="17.25">
      <c r="A21" s="36"/>
      <c r="B21" s="4">
        <v>1</v>
      </c>
      <c r="C21" s="36"/>
      <c r="D21" s="74"/>
      <c r="E21" s="4"/>
      <c r="F21" s="4"/>
      <c r="G21" s="14"/>
      <c r="H21" s="15"/>
      <c r="I21" s="15"/>
      <c r="J21" s="14"/>
      <c r="K21" s="15"/>
      <c r="L21" s="15"/>
      <c r="M21" s="146"/>
      <c r="N21" s="146"/>
    </row>
    <row x14ac:dyDescent="0.25" r="22" customHeight="1" ht="17.25">
      <c r="A22" s="36"/>
      <c r="B22" s="4">
        <v>2</v>
      </c>
      <c r="C22" s="36"/>
      <c r="D22" s="74"/>
      <c r="E22" s="4"/>
      <c r="F22" s="4"/>
      <c r="G22" s="14"/>
      <c r="H22" s="15"/>
      <c r="I22" s="15"/>
      <c r="J22" s="14"/>
      <c r="K22" s="15"/>
      <c r="L22" s="15"/>
      <c r="M22" s="146"/>
      <c r="N22" s="146"/>
    </row>
    <row x14ac:dyDescent="0.25" r="23" customHeight="1" ht="17.25">
      <c r="A23" s="36"/>
      <c r="B23" s="4">
        <v>3</v>
      </c>
      <c r="C23" s="36"/>
      <c r="D23" s="74"/>
      <c r="E23" s="4"/>
      <c r="F23" s="4"/>
      <c r="G23" s="14"/>
      <c r="H23" s="15"/>
      <c r="I23" s="15"/>
      <c r="J23" s="14"/>
      <c r="K23" s="15"/>
      <c r="L23" s="15"/>
      <c r="M23" s="146"/>
      <c r="N23" s="146"/>
    </row>
    <row x14ac:dyDescent="0.25" r="24" customHeight="1" ht="17.25">
      <c r="A24" s="36"/>
      <c r="B24" s="4">
        <v>4</v>
      </c>
      <c r="C24" s="36"/>
      <c r="D24" s="74"/>
      <c r="E24" s="4"/>
      <c r="F24" s="4"/>
      <c r="G24" s="14"/>
      <c r="H24" s="15"/>
      <c r="I24" s="15"/>
      <c r="J24" s="14"/>
      <c r="K24" s="15"/>
      <c r="L24" s="15"/>
      <c r="M24" s="146"/>
      <c r="N24" s="146"/>
    </row>
    <row x14ac:dyDescent="0.25" r="25" customHeight="1" ht="17.25">
      <c r="A25" s="36"/>
      <c r="B25" s="4">
        <v>5</v>
      </c>
      <c r="C25" s="36"/>
      <c r="D25" s="74"/>
      <c r="E25" s="4"/>
      <c r="F25" s="4"/>
      <c r="G25" s="4">
        <v>15</v>
      </c>
      <c r="H25" s="15"/>
      <c r="I25" s="15"/>
      <c r="J25" s="14"/>
      <c r="K25" s="15"/>
      <c r="L25" s="15"/>
      <c r="M25" s="146"/>
      <c r="N25" s="146"/>
    </row>
    <row x14ac:dyDescent="0.25" r="26" customHeight="1" ht="17.25">
      <c r="A26" s="36"/>
      <c r="B26" s="4">
        <v>6</v>
      </c>
      <c r="C26" s="36"/>
      <c r="D26" s="74"/>
      <c r="E26" s="4"/>
      <c r="F26" s="4"/>
      <c r="G26" s="14"/>
      <c r="H26" s="15"/>
      <c r="I26" s="15"/>
      <c r="J26" s="14"/>
      <c r="K26" s="15"/>
      <c r="L26" s="15"/>
      <c r="M26" s="146"/>
      <c r="N26" s="146"/>
    </row>
    <row x14ac:dyDescent="0.25" r="27" customHeight="1" ht="17.25">
      <c r="A27" s="36"/>
      <c r="B27" s="4">
        <v>7</v>
      </c>
      <c r="C27" s="36"/>
      <c r="D27" s="74"/>
      <c r="E27" s="4"/>
      <c r="F27" s="4"/>
      <c r="G27" s="14"/>
      <c r="H27" s="15"/>
      <c r="I27" s="15"/>
      <c r="J27" s="14"/>
      <c r="K27" s="15"/>
      <c r="L27" s="15"/>
      <c r="M27" s="146"/>
      <c r="N27" s="146"/>
    </row>
    <row x14ac:dyDescent="0.25" r="28" customHeight="1" ht="17.25">
      <c r="A28" s="36"/>
      <c r="B28" s="4">
        <v>8</v>
      </c>
      <c r="C28" s="36"/>
      <c r="D28" s="74"/>
      <c r="E28" s="4"/>
      <c r="F28" s="4"/>
      <c r="G28" s="14"/>
      <c r="H28" s="15"/>
      <c r="I28" s="15"/>
      <c r="J28" s="14"/>
      <c r="K28" s="15"/>
      <c r="L28" s="15"/>
      <c r="M28" s="146"/>
      <c r="N28" s="146"/>
    </row>
    <row x14ac:dyDescent="0.25" r="29" customHeight="1" ht="17.25">
      <c r="A29" s="36"/>
      <c r="B29" s="4">
        <v>9</v>
      </c>
      <c r="C29" s="36"/>
      <c r="D29" s="74">
        <v>48366</v>
      </c>
      <c r="E29" s="131"/>
      <c r="F29" s="4"/>
      <c r="G29" s="14"/>
      <c r="H29" s="15"/>
      <c r="I29" s="15"/>
      <c r="J29" s="14"/>
      <c r="K29" s="15"/>
      <c r="L29" s="15"/>
      <c r="M29" s="146"/>
      <c r="N29" s="146"/>
    </row>
    <row x14ac:dyDescent="0.25" r="30" customHeight="1" ht="17.25">
      <c r="A30" s="36"/>
      <c r="B30" s="4">
        <v>10</v>
      </c>
      <c r="C30" s="36"/>
      <c r="D30" s="74"/>
      <c r="E30" s="4"/>
      <c r="F30" s="4"/>
      <c r="G30" s="14"/>
      <c r="H30" s="15"/>
      <c r="I30" s="15"/>
      <c r="J30" s="14"/>
      <c r="K30" s="15"/>
      <c r="L30" s="15"/>
      <c r="M30" s="146"/>
      <c r="N30" s="146"/>
    </row>
    <row x14ac:dyDescent="0.25" r="31" customHeight="1" ht="17.25">
      <c r="A31" s="36"/>
      <c r="B31" s="4">
        <v>11</v>
      </c>
      <c r="C31" s="36"/>
      <c r="D31" s="74"/>
      <c r="E31" s="4"/>
      <c r="F31" s="4"/>
      <c r="G31" s="14"/>
      <c r="H31" s="15"/>
      <c r="I31" s="15"/>
      <c r="J31" s="14"/>
      <c r="K31" s="15"/>
      <c r="L31" s="15"/>
      <c r="M31" s="146"/>
      <c r="N31" s="146"/>
    </row>
    <row x14ac:dyDescent="0.25" r="32" customHeight="1" ht="17.25">
      <c r="A32" s="36"/>
      <c r="B32" s="4">
        <v>12</v>
      </c>
      <c r="C32" s="36"/>
      <c r="D32" s="74"/>
      <c r="E32" s="4"/>
      <c r="F32" s="4"/>
      <c r="G32" s="14"/>
      <c r="H32" s="15"/>
      <c r="I32" s="15"/>
      <c r="J32" s="14"/>
      <c r="K32" s="15"/>
      <c r="L32" s="15"/>
      <c r="M32" s="146"/>
      <c r="N32" s="146"/>
    </row>
    <row x14ac:dyDescent="0.25" r="33" customHeight="1" ht="17.25">
      <c r="A33" s="36"/>
      <c r="B33" s="4">
        <v>13</v>
      </c>
      <c r="C33" s="36"/>
      <c r="D33" s="74"/>
      <c r="E33" s="4"/>
      <c r="F33" s="4"/>
      <c r="G33" s="14"/>
      <c r="H33" s="15"/>
      <c r="I33" s="15"/>
      <c r="J33" s="14"/>
      <c r="K33" s="15"/>
      <c r="L33" s="15"/>
      <c r="M33" s="146"/>
      <c r="N33" s="146"/>
    </row>
    <row x14ac:dyDescent="0.25" r="34" customHeight="1" ht="17.25">
      <c r="A34" s="36"/>
      <c r="B34" s="4">
        <v>14</v>
      </c>
      <c r="C34" s="36"/>
      <c r="D34" s="74"/>
      <c r="E34" s="4"/>
      <c r="F34" s="4"/>
      <c r="G34" s="14"/>
      <c r="H34" s="15"/>
      <c r="I34" s="15"/>
      <c r="J34" s="14"/>
      <c r="K34" s="15"/>
      <c r="L34" s="15"/>
      <c r="M34" s="146"/>
      <c r="N34" s="146"/>
    </row>
    <row x14ac:dyDescent="0.25" r="35" customHeight="1" ht="17.25">
      <c r="A35" s="36"/>
      <c r="B35" s="4">
        <v>15</v>
      </c>
      <c r="C35" s="36"/>
      <c r="D35" s="74"/>
      <c r="E35" s="4"/>
      <c r="F35" s="4"/>
      <c r="G35" s="14"/>
      <c r="H35" s="15"/>
      <c r="I35" s="15"/>
      <c r="J35" s="14"/>
      <c r="K35" s="15"/>
      <c r="L35" s="15"/>
      <c r="M35" s="146"/>
      <c r="N35" s="146"/>
    </row>
    <row x14ac:dyDescent="0.25" r="36" customHeight="1" ht="17.25">
      <c r="A36" s="36"/>
      <c r="B36" s="4">
        <v>16</v>
      </c>
      <c r="C36" s="36"/>
      <c r="D36" s="74"/>
      <c r="E36" s="4"/>
      <c r="F36" s="4"/>
      <c r="G36" s="14"/>
      <c r="H36" s="15"/>
      <c r="I36" s="15"/>
      <c r="J36" s="14"/>
      <c r="K36" s="15"/>
      <c r="L36" s="15"/>
      <c r="M36" s="146"/>
      <c r="N36" s="146"/>
    </row>
    <row x14ac:dyDescent="0.25" r="37" customHeight="1" ht="17.25">
      <c r="A37" s="36"/>
      <c r="B37" s="4">
        <v>17</v>
      </c>
      <c r="C37" s="36"/>
      <c r="D37" s="74"/>
      <c r="E37" s="4"/>
      <c r="F37" s="4"/>
      <c r="G37" s="14"/>
      <c r="H37" s="15"/>
      <c r="I37" s="15"/>
      <c r="J37" s="14"/>
      <c r="K37" s="15"/>
      <c r="L37" s="15"/>
      <c r="M37" s="146"/>
      <c r="N37" s="146"/>
    </row>
    <row x14ac:dyDescent="0.25" r="38" customHeight="1" ht="17.25">
      <c r="A38" s="36"/>
      <c r="B38" s="4">
        <v>18</v>
      </c>
      <c r="C38" s="36"/>
      <c r="D38" s="74"/>
      <c r="E38" s="4"/>
      <c r="F38" s="4"/>
      <c r="G38" s="14"/>
      <c r="H38" s="15"/>
      <c r="I38" s="15"/>
      <c r="J38" s="14"/>
      <c r="K38" s="15"/>
      <c r="L38" s="15"/>
      <c r="M38" s="146"/>
      <c r="N38" s="146"/>
    </row>
    <row x14ac:dyDescent="0.25" r="39" customHeight="1" ht="17.25">
      <c r="A39" s="36"/>
      <c r="B39" s="4">
        <v>19</v>
      </c>
      <c r="C39" s="36"/>
      <c r="D39" s="74"/>
      <c r="E39" s="4"/>
      <c r="F39" s="4"/>
      <c r="G39" s="14"/>
      <c r="H39" s="15"/>
      <c r="I39" s="15"/>
      <c r="J39" s="14"/>
      <c r="K39" s="15"/>
      <c r="L39" s="15"/>
      <c r="M39" s="146"/>
      <c r="N39" s="146"/>
    </row>
    <row x14ac:dyDescent="0.25" r="40" customHeight="1" ht="17.25">
      <c r="A40" s="36"/>
      <c r="B40" s="4">
        <v>20</v>
      </c>
      <c r="C40" s="36"/>
      <c r="D40" s="74"/>
      <c r="E40" s="4"/>
      <c r="F40" s="4"/>
      <c r="G40" s="14"/>
      <c r="H40" s="15"/>
      <c r="I40" s="15"/>
      <c r="J40" s="14"/>
      <c r="K40" s="15"/>
      <c r="L40" s="15"/>
      <c r="M40" s="146"/>
      <c r="N40" s="146"/>
    </row>
    <row x14ac:dyDescent="0.25" r="41" customHeight="1" ht="17.25">
      <c r="A41" s="36"/>
      <c r="B41" s="4">
        <v>21</v>
      </c>
      <c r="C41" s="36"/>
      <c r="D41" s="74"/>
      <c r="E41" s="4"/>
      <c r="F41" s="4"/>
      <c r="G41" s="14"/>
      <c r="H41" s="15"/>
      <c r="I41" s="15"/>
      <c r="J41" s="14"/>
      <c r="K41" s="15"/>
      <c r="L41" s="15"/>
      <c r="M41" s="146"/>
      <c r="N41" s="146"/>
    </row>
    <row x14ac:dyDescent="0.25" r="42" customHeight="1" ht="17.25">
      <c r="A42" s="36"/>
      <c r="B42" s="4"/>
      <c r="C42" s="36"/>
      <c r="D42" s="74"/>
      <c r="E42" s="4"/>
      <c r="F42" s="4"/>
      <c r="G42" s="14"/>
      <c r="H42" s="15"/>
      <c r="I42" s="15"/>
      <c r="J42" s="14"/>
      <c r="K42" s="15"/>
      <c r="L42" s="15"/>
      <c r="M42" s="146"/>
      <c r="N42" s="146"/>
    </row>
    <row x14ac:dyDescent="0.25" r="43" customHeight="1" ht="17.25">
      <c r="A43" s="36"/>
      <c r="B43" s="4"/>
      <c r="C43" s="36"/>
      <c r="D43" s="74"/>
      <c r="E43" s="4"/>
      <c r="F43" s="4"/>
      <c r="G43" s="14"/>
      <c r="H43" s="15"/>
      <c r="I43" s="15"/>
      <c r="J43" s="14"/>
      <c r="K43" s="15"/>
      <c r="L43" s="15"/>
      <c r="M43" s="146"/>
      <c r="N43" s="146"/>
    </row>
    <row x14ac:dyDescent="0.25" r="44" customHeight="1" ht="17.25">
      <c r="A44" s="36"/>
      <c r="B44" s="4"/>
      <c r="C44" s="36"/>
      <c r="D44" s="74"/>
      <c r="E44" s="4"/>
      <c r="F44" s="4"/>
      <c r="G44" s="14"/>
      <c r="H44" s="15"/>
      <c r="I44" s="15"/>
      <c r="J44" s="14"/>
      <c r="K44" s="15"/>
      <c r="L44" s="15"/>
      <c r="M44" s="146"/>
      <c r="N44" s="146"/>
    </row>
    <row x14ac:dyDescent="0.25" r="45" customHeight="1" ht="17.25">
      <c r="A45" s="36"/>
      <c r="B45" s="4"/>
      <c r="C45" s="36"/>
      <c r="D45" s="74"/>
      <c r="E45" s="4"/>
      <c r="F45" s="4"/>
      <c r="G45" s="14"/>
      <c r="H45" s="15"/>
      <c r="I45" s="15"/>
      <c r="J45" s="14"/>
      <c r="K45" s="15"/>
      <c r="L45" s="15"/>
      <c r="M45" s="146"/>
      <c r="N45" s="146"/>
    </row>
    <row x14ac:dyDescent="0.25" r="46" customHeight="1" ht="17.25">
      <c r="A46" s="36"/>
      <c r="B46" s="4"/>
      <c r="C46" s="36"/>
      <c r="D46" s="74"/>
      <c r="E46" s="4"/>
      <c r="F46" s="4"/>
      <c r="G46" s="14"/>
      <c r="H46" s="15"/>
      <c r="I46" s="15"/>
      <c r="J46" s="14"/>
      <c r="K46" s="15"/>
      <c r="L46" s="15"/>
      <c r="M46" s="146"/>
      <c r="N46" s="14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20</vt:i4>
      </vt:variant>
    </vt:vector>
  </HeadingPairs>
  <TitlesOfParts>
    <vt:vector baseType="lpstr" size="20">
      <vt:lpstr>Summary</vt:lpstr>
      <vt:lpstr>System-LFP</vt:lpstr>
      <vt:lpstr>System-AZA</vt:lpstr>
      <vt:lpstr>Container-LFP</vt:lpstr>
      <vt:lpstr>Container-AZA</vt:lpstr>
      <vt:lpstr>BatterySystem-LiFePO4-280Ah</vt:lpstr>
      <vt:lpstr>BatterySystem-AZA</vt:lpstr>
      <vt:lpstr>BatteryPack-LiFePO4-280Ah</vt:lpstr>
      <vt:lpstr>BatteryPack-AZA</vt:lpstr>
      <vt:lpstr>Casing-LiFePO4-280Ah</vt:lpstr>
      <vt:lpstr>Casing-AZA</vt:lpstr>
      <vt:lpstr>Cell-AZA</vt:lpstr>
      <vt:lpstr>Cell-LiFePO4-280Ah</vt:lpstr>
      <vt:lpstr>_Cell-SLA-200Ah</vt:lpstr>
      <vt:lpstr>_Mix--SLA</vt:lpstr>
      <vt:lpstr>_SolarPanels</vt:lpstr>
      <vt:lpstr>_Pack overhead</vt:lpstr>
      <vt:lpstr>Feuil2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2022-10-25T17:38:13.206Z</dcterms:created>
  <dcterms:modified xsi:type="dcterms:W3CDTF">2022-10-25T17:38:13.206Z</dcterms:modified>
</cp:coreProperties>
</file>