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TATIST\05400\Kommunalstatistik\Bibliotheken\Internet Berlin\"/>
    </mc:Choice>
  </mc:AlternateContent>
  <xr:revisionPtr revIDLastSave="0" documentId="13_ncr:1_{8483923A-CAE8-4E4A-A55D-3B7E730C827F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1" sheetId="13" r:id="rId1"/>
    <sheet name="2" sheetId="12" r:id="rId2"/>
    <sheet name="3" sheetId="14" r:id="rId3"/>
  </sheets>
  <definedNames>
    <definedName name="_AMO_UniqueIdentifier" localSheetId="1" hidden="1">"'ed669955-7c96-4fd3-96a7-526e829ba6f1'"</definedName>
    <definedName name="TABLE" localSheetId="1">'2'!#REF!</definedName>
    <definedName name="TABLE_2" localSheetId="1">'2'!#REF!</definedName>
    <definedName name="TABLE_3" localSheetId="1">'2'!#REF!</definedName>
  </definedNames>
  <calcPr calcId="191029"/>
</workbook>
</file>

<file path=xl/calcChain.xml><?xml version="1.0" encoding="utf-8"?>
<calcChain xmlns="http://schemas.openxmlformats.org/spreadsheetml/2006/main">
  <c r="K21" i="12" l="1"/>
  <c r="K20" i="12"/>
  <c r="K19" i="12"/>
  <c r="K18" i="12"/>
  <c r="K17" i="12"/>
  <c r="K16" i="12"/>
  <c r="K15" i="12"/>
  <c r="J15" i="12"/>
  <c r="F15" i="12"/>
  <c r="E15" i="12"/>
  <c r="K14" i="12"/>
  <c r="J14" i="12"/>
  <c r="F14" i="12"/>
  <c r="E14" i="12"/>
  <c r="K13" i="12"/>
  <c r="J13" i="12"/>
  <c r="F13" i="12"/>
  <c r="E13" i="12"/>
  <c r="K12" i="12"/>
  <c r="J12" i="12"/>
  <c r="F12" i="12"/>
  <c r="E12" i="12"/>
</calcChain>
</file>

<file path=xl/sharedStrings.xml><?xml version="1.0" encoding="utf-8"?>
<sst xmlns="http://schemas.openxmlformats.org/spreadsheetml/2006/main" count="131" uniqueCount="70">
  <si>
    <t xml:space="preserve">Diese Seite steht unter einer Creative Commons Namensnennung 3.0 Deutschland Lizenz. </t>
  </si>
  <si>
    <t>_____</t>
  </si>
  <si>
    <t>Anzahl</t>
  </si>
  <si>
    <t>Jahr</t>
  </si>
  <si>
    <t>Besuche</t>
  </si>
  <si>
    <t>Kulturstatistik Berlin – Bibliotheken</t>
  </si>
  <si>
    <t>Veranstaltungen, Ausstellungen, Führungen</t>
  </si>
  <si>
    <t>Digitale Kennziffern</t>
  </si>
  <si>
    <t>Streams</t>
  </si>
  <si>
    <t>x</t>
  </si>
  <si>
    <t>Entleihungen insgesamt</t>
  </si>
  <si>
    <t>davon</t>
  </si>
  <si>
    <t>digitale</t>
  </si>
  <si>
    <t>Anteil in %</t>
  </si>
  <si>
    <t>1 einschließlich nicht-öffentliche Schulbibliotheken und Fahrbibliotheken</t>
  </si>
  <si>
    <t>Quelle: Grund- und Leistungsdaten der Berliner Öffentlichen Bibliotheken, VSZ, ZLB</t>
  </si>
  <si>
    <t>Öffentliche Bibliotheken in Berlin ab 2010</t>
  </si>
  <si>
    <t>Anzahl¹ (31.12.)</t>
  </si>
  <si>
    <t>Aktive Online-Nutzende</t>
  </si>
  <si>
    <t>Schlüssel-Nummer</t>
  </si>
  <si>
    <t>Bezirk</t>
  </si>
  <si>
    <t>01</t>
  </si>
  <si>
    <t>Mitte</t>
  </si>
  <si>
    <t>02</t>
  </si>
  <si>
    <t>Friedrichshain-Kreuzberg</t>
  </si>
  <si>
    <t>03</t>
  </si>
  <si>
    <t>Pankow</t>
  </si>
  <si>
    <t>04</t>
  </si>
  <si>
    <t>Charlottenburg-Wilmersdorf</t>
  </si>
  <si>
    <t>05</t>
  </si>
  <si>
    <t>Spandau</t>
  </si>
  <si>
    <t>06</t>
  </si>
  <si>
    <t>Steglitz-Zehlendorf</t>
  </si>
  <si>
    <t>07</t>
  </si>
  <si>
    <t>Tempelhof-Schöneberg</t>
  </si>
  <si>
    <t>08</t>
  </si>
  <si>
    <t>Neukölln</t>
  </si>
  <si>
    <t>09</t>
  </si>
  <si>
    <t>Treptow-Köpenick</t>
  </si>
  <si>
    <t>10</t>
  </si>
  <si>
    <t>Marzahn-Hellersdorf</t>
  </si>
  <si>
    <t>11</t>
  </si>
  <si>
    <t>Lichtenberg</t>
  </si>
  <si>
    <t>12</t>
  </si>
  <si>
    <t>Reinickendorf</t>
  </si>
  <si>
    <t>Entleihungen von digitalen Medien</t>
  </si>
  <si>
    <t>Entleihungen von analogen Medien</t>
  </si>
  <si>
    <t>Bibliotheks-
besuche</t>
  </si>
  <si>
    <t>2 von 2010 bis  2013 keine digitalen Angaben vorhanden</t>
  </si>
  <si>
    <t>Analoger 
Medien-
bestand 
(31.12.)</t>
  </si>
  <si>
    <r>
      <t>Entleihungen je 1 000 Einwohner</t>
    </r>
    <r>
      <rPr>
        <sz val="9"/>
        <rFont val="Calibri"/>
        <family val="2"/>
      </rPr>
      <t>⁴</t>
    </r>
  </si>
  <si>
    <r>
      <t>Bibliotheks-
besuche 
je 1 000 Einwohner</t>
    </r>
    <r>
      <rPr>
        <sz val="9"/>
        <rFont val="Calibri"/>
        <family val="2"/>
      </rPr>
      <t>⁴</t>
    </r>
  </si>
  <si>
    <t>4 Einwohnerregisterstatistik Stand jeweils am 30.06. des Jahres.</t>
  </si>
  <si>
    <t>Angeschaffte 
E-Medien</t>
  </si>
  <si>
    <t>Euro</t>
  </si>
  <si>
    <t>Ausgaben für Medienerwerb² (analog und digital)</t>
  </si>
  <si>
    <t>Veränderung
 zum Vorjahr %</t>
  </si>
  <si>
    <t>Neuan-meldungen</t>
  </si>
  <si>
    <t xml:space="preserve">darunter: 
Teilnehmer an 
Medienkompetenz 
u. Leseförderung </t>
  </si>
  <si>
    <t>analoge</t>
  </si>
  <si>
    <t>3 teilweise pandemiebdingte Schließung</t>
  </si>
  <si>
    <t>Öffentliche Bibliotheken in Berlin 2023 nach Bezirken</t>
  </si>
  <si>
    <t xml:space="preserve">Bibliotheken¹ 
(31.12.) </t>
  </si>
  <si>
    <t>Bezirksbibliotheken
zusammen</t>
  </si>
  <si>
    <t>Stiftung Zentral- und 
Landesbibliothek Berlin</t>
  </si>
  <si>
    <t>Insgesamt</t>
  </si>
  <si>
    <t>Entleihungen</t>
  </si>
  <si>
    <t>Öffentliche Bibliotheken in Berlin 2021 bis 2023 nach Bezirken</t>
  </si>
  <si>
    <t>³</t>
  </si>
  <si>
    <t>Öffentliche Bibliotheken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</si>
</sst>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[$€-1]_-;\-* #,##0.00\ [$€-1]_-;_-* &quot;-&quot;??\ [$€-1]_-"/>
    <numFmt numFmtId="165" formatCode="#,##0;\–\ #,##0;\–"/>
    <numFmt numFmtId="166" formatCode="0.0"/>
    <numFmt numFmtId="167" formatCode="#\ ###\ ##0"/>
    <numFmt numFmtId="168" formatCode="#\ ##0;\-#\ ##0"/>
    <numFmt numFmtId="169" formatCode="#,##0.0;\–\ #,##0.0;\–"/>
    <numFmt numFmtId="170" formatCode="#,##0.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Univers (WN)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8"/>
      <color rgb="FFFF0000"/>
      <name val="Arial"/>
      <family val="2"/>
    </font>
    <font>
      <sz val="9"/>
      <color theme="4"/>
      <name val="Arial"/>
      <family val="2"/>
    </font>
    <font>
      <sz val="10"/>
      <color theme="4"/>
      <name val="Arial"/>
      <family val="2"/>
    </font>
    <font>
      <sz val="9"/>
      <color rgb="FFFF0000"/>
      <name val="Arial"/>
      <family val="2"/>
    </font>
    <font>
      <sz val="9"/>
      <color rgb="FF008000"/>
      <name val="Arial"/>
      <family val="2"/>
    </font>
    <font>
      <sz val="9"/>
      <name val="Calibri"/>
      <family val="2"/>
    </font>
    <font>
      <sz val="10"/>
      <color rgb="FFFF0000"/>
      <name val="Arial"/>
      <family val="2"/>
    </font>
    <font>
      <i/>
      <sz val="9"/>
      <name val="Arial"/>
      <family val="2"/>
    </font>
    <font>
      <strike/>
      <sz val="8"/>
      <color theme="1"/>
      <name val="Arial"/>
      <family val="2"/>
    </font>
    <font>
      <sz val="8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164" fontId="6" fillId="0" borderId="0" applyFon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4" fillId="0" borderId="0"/>
    <xf numFmtId="0" fontId="10" fillId="0" borderId="0"/>
    <xf numFmtId="0" fontId="4" fillId="0" borderId="0"/>
  </cellStyleXfs>
  <cellXfs count="15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8" fillId="0" borderId="0" xfId="6" applyFont="1" applyAlignment="1" applyProtection="1">
      <alignment horizontal="left"/>
      <protection locked="0"/>
    </xf>
    <xf numFmtId="0" fontId="10" fillId="0" borderId="0" xfId="0" applyFont="1"/>
    <xf numFmtId="0" fontId="12" fillId="0" borderId="0" xfId="6" applyFont="1" applyAlignment="1" applyProtection="1">
      <alignment horizontal="left"/>
      <protection locked="0"/>
    </xf>
    <xf numFmtId="0" fontId="8" fillId="0" borderId="0" xfId="6" applyFont="1" applyFill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3" fontId="10" fillId="0" borderId="0" xfId="0" applyNumberFormat="1" applyFont="1"/>
    <xf numFmtId="3" fontId="7" fillId="0" borderId="0" xfId="0" applyNumberFormat="1" applyFont="1"/>
    <xf numFmtId="0" fontId="7" fillId="0" borderId="0" xfId="0" applyFont="1"/>
    <xf numFmtId="0" fontId="7" fillId="0" borderId="0" xfId="3" applyFont="1" applyAlignment="1">
      <alignment wrapText="1"/>
    </xf>
    <xf numFmtId="166" fontId="14" fillId="0" borderId="0" xfId="4" applyNumberFormat="1" applyFont="1"/>
    <xf numFmtId="167" fontId="7" fillId="0" borderId="0" xfId="0" applyNumberFormat="1" applyFont="1"/>
    <xf numFmtId="167" fontId="10" fillId="0" borderId="0" xfId="0" applyNumberFormat="1" applyFont="1"/>
    <xf numFmtId="167" fontId="7" fillId="0" borderId="0" xfId="0" applyNumberFormat="1" applyFont="1" applyAlignment="1">
      <alignment horizontal="right"/>
    </xf>
    <xf numFmtId="0" fontId="8" fillId="0" borderId="0" xfId="8" applyFont="1" applyAlignment="1" applyProtection="1">
      <alignment horizontal="left"/>
      <protection locked="0"/>
    </xf>
    <xf numFmtId="0" fontId="3" fillId="0" borderId="0" xfId="8" applyFont="1" applyAlignment="1" applyProtection="1">
      <alignment vertical="center"/>
      <protection locked="0"/>
    </xf>
    <xf numFmtId="0" fontId="11" fillId="0" borderId="0" xfId="1" applyFont="1"/>
    <xf numFmtId="0" fontId="15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4" fillId="0" borderId="0" xfId="1" applyFont="1" applyFill="1"/>
    <xf numFmtId="0" fontId="12" fillId="0" borderId="0" xfId="6" applyFont="1" applyFill="1" applyAlignment="1" applyProtection="1">
      <alignment horizontal="left"/>
      <protection locked="0"/>
    </xf>
    <xf numFmtId="0" fontId="13" fillId="0" borderId="0" xfId="0" applyFont="1" applyFill="1" applyAlignment="1">
      <alignment horizontal="center" vertical="center"/>
    </xf>
    <xf numFmtId="3" fontId="10" fillId="0" borderId="0" xfId="0" applyNumberFormat="1" applyFont="1" applyFill="1"/>
    <xf numFmtId="165" fontId="7" fillId="0" borderId="0" xfId="7" applyNumberFormat="1" applyFont="1" applyFill="1" applyAlignment="1" applyProtection="1">
      <alignment horizontal="right"/>
      <protection locked="0"/>
    </xf>
    <xf numFmtId="0" fontId="7" fillId="0" borderId="0" xfId="3" applyFont="1" applyFill="1" applyAlignment="1">
      <alignment horizontal="center" wrapText="1"/>
    </xf>
    <xf numFmtId="167" fontId="10" fillId="0" borderId="0" xfId="0" applyNumberFormat="1" applyFont="1" applyFill="1"/>
    <xf numFmtId="0" fontId="10" fillId="0" borderId="0" xfId="0" applyFont="1" applyFill="1"/>
    <xf numFmtId="0" fontId="16" fillId="0" borderId="0" xfId="0" applyFont="1"/>
    <xf numFmtId="0" fontId="17" fillId="0" borderId="0" xfId="1" applyFont="1"/>
    <xf numFmtId="0" fontId="16" fillId="0" borderId="0" xfId="0" applyFont="1" applyFill="1" applyAlignment="1"/>
    <xf numFmtId="0" fontId="10" fillId="0" borderId="1" xfId="0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" xfId="0" applyFont="1" applyBorder="1" applyAlignment="1">
      <alignment horizontal="center" vertical="center" wrapText="1"/>
    </xf>
    <xf numFmtId="3" fontId="19" fillId="0" borderId="0" xfId="0" applyNumberFormat="1" applyFont="1" applyFill="1"/>
    <xf numFmtId="0" fontId="19" fillId="0" borderId="0" xfId="0" applyFont="1" applyFill="1" applyAlignment="1">
      <alignment vertical="center" wrapText="1"/>
    </xf>
    <xf numFmtId="167" fontId="14" fillId="0" borderId="0" xfId="0" applyNumberFormat="1" applyFont="1"/>
    <xf numFmtId="0" fontId="18" fillId="0" borderId="0" xfId="0" applyFont="1"/>
    <xf numFmtId="0" fontId="21" fillId="0" borderId="0" xfId="1" applyFont="1"/>
    <xf numFmtId="0" fontId="5" fillId="0" borderId="0" xfId="0" applyFont="1" applyFill="1" applyAlignment="1"/>
    <xf numFmtId="0" fontId="7" fillId="0" borderId="1" xfId="7" applyFont="1" applyFill="1" applyBorder="1" applyAlignment="1" applyProtection="1">
      <alignment horizontal="center" vertical="center" wrapText="1"/>
      <protection locked="0"/>
    </xf>
    <xf numFmtId="167" fontId="7" fillId="0" borderId="0" xfId="0" applyNumberFormat="1" applyFont="1" applyFill="1"/>
    <xf numFmtId="0" fontId="8" fillId="0" borderId="0" xfId="0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18" fillId="0" borderId="0" xfId="0" applyFont="1" applyFill="1"/>
    <xf numFmtId="3" fontId="7" fillId="0" borderId="0" xfId="0" applyNumberFormat="1" applyFont="1" applyFill="1"/>
    <xf numFmtId="3" fontId="16" fillId="0" borderId="0" xfId="0" applyNumberFormat="1" applyFont="1" applyFill="1"/>
    <xf numFmtId="0" fontId="19" fillId="0" borderId="0" xfId="0" applyFont="1" applyFill="1"/>
    <xf numFmtId="167" fontId="19" fillId="0" borderId="0" xfId="0" applyNumberFormat="1" applyFont="1" applyFill="1" applyAlignment="1">
      <alignment horizontal="left"/>
    </xf>
    <xf numFmtId="3" fontId="18" fillId="0" borderId="0" xfId="0" applyNumberFormat="1" applyFont="1" applyFill="1"/>
    <xf numFmtId="167" fontId="19" fillId="0" borderId="0" xfId="0" applyNumberFormat="1" applyFont="1" applyFill="1" applyAlignment="1">
      <alignment horizontal="left" vertical="center"/>
    </xf>
    <xf numFmtId="3" fontId="0" fillId="0" borderId="0" xfId="0" applyNumberFormat="1" applyFill="1"/>
    <xf numFmtId="167" fontId="22" fillId="0" borderId="0" xfId="0" applyNumberFormat="1" applyFont="1"/>
    <xf numFmtId="169" fontId="22" fillId="0" borderId="0" xfId="0" applyNumberFormat="1" applyFont="1"/>
    <xf numFmtId="0" fontId="8" fillId="0" borderId="0" xfId="8" applyFont="1" applyFill="1" applyAlignment="1" applyProtection="1">
      <alignment horizontal="left"/>
      <protection locked="0"/>
    </xf>
    <xf numFmtId="0" fontId="3" fillId="0" borderId="0" xfId="8" applyFont="1" applyFill="1" applyAlignment="1" applyProtection="1">
      <alignment vertical="center"/>
      <protection locked="0"/>
    </xf>
    <xf numFmtId="0" fontId="0" fillId="0" borderId="0" xfId="0" applyFill="1"/>
    <xf numFmtId="0" fontId="7" fillId="0" borderId="1" xfId="8" applyFont="1" applyBorder="1" applyAlignment="1" applyProtection="1">
      <alignment horizontal="center" vertical="center" wrapText="1"/>
      <protection locked="0"/>
    </xf>
    <xf numFmtId="0" fontId="7" fillId="0" borderId="2" xfId="8" applyFont="1" applyFill="1" applyBorder="1" applyAlignment="1" applyProtection="1">
      <alignment horizontal="center" vertical="center" wrapText="1"/>
      <protection locked="0"/>
    </xf>
    <xf numFmtId="0" fontId="7" fillId="0" borderId="4" xfId="8" applyFont="1" applyFill="1" applyBorder="1" applyAlignment="1" applyProtection="1">
      <alignment vertical="center"/>
      <protection locked="0"/>
    </xf>
    <xf numFmtId="0" fontId="7" fillId="0" borderId="0" xfId="8" applyFont="1" applyAlignment="1" applyProtection="1">
      <alignment vertical="center"/>
      <protection locked="0"/>
    </xf>
    <xf numFmtId="0" fontId="7" fillId="0" borderId="0" xfId="8" applyFont="1" applyFill="1" applyAlignment="1" applyProtection="1">
      <alignment vertical="center"/>
      <protection locked="0"/>
    </xf>
    <xf numFmtId="0" fontId="10" fillId="0" borderId="0" xfId="0" quotePrefix="1" applyNumberFormat="1" applyFont="1" applyAlignment="1">
      <alignment horizontal="left"/>
    </xf>
    <xf numFmtId="168" fontId="7" fillId="0" borderId="0" xfId="8" applyNumberFormat="1" applyFont="1" applyProtection="1">
      <protection locked="0"/>
    </xf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7" applyFont="1"/>
    <xf numFmtId="166" fontId="10" fillId="0" borderId="0" xfId="0" applyNumberFormat="1" applyFont="1"/>
    <xf numFmtId="0" fontId="3" fillId="0" borderId="0" xfId="0" applyFont="1"/>
    <xf numFmtId="0" fontId="11" fillId="0" borderId="0" xfId="0" applyFont="1" applyFill="1"/>
    <xf numFmtId="0" fontId="11" fillId="0" borderId="0" xfId="0" applyFont="1"/>
    <xf numFmtId="0" fontId="23" fillId="0" borderId="0" xfId="0" applyFont="1" applyFill="1"/>
    <xf numFmtId="3" fontId="24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3" fillId="0" borderId="1" xfId="7" applyFont="1" applyFill="1" applyBorder="1" applyAlignment="1" applyProtection="1">
      <alignment horizontal="center" vertical="center" wrapText="1"/>
      <protection locked="0"/>
    </xf>
    <xf numFmtId="0" fontId="11" fillId="0" borderId="0" xfId="0" quotePrefix="1" applyNumberFormat="1" applyFont="1" applyAlignment="1">
      <alignment horizontal="left"/>
    </xf>
    <xf numFmtId="49" fontId="7" fillId="0" borderId="0" xfId="7" applyNumberFormat="1" applyFont="1" applyFill="1" applyAlignment="1" applyProtection="1">
      <alignment horizontal="left" vertical="center" wrapText="1"/>
      <protection locked="0"/>
    </xf>
    <xf numFmtId="0" fontId="13" fillId="0" borderId="0" xfId="0" quotePrefix="1" applyNumberFormat="1" applyFont="1" applyAlignment="1">
      <alignment horizontal="left"/>
    </xf>
    <xf numFmtId="0" fontId="8" fillId="0" borderId="0" xfId="0" applyFont="1" applyAlignment="1"/>
    <xf numFmtId="3" fontId="7" fillId="0" borderId="0" xfId="7" applyNumberFormat="1" applyFont="1" applyFill="1" applyAlignment="1" applyProtection="1">
      <alignment horizontal="right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/>
    <xf numFmtId="3" fontId="7" fillId="0" borderId="0" xfId="7" applyNumberFormat="1" applyFont="1" applyFill="1" applyBorder="1" applyAlignment="1" applyProtection="1">
      <alignment horizontal="right"/>
      <protection locked="0"/>
    </xf>
    <xf numFmtId="0" fontId="3" fillId="0" borderId="0" xfId="7" applyFont="1" applyFill="1" applyBorder="1" applyAlignment="1" applyProtection="1">
      <alignment vertical="center" wrapText="1"/>
      <protection locked="0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/>
    <xf numFmtId="3" fontId="8" fillId="0" borderId="0" xfId="0" applyNumberFormat="1" applyFont="1" applyAlignment="1">
      <alignment horizontal="right"/>
    </xf>
    <xf numFmtId="49" fontId="8" fillId="0" borderId="0" xfId="7" applyNumberFormat="1" applyFont="1" applyFill="1" applyAlignment="1" applyProtection="1">
      <alignment horizontal="right" vertical="center" wrapText="1"/>
      <protection locked="0"/>
    </xf>
    <xf numFmtId="49" fontId="8" fillId="0" borderId="0" xfId="7" applyNumberFormat="1" applyFont="1" applyFill="1" applyAlignment="1" applyProtection="1">
      <alignment horizontal="right"/>
      <protection locked="0"/>
    </xf>
    <xf numFmtId="3" fontId="8" fillId="0" borderId="0" xfId="7" applyNumberFormat="1" applyFont="1" applyFill="1" applyAlignment="1" applyProtection="1">
      <alignment horizontal="right"/>
      <protection locked="0"/>
    </xf>
    <xf numFmtId="3" fontId="8" fillId="0" borderId="0" xfId="0" applyNumberFormat="1" applyFont="1"/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NumberFormat="1" applyFont="1" applyAlignment="1">
      <alignment horizontal="left"/>
    </xf>
    <xf numFmtId="170" fontId="10" fillId="0" borderId="0" xfId="0" applyNumberFormat="1" applyFont="1"/>
    <xf numFmtId="4" fontId="14" fillId="0" borderId="0" xfId="0" applyNumberFormat="1" applyFont="1" applyBorder="1"/>
    <xf numFmtId="0" fontId="3" fillId="0" borderId="0" xfId="0" applyFont="1" applyAlignment="1">
      <alignment horizontal="right"/>
    </xf>
    <xf numFmtId="0" fontId="7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0" xfId="6" applyFont="1" applyAlignment="1" applyProtection="1">
      <alignment horizontal="left" wrapText="1"/>
      <protection locked="0"/>
    </xf>
    <xf numFmtId="0" fontId="7" fillId="0" borderId="1" xfId="3" applyFont="1" applyFill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6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7" fillId="0" borderId="2" xfId="7" applyFont="1" applyFill="1" applyBorder="1" applyAlignment="1" applyProtection="1">
      <alignment horizontal="center" vertical="center" wrapText="1"/>
      <protection locked="0"/>
    </xf>
    <xf numFmtId="0" fontId="7" fillId="0" borderId="3" xfId="7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7" fillId="0" borderId="6" xfId="8" applyFont="1" applyBorder="1" applyAlignment="1" applyProtection="1">
      <alignment horizontal="center" vertical="center" wrapText="1"/>
      <protection locked="0"/>
    </xf>
    <xf numFmtId="0" fontId="7" fillId="0" borderId="8" xfId="8" applyFont="1" applyBorder="1" applyAlignment="1" applyProtection="1">
      <alignment horizontal="center" vertical="center" wrapText="1"/>
      <protection locked="0"/>
    </xf>
    <xf numFmtId="0" fontId="3" fillId="0" borderId="2" xfId="7" applyFont="1" applyFill="1" applyBorder="1" applyAlignment="1" applyProtection="1">
      <alignment horizontal="center" vertical="center" wrapText="1"/>
      <protection locked="0"/>
    </xf>
    <xf numFmtId="0" fontId="3" fillId="0" borderId="7" xfId="7" applyFont="1" applyFill="1" applyBorder="1" applyAlignment="1" applyProtection="1">
      <alignment horizontal="center" vertical="center" wrapText="1"/>
      <protection locked="0"/>
    </xf>
    <xf numFmtId="0" fontId="3" fillId="0" borderId="3" xfId="7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6" applyFont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>
      <alignment horizontal="center" vertical="center" wrapText="1"/>
    </xf>
  </cellXfs>
  <cellStyles count="9">
    <cellStyle name="Euro" xfId="2" xr:uid="{00000000-0005-0000-0000-000000000000}"/>
    <cellStyle name="Standard" xfId="0" builtinId="0"/>
    <cellStyle name="Standard 11" xfId="4" xr:uid="{59646020-5CE3-48CA-9C79-621F0E8E60C9}"/>
    <cellStyle name="Standard 2" xfId="1" xr:uid="{00000000-0005-0000-0000-000003000000}"/>
    <cellStyle name="Standard 2 2" xfId="6" xr:uid="{518386A5-97F9-45BA-A301-54F2C5CCF2FF}"/>
    <cellStyle name="Standard 3" xfId="3" xr:uid="{00000000-0005-0000-0000-000004000000}"/>
    <cellStyle name="Standard 3 2 2" xfId="7" xr:uid="{1617E6E3-50A3-4FA1-8A53-095B490B2759}"/>
    <cellStyle name="Standard 3 3" xfId="5" xr:uid="{FDE6D1E1-C9F3-4095-A4E5-3C23A07D7508}"/>
    <cellStyle name="Standard 9" xfId="8" xr:uid="{1FF5B2BF-ACBA-49BF-8978-B300A1C40252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26</xdr:row>
      <xdr:rowOff>115571</xdr:rowOff>
    </xdr:from>
    <xdr:to>
      <xdr:col>1</xdr:col>
      <xdr:colOff>501015</xdr:colOff>
      <xdr:row>28</xdr:row>
      <xdr:rowOff>154500</xdr:rowOff>
    </xdr:to>
    <xdr:pic>
      <xdr:nvPicPr>
        <xdr:cNvPr id="2" name="Picture 2" descr="Icon CC BY">
          <a:extLst>
            <a:ext uri="{FF2B5EF4-FFF2-40B4-BE49-F238E27FC236}">
              <a16:creationId xmlns:a16="http://schemas.microsoft.com/office/drawing/2014/main" id="{924C48AE-EAFB-46AE-8C1F-F7E1D093D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3154046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</xdr:row>
      <xdr:rowOff>0</xdr:rowOff>
    </xdr:from>
    <xdr:to>
      <xdr:col>1</xdr:col>
      <xdr:colOff>665330</xdr:colOff>
      <xdr:row>2</xdr:row>
      <xdr:rowOff>57150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0F5AF45-1FF0-48B7-849B-7D882008F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0"/>
          <a:ext cx="1189205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2</xdr:col>
      <xdr:colOff>589130</xdr:colOff>
      <xdr:row>1</xdr:row>
      <xdr:rowOff>461314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7F764A6-C681-456F-A003-9AA9DBDA5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0"/>
          <a:ext cx="1246355" cy="461314"/>
        </a:xfrm>
        <a:prstGeom prst="rect">
          <a:avLst/>
        </a:prstGeom>
      </xdr:spPr>
    </xdr:pic>
    <xdr:clientData/>
  </xdr:twoCellAnchor>
  <xdr:twoCellAnchor editAs="oneCell">
    <xdr:from>
      <xdr:col>0</xdr:col>
      <xdr:colOff>63501</xdr:colOff>
      <xdr:row>76</xdr:row>
      <xdr:rowOff>90171</xdr:rowOff>
    </xdr:from>
    <xdr:to>
      <xdr:col>2</xdr:col>
      <xdr:colOff>431165</xdr:colOff>
      <xdr:row>78</xdr:row>
      <xdr:rowOff>129100</xdr:rowOff>
    </xdr:to>
    <xdr:pic>
      <xdr:nvPicPr>
        <xdr:cNvPr id="3" name="Picture 2" descr="Icon CC BY">
          <a:extLst>
            <a:ext uri="{FF2B5EF4-FFF2-40B4-BE49-F238E27FC236}">
              <a16:creationId xmlns:a16="http://schemas.microsoft.com/office/drawing/2014/main" id="{9B7E32E2-B1ED-4126-8DAA-D23C3F047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1" y="11240771"/>
          <a:ext cx="1043939" cy="35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30</xdr:row>
      <xdr:rowOff>115571</xdr:rowOff>
    </xdr:from>
    <xdr:to>
      <xdr:col>1</xdr:col>
      <xdr:colOff>501015</xdr:colOff>
      <xdr:row>32</xdr:row>
      <xdr:rowOff>154500</xdr:rowOff>
    </xdr:to>
    <xdr:pic>
      <xdr:nvPicPr>
        <xdr:cNvPr id="2" name="Picture 2" descr="Icon CC BY">
          <a:extLst>
            <a:ext uri="{FF2B5EF4-FFF2-40B4-BE49-F238E27FC236}">
              <a16:creationId xmlns:a16="http://schemas.microsoft.com/office/drawing/2014/main" id="{82D36CEC-B832-4ABF-A2DE-C4B5B0EB7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4125596"/>
          <a:ext cx="1043939" cy="362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1</xdr:row>
      <xdr:rowOff>0</xdr:rowOff>
    </xdr:from>
    <xdr:to>
      <xdr:col>1</xdr:col>
      <xdr:colOff>665330</xdr:colOff>
      <xdr:row>2</xdr:row>
      <xdr:rowOff>85725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B87DBD5-CC23-4BA1-8804-0E942FB5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04775"/>
          <a:ext cx="118920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C4C1-900C-4B76-B682-3DE32F652391}">
  <dimension ref="A1:H31"/>
  <sheetViews>
    <sheetView workbookViewId="0">
      <selection activeCell="I19" sqref="I19"/>
    </sheetView>
  </sheetViews>
  <sheetFormatPr baseColWidth="10" defaultRowHeight="12.75"/>
  <cols>
    <col min="1" max="1" width="9" customWidth="1"/>
    <col min="2" max="2" width="23.140625" bestFit="1" customWidth="1"/>
    <col min="3" max="3" width="14.28515625" style="64" customWidth="1"/>
  </cols>
  <sheetData>
    <row r="1" spans="1:8" ht="8.25" customHeight="1"/>
    <row r="2" spans="1:8" s="2" customFormat="1" ht="37.9" customHeight="1">
      <c r="B2" s="24"/>
    </row>
    <row r="3" spans="1:8" s="2" customFormat="1" ht="13.5" customHeight="1">
      <c r="B3" s="24"/>
      <c r="H3" s="33"/>
    </row>
    <row r="4" spans="1:8" s="2" customFormat="1">
      <c r="A4" s="3" t="s">
        <v>5</v>
      </c>
      <c r="B4" s="24"/>
      <c r="H4" s="33"/>
    </row>
    <row r="5" spans="1:8" s="2" customFormat="1">
      <c r="A5" s="3"/>
      <c r="B5" s="24"/>
      <c r="H5" s="33"/>
    </row>
    <row r="6" spans="1:8">
      <c r="A6" s="18" t="s">
        <v>61</v>
      </c>
      <c r="B6" s="18"/>
      <c r="C6" s="62"/>
    </row>
    <row r="7" spans="1:8">
      <c r="A7" s="19"/>
      <c r="B7" s="19"/>
      <c r="C7" s="63"/>
    </row>
    <row r="8" spans="1:8" s="12" customFormat="1" ht="24">
      <c r="A8" s="35" t="s">
        <v>19</v>
      </c>
      <c r="B8" s="65" t="s">
        <v>20</v>
      </c>
      <c r="C8" s="66" t="s">
        <v>69</v>
      </c>
    </row>
    <row r="9" spans="1:8" s="12" customFormat="1" ht="12">
      <c r="A9" s="67"/>
      <c r="B9" s="68"/>
      <c r="C9" s="69"/>
    </row>
    <row r="10" spans="1:8" s="12" customFormat="1" ht="12" customHeight="1">
      <c r="A10" s="70" t="s">
        <v>21</v>
      </c>
      <c r="B10" s="71" t="s">
        <v>22</v>
      </c>
      <c r="C10" s="72">
        <v>13</v>
      </c>
      <c r="F10" s="73"/>
    </row>
    <row r="11" spans="1:8" s="12" customFormat="1" ht="12" customHeight="1">
      <c r="A11" s="70" t="s">
        <v>23</v>
      </c>
      <c r="B11" s="71" t="s">
        <v>24</v>
      </c>
      <c r="C11" s="72">
        <v>7</v>
      </c>
      <c r="F11" s="73"/>
    </row>
    <row r="12" spans="1:8" s="12" customFormat="1" ht="12" customHeight="1">
      <c r="A12" s="70" t="s">
        <v>25</v>
      </c>
      <c r="B12" s="71" t="s">
        <v>26</v>
      </c>
      <c r="C12" s="72">
        <v>8</v>
      </c>
      <c r="F12" s="73"/>
    </row>
    <row r="13" spans="1:8" s="12" customFormat="1" ht="12" customHeight="1">
      <c r="A13" s="70" t="s">
        <v>27</v>
      </c>
      <c r="B13" s="71" t="s">
        <v>28</v>
      </c>
      <c r="C13" s="72">
        <v>7</v>
      </c>
      <c r="F13" s="73"/>
    </row>
    <row r="14" spans="1:8" s="12" customFormat="1" ht="12" customHeight="1">
      <c r="A14" s="70" t="s">
        <v>29</v>
      </c>
      <c r="B14" s="71" t="s">
        <v>30</v>
      </c>
      <c r="C14" s="72">
        <v>7</v>
      </c>
      <c r="F14" s="73"/>
    </row>
    <row r="15" spans="1:8" s="12" customFormat="1" ht="12" customHeight="1">
      <c r="A15" s="70" t="s">
        <v>31</v>
      </c>
      <c r="B15" s="71" t="s">
        <v>32</v>
      </c>
      <c r="C15" s="72">
        <v>6</v>
      </c>
      <c r="F15" s="73"/>
    </row>
    <row r="16" spans="1:8" s="12" customFormat="1" ht="12" customHeight="1">
      <c r="A16" s="70" t="s">
        <v>33</v>
      </c>
      <c r="B16" s="71" t="s">
        <v>34</v>
      </c>
      <c r="C16" s="72">
        <v>7</v>
      </c>
      <c r="F16" s="73"/>
    </row>
    <row r="17" spans="1:6" s="12" customFormat="1" ht="12" customHeight="1">
      <c r="A17" s="70" t="s">
        <v>35</v>
      </c>
      <c r="B17" s="71" t="s">
        <v>36</v>
      </c>
      <c r="C17" s="72">
        <v>4</v>
      </c>
      <c r="F17" s="73"/>
    </row>
    <row r="18" spans="1:6" s="12" customFormat="1" ht="12" customHeight="1">
      <c r="A18" s="70" t="s">
        <v>37</v>
      </c>
      <c r="B18" s="71" t="s">
        <v>38</v>
      </c>
      <c r="C18" s="72">
        <v>8</v>
      </c>
      <c r="F18" s="73"/>
    </row>
    <row r="19" spans="1:6" s="12" customFormat="1" ht="12" customHeight="1">
      <c r="A19" s="70" t="s">
        <v>39</v>
      </c>
      <c r="B19" s="71" t="s">
        <v>40</v>
      </c>
      <c r="C19" s="72">
        <v>6</v>
      </c>
      <c r="F19" s="73"/>
    </row>
    <row r="20" spans="1:6" s="12" customFormat="1" ht="12" customHeight="1">
      <c r="A20" s="70" t="s">
        <v>41</v>
      </c>
      <c r="B20" s="71" t="s">
        <v>42</v>
      </c>
      <c r="C20" s="72">
        <v>4</v>
      </c>
      <c r="F20" s="73"/>
    </row>
    <row r="21" spans="1:6" s="12" customFormat="1" ht="12" customHeight="1">
      <c r="A21" s="70" t="s">
        <v>43</v>
      </c>
      <c r="B21" s="71" t="s">
        <v>44</v>
      </c>
      <c r="C21" s="72">
        <v>7</v>
      </c>
      <c r="F21" s="73"/>
    </row>
    <row r="22" spans="1:6">
      <c r="E22" s="23"/>
      <c r="F22" s="109"/>
    </row>
    <row r="23" spans="1:6">
      <c r="E23" s="23"/>
      <c r="F23" s="109"/>
    </row>
    <row r="24" spans="1:6">
      <c r="A24" s="106"/>
      <c r="E24" s="23"/>
      <c r="F24" s="109"/>
    </row>
    <row r="25" spans="1:6">
      <c r="E25" s="23"/>
      <c r="F25" s="109"/>
    </row>
    <row r="26" spans="1:6">
      <c r="A26" s="20" t="s">
        <v>15</v>
      </c>
      <c r="E26" s="23"/>
      <c r="F26" s="109"/>
    </row>
    <row r="27" spans="1:6">
      <c r="A27" s="2"/>
      <c r="E27" s="23"/>
      <c r="F27" s="109"/>
    </row>
    <row r="28" spans="1:6">
      <c r="A28" s="2"/>
      <c r="E28" s="23"/>
      <c r="F28" s="109"/>
    </row>
    <row r="29" spans="1:6">
      <c r="A29" s="2"/>
      <c r="E29" s="22"/>
      <c r="F29" s="21"/>
    </row>
    <row r="31" spans="1:6">
      <c r="A31" s="1" t="s">
        <v>0</v>
      </c>
    </row>
  </sheetData>
  <mergeCells count="2">
    <mergeCell ref="F22:F26"/>
    <mergeCell ref="F27:F2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3D95-A848-41C1-A57A-6FBFB76C81C6}">
  <dimension ref="A1:O80"/>
  <sheetViews>
    <sheetView topLeftCell="A49" zoomScaleNormal="75" workbookViewId="0">
      <selection activeCell="L44" sqref="L44"/>
    </sheetView>
  </sheetViews>
  <sheetFormatPr baseColWidth="10" defaultColWidth="11.42578125" defaultRowHeight="12.75"/>
  <cols>
    <col min="1" max="1" width="8.28515625" style="2" customWidth="1"/>
    <col min="2" max="2" width="1.85546875" style="2" customWidth="1"/>
    <col min="3" max="3" width="11.7109375" style="24" customWidth="1"/>
    <col min="4" max="4" width="13" style="2" customWidth="1"/>
    <col min="5" max="6" width="12.42578125" style="2" customWidth="1"/>
    <col min="7" max="7" width="13.5703125" style="2" customWidth="1"/>
    <col min="8" max="8" width="14.42578125" style="2" customWidth="1"/>
    <col min="9" max="9" width="13.42578125" style="2" customWidth="1"/>
    <col min="10" max="10" width="11" style="2" customWidth="1"/>
    <col min="11" max="11" width="10" style="2" customWidth="1"/>
    <col min="12" max="12" width="15.85546875" style="2" customWidth="1"/>
    <col min="13" max="13" width="12" style="2" bestFit="1" customWidth="1"/>
    <col min="14" max="16384" width="11.42578125" style="2"/>
  </cols>
  <sheetData>
    <row r="1" spans="1:15" ht="7.9" customHeight="1"/>
    <row r="2" spans="1:15" ht="37.9" customHeight="1"/>
    <row r="3" spans="1:15" ht="13.5" customHeight="1">
      <c r="I3" s="33"/>
    </row>
    <row r="4" spans="1:15">
      <c r="A4" s="3" t="s">
        <v>5</v>
      </c>
      <c r="B4" s="3"/>
      <c r="I4" s="33"/>
    </row>
    <row r="5" spans="1:15">
      <c r="A5" s="3"/>
      <c r="B5" s="3"/>
      <c r="I5" s="33"/>
    </row>
    <row r="6" spans="1:15">
      <c r="A6" s="3"/>
      <c r="B6" s="3"/>
      <c r="I6" s="33"/>
      <c r="L6" s="45"/>
    </row>
    <row r="7" spans="1:15" s="5" customFormat="1">
      <c r="A7" s="133" t="s">
        <v>16</v>
      </c>
      <c r="B7" s="133"/>
      <c r="C7" s="133"/>
      <c r="D7" s="133"/>
      <c r="E7" s="133"/>
      <c r="F7" s="133"/>
      <c r="G7" s="46"/>
      <c r="H7" s="46"/>
      <c r="I7" s="34"/>
      <c r="J7" s="34"/>
      <c r="K7" s="2"/>
      <c r="L7" s="45"/>
    </row>
    <row r="8" spans="1:15" s="5" customFormat="1" ht="16.5" customHeight="1">
      <c r="A8" s="4"/>
      <c r="B8" s="4"/>
      <c r="C8" s="25"/>
      <c r="D8" s="6"/>
      <c r="E8" s="6"/>
      <c r="F8" s="7"/>
      <c r="G8" s="4"/>
      <c r="H8" s="4"/>
      <c r="I8" s="6"/>
      <c r="J8" s="6"/>
      <c r="K8" s="6"/>
      <c r="L8" s="6"/>
      <c r="M8" s="44"/>
      <c r="N8" s="44"/>
      <c r="O8" s="44"/>
    </row>
    <row r="9" spans="1:15" s="5" customFormat="1" ht="33" customHeight="1">
      <c r="A9" s="121" t="s">
        <v>3</v>
      </c>
      <c r="B9" s="122"/>
      <c r="C9" s="136" t="s">
        <v>17</v>
      </c>
      <c r="D9" s="116" t="s">
        <v>47</v>
      </c>
      <c r="E9" s="111" t="s">
        <v>57</v>
      </c>
      <c r="F9" s="110" t="s">
        <v>49</v>
      </c>
      <c r="G9" s="134" t="s">
        <v>55</v>
      </c>
      <c r="H9" s="135"/>
      <c r="I9" s="110" t="s">
        <v>46</v>
      </c>
      <c r="J9" s="111" t="s">
        <v>6</v>
      </c>
      <c r="K9" s="111"/>
      <c r="L9" s="111"/>
      <c r="M9" s="32"/>
      <c r="N9" s="32"/>
    </row>
    <row r="10" spans="1:15" s="5" customFormat="1" ht="63" customHeight="1">
      <c r="A10" s="123"/>
      <c r="B10" s="124"/>
      <c r="C10" s="136"/>
      <c r="D10" s="111"/>
      <c r="E10" s="111"/>
      <c r="F10" s="136"/>
      <c r="G10" s="47" t="s">
        <v>54</v>
      </c>
      <c r="H10" s="47" t="s">
        <v>56</v>
      </c>
      <c r="I10" s="110"/>
      <c r="J10" s="35" t="s">
        <v>2</v>
      </c>
      <c r="K10" s="35" t="s">
        <v>4</v>
      </c>
      <c r="L10" s="40" t="s">
        <v>58</v>
      </c>
      <c r="M10" s="32"/>
    </row>
    <row r="11" spans="1:15" s="5" customFormat="1" ht="12">
      <c r="A11" s="102"/>
      <c r="B11" s="8"/>
      <c r="C11" s="26"/>
      <c r="D11" s="8"/>
      <c r="E11" s="8"/>
      <c r="F11" s="8"/>
      <c r="G11" s="49"/>
      <c r="H11" s="49"/>
      <c r="I11" s="49"/>
      <c r="J11" s="8"/>
      <c r="K11" s="8"/>
      <c r="L11" s="8"/>
    </row>
    <row r="12" spans="1:15" s="5" customFormat="1" ht="12">
      <c r="A12" s="103">
        <v>2010</v>
      </c>
      <c r="B12" s="104"/>
      <c r="C12" s="27">
        <v>88</v>
      </c>
      <c r="D12" s="48">
        <v>9119393</v>
      </c>
      <c r="E12" s="15">
        <f>64187+11117</f>
        <v>75304</v>
      </c>
      <c r="F12" s="15">
        <f>4102288+2141883</f>
        <v>6244171</v>
      </c>
      <c r="G12" s="48">
        <v>3725307.78</v>
      </c>
      <c r="H12" s="50" t="s">
        <v>9</v>
      </c>
      <c r="I12" s="48">
        <v>23579162</v>
      </c>
      <c r="J12" s="15">
        <f>27037+484</f>
        <v>27521</v>
      </c>
      <c r="K12" s="15">
        <f>462207+12731</f>
        <v>474938</v>
      </c>
      <c r="L12" s="15">
        <v>394185</v>
      </c>
    </row>
    <row r="13" spans="1:15" s="5" customFormat="1" ht="12">
      <c r="A13" s="103">
        <v>2011</v>
      </c>
      <c r="B13" s="104"/>
      <c r="C13" s="27">
        <v>87</v>
      </c>
      <c r="D13" s="48">
        <v>8982553</v>
      </c>
      <c r="E13" s="15">
        <f>63799+9491</f>
        <v>73290</v>
      </c>
      <c r="F13" s="15">
        <f>4132826+2699907</f>
        <v>6832733</v>
      </c>
      <c r="G13" s="48">
        <v>3566958.77</v>
      </c>
      <c r="H13" s="61">
        <v>-4.2506289238737622</v>
      </c>
      <c r="I13" s="48">
        <v>23559366</v>
      </c>
      <c r="J13" s="15">
        <f>27864+471</f>
        <v>28335</v>
      </c>
      <c r="K13" s="15">
        <f>488924+12374</f>
        <v>501298</v>
      </c>
      <c r="L13" s="15">
        <v>363079</v>
      </c>
      <c r="M13" s="75"/>
    </row>
    <row r="14" spans="1:15" s="5" customFormat="1" ht="12">
      <c r="A14" s="103">
        <v>2012</v>
      </c>
      <c r="B14" s="104"/>
      <c r="C14" s="27">
        <v>86</v>
      </c>
      <c r="D14" s="48">
        <v>8961140</v>
      </c>
      <c r="E14" s="15">
        <f>59390+9310</f>
        <v>68700</v>
      </c>
      <c r="F14" s="15">
        <f>4065461+2743526</f>
        <v>6808987</v>
      </c>
      <c r="G14" s="48">
        <v>3696235.11</v>
      </c>
      <c r="H14" s="61">
        <v>3.6242734591518655</v>
      </c>
      <c r="I14" s="48">
        <v>23489085</v>
      </c>
      <c r="J14" s="15">
        <f>27921+403</f>
        <v>28324</v>
      </c>
      <c r="K14" s="15">
        <f>439967+11426</f>
        <v>451393</v>
      </c>
      <c r="L14" s="15">
        <v>365727</v>
      </c>
      <c r="M14" s="75"/>
    </row>
    <row r="15" spans="1:15" s="5" customFormat="1" ht="12">
      <c r="A15" s="103">
        <v>2013</v>
      </c>
      <c r="B15" s="104"/>
      <c r="C15" s="27">
        <v>87</v>
      </c>
      <c r="D15" s="48">
        <v>9027634</v>
      </c>
      <c r="E15" s="15">
        <f>61858+9617</f>
        <v>71475</v>
      </c>
      <c r="F15" s="15">
        <f>4040853+2754887</f>
        <v>6795740</v>
      </c>
      <c r="G15" s="48">
        <v>5843016.1500000004</v>
      </c>
      <c r="H15" s="61">
        <v>58.080207998457126</v>
      </c>
      <c r="I15" s="48">
        <v>24256460</v>
      </c>
      <c r="J15" s="15">
        <f>27681+503</f>
        <v>28184</v>
      </c>
      <c r="K15" s="15">
        <f>477553+13058</f>
        <v>490611</v>
      </c>
      <c r="L15" s="15">
        <v>350218</v>
      </c>
      <c r="M15" s="75"/>
    </row>
    <row r="16" spans="1:15" s="5" customFormat="1" ht="12">
      <c r="A16" s="103">
        <v>2014</v>
      </c>
      <c r="B16" s="104"/>
      <c r="C16" s="27">
        <v>85</v>
      </c>
      <c r="D16" s="30">
        <v>9064639</v>
      </c>
      <c r="E16" s="15">
        <v>67483</v>
      </c>
      <c r="F16" s="16">
        <v>7498495</v>
      </c>
      <c r="G16" s="48">
        <v>6200037.7000000002</v>
      </c>
      <c r="H16" s="61">
        <v>6.1102269929546509</v>
      </c>
      <c r="I16" s="48">
        <v>24348975</v>
      </c>
      <c r="J16" s="15">
        <v>28704</v>
      </c>
      <c r="K16" s="15">
        <f>493164+14339</f>
        <v>507503</v>
      </c>
      <c r="L16" s="15">
        <v>403814</v>
      </c>
      <c r="M16" s="75"/>
    </row>
    <row r="17" spans="1:13" s="5" customFormat="1" ht="12">
      <c r="A17" s="73">
        <v>2015</v>
      </c>
      <c r="B17" s="105"/>
      <c r="C17" s="27">
        <v>83</v>
      </c>
      <c r="D17" s="30">
        <v>9153726</v>
      </c>
      <c r="E17" s="15">
        <v>71821</v>
      </c>
      <c r="F17" s="16">
        <v>7494181</v>
      </c>
      <c r="G17" s="48">
        <v>6213201.9699999997</v>
      </c>
      <c r="H17" s="61">
        <v>0.21232564440695967</v>
      </c>
      <c r="I17" s="48">
        <v>24630326</v>
      </c>
      <c r="J17" s="15">
        <v>29542</v>
      </c>
      <c r="K17" s="15">
        <f>514153+14563</f>
        <v>528716</v>
      </c>
      <c r="L17" s="15">
        <v>402754</v>
      </c>
      <c r="M17" s="75"/>
    </row>
    <row r="18" spans="1:13" s="5" customFormat="1" ht="12">
      <c r="A18" s="73">
        <v>2016</v>
      </c>
      <c r="B18" s="105"/>
      <c r="C18" s="27">
        <v>80</v>
      </c>
      <c r="D18" s="30">
        <v>9137824</v>
      </c>
      <c r="E18" s="15">
        <v>76180</v>
      </c>
      <c r="F18" s="16">
        <v>7462076</v>
      </c>
      <c r="G18" s="48">
        <v>6876097.1600000001</v>
      </c>
      <c r="H18" s="61">
        <v>10.66913957088056</v>
      </c>
      <c r="I18" s="48">
        <v>24599755</v>
      </c>
      <c r="J18" s="16">
        <v>34209</v>
      </c>
      <c r="K18" s="15">
        <f>534426+18371</f>
        <v>552797</v>
      </c>
      <c r="L18" s="16">
        <v>395540</v>
      </c>
      <c r="M18" s="75"/>
    </row>
    <row r="19" spans="1:13" s="5" customFormat="1" ht="12">
      <c r="A19" s="73">
        <v>2017</v>
      </c>
      <c r="B19" s="105"/>
      <c r="C19" s="27">
        <v>81</v>
      </c>
      <c r="D19" s="30">
        <v>9421397</v>
      </c>
      <c r="E19" s="16">
        <v>73439</v>
      </c>
      <c r="F19" s="16">
        <v>7465475</v>
      </c>
      <c r="G19" s="48">
        <v>7530976.8899999997</v>
      </c>
      <c r="H19" s="61">
        <v>9.5240034391835167</v>
      </c>
      <c r="I19" s="48">
        <v>24387559</v>
      </c>
      <c r="J19" s="16">
        <v>32930</v>
      </c>
      <c r="K19" s="15">
        <f>569106+39427</f>
        <v>608533</v>
      </c>
      <c r="L19" s="16">
        <v>407090</v>
      </c>
      <c r="M19" s="75"/>
    </row>
    <row r="20" spans="1:13" s="5" customFormat="1" ht="12">
      <c r="A20" s="73">
        <v>2018</v>
      </c>
      <c r="B20" s="105"/>
      <c r="C20" s="27">
        <v>81</v>
      </c>
      <c r="D20" s="30">
        <v>9470320</v>
      </c>
      <c r="E20" s="16">
        <v>75128</v>
      </c>
      <c r="F20" s="16">
        <v>7469476</v>
      </c>
      <c r="G20" s="48">
        <v>7769097.6399999997</v>
      </c>
      <c r="H20" s="61">
        <v>3.1618839558011302</v>
      </c>
      <c r="I20" s="48">
        <v>23643169</v>
      </c>
      <c r="J20" s="16">
        <v>33713</v>
      </c>
      <c r="K20" s="15">
        <f>579709+111343</f>
        <v>691052</v>
      </c>
      <c r="L20" s="16">
        <v>426481</v>
      </c>
      <c r="M20" s="75"/>
    </row>
    <row r="21" spans="1:13" s="5" customFormat="1" ht="12">
      <c r="A21" s="73">
        <v>2019</v>
      </c>
      <c r="B21" s="105"/>
      <c r="C21" s="27">
        <v>81</v>
      </c>
      <c r="D21" s="30">
        <v>9539758</v>
      </c>
      <c r="E21" s="16">
        <v>80208</v>
      </c>
      <c r="F21" s="16">
        <v>7420155</v>
      </c>
      <c r="G21" s="48">
        <v>7766538.1200000001</v>
      </c>
      <c r="H21" s="61">
        <v>-3.2944881356897326E-2</v>
      </c>
      <c r="I21" s="48">
        <v>23357741</v>
      </c>
      <c r="J21" s="16">
        <v>32839</v>
      </c>
      <c r="K21" s="15">
        <f>567247+111522</f>
        <v>678769</v>
      </c>
      <c r="L21" s="16">
        <v>410584</v>
      </c>
      <c r="M21" s="75"/>
    </row>
    <row r="22" spans="1:13" s="5" customFormat="1" ht="12">
      <c r="A22" s="73">
        <v>2020</v>
      </c>
      <c r="B22" s="105" t="s">
        <v>68</v>
      </c>
      <c r="C22" s="27">
        <v>82</v>
      </c>
      <c r="D22" s="30">
        <v>5582066</v>
      </c>
      <c r="E22" s="16">
        <v>59715</v>
      </c>
      <c r="F22" s="16">
        <v>7497275</v>
      </c>
      <c r="G22" s="48">
        <v>7903250.7899999991</v>
      </c>
      <c r="H22" s="61">
        <v>1.7602781044484033</v>
      </c>
      <c r="I22" s="48">
        <v>18174057</v>
      </c>
      <c r="J22" s="16">
        <v>13698</v>
      </c>
      <c r="K22" s="16">
        <v>242032</v>
      </c>
      <c r="L22" s="16">
        <v>145036</v>
      </c>
      <c r="M22" s="75"/>
    </row>
    <row r="23" spans="1:13" s="5" customFormat="1" ht="12">
      <c r="A23" s="73">
        <v>2021</v>
      </c>
      <c r="B23" s="105" t="s">
        <v>68</v>
      </c>
      <c r="C23" s="27">
        <v>83</v>
      </c>
      <c r="D23" s="30">
        <v>4415314</v>
      </c>
      <c r="E23" s="16">
        <v>73059</v>
      </c>
      <c r="F23" s="16">
        <v>7377797</v>
      </c>
      <c r="G23" s="48">
        <v>9511566</v>
      </c>
      <c r="H23" s="61">
        <v>20.388434617801138</v>
      </c>
      <c r="I23" s="48">
        <v>18745597</v>
      </c>
      <c r="J23" s="16">
        <v>10326</v>
      </c>
      <c r="K23" s="15">
        <v>181962</v>
      </c>
      <c r="L23" s="16">
        <v>115114</v>
      </c>
      <c r="M23" s="75"/>
    </row>
    <row r="24" spans="1:13" s="5" customFormat="1" ht="12">
      <c r="A24" s="73">
        <v>2022</v>
      </c>
      <c r="B24" s="51"/>
      <c r="C24" s="27">
        <v>84</v>
      </c>
      <c r="D24" s="48">
        <v>6131509</v>
      </c>
      <c r="E24" s="16">
        <v>91066</v>
      </c>
      <c r="F24" s="16">
        <v>7255298</v>
      </c>
      <c r="G24" s="48">
        <v>8590048</v>
      </c>
      <c r="H24" s="61">
        <v>-9.6883941088144638</v>
      </c>
      <c r="I24" s="48">
        <v>21006825</v>
      </c>
      <c r="J24" s="16">
        <v>20312</v>
      </c>
      <c r="K24" s="15">
        <v>389200</v>
      </c>
      <c r="L24" s="16">
        <v>268290</v>
      </c>
      <c r="M24" s="75"/>
    </row>
    <row r="25" spans="1:13" s="5" customFormat="1" ht="12">
      <c r="A25" s="73">
        <v>2023</v>
      </c>
      <c r="B25" s="51"/>
      <c r="C25" s="27">
        <v>84</v>
      </c>
      <c r="D25" s="30">
        <v>7678509</v>
      </c>
      <c r="E25" s="16">
        <v>118040</v>
      </c>
      <c r="F25" s="16">
        <v>7276344</v>
      </c>
      <c r="G25" s="48">
        <v>9553069</v>
      </c>
      <c r="H25" s="61">
        <v>11.210891953106668</v>
      </c>
      <c r="I25" s="48">
        <v>22221176</v>
      </c>
      <c r="J25" s="16">
        <v>29271</v>
      </c>
      <c r="K25" s="15">
        <v>585500</v>
      </c>
      <c r="L25" s="16">
        <v>365999</v>
      </c>
      <c r="M25" s="75"/>
    </row>
    <row r="26" spans="1:13" s="5" customFormat="1" ht="12" customHeight="1">
      <c r="C26" s="28"/>
      <c r="D26" s="10"/>
      <c r="E26" s="10"/>
      <c r="F26" s="10"/>
      <c r="G26" s="10"/>
      <c r="H26" s="10"/>
      <c r="I26" s="10"/>
      <c r="J26" s="10"/>
      <c r="K26" s="10"/>
      <c r="L26" s="10"/>
    </row>
    <row r="27" spans="1:13" s="5" customFormat="1" ht="12" customHeight="1">
      <c r="C27" s="28"/>
      <c r="D27" s="10"/>
      <c r="E27" s="10"/>
      <c r="F27" s="10"/>
      <c r="G27" s="10"/>
      <c r="H27" s="10"/>
      <c r="I27" s="10"/>
      <c r="J27" s="10"/>
      <c r="K27" s="10"/>
      <c r="L27" s="10"/>
    </row>
    <row r="28" spans="1:13" s="5" customFormat="1" ht="12" customHeight="1">
      <c r="C28" s="28"/>
      <c r="D28" s="10"/>
      <c r="E28" s="10"/>
      <c r="F28" s="10"/>
      <c r="G28" s="10"/>
      <c r="H28" s="10"/>
      <c r="I28" s="10"/>
      <c r="J28" s="10"/>
      <c r="K28" s="10"/>
      <c r="L28" s="10"/>
    </row>
    <row r="29" spans="1:13" s="5" customFormat="1" ht="15" customHeight="1">
      <c r="A29" s="121" t="s">
        <v>3</v>
      </c>
      <c r="B29" s="122"/>
      <c r="C29" s="120" t="s">
        <v>7</v>
      </c>
      <c r="D29" s="120"/>
      <c r="E29" s="120"/>
      <c r="F29" s="148"/>
      <c r="G29" s="10"/>
      <c r="H29" s="10"/>
      <c r="I29" s="10"/>
      <c r="J29" s="10"/>
      <c r="K29" s="10"/>
      <c r="L29" s="10"/>
    </row>
    <row r="30" spans="1:13" s="5" customFormat="1" ht="50.25" customHeight="1">
      <c r="A30" s="123"/>
      <c r="B30" s="124"/>
      <c r="C30" s="100" t="s">
        <v>53</v>
      </c>
      <c r="D30" s="100" t="s">
        <v>18</v>
      </c>
      <c r="E30" s="101" t="s">
        <v>45</v>
      </c>
      <c r="F30" s="149" t="s">
        <v>8</v>
      </c>
      <c r="G30" s="10"/>
      <c r="H30" s="10"/>
      <c r="I30" s="10"/>
      <c r="J30" s="10"/>
      <c r="K30" s="10"/>
      <c r="L30" s="10"/>
    </row>
    <row r="31" spans="1:13" s="5" customFormat="1" ht="12" customHeight="1">
      <c r="A31" s="8"/>
      <c r="B31" s="8"/>
      <c r="C31" s="28"/>
      <c r="D31" s="10"/>
      <c r="E31" s="27"/>
      <c r="F31" s="27"/>
      <c r="G31" s="10"/>
      <c r="H31" s="10"/>
      <c r="I31" s="10"/>
      <c r="J31" s="10"/>
      <c r="K31" s="10"/>
      <c r="L31" s="10"/>
    </row>
    <row r="32" spans="1:13" s="5" customFormat="1" ht="12" customHeight="1">
      <c r="A32" s="103">
        <v>2010</v>
      </c>
      <c r="B32" s="9"/>
      <c r="C32" s="16">
        <v>4730</v>
      </c>
      <c r="D32" s="17" t="s">
        <v>9</v>
      </c>
      <c r="E32" s="30">
        <v>148522</v>
      </c>
      <c r="F32" s="50" t="s">
        <v>9</v>
      </c>
      <c r="G32" s="10"/>
      <c r="H32" s="10"/>
      <c r="I32" s="10"/>
      <c r="J32" s="10"/>
      <c r="K32" s="10"/>
      <c r="L32" s="10"/>
    </row>
    <row r="33" spans="1:12" s="5" customFormat="1" ht="12" customHeight="1">
      <c r="A33" s="103">
        <v>2011</v>
      </c>
      <c r="B33" s="9"/>
      <c r="C33" s="16">
        <v>1687</v>
      </c>
      <c r="D33" s="17" t="s">
        <v>9</v>
      </c>
      <c r="E33" s="48">
        <v>153362</v>
      </c>
      <c r="F33" s="50" t="s">
        <v>9</v>
      </c>
      <c r="G33" s="10"/>
      <c r="H33" s="10"/>
      <c r="I33" s="10"/>
      <c r="J33" s="10"/>
      <c r="K33" s="10"/>
      <c r="L33" s="10"/>
    </row>
    <row r="34" spans="1:12" s="5" customFormat="1" ht="12" customHeight="1">
      <c r="A34" s="103">
        <v>2012</v>
      </c>
      <c r="B34" s="9"/>
      <c r="C34" s="16">
        <v>2717</v>
      </c>
      <c r="D34" s="17" t="s">
        <v>9</v>
      </c>
      <c r="E34" s="48">
        <v>219449</v>
      </c>
      <c r="F34" s="50" t="s">
        <v>9</v>
      </c>
      <c r="G34" s="10"/>
      <c r="H34" s="10"/>
      <c r="I34" s="10"/>
      <c r="J34" s="10"/>
      <c r="K34" s="10"/>
      <c r="L34" s="10"/>
    </row>
    <row r="35" spans="1:12" s="5" customFormat="1" ht="12" customHeight="1">
      <c r="A35" s="103">
        <v>2013</v>
      </c>
      <c r="B35" s="9"/>
      <c r="C35" s="16">
        <v>8531</v>
      </c>
      <c r="D35" s="17" t="s">
        <v>9</v>
      </c>
      <c r="E35" s="48">
        <v>353451</v>
      </c>
      <c r="F35" s="50" t="s">
        <v>9</v>
      </c>
      <c r="G35" s="10"/>
      <c r="H35" s="10"/>
      <c r="I35" s="10"/>
      <c r="J35" s="10"/>
      <c r="K35" s="10"/>
      <c r="L35" s="10"/>
    </row>
    <row r="36" spans="1:12" s="5" customFormat="1" ht="12" customHeight="1">
      <c r="A36" s="103">
        <v>2014</v>
      </c>
      <c r="B36" s="9"/>
      <c r="C36" s="16">
        <v>14482</v>
      </c>
      <c r="D36" s="17" t="s">
        <v>9</v>
      </c>
      <c r="E36" s="48">
        <v>472581</v>
      </c>
      <c r="F36" s="50" t="s">
        <v>9</v>
      </c>
      <c r="G36" s="10"/>
      <c r="H36" s="10"/>
      <c r="I36" s="10"/>
      <c r="J36" s="10"/>
      <c r="K36" s="10"/>
      <c r="L36" s="10"/>
    </row>
    <row r="37" spans="1:12" s="5" customFormat="1" ht="12" customHeight="1">
      <c r="A37" s="103">
        <v>2015</v>
      </c>
      <c r="B37" s="9"/>
      <c r="C37" s="16">
        <v>19725</v>
      </c>
      <c r="D37" s="17" t="s">
        <v>9</v>
      </c>
      <c r="E37" s="48">
        <v>685000</v>
      </c>
      <c r="F37" s="50" t="s">
        <v>9</v>
      </c>
      <c r="G37" s="10"/>
      <c r="H37" s="10"/>
      <c r="I37" s="10"/>
      <c r="J37" s="10"/>
      <c r="K37" s="10"/>
      <c r="L37" s="10"/>
    </row>
    <row r="38" spans="1:12" s="5" customFormat="1" ht="12" customHeight="1">
      <c r="A38" s="103">
        <v>2016</v>
      </c>
      <c r="B38" s="9"/>
      <c r="C38" s="16">
        <v>21014</v>
      </c>
      <c r="D38" s="17" t="s">
        <v>9</v>
      </c>
      <c r="E38" s="48">
        <v>953375</v>
      </c>
      <c r="F38" s="30">
        <v>72000</v>
      </c>
      <c r="G38" s="10"/>
      <c r="H38" s="10"/>
      <c r="I38" s="10"/>
      <c r="J38" s="10"/>
      <c r="K38" s="10"/>
      <c r="L38" s="10"/>
    </row>
    <row r="39" spans="1:12" s="5" customFormat="1" ht="12" customHeight="1">
      <c r="A39" s="103">
        <v>2017</v>
      </c>
      <c r="B39" s="9"/>
      <c r="C39" s="16">
        <v>19327</v>
      </c>
      <c r="D39" s="16">
        <v>27461</v>
      </c>
      <c r="E39" s="30">
        <v>1244233</v>
      </c>
      <c r="F39" s="30">
        <v>435115</v>
      </c>
      <c r="G39" s="10"/>
      <c r="H39" s="10"/>
      <c r="I39" s="10"/>
      <c r="J39" s="10"/>
      <c r="K39" s="10"/>
      <c r="L39" s="10"/>
    </row>
    <row r="40" spans="1:12" s="5" customFormat="1" ht="12" customHeight="1">
      <c r="A40" s="73">
        <v>2018</v>
      </c>
      <c r="B40" s="51"/>
      <c r="C40" s="16">
        <v>34955</v>
      </c>
      <c r="D40" s="16">
        <v>47670</v>
      </c>
      <c r="E40" s="30">
        <v>1553047</v>
      </c>
      <c r="F40" s="30">
        <v>643545</v>
      </c>
      <c r="G40" s="10"/>
      <c r="H40" s="10"/>
      <c r="I40" s="10"/>
      <c r="J40" s="10"/>
      <c r="K40" s="10"/>
      <c r="L40" s="10"/>
    </row>
    <row r="41" spans="1:12" s="5" customFormat="1" ht="12" customHeight="1">
      <c r="A41" s="73">
        <v>2019</v>
      </c>
      <c r="B41" s="51"/>
      <c r="C41" s="16">
        <v>32824</v>
      </c>
      <c r="D41" s="16">
        <v>54585</v>
      </c>
      <c r="E41" s="30">
        <v>2016211</v>
      </c>
      <c r="F41" s="30">
        <v>688031</v>
      </c>
      <c r="G41" s="10"/>
      <c r="H41" s="10"/>
      <c r="I41" s="10"/>
      <c r="J41" s="10"/>
      <c r="K41" s="10"/>
      <c r="L41" s="10"/>
    </row>
    <row r="42" spans="1:12" s="5" customFormat="1" ht="12" customHeight="1">
      <c r="A42" s="73">
        <v>2020</v>
      </c>
      <c r="B42" s="105" t="s">
        <v>68</v>
      </c>
      <c r="C42" s="16">
        <v>33254</v>
      </c>
      <c r="D42" s="16">
        <v>70591</v>
      </c>
      <c r="E42" s="30">
        <v>2506284</v>
      </c>
      <c r="F42" s="30">
        <v>1279643</v>
      </c>
      <c r="G42" s="10"/>
      <c r="H42" s="10"/>
      <c r="I42" s="10"/>
      <c r="J42" s="10"/>
      <c r="K42" s="10"/>
      <c r="L42" s="10"/>
    </row>
    <row r="43" spans="1:12" s="5" customFormat="1" ht="12" customHeight="1">
      <c r="A43" s="73">
        <v>2021</v>
      </c>
      <c r="B43" s="105" t="s">
        <v>68</v>
      </c>
      <c r="C43" s="16">
        <v>143642</v>
      </c>
      <c r="D43" s="16">
        <v>93793</v>
      </c>
      <c r="E43" s="30">
        <v>3149149</v>
      </c>
      <c r="F43" s="30">
        <v>1226185</v>
      </c>
      <c r="G43" s="10"/>
      <c r="H43" s="10"/>
      <c r="I43" s="10"/>
      <c r="J43" s="10"/>
      <c r="K43" s="10"/>
      <c r="L43" s="10"/>
    </row>
    <row r="44" spans="1:12" s="5" customFormat="1" ht="12" customHeight="1">
      <c r="A44" s="73">
        <v>2022</v>
      </c>
      <c r="B44" s="105"/>
      <c r="C44" s="16">
        <v>157762</v>
      </c>
      <c r="D44" s="16">
        <v>97846</v>
      </c>
      <c r="E44" s="30">
        <v>3436608</v>
      </c>
      <c r="F44" s="30">
        <v>965358</v>
      </c>
      <c r="G44" s="10"/>
      <c r="H44" s="10"/>
      <c r="I44" s="10"/>
      <c r="J44" s="10"/>
      <c r="K44" s="10"/>
      <c r="L44" s="10"/>
    </row>
    <row r="45" spans="1:12" s="5" customFormat="1" ht="12" customHeight="1">
      <c r="A45" s="73">
        <v>2023</v>
      </c>
      <c r="B45" s="105"/>
      <c r="C45" s="16">
        <v>177974</v>
      </c>
      <c r="D45" s="16">
        <v>117122</v>
      </c>
      <c r="E45" s="30">
        <v>4261765</v>
      </c>
      <c r="F45" s="30">
        <v>1268925</v>
      </c>
      <c r="G45" s="107"/>
      <c r="H45" s="10"/>
      <c r="I45" s="107"/>
      <c r="J45" s="10"/>
      <c r="K45" s="10"/>
      <c r="L45" s="10"/>
    </row>
    <row r="46" spans="1:12" s="5" customFormat="1" ht="12" customHeight="1">
      <c r="C46" s="28"/>
      <c r="D46" s="10"/>
      <c r="E46" s="10"/>
      <c r="F46" s="10"/>
      <c r="G46" s="10"/>
      <c r="H46" s="10"/>
      <c r="I46" s="10"/>
      <c r="J46" s="10"/>
      <c r="K46" s="10"/>
      <c r="L46" s="10"/>
    </row>
    <row r="47" spans="1:12" s="5" customFormat="1" ht="12" customHeight="1">
      <c r="C47" s="28"/>
      <c r="D47" s="10"/>
      <c r="E47" s="10"/>
      <c r="F47" s="10"/>
      <c r="G47" s="10"/>
      <c r="H47" s="10"/>
      <c r="I47" s="10"/>
      <c r="J47" s="10"/>
      <c r="K47" s="10"/>
      <c r="L47" s="10"/>
    </row>
    <row r="48" spans="1:12" s="5" customFormat="1" ht="12" customHeight="1">
      <c r="C48" s="28"/>
      <c r="D48" s="10"/>
      <c r="E48" s="10"/>
      <c r="F48" s="10"/>
      <c r="K48" s="10"/>
      <c r="L48" s="10"/>
    </row>
    <row r="49" spans="1:14" s="5" customFormat="1" ht="13.5" customHeight="1">
      <c r="A49" s="125" t="s">
        <v>3</v>
      </c>
      <c r="B49" s="126"/>
      <c r="C49" s="113" t="s">
        <v>10</v>
      </c>
      <c r="D49" s="114" t="s">
        <v>11</v>
      </c>
      <c r="E49" s="115"/>
      <c r="F49" s="116" t="s">
        <v>50</v>
      </c>
      <c r="G49" s="118" t="s">
        <v>51</v>
      </c>
      <c r="H49" s="131"/>
      <c r="I49" s="12"/>
      <c r="J49" s="52"/>
      <c r="K49" s="52"/>
      <c r="L49" s="27"/>
      <c r="M49" s="31"/>
      <c r="N49" s="31"/>
    </row>
    <row r="50" spans="1:14" s="5" customFormat="1" ht="23.25" customHeight="1">
      <c r="A50" s="127"/>
      <c r="B50" s="128"/>
      <c r="C50" s="113"/>
      <c r="D50" s="36" t="s">
        <v>59</v>
      </c>
      <c r="E50" s="37" t="s">
        <v>12</v>
      </c>
      <c r="F50" s="117"/>
      <c r="G50" s="118"/>
      <c r="H50" s="131"/>
      <c r="I50" s="12"/>
      <c r="J50" s="52"/>
      <c r="K50" s="53"/>
      <c r="L50" s="27"/>
      <c r="M50" s="31"/>
      <c r="N50" s="31"/>
    </row>
    <row r="51" spans="1:14" s="5" customFormat="1" ht="24" customHeight="1">
      <c r="A51" s="129"/>
      <c r="B51" s="130"/>
      <c r="C51" s="38" t="s">
        <v>2</v>
      </c>
      <c r="D51" s="119" t="s">
        <v>13</v>
      </c>
      <c r="E51" s="119"/>
      <c r="F51" s="117"/>
      <c r="G51" s="118"/>
      <c r="H51" s="132"/>
      <c r="I51" s="12"/>
      <c r="J51" s="42"/>
      <c r="K51" s="42"/>
      <c r="L51" s="54"/>
      <c r="M51" s="31"/>
      <c r="N51" s="31"/>
    </row>
    <row r="52" spans="1:14" s="5" customFormat="1" ht="12" customHeight="1">
      <c r="A52" s="12"/>
      <c r="B52" s="12"/>
      <c r="C52" s="29"/>
      <c r="D52" s="13"/>
      <c r="E52" s="11"/>
      <c r="F52" s="11"/>
      <c r="G52" s="12"/>
      <c r="H52" s="89"/>
      <c r="I52" s="12"/>
      <c r="J52" s="55"/>
      <c r="K52" s="41"/>
      <c r="L52" s="54"/>
      <c r="M52" s="31"/>
      <c r="N52" s="31"/>
    </row>
    <row r="53" spans="1:14" s="5" customFormat="1" ht="12" customHeight="1">
      <c r="A53" s="103">
        <v>2010</v>
      </c>
      <c r="B53" s="9"/>
      <c r="C53" s="30">
        <v>23727684</v>
      </c>
      <c r="D53" s="14">
        <v>99.374056060422916</v>
      </c>
      <c r="E53" s="14">
        <v>0.62594393957707806</v>
      </c>
      <c r="F53" s="60">
        <v>7038.3244957599818</v>
      </c>
      <c r="G53" s="60">
        <v>2705.0784702949563</v>
      </c>
      <c r="H53" s="108"/>
      <c r="I53" s="10"/>
      <c r="J53" s="56"/>
      <c r="K53" s="41"/>
      <c r="L53" s="57"/>
      <c r="M53" s="31"/>
      <c r="N53" s="31"/>
    </row>
    <row r="54" spans="1:14" s="5" customFormat="1" ht="12" customHeight="1">
      <c r="A54" s="103">
        <v>2011</v>
      </c>
      <c r="B54" s="9"/>
      <c r="C54" s="30">
        <v>23712728</v>
      </c>
      <c r="D54" s="14">
        <v>99.353250288199661</v>
      </c>
      <c r="E54" s="14">
        <v>0.64674971180034624</v>
      </c>
      <c r="F54" s="60">
        <v>6965.3546517400227</v>
      </c>
      <c r="G54" s="60">
        <v>2638.5267575730336</v>
      </c>
      <c r="H54" s="108"/>
      <c r="I54" s="10"/>
      <c r="J54" s="56"/>
      <c r="K54" s="41"/>
      <c r="L54" s="27"/>
      <c r="M54" s="31"/>
      <c r="N54" s="31"/>
    </row>
    <row r="55" spans="1:14" s="5" customFormat="1" ht="12" customHeight="1">
      <c r="A55" s="103">
        <v>2012</v>
      </c>
      <c r="B55" s="9"/>
      <c r="C55" s="30">
        <v>23708534</v>
      </c>
      <c r="D55" s="14">
        <v>99.074388150697118</v>
      </c>
      <c r="E55" s="14">
        <v>0.92561184930287121</v>
      </c>
      <c r="F55" s="60">
        <v>6888.0090389282277</v>
      </c>
      <c r="G55" s="60">
        <v>2603.4681570400476</v>
      </c>
      <c r="H55" s="108"/>
      <c r="I55" s="10"/>
      <c r="J55" s="56"/>
      <c r="K55" s="41"/>
      <c r="L55" s="27"/>
      <c r="M55" s="31"/>
      <c r="N55" s="31"/>
    </row>
    <row r="56" spans="1:14" s="5" customFormat="1" ht="12" customHeight="1">
      <c r="A56" s="103">
        <v>2013</v>
      </c>
      <c r="B56" s="9"/>
      <c r="C56" s="30">
        <v>24609911</v>
      </c>
      <c r="D56" s="14">
        <v>98.563785947864673</v>
      </c>
      <c r="E56" s="14">
        <v>1.4362140521353368</v>
      </c>
      <c r="F56" s="60">
        <v>7052.7184731454099</v>
      </c>
      <c r="G56" s="60">
        <v>2587.1430855883868</v>
      </c>
      <c r="H56" s="108"/>
      <c r="I56" s="10"/>
      <c r="J56" s="56"/>
      <c r="K56" s="41"/>
      <c r="L56" s="27"/>
      <c r="M56" s="31"/>
      <c r="N56" s="31"/>
    </row>
    <row r="57" spans="1:14" s="5" customFormat="1" ht="12" customHeight="1">
      <c r="A57" s="103">
        <v>2014</v>
      </c>
      <c r="B57" s="9"/>
      <c r="C57" s="30">
        <v>24821556</v>
      </c>
      <c r="D57" s="14">
        <v>98.096086321099278</v>
      </c>
      <c r="E57" s="14">
        <v>1.9039136789007105</v>
      </c>
      <c r="F57" s="60">
        <v>7029.6128659339756</v>
      </c>
      <c r="G57" s="60">
        <v>2567.1598887453665</v>
      </c>
      <c r="H57" s="108"/>
      <c r="I57" s="10"/>
      <c r="J57" s="58"/>
      <c r="K57" s="41"/>
      <c r="L57" s="27"/>
      <c r="M57" s="31"/>
      <c r="N57" s="31"/>
    </row>
    <row r="58" spans="1:14" s="5" customFormat="1" ht="12" customHeight="1">
      <c r="A58" s="103">
        <v>2015</v>
      </c>
      <c r="B58" s="9"/>
      <c r="C58" s="30">
        <v>25315326</v>
      </c>
      <c r="D58" s="14">
        <v>97.294129255929789</v>
      </c>
      <c r="E58" s="14">
        <v>2.7058707440702126</v>
      </c>
      <c r="F58" s="60">
        <v>7078.853752177597</v>
      </c>
      <c r="G58" s="60">
        <v>2559.6307802437791</v>
      </c>
      <c r="H58" s="108"/>
      <c r="J58" s="58"/>
      <c r="K58" s="41"/>
      <c r="L58" s="27"/>
      <c r="M58" s="31"/>
      <c r="N58" s="31"/>
    </row>
    <row r="59" spans="1:14" s="5" customFormat="1" ht="12" customHeight="1">
      <c r="A59" s="103">
        <v>2016</v>
      </c>
      <c r="B59" s="9"/>
      <c r="C59" s="30">
        <v>25553130</v>
      </c>
      <c r="D59" s="14">
        <v>96.269048057909146</v>
      </c>
      <c r="E59" s="14">
        <v>3.7309519420908517</v>
      </c>
      <c r="F59" s="60">
        <v>6995.1904717192128</v>
      </c>
      <c r="G59" s="60">
        <v>2501.4868776172289</v>
      </c>
      <c r="H59" s="108"/>
      <c r="I59" s="11"/>
      <c r="J59" s="58"/>
      <c r="K59" s="41"/>
      <c r="L59" s="27"/>
      <c r="M59" s="31"/>
      <c r="N59" s="31"/>
    </row>
    <row r="60" spans="1:14" s="5" customFormat="1" ht="12" customHeight="1">
      <c r="A60" s="103">
        <v>2017</v>
      </c>
      <c r="B60" s="9"/>
      <c r="C60" s="30">
        <v>25631792</v>
      </c>
      <c r="D60" s="14">
        <v>95.145743223883841</v>
      </c>
      <c r="E60" s="14">
        <v>4.854256776116161</v>
      </c>
      <c r="F60" s="60">
        <v>6948.2132711082968</v>
      </c>
      <c r="G60" s="60">
        <v>2553.9328529109434</v>
      </c>
      <c r="H60" s="108"/>
      <c r="I60" s="10"/>
      <c r="J60" s="58"/>
      <c r="K60" s="41"/>
      <c r="L60" s="27"/>
      <c r="M60" s="31"/>
      <c r="N60" s="31"/>
    </row>
    <row r="61" spans="1:14" s="5" customFormat="1" ht="12" customHeight="1">
      <c r="A61" s="103">
        <v>2018</v>
      </c>
      <c r="B61" s="9"/>
      <c r="C61" s="30">
        <v>25196216</v>
      </c>
      <c r="D61" s="14">
        <v>93.836189529411868</v>
      </c>
      <c r="E61" s="14">
        <v>6.1638104705881238</v>
      </c>
      <c r="F61" s="60">
        <v>6766.0574331200987</v>
      </c>
      <c r="G61" s="60">
        <v>2543.1092125113523</v>
      </c>
      <c r="H61" s="108"/>
      <c r="I61" s="10"/>
      <c r="J61" s="58"/>
      <c r="K61" s="41"/>
      <c r="L61" s="27"/>
      <c r="M61" s="31"/>
      <c r="N61" s="31"/>
    </row>
    <row r="62" spans="1:14" s="5" customFormat="1" ht="12" customHeight="1">
      <c r="A62" s="103">
        <v>2019</v>
      </c>
      <c r="B62" s="9"/>
      <c r="C62" s="30">
        <v>25373952</v>
      </c>
      <c r="D62" s="14">
        <v>92.054012713510289</v>
      </c>
      <c r="E62" s="14">
        <v>7.9459872864897045</v>
      </c>
      <c r="F62" s="60">
        <v>6758.4248743746703</v>
      </c>
      <c r="G62" s="60">
        <v>2540.9418983181945</v>
      </c>
      <c r="H62" s="108"/>
      <c r="I62" s="10"/>
      <c r="J62" s="58"/>
      <c r="K62" s="41"/>
      <c r="L62" s="27"/>
      <c r="M62" s="31"/>
      <c r="N62" s="31"/>
    </row>
    <row r="63" spans="1:14" s="5" customFormat="1" ht="12" customHeight="1">
      <c r="A63" s="73">
        <v>2020</v>
      </c>
      <c r="B63" s="105" t="s">
        <v>68</v>
      </c>
      <c r="C63" s="30">
        <v>20680341</v>
      </c>
      <c r="D63" s="14">
        <v>87.880838135115852</v>
      </c>
      <c r="E63" s="14">
        <v>12.119161864884143</v>
      </c>
      <c r="F63" s="60">
        <v>5496.5004241910074</v>
      </c>
      <c r="G63" s="60">
        <v>1483.6229314043806</v>
      </c>
      <c r="H63" s="108"/>
      <c r="I63" s="10"/>
      <c r="J63" s="58"/>
      <c r="K63" s="41"/>
      <c r="L63" s="27"/>
      <c r="M63" s="31"/>
      <c r="N63" s="31"/>
    </row>
    <row r="64" spans="1:14" s="5" customFormat="1" ht="12" customHeight="1">
      <c r="A64" s="73">
        <v>2021</v>
      </c>
      <c r="B64" s="105" t="s">
        <v>68</v>
      </c>
      <c r="C64" s="30">
        <v>21894979</v>
      </c>
      <c r="D64" s="14">
        <v>85.617026625145428</v>
      </c>
      <c r="E64" s="14">
        <v>14.382973374854574</v>
      </c>
      <c r="F64" s="60">
        <v>5813.7286973570945</v>
      </c>
      <c r="G64" s="60">
        <v>1172.3892363469515</v>
      </c>
      <c r="H64" s="108"/>
      <c r="I64" s="10"/>
      <c r="J64" s="58"/>
      <c r="K64" s="41"/>
      <c r="L64" s="27"/>
      <c r="M64" s="31"/>
      <c r="N64" s="31"/>
    </row>
    <row r="65" spans="1:14" s="5" customFormat="1" ht="12" customHeight="1">
      <c r="A65" s="73">
        <v>2022</v>
      </c>
      <c r="B65" s="105"/>
      <c r="C65" s="30">
        <v>24443433</v>
      </c>
      <c r="D65" s="14">
        <v>85.940567349929935</v>
      </c>
      <c r="E65" s="14">
        <v>14.059432650070061</v>
      </c>
      <c r="F65" s="60">
        <v>6395.6551760769107</v>
      </c>
      <c r="G65" s="60">
        <v>1676.3502055663166</v>
      </c>
      <c r="H65" s="108"/>
      <c r="I65" s="10"/>
      <c r="J65" s="58"/>
      <c r="K65" s="41"/>
      <c r="L65" s="27"/>
      <c r="M65" s="31"/>
      <c r="N65" s="31"/>
    </row>
    <row r="66" spans="1:14" s="5" customFormat="1" ht="12" customHeight="1">
      <c r="A66" s="73">
        <v>2023</v>
      </c>
      <c r="B66" s="105"/>
      <c r="C66" s="30">
        <v>26482941</v>
      </c>
      <c r="D66" s="14">
        <v>83.907508610920516</v>
      </c>
      <c r="E66" s="14">
        <v>16.092491389079484</v>
      </c>
      <c r="F66" s="60">
        <v>6849.5354187438661</v>
      </c>
      <c r="G66" s="60">
        <v>2050.2257276499886</v>
      </c>
      <c r="H66" s="108"/>
      <c r="I66" s="10"/>
      <c r="J66" s="58"/>
      <c r="K66" s="41"/>
      <c r="L66" s="27"/>
      <c r="M66" s="31"/>
      <c r="N66" s="31"/>
    </row>
    <row r="67" spans="1:14" s="5" customFormat="1" ht="12" customHeight="1">
      <c r="A67" s="73"/>
      <c r="B67" s="105"/>
      <c r="C67" s="30"/>
      <c r="D67" s="14"/>
      <c r="E67" s="14"/>
      <c r="F67" s="60"/>
      <c r="G67" s="60"/>
      <c r="H67" s="43"/>
      <c r="I67" s="10"/>
      <c r="J67" s="58"/>
      <c r="K67" s="41"/>
      <c r="L67" s="27"/>
      <c r="M67" s="31"/>
      <c r="N67" s="31"/>
    </row>
    <row r="68" spans="1:14" s="5" customFormat="1" ht="12" customHeight="1">
      <c r="A68" s="73"/>
      <c r="B68" s="105"/>
      <c r="C68" s="30"/>
      <c r="D68" s="14"/>
      <c r="E68" s="14"/>
      <c r="F68" s="60"/>
      <c r="G68" s="60"/>
      <c r="H68" s="43"/>
      <c r="I68" s="10"/>
      <c r="J68" s="58"/>
      <c r="K68" s="41"/>
      <c r="L68" s="27"/>
      <c r="M68" s="31"/>
      <c r="N68" s="31"/>
    </row>
    <row r="69" spans="1:14" s="5" customFormat="1" ht="12" customHeight="1">
      <c r="A69" s="5" t="s">
        <v>1</v>
      </c>
      <c r="C69" s="28"/>
      <c r="D69" s="10"/>
      <c r="E69" s="10"/>
      <c r="F69" s="10"/>
      <c r="G69" s="10"/>
      <c r="H69" s="10"/>
      <c r="I69" s="10"/>
      <c r="J69" s="59"/>
      <c r="K69" s="27"/>
      <c r="L69" s="27"/>
      <c r="M69" s="31"/>
      <c r="N69" s="31"/>
    </row>
    <row r="70" spans="1:14" s="5" customFormat="1" ht="12">
      <c r="A70" s="112" t="s">
        <v>14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</row>
    <row r="71" spans="1:14" s="5" customFormat="1" ht="12">
      <c r="A71" s="76" t="s">
        <v>48</v>
      </c>
      <c r="B71" s="76"/>
      <c r="C71" s="77"/>
      <c r="D71" s="78"/>
      <c r="E71" s="78"/>
      <c r="F71" s="78"/>
      <c r="G71" s="78"/>
      <c r="H71" s="78"/>
      <c r="I71" s="78"/>
      <c r="J71" s="78"/>
      <c r="K71" s="78"/>
      <c r="L71" s="78"/>
    </row>
    <row r="72" spans="1:14" s="5" customFormat="1" ht="12">
      <c r="A72" s="76" t="s">
        <v>60</v>
      </c>
      <c r="B72" s="76"/>
      <c r="C72" s="79"/>
      <c r="D72" s="78"/>
      <c r="E72" s="78"/>
      <c r="F72" s="78"/>
      <c r="G72" s="80"/>
      <c r="H72" s="80"/>
      <c r="I72" s="78"/>
      <c r="J72" s="39"/>
      <c r="K72" s="78"/>
      <c r="L72" s="78"/>
    </row>
    <row r="73" spans="1:14" s="5" customFormat="1" ht="12">
      <c r="A73" s="76" t="s">
        <v>52</v>
      </c>
      <c r="B73" s="76"/>
      <c r="C73" s="77"/>
      <c r="D73" s="78"/>
      <c r="E73" s="78"/>
      <c r="F73" s="78"/>
      <c r="G73" s="78"/>
      <c r="H73" s="78"/>
      <c r="I73" s="78"/>
      <c r="J73" s="78"/>
      <c r="K73" s="78"/>
      <c r="L73" s="78"/>
    </row>
    <row r="74" spans="1:14" s="5" customFormat="1" ht="12">
      <c r="C74" s="31"/>
    </row>
    <row r="75" spans="1:14" s="5" customFormat="1" ht="12">
      <c r="A75" s="74" t="s">
        <v>15</v>
      </c>
      <c r="B75" s="74"/>
      <c r="C75" s="31"/>
    </row>
    <row r="76" spans="1:14" s="5" customFormat="1" ht="12">
      <c r="C76" s="31"/>
    </row>
    <row r="80" spans="1:14">
      <c r="A80" s="1" t="s">
        <v>0</v>
      </c>
      <c r="B80" s="1"/>
    </row>
  </sheetData>
  <mergeCells count="19">
    <mergeCell ref="A7:F7"/>
    <mergeCell ref="G9:H9"/>
    <mergeCell ref="C9:C10"/>
    <mergeCell ref="D9:D10"/>
    <mergeCell ref="E9:E10"/>
    <mergeCell ref="F9:F10"/>
    <mergeCell ref="I9:I10"/>
    <mergeCell ref="J9:L9"/>
    <mergeCell ref="A70:L70"/>
    <mergeCell ref="C49:C50"/>
    <mergeCell ref="D49:E49"/>
    <mergeCell ref="F49:F51"/>
    <mergeCell ref="G49:G51"/>
    <mergeCell ref="D51:E51"/>
    <mergeCell ref="C29:F29"/>
    <mergeCell ref="A9:B10"/>
    <mergeCell ref="A29:B30"/>
    <mergeCell ref="A49:B51"/>
    <mergeCell ref="H49:H51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&amp;R&amp;8&amp;F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4A17-74C5-479F-A367-D6126284FA3E}">
  <dimension ref="A1:L35"/>
  <sheetViews>
    <sheetView tabSelected="1" workbookViewId="0">
      <selection activeCell="Q18" sqref="Q18"/>
    </sheetView>
  </sheetViews>
  <sheetFormatPr baseColWidth="10" defaultRowHeight="12.75"/>
  <cols>
    <col min="1" max="1" width="9" customWidth="1"/>
    <col min="2" max="2" width="23.140625" bestFit="1" customWidth="1"/>
    <col min="3" max="3" width="11.42578125" style="64" customWidth="1"/>
    <col min="9" max="9" width="10.5703125" customWidth="1"/>
  </cols>
  <sheetData>
    <row r="1" spans="1:12" ht="8.25" customHeight="1"/>
    <row r="2" spans="1:12" s="2" customFormat="1" ht="37.9" customHeight="1">
      <c r="B2" s="24"/>
    </row>
    <row r="3" spans="1:12" s="2" customFormat="1" ht="13.5" customHeight="1">
      <c r="B3" s="24"/>
      <c r="H3" s="33"/>
    </row>
    <row r="4" spans="1:12" s="2" customFormat="1">
      <c r="A4" s="3" t="s">
        <v>5</v>
      </c>
      <c r="B4" s="24"/>
      <c r="H4" s="33"/>
    </row>
    <row r="5" spans="1:12" s="2" customFormat="1">
      <c r="A5" s="3"/>
      <c r="B5" s="24"/>
      <c r="H5" s="33"/>
    </row>
    <row r="6" spans="1:12">
      <c r="A6" s="18" t="s">
        <v>67</v>
      </c>
      <c r="B6" s="18"/>
      <c r="C6" s="62"/>
    </row>
    <row r="7" spans="1:12">
      <c r="A7" s="19"/>
      <c r="B7" s="19"/>
      <c r="C7" s="63"/>
    </row>
    <row r="8" spans="1:12" s="12" customFormat="1" ht="24" customHeight="1">
      <c r="A8" s="138" t="s">
        <v>19</v>
      </c>
      <c r="B8" s="140" t="s">
        <v>20</v>
      </c>
      <c r="C8" s="82" t="s">
        <v>62</v>
      </c>
      <c r="D8" s="81" t="s">
        <v>4</v>
      </c>
      <c r="E8" s="81" t="s">
        <v>66</v>
      </c>
      <c r="F8" s="82" t="s">
        <v>62</v>
      </c>
      <c r="G8" s="81" t="s">
        <v>4</v>
      </c>
      <c r="H8" s="81" t="s">
        <v>66</v>
      </c>
      <c r="I8" s="82" t="s">
        <v>62</v>
      </c>
      <c r="J8" s="81" t="s">
        <v>4</v>
      </c>
      <c r="K8" s="88" t="s">
        <v>66</v>
      </c>
    </row>
    <row r="9" spans="1:12" s="12" customFormat="1" ht="12">
      <c r="A9" s="139"/>
      <c r="B9" s="141"/>
      <c r="C9" s="142">
        <v>2021</v>
      </c>
      <c r="D9" s="143"/>
      <c r="E9" s="144"/>
      <c r="F9" s="145">
        <v>2022</v>
      </c>
      <c r="G9" s="146"/>
      <c r="H9" s="147"/>
      <c r="I9" s="137">
        <v>2023</v>
      </c>
      <c r="J9" s="137"/>
      <c r="K9" s="137"/>
    </row>
    <row r="10" spans="1:12" s="12" customFormat="1" ht="12">
      <c r="A10" s="67"/>
      <c r="B10" s="68"/>
      <c r="C10" s="91"/>
      <c r="D10" s="89"/>
    </row>
    <row r="11" spans="1:12" s="12" customFormat="1" ht="12" customHeight="1">
      <c r="A11" s="70" t="s">
        <v>21</v>
      </c>
      <c r="B11" s="71" t="s">
        <v>22</v>
      </c>
      <c r="C11" s="90">
        <v>12</v>
      </c>
      <c r="D11" s="92">
        <v>466872</v>
      </c>
      <c r="E11" s="11">
        <v>1736493</v>
      </c>
      <c r="F11" s="93">
        <v>12</v>
      </c>
      <c r="G11" s="11">
        <v>716110</v>
      </c>
      <c r="H11" s="11">
        <v>2016000</v>
      </c>
      <c r="I11" s="11">
        <v>12</v>
      </c>
      <c r="J11" s="11">
        <v>926691</v>
      </c>
      <c r="K11" s="11">
        <v>2057975</v>
      </c>
      <c r="L11" s="11"/>
    </row>
    <row r="12" spans="1:12" s="12" customFormat="1" ht="12" customHeight="1">
      <c r="A12" s="70" t="s">
        <v>23</v>
      </c>
      <c r="B12" s="71" t="s">
        <v>24</v>
      </c>
      <c r="C12" s="87">
        <v>5</v>
      </c>
      <c r="D12" s="11">
        <v>320679</v>
      </c>
      <c r="E12" s="11">
        <v>1422606</v>
      </c>
      <c r="F12" s="93">
        <v>6</v>
      </c>
      <c r="G12" s="11">
        <v>423980</v>
      </c>
      <c r="H12" s="11">
        <v>1522387</v>
      </c>
      <c r="I12" s="11">
        <v>6</v>
      </c>
      <c r="J12" s="11">
        <v>528940</v>
      </c>
      <c r="K12" s="11">
        <v>1572879</v>
      </c>
      <c r="L12" s="11"/>
    </row>
    <row r="13" spans="1:12" s="12" customFormat="1" ht="12" customHeight="1">
      <c r="A13" s="70" t="s">
        <v>25</v>
      </c>
      <c r="B13" s="71" t="s">
        <v>26</v>
      </c>
      <c r="C13" s="87">
        <v>8</v>
      </c>
      <c r="D13" s="11">
        <v>385501</v>
      </c>
      <c r="E13" s="11">
        <v>1533733</v>
      </c>
      <c r="F13" s="93">
        <v>8</v>
      </c>
      <c r="G13" s="11">
        <v>516623</v>
      </c>
      <c r="H13" s="11">
        <v>1761768</v>
      </c>
      <c r="I13" s="11">
        <v>8</v>
      </c>
      <c r="J13" s="11">
        <v>516623</v>
      </c>
      <c r="K13" s="11">
        <v>1952782</v>
      </c>
      <c r="L13" s="11"/>
    </row>
    <row r="14" spans="1:12" s="12" customFormat="1" ht="12" customHeight="1">
      <c r="A14" s="70" t="s">
        <v>27</v>
      </c>
      <c r="B14" s="71" t="s">
        <v>28</v>
      </c>
      <c r="C14" s="87">
        <v>7</v>
      </c>
      <c r="D14" s="11">
        <v>412501</v>
      </c>
      <c r="E14" s="11">
        <v>1294384</v>
      </c>
      <c r="F14" s="93">
        <v>7</v>
      </c>
      <c r="G14" s="11">
        <v>507390</v>
      </c>
      <c r="H14" s="11">
        <v>1429752</v>
      </c>
      <c r="I14" s="11">
        <v>7</v>
      </c>
      <c r="J14" s="11">
        <v>593574</v>
      </c>
      <c r="K14" s="11">
        <v>1419015</v>
      </c>
      <c r="L14" s="11"/>
    </row>
    <row r="15" spans="1:12" s="12" customFormat="1" ht="12" customHeight="1">
      <c r="A15" s="70" t="s">
        <v>29</v>
      </c>
      <c r="B15" s="71" t="s">
        <v>30</v>
      </c>
      <c r="C15" s="87">
        <v>7</v>
      </c>
      <c r="D15" s="11">
        <v>286198</v>
      </c>
      <c r="E15" s="11">
        <v>1114730</v>
      </c>
      <c r="F15" s="93">
        <v>7</v>
      </c>
      <c r="G15" s="11">
        <v>420832</v>
      </c>
      <c r="H15" s="11">
        <v>1249347</v>
      </c>
      <c r="I15" s="11">
        <v>7</v>
      </c>
      <c r="J15" s="11">
        <v>601339</v>
      </c>
      <c r="K15" s="11">
        <v>1366015</v>
      </c>
      <c r="L15" s="11"/>
    </row>
    <row r="16" spans="1:12" s="12" customFormat="1" ht="12" customHeight="1">
      <c r="A16" s="70" t="s">
        <v>31</v>
      </c>
      <c r="B16" s="71" t="s">
        <v>32</v>
      </c>
      <c r="C16" s="87">
        <v>6</v>
      </c>
      <c r="D16" s="11">
        <v>323163</v>
      </c>
      <c r="E16" s="11">
        <v>1997237</v>
      </c>
      <c r="F16" s="93">
        <v>6</v>
      </c>
      <c r="G16" s="11">
        <v>477884</v>
      </c>
      <c r="H16" s="11">
        <v>2152459</v>
      </c>
      <c r="I16" s="11">
        <v>6</v>
      </c>
      <c r="J16" s="11">
        <v>598644</v>
      </c>
      <c r="K16" s="11">
        <v>2143456</v>
      </c>
      <c r="L16" s="11"/>
    </row>
    <row r="17" spans="1:12" s="12" customFormat="1" ht="12" customHeight="1">
      <c r="A17" s="70" t="s">
        <v>33</v>
      </c>
      <c r="B17" s="71" t="s">
        <v>34</v>
      </c>
      <c r="C17" s="87">
        <v>7</v>
      </c>
      <c r="D17" s="11">
        <v>276967</v>
      </c>
      <c r="E17" s="11">
        <v>1151151</v>
      </c>
      <c r="F17" s="93">
        <v>7</v>
      </c>
      <c r="G17" s="11">
        <v>437728</v>
      </c>
      <c r="H17" s="11">
        <v>1471462</v>
      </c>
      <c r="I17" s="11">
        <v>7</v>
      </c>
      <c r="J17" s="11">
        <v>543409</v>
      </c>
      <c r="K17" s="11">
        <v>1565512</v>
      </c>
      <c r="L17" s="11"/>
    </row>
    <row r="18" spans="1:12" s="12" customFormat="1" ht="12" customHeight="1">
      <c r="A18" s="70" t="s">
        <v>35</v>
      </c>
      <c r="B18" s="71" t="s">
        <v>36</v>
      </c>
      <c r="C18" s="87">
        <v>4</v>
      </c>
      <c r="D18" s="11">
        <v>242191</v>
      </c>
      <c r="E18" s="11">
        <v>1271274</v>
      </c>
      <c r="F18" s="93">
        <v>4</v>
      </c>
      <c r="G18" s="11">
        <v>378050</v>
      </c>
      <c r="H18" s="11">
        <v>1411307</v>
      </c>
      <c r="I18" s="11">
        <v>4</v>
      </c>
      <c r="J18" s="11">
        <v>393484</v>
      </c>
      <c r="K18" s="11">
        <v>1442335</v>
      </c>
      <c r="L18" s="11"/>
    </row>
    <row r="19" spans="1:12" s="12" customFormat="1" ht="12" customHeight="1">
      <c r="A19" s="70" t="s">
        <v>37</v>
      </c>
      <c r="B19" s="71" t="s">
        <v>38</v>
      </c>
      <c r="C19" s="87">
        <v>8</v>
      </c>
      <c r="D19" s="11">
        <v>211005</v>
      </c>
      <c r="E19" s="11">
        <v>1062741</v>
      </c>
      <c r="F19" s="93">
        <v>8</v>
      </c>
      <c r="G19" s="11">
        <v>258063</v>
      </c>
      <c r="H19" s="11">
        <v>1170322</v>
      </c>
      <c r="I19" s="11">
        <v>8</v>
      </c>
      <c r="J19" s="11">
        <v>351997</v>
      </c>
      <c r="K19" s="11">
        <v>1170322</v>
      </c>
      <c r="L19" s="11"/>
    </row>
    <row r="20" spans="1:12" s="12" customFormat="1" ht="12" customHeight="1">
      <c r="A20" s="70" t="s">
        <v>39</v>
      </c>
      <c r="B20" s="71" t="s">
        <v>40</v>
      </c>
      <c r="C20" s="87">
        <v>6</v>
      </c>
      <c r="D20" s="11">
        <v>346048</v>
      </c>
      <c r="E20" s="11">
        <v>1013530</v>
      </c>
      <c r="F20" s="93">
        <v>6</v>
      </c>
      <c r="G20" s="11">
        <v>341524</v>
      </c>
      <c r="H20" s="11">
        <v>1093972</v>
      </c>
      <c r="I20" s="11">
        <v>6</v>
      </c>
      <c r="J20" s="11">
        <v>507402</v>
      </c>
      <c r="K20" s="11">
        <v>1235637</v>
      </c>
      <c r="L20" s="11"/>
    </row>
    <row r="21" spans="1:12" s="12" customFormat="1" ht="12" customHeight="1">
      <c r="A21" s="70" t="s">
        <v>41</v>
      </c>
      <c r="B21" s="71" t="s">
        <v>42</v>
      </c>
      <c r="C21" s="87">
        <v>4</v>
      </c>
      <c r="D21" s="11">
        <v>247279</v>
      </c>
      <c r="E21" s="11">
        <v>1342672</v>
      </c>
      <c r="F21" s="93">
        <v>4</v>
      </c>
      <c r="G21" s="11">
        <v>351566</v>
      </c>
      <c r="H21" s="11">
        <v>1445199</v>
      </c>
      <c r="I21" s="11">
        <v>4</v>
      </c>
      <c r="J21" s="11">
        <v>479442</v>
      </c>
      <c r="K21" s="11">
        <v>1581303</v>
      </c>
      <c r="L21" s="11"/>
    </row>
    <row r="22" spans="1:12" s="12" customFormat="1" ht="12" customHeight="1">
      <c r="A22" s="70" t="s">
        <v>43</v>
      </c>
      <c r="B22" s="71" t="s">
        <v>44</v>
      </c>
      <c r="C22" s="87">
        <v>7</v>
      </c>
      <c r="D22" s="11">
        <v>289632</v>
      </c>
      <c r="E22" s="11">
        <v>1223008</v>
      </c>
      <c r="F22" s="93">
        <v>7</v>
      </c>
      <c r="G22" s="11">
        <v>362745</v>
      </c>
      <c r="H22" s="11">
        <v>1372528</v>
      </c>
      <c r="I22" s="11">
        <v>7</v>
      </c>
      <c r="J22" s="11">
        <v>424593</v>
      </c>
      <c r="K22" s="11">
        <v>1480990</v>
      </c>
      <c r="L22" s="11"/>
    </row>
    <row r="23" spans="1:12" s="12" customFormat="1" ht="22.5" customHeight="1">
      <c r="A23" s="70"/>
      <c r="B23" s="96" t="s">
        <v>63</v>
      </c>
      <c r="C23" s="98">
        <v>81</v>
      </c>
      <c r="D23" s="99">
        <v>3808036</v>
      </c>
      <c r="E23" s="99">
        <v>16163559</v>
      </c>
      <c r="F23" s="95">
        <v>82</v>
      </c>
      <c r="G23" s="99">
        <v>5192495</v>
      </c>
      <c r="H23" s="99">
        <v>18096503</v>
      </c>
      <c r="I23" s="99">
        <v>82</v>
      </c>
      <c r="J23" s="99">
        <v>6466138</v>
      </c>
      <c r="K23" s="99">
        <v>18988221</v>
      </c>
      <c r="L23" s="11"/>
    </row>
    <row r="24" spans="1:12" s="12" customFormat="1" ht="27.75" customHeight="1">
      <c r="A24" s="70"/>
      <c r="B24" s="84" t="s">
        <v>64</v>
      </c>
      <c r="C24" s="87">
        <v>2</v>
      </c>
      <c r="D24" s="11">
        <v>607278</v>
      </c>
      <c r="E24" s="11">
        <v>2582271</v>
      </c>
      <c r="F24" s="93">
        <v>2</v>
      </c>
      <c r="G24" s="11">
        <v>939014</v>
      </c>
      <c r="H24" s="11">
        <v>2910322</v>
      </c>
      <c r="I24" s="11">
        <v>2</v>
      </c>
      <c r="J24" s="11">
        <v>1212371</v>
      </c>
      <c r="K24" s="11">
        <v>3108822</v>
      </c>
      <c r="L24" s="11"/>
    </row>
    <row r="25" spans="1:12" s="86" customFormat="1" ht="16.5" customHeight="1">
      <c r="A25" s="85"/>
      <c r="B25" s="97" t="s">
        <v>65</v>
      </c>
      <c r="C25" s="98">
        <v>83</v>
      </c>
      <c r="D25" s="94">
        <v>4415314</v>
      </c>
      <c r="E25" s="94">
        <v>18745830</v>
      </c>
      <c r="F25" s="95">
        <v>84</v>
      </c>
      <c r="G25" s="94">
        <v>6131509</v>
      </c>
      <c r="H25" s="94">
        <v>21006825</v>
      </c>
      <c r="I25" s="94">
        <v>84</v>
      </c>
      <c r="J25" s="94">
        <v>7678509</v>
      </c>
      <c r="K25" s="94">
        <v>22097043</v>
      </c>
      <c r="L25" s="94"/>
    </row>
    <row r="26" spans="1:12" s="12" customFormat="1" ht="12" customHeight="1">
      <c r="A26" s="70"/>
      <c r="B26" s="71"/>
      <c r="C26" s="72"/>
      <c r="F26" s="73"/>
    </row>
    <row r="27" spans="1:12" s="12" customFormat="1" ht="12" customHeight="1">
      <c r="A27" s="70"/>
      <c r="B27" s="71"/>
      <c r="C27" s="72"/>
      <c r="F27" s="73"/>
    </row>
    <row r="28" spans="1:12" s="12" customFormat="1" ht="12" customHeight="1">
      <c r="A28" s="83" t="s">
        <v>14</v>
      </c>
      <c r="B28" s="71"/>
      <c r="C28" s="72"/>
      <c r="F28" s="73"/>
    </row>
    <row r="29" spans="1:12">
      <c r="E29" s="23"/>
      <c r="F29" s="109"/>
    </row>
    <row r="30" spans="1:12">
      <c r="A30" s="20" t="s">
        <v>15</v>
      </c>
      <c r="E30" s="23"/>
      <c r="F30" s="109"/>
    </row>
    <row r="31" spans="1:12">
      <c r="A31" s="2"/>
      <c r="E31" s="23"/>
      <c r="F31" s="109"/>
    </row>
    <row r="32" spans="1:12">
      <c r="A32" s="2"/>
      <c r="E32" s="23"/>
      <c r="F32" s="109"/>
    </row>
    <row r="33" spans="1:6">
      <c r="A33" s="2"/>
      <c r="E33" s="22"/>
      <c r="F33" s="21"/>
    </row>
    <row r="35" spans="1:6">
      <c r="A35" s="1" t="s">
        <v>0</v>
      </c>
    </row>
  </sheetData>
  <mergeCells count="7">
    <mergeCell ref="I9:K9"/>
    <mergeCell ref="F29:F30"/>
    <mergeCell ref="F31:F32"/>
    <mergeCell ref="A8:A9"/>
    <mergeCell ref="B8:B9"/>
    <mergeCell ref="C9:E9"/>
    <mergeCell ref="F9:H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Amt für Statistik Berlin-Brandenburg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Verbraucherpreise</dc:title>
  <dc:creator>Amt für Statistik Berlin-Brandenburg</dc:creator>
  <cp:lastModifiedBy>Stiller, Heike</cp:lastModifiedBy>
  <cp:lastPrinted>2024-10-09T08:42:54Z</cp:lastPrinted>
  <dcterms:created xsi:type="dcterms:W3CDTF">2000-12-08T11:19:40Z</dcterms:created>
  <dcterms:modified xsi:type="dcterms:W3CDTF">2024-10-14T10:02:34Z</dcterms:modified>
</cp:coreProperties>
</file>