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l\Dropbox (GhassanGT)\Kiran\InSync\PhDResearch\ResearchNotes\ProgressReports\OCT\OCT_Contrastive_Explanations\"/>
    </mc:Choice>
  </mc:AlternateContent>
  <xr:revisionPtr revIDLastSave="0" documentId="13_ncr:1_{ACFB21B4-87BD-4B0C-B83A-7ADC06CEF1BD}" xr6:coauthVersionLast="47" xr6:coauthVersionMax="47" xr10:uidLastSave="{00000000-0000-0000-0000-000000000000}"/>
  <bookViews>
    <workbookView xWindow="-108" yWindow="-108" windowWidth="23256" windowHeight="12576" xr2:uid="{C27708F7-1164-46C9-9363-FC3094E34A25}"/>
  </bookViews>
  <sheets>
    <sheet name="DRSS" sheetId="3" r:id="rId1"/>
  </sheets>
  <externalReferences>
    <externalReference r:id="rId2"/>
  </externalReferences>
  <definedNames>
    <definedName name="_xlnm._FilterDatabase" localSheetId="0" hidden="1">DRSS!$A$2:$BO$43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6" i="3" l="1"/>
  <c r="R146" i="3"/>
  <c r="Q146" i="3"/>
  <c r="O146" i="3"/>
  <c r="N146" i="3"/>
  <c r="M146" i="3"/>
  <c r="K146" i="3"/>
  <c r="J146" i="3"/>
  <c r="I146" i="3"/>
  <c r="S145" i="3"/>
  <c r="R145" i="3"/>
  <c r="Q145" i="3"/>
  <c r="O145" i="3"/>
  <c r="N145" i="3"/>
  <c r="M145" i="3"/>
  <c r="K145" i="3"/>
  <c r="J145" i="3"/>
  <c r="I145" i="3"/>
  <c r="S144" i="3"/>
  <c r="R144" i="3"/>
  <c r="Q144" i="3"/>
  <c r="O144" i="3"/>
  <c r="N144" i="3"/>
  <c r="M144" i="3"/>
  <c r="K144" i="3"/>
  <c r="J144" i="3"/>
  <c r="I144" i="3"/>
  <c r="S143" i="3"/>
  <c r="R143" i="3"/>
  <c r="Q143" i="3"/>
  <c r="O143" i="3"/>
  <c r="N143" i="3"/>
  <c r="M143" i="3"/>
  <c r="K143" i="3"/>
  <c r="J143" i="3"/>
  <c r="I143" i="3"/>
  <c r="S142" i="3"/>
  <c r="R142" i="3"/>
  <c r="Q142" i="3"/>
  <c r="O142" i="3"/>
  <c r="N142" i="3"/>
  <c r="M142" i="3"/>
  <c r="K142" i="3"/>
  <c r="J142" i="3"/>
  <c r="I142" i="3"/>
  <c r="S141" i="3"/>
  <c r="R141" i="3"/>
  <c r="Q141" i="3"/>
  <c r="O141" i="3"/>
  <c r="N141" i="3"/>
  <c r="M141" i="3"/>
  <c r="K141" i="3"/>
  <c r="J141" i="3"/>
  <c r="I141" i="3"/>
  <c r="S140" i="3"/>
  <c r="R140" i="3"/>
  <c r="Q140" i="3"/>
  <c r="O140" i="3"/>
  <c r="N140" i="3"/>
  <c r="M140" i="3"/>
  <c r="K140" i="3"/>
  <c r="J140" i="3"/>
  <c r="I140" i="3"/>
  <c r="S139" i="3"/>
  <c r="R139" i="3"/>
  <c r="Q139" i="3"/>
  <c r="O139" i="3"/>
  <c r="N139" i="3"/>
  <c r="M139" i="3"/>
  <c r="K139" i="3"/>
  <c r="J139" i="3"/>
  <c r="I139" i="3"/>
  <c r="S138" i="3"/>
  <c r="R138" i="3"/>
  <c r="Q138" i="3"/>
  <c r="O138" i="3"/>
  <c r="N138" i="3"/>
  <c r="M138" i="3"/>
  <c r="K138" i="3"/>
  <c r="J138" i="3"/>
  <c r="I138" i="3"/>
  <c r="S137" i="3"/>
  <c r="R137" i="3"/>
  <c r="Q137" i="3"/>
  <c r="O137" i="3"/>
  <c r="N137" i="3"/>
  <c r="M137" i="3"/>
  <c r="K137" i="3"/>
  <c r="J137" i="3"/>
  <c r="I137" i="3"/>
  <c r="BN45" i="3"/>
  <c r="BK45" i="3"/>
  <c r="BH45" i="3"/>
  <c r="BE45" i="3"/>
  <c r="BB45" i="3"/>
  <c r="AY45" i="3"/>
  <c r="AV45" i="3"/>
  <c r="AS45" i="3"/>
  <c r="AP45" i="3"/>
  <c r="AM45" i="3"/>
  <c r="AJ45" i="3"/>
  <c r="AG45" i="3"/>
  <c r="AD45" i="3"/>
  <c r="AA45" i="3"/>
  <c r="X45" i="3"/>
  <c r="U45" i="3"/>
  <c r="R45" i="3"/>
  <c r="O45" i="3"/>
  <c r="L45" i="3"/>
  <c r="I45" i="3"/>
  <c r="E45" i="3"/>
  <c r="D45" i="3"/>
  <c r="A45" i="3"/>
  <c r="BN43" i="3"/>
  <c r="BK43" i="3"/>
  <c r="BH43" i="3"/>
  <c r="BE43" i="3"/>
  <c r="BB43" i="3"/>
  <c r="AY43" i="3"/>
  <c r="AV43" i="3"/>
  <c r="AS43" i="3"/>
  <c r="AP43" i="3"/>
  <c r="AM43" i="3"/>
  <c r="AJ43" i="3"/>
  <c r="AG43" i="3"/>
  <c r="AD43" i="3"/>
  <c r="AA43" i="3"/>
  <c r="X43" i="3"/>
  <c r="U43" i="3"/>
  <c r="R43" i="3"/>
  <c r="O43" i="3"/>
  <c r="L43" i="3"/>
  <c r="I43" i="3"/>
  <c r="E43" i="3"/>
  <c r="D43" i="3"/>
  <c r="A43" i="3"/>
  <c r="BN42" i="3"/>
  <c r="BK42" i="3"/>
  <c r="BH42" i="3"/>
  <c r="BE42" i="3"/>
  <c r="BB42" i="3"/>
  <c r="AY42" i="3"/>
  <c r="AV42" i="3"/>
  <c r="AS42" i="3"/>
  <c r="AP42" i="3"/>
  <c r="AM42" i="3"/>
  <c r="AJ42" i="3"/>
  <c r="AG42" i="3"/>
  <c r="AD42" i="3"/>
  <c r="AA42" i="3"/>
  <c r="X42" i="3"/>
  <c r="U42" i="3"/>
  <c r="R42" i="3"/>
  <c r="O42" i="3"/>
  <c r="L42" i="3"/>
  <c r="I42" i="3"/>
  <c r="E42" i="3"/>
  <c r="D42" i="3"/>
  <c r="A42" i="3"/>
  <c r="BN41" i="3"/>
  <c r="BK41" i="3"/>
  <c r="BH41" i="3"/>
  <c r="BE41" i="3"/>
  <c r="BB41" i="3"/>
  <c r="AY41" i="3"/>
  <c r="AV41" i="3"/>
  <c r="AS41" i="3"/>
  <c r="AP41" i="3"/>
  <c r="AM41" i="3"/>
  <c r="AJ41" i="3"/>
  <c r="AG41" i="3"/>
  <c r="AD41" i="3"/>
  <c r="AA41" i="3"/>
  <c r="X41" i="3"/>
  <c r="U41" i="3"/>
  <c r="R41" i="3"/>
  <c r="O41" i="3"/>
  <c r="L41" i="3"/>
  <c r="I41" i="3"/>
  <c r="E41" i="3"/>
  <c r="D41" i="3"/>
  <c r="A41" i="3"/>
  <c r="BN40" i="3"/>
  <c r="BK40" i="3"/>
  <c r="BH40" i="3"/>
  <c r="BE40" i="3"/>
  <c r="BB40" i="3"/>
  <c r="AY40" i="3"/>
  <c r="AV40" i="3"/>
  <c r="AS40" i="3"/>
  <c r="AP40" i="3"/>
  <c r="AM40" i="3"/>
  <c r="AJ40" i="3"/>
  <c r="AG40" i="3"/>
  <c r="AD40" i="3"/>
  <c r="AA40" i="3"/>
  <c r="X40" i="3"/>
  <c r="U40" i="3"/>
  <c r="R40" i="3"/>
  <c r="O40" i="3"/>
  <c r="L40" i="3"/>
  <c r="I40" i="3"/>
  <c r="E40" i="3"/>
  <c r="D40" i="3"/>
  <c r="A40" i="3"/>
  <c r="BN39" i="3"/>
  <c r="BK39" i="3"/>
  <c r="BH39" i="3"/>
  <c r="BE39" i="3"/>
  <c r="BB39" i="3"/>
  <c r="AY39" i="3"/>
  <c r="AV39" i="3"/>
  <c r="AS39" i="3"/>
  <c r="AP39" i="3"/>
  <c r="AM39" i="3"/>
  <c r="AJ39" i="3"/>
  <c r="AG39" i="3"/>
  <c r="AD39" i="3"/>
  <c r="U39" i="3"/>
  <c r="R39" i="3"/>
  <c r="O39" i="3"/>
  <c r="L39" i="3"/>
  <c r="I39" i="3"/>
  <c r="E39" i="3"/>
  <c r="D39" i="3"/>
  <c r="A39" i="3"/>
  <c r="BN38" i="3"/>
  <c r="BK38" i="3"/>
  <c r="BH38" i="3"/>
  <c r="BE38" i="3"/>
  <c r="BB38" i="3"/>
  <c r="AY38" i="3"/>
  <c r="AV38" i="3"/>
  <c r="AS38" i="3"/>
  <c r="AP38" i="3"/>
  <c r="AM38" i="3"/>
  <c r="AJ38" i="3"/>
  <c r="AG38" i="3"/>
  <c r="AD38" i="3"/>
  <c r="AA38" i="3"/>
  <c r="X38" i="3"/>
  <c r="U38" i="3"/>
  <c r="R38" i="3"/>
  <c r="O38" i="3"/>
  <c r="L38" i="3"/>
  <c r="I38" i="3"/>
  <c r="E38" i="3"/>
  <c r="D38" i="3"/>
  <c r="A38" i="3"/>
  <c r="BN37" i="3"/>
  <c r="BK37" i="3"/>
  <c r="BH37" i="3"/>
  <c r="BE37" i="3"/>
  <c r="BB37" i="3"/>
  <c r="AY37" i="3"/>
  <c r="AV37" i="3"/>
  <c r="AS37" i="3"/>
  <c r="AP37" i="3"/>
  <c r="AM37" i="3"/>
  <c r="AJ37" i="3"/>
  <c r="AG37" i="3"/>
  <c r="AD37" i="3"/>
  <c r="AA37" i="3"/>
  <c r="X37" i="3"/>
  <c r="U37" i="3"/>
  <c r="R37" i="3"/>
  <c r="O37" i="3"/>
  <c r="L37" i="3"/>
  <c r="I37" i="3"/>
  <c r="E37" i="3"/>
  <c r="D37" i="3"/>
  <c r="A37" i="3"/>
  <c r="BN36" i="3"/>
  <c r="BK36" i="3"/>
  <c r="BH36" i="3"/>
  <c r="BE36" i="3"/>
  <c r="BB36" i="3"/>
  <c r="AY36" i="3"/>
  <c r="AV36" i="3"/>
  <c r="AS36" i="3"/>
  <c r="AP36" i="3"/>
  <c r="AM36" i="3"/>
  <c r="AJ36" i="3"/>
  <c r="AG36" i="3"/>
  <c r="AD36" i="3"/>
  <c r="AA36" i="3"/>
  <c r="X36" i="3"/>
  <c r="U36" i="3"/>
  <c r="R36" i="3"/>
  <c r="O36" i="3"/>
  <c r="L36" i="3"/>
  <c r="I36" i="3"/>
  <c r="E36" i="3"/>
  <c r="D36" i="3"/>
  <c r="A36" i="3"/>
  <c r="BN35" i="3"/>
  <c r="BK35" i="3"/>
  <c r="BH35" i="3"/>
  <c r="BE35" i="3"/>
  <c r="BB35" i="3"/>
  <c r="AY35" i="3"/>
  <c r="AV35" i="3"/>
  <c r="AS35" i="3"/>
  <c r="AP35" i="3"/>
  <c r="AM35" i="3"/>
  <c r="AJ35" i="3"/>
  <c r="AG35" i="3"/>
  <c r="AD35" i="3"/>
  <c r="AA35" i="3"/>
  <c r="X35" i="3"/>
  <c r="U35" i="3"/>
  <c r="R35" i="3"/>
  <c r="O35" i="3"/>
  <c r="L35" i="3"/>
  <c r="I35" i="3"/>
  <c r="E35" i="3"/>
  <c r="D35" i="3"/>
  <c r="A35" i="3"/>
  <c r="BN34" i="3"/>
  <c r="BK34" i="3"/>
  <c r="BH34" i="3"/>
  <c r="BE34" i="3"/>
  <c r="BB34" i="3"/>
  <c r="AY34" i="3"/>
  <c r="AV34" i="3"/>
  <c r="AS34" i="3"/>
  <c r="AP34" i="3"/>
  <c r="AM34" i="3"/>
  <c r="AJ34" i="3"/>
  <c r="AG34" i="3"/>
  <c r="AD34" i="3"/>
  <c r="AA34" i="3"/>
  <c r="X34" i="3"/>
  <c r="U34" i="3"/>
  <c r="R34" i="3"/>
  <c r="O34" i="3"/>
  <c r="L34" i="3"/>
  <c r="I34" i="3"/>
  <c r="E34" i="3"/>
  <c r="D34" i="3"/>
  <c r="A34" i="3"/>
  <c r="BN33" i="3"/>
  <c r="BK33" i="3"/>
  <c r="BH33" i="3"/>
  <c r="BE33" i="3"/>
  <c r="BB33" i="3"/>
  <c r="AY33" i="3"/>
  <c r="AV33" i="3"/>
  <c r="AS33" i="3"/>
  <c r="AP33" i="3"/>
  <c r="AM33" i="3"/>
  <c r="AJ33" i="3"/>
  <c r="AG33" i="3"/>
  <c r="AD33" i="3"/>
  <c r="AA33" i="3"/>
  <c r="X33" i="3"/>
  <c r="U33" i="3"/>
  <c r="R33" i="3"/>
  <c r="O33" i="3"/>
  <c r="L33" i="3"/>
  <c r="I33" i="3"/>
  <c r="E33" i="3"/>
  <c r="D33" i="3"/>
  <c r="A33" i="3"/>
  <c r="BN32" i="3"/>
  <c r="BK32" i="3"/>
  <c r="BH32" i="3"/>
  <c r="BE32" i="3"/>
  <c r="BB32" i="3"/>
  <c r="AY32" i="3"/>
  <c r="AV32" i="3"/>
  <c r="AS32" i="3"/>
  <c r="AP32" i="3"/>
  <c r="AM32" i="3"/>
  <c r="AJ32" i="3"/>
  <c r="AG32" i="3"/>
  <c r="AD32" i="3"/>
  <c r="AA32" i="3"/>
  <c r="X32" i="3"/>
  <c r="U32" i="3"/>
  <c r="R32" i="3"/>
  <c r="O32" i="3"/>
  <c r="L32" i="3"/>
  <c r="I32" i="3"/>
  <c r="E32" i="3"/>
  <c r="D32" i="3"/>
  <c r="A32" i="3"/>
  <c r="BN31" i="3"/>
  <c r="BK31" i="3"/>
  <c r="BH31" i="3"/>
  <c r="BE31" i="3"/>
  <c r="BB31" i="3"/>
  <c r="AY31" i="3"/>
  <c r="AV31" i="3"/>
  <c r="AS31" i="3"/>
  <c r="AP31" i="3"/>
  <c r="AM31" i="3"/>
  <c r="AJ31" i="3"/>
  <c r="AG31" i="3"/>
  <c r="AD31" i="3"/>
  <c r="AA31" i="3"/>
  <c r="X31" i="3"/>
  <c r="U31" i="3"/>
  <c r="R31" i="3"/>
  <c r="O31" i="3"/>
  <c r="L31" i="3"/>
  <c r="I31" i="3"/>
  <c r="E31" i="3"/>
  <c r="D31" i="3"/>
  <c r="A31" i="3"/>
  <c r="BN30" i="3"/>
  <c r="BK30" i="3"/>
  <c r="BH30" i="3"/>
  <c r="BE30" i="3"/>
  <c r="BB30" i="3"/>
  <c r="AY30" i="3"/>
  <c r="AV30" i="3"/>
  <c r="AS30" i="3"/>
  <c r="AP30" i="3"/>
  <c r="AM30" i="3"/>
  <c r="AJ30" i="3"/>
  <c r="AG30" i="3"/>
  <c r="AD30" i="3"/>
  <c r="AA30" i="3"/>
  <c r="X30" i="3"/>
  <c r="U30" i="3"/>
  <c r="R30" i="3"/>
  <c r="O30" i="3"/>
  <c r="L30" i="3"/>
  <c r="I30" i="3"/>
  <c r="E30" i="3"/>
  <c r="D30" i="3"/>
  <c r="A30" i="3"/>
  <c r="BN29" i="3"/>
  <c r="BK29" i="3"/>
  <c r="BH29" i="3"/>
  <c r="BE29" i="3"/>
  <c r="BB29" i="3"/>
  <c r="AY29" i="3"/>
  <c r="AV29" i="3"/>
  <c r="AS29" i="3"/>
  <c r="AP29" i="3"/>
  <c r="AM29" i="3"/>
  <c r="AJ29" i="3"/>
  <c r="AG29" i="3"/>
  <c r="AD29" i="3"/>
  <c r="AA29" i="3"/>
  <c r="X29" i="3"/>
  <c r="U29" i="3"/>
  <c r="R29" i="3"/>
  <c r="O29" i="3"/>
  <c r="L29" i="3"/>
  <c r="I29" i="3"/>
  <c r="E29" i="3"/>
  <c r="D29" i="3"/>
  <c r="A29" i="3"/>
  <c r="BN28" i="3"/>
  <c r="BK28" i="3"/>
  <c r="BH28" i="3"/>
  <c r="BE28" i="3"/>
  <c r="BB28" i="3"/>
  <c r="AY28" i="3"/>
  <c r="AV28" i="3"/>
  <c r="AS28" i="3"/>
  <c r="AP28" i="3"/>
  <c r="AM28" i="3"/>
  <c r="AJ28" i="3"/>
  <c r="AG28" i="3"/>
  <c r="AD28" i="3"/>
  <c r="AA28" i="3"/>
  <c r="X28" i="3"/>
  <c r="U28" i="3"/>
  <c r="R28" i="3"/>
  <c r="O28" i="3"/>
  <c r="L28" i="3"/>
  <c r="I28" i="3"/>
  <c r="E28" i="3"/>
  <c r="D28" i="3"/>
  <c r="A28" i="3"/>
  <c r="BN27" i="3"/>
  <c r="BK27" i="3"/>
  <c r="BH27" i="3"/>
  <c r="BE27" i="3"/>
  <c r="BB27" i="3"/>
  <c r="AY27" i="3"/>
  <c r="AV27" i="3"/>
  <c r="AS27" i="3"/>
  <c r="AP27" i="3"/>
  <c r="AM27" i="3"/>
  <c r="AJ27" i="3"/>
  <c r="AG27" i="3"/>
  <c r="AD27" i="3"/>
  <c r="AA27" i="3"/>
  <c r="X27" i="3"/>
  <c r="U27" i="3"/>
  <c r="R27" i="3"/>
  <c r="O27" i="3"/>
  <c r="L27" i="3"/>
  <c r="I27" i="3"/>
  <c r="E27" i="3"/>
  <c r="D27" i="3"/>
  <c r="A27" i="3"/>
  <c r="BN26" i="3"/>
  <c r="BK26" i="3"/>
  <c r="BH26" i="3"/>
  <c r="BE26" i="3"/>
  <c r="BB26" i="3"/>
  <c r="AY26" i="3"/>
  <c r="AV26" i="3"/>
  <c r="AS26" i="3"/>
  <c r="AP26" i="3"/>
  <c r="AM26" i="3"/>
  <c r="AJ26" i="3"/>
  <c r="AG26" i="3"/>
  <c r="AD26" i="3"/>
  <c r="AA26" i="3"/>
  <c r="X26" i="3"/>
  <c r="U26" i="3"/>
  <c r="R26" i="3"/>
  <c r="O26" i="3"/>
  <c r="L26" i="3"/>
  <c r="I26" i="3"/>
  <c r="E26" i="3"/>
  <c r="D26" i="3"/>
  <c r="A26" i="3"/>
  <c r="BN25" i="3"/>
  <c r="BK25" i="3"/>
  <c r="BH25" i="3"/>
  <c r="BE25" i="3"/>
  <c r="BB25" i="3"/>
  <c r="AY25" i="3"/>
  <c r="AV25" i="3"/>
  <c r="AS25" i="3"/>
  <c r="AP25" i="3"/>
  <c r="AM25" i="3"/>
  <c r="AJ25" i="3"/>
  <c r="AG25" i="3"/>
  <c r="AD25" i="3"/>
  <c r="AA25" i="3"/>
  <c r="X25" i="3"/>
  <c r="U25" i="3"/>
  <c r="R25" i="3"/>
  <c r="O25" i="3"/>
  <c r="L25" i="3"/>
  <c r="I25" i="3"/>
  <c r="E25" i="3"/>
  <c r="D25" i="3"/>
  <c r="A25" i="3"/>
  <c r="BN24" i="3"/>
  <c r="BK24" i="3"/>
  <c r="BH24" i="3"/>
  <c r="BE24" i="3"/>
  <c r="BB24" i="3"/>
  <c r="AY24" i="3"/>
  <c r="AV24" i="3"/>
  <c r="AS24" i="3"/>
  <c r="AP24" i="3"/>
  <c r="AM24" i="3"/>
  <c r="AJ24" i="3"/>
  <c r="AG24" i="3"/>
  <c r="AD24" i="3"/>
  <c r="AA24" i="3"/>
  <c r="X24" i="3"/>
  <c r="U24" i="3"/>
  <c r="R24" i="3"/>
  <c r="O24" i="3"/>
  <c r="L24" i="3"/>
  <c r="I24" i="3"/>
  <c r="E24" i="3"/>
  <c r="D24" i="3"/>
  <c r="A24" i="3"/>
  <c r="BN23" i="3"/>
  <c r="BK23" i="3"/>
  <c r="BH23" i="3"/>
  <c r="BE23" i="3"/>
  <c r="BB23" i="3"/>
  <c r="AY23" i="3"/>
  <c r="AV23" i="3"/>
  <c r="AS23" i="3"/>
  <c r="AP23" i="3"/>
  <c r="AM23" i="3"/>
  <c r="AJ23" i="3"/>
  <c r="AG23" i="3"/>
  <c r="AD23" i="3"/>
  <c r="AA23" i="3"/>
  <c r="X23" i="3"/>
  <c r="U23" i="3"/>
  <c r="R23" i="3"/>
  <c r="O23" i="3"/>
  <c r="L23" i="3"/>
  <c r="I23" i="3"/>
  <c r="E23" i="3"/>
  <c r="D23" i="3"/>
  <c r="A23" i="3"/>
  <c r="BN22" i="3"/>
  <c r="BK22" i="3"/>
  <c r="BH22" i="3"/>
  <c r="BE22" i="3"/>
  <c r="BB22" i="3"/>
  <c r="AY22" i="3"/>
  <c r="AV22" i="3"/>
  <c r="AS22" i="3"/>
  <c r="AP22" i="3"/>
  <c r="AM22" i="3"/>
  <c r="AJ22" i="3"/>
  <c r="AG22" i="3"/>
  <c r="AD22" i="3"/>
  <c r="AA22" i="3"/>
  <c r="X22" i="3"/>
  <c r="U22" i="3"/>
  <c r="R22" i="3"/>
  <c r="O22" i="3"/>
  <c r="L22" i="3"/>
  <c r="I22" i="3"/>
  <c r="E22" i="3"/>
  <c r="D22" i="3"/>
  <c r="A22" i="3"/>
  <c r="AP21" i="3"/>
  <c r="AM21" i="3"/>
  <c r="AJ21" i="3"/>
  <c r="AG21" i="3"/>
  <c r="AD21" i="3"/>
  <c r="AA21" i="3"/>
  <c r="X21" i="3"/>
  <c r="U21" i="3"/>
  <c r="R21" i="3"/>
  <c r="O21" i="3"/>
  <c r="L21" i="3"/>
  <c r="I21" i="3"/>
  <c r="E21" i="3"/>
  <c r="D21" i="3"/>
  <c r="A21" i="3"/>
  <c r="BN20" i="3"/>
  <c r="BK20" i="3"/>
  <c r="BH20" i="3"/>
  <c r="BE20" i="3"/>
  <c r="BB20" i="3"/>
  <c r="AY20" i="3"/>
  <c r="AV20" i="3"/>
  <c r="AS20" i="3"/>
  <c r="AP20" i="3"/>
  <c r="AM20" i="3"/>
  <c r="AJ20" i="3"/>
  <c r="AG20" i="3"/>
  <c r="AD20" i="3"/>
  <c r="AA20" i="3"/>
  <c r="X20" i="3"/>
  <c r="U20" i="3"/>
  <c r="R20" i="3"/>
  <c r="O20" i="3"/>
  <c r="L20" i="3"/>
  <c r="I20" i="3"/>
  <c r="E20" i="3"/>
  <c r="D20" i="3"/>
  <c r="A20" i="3"/>
  <c r="BN19" i="3"/>
  <c r="BK19" i="3"/>
  <c r="BH19" i="3"/>
  <c r="BE19" i="3"/>
  <c r="BB19" i="3"/>
  <c r="AY19" i="3"/>
  <c r="AV19" i="3"/>
  <c r="AS19" i="3"/>
  <c r="AP19" i="3"/>
  <c r="AM19" i="3"/>
  <c r="AJ19" i="3"/>
  <c r="AG19" i="3"/>
  <c r="AD19" i="3"/>
  <c r="AA19" i="3"/>
  <c r="X19" i="3"/>
  <c r="U19" i="3"/>
  <c r="R19" i="3"/>
  <c r="O19" i="3"/>
  <c r="L19" i="3"/>
  <c r="I19" i="3"/>
  <c r="E19" i="3"/>
  <c r="D19" i="3"/>
  <c r="A19" i="3"/>
  <c r="BN18" i="3"/>
  <c r="BK18" i="3"/>
  <c r="BH18" i="3"/>
  <c r="BE18" i="3"/>
  <c r="BB18" i="3"/>
  <c r="AY18" i="3"/>
  <c r="AV18" i="3"/>
  <c r="AS18" i="3"/>
  <c r="AP18" i="3"/>
  <c r="AM18" i="3"/>
  <c r="AJ18" i="3"/>
  <c r="AG18" i="3"/>
  <c r="AD18" i="3"/>
  <c r="AA18" i="3"/>
  <c r="X18" i="3"/>
  <c r="U18" i="3"/>
  <c r="R18" i="3"/>
  <c r="O18" i="3"/>
  <c r="L18" i="3"/>
  <c r="I18" i="3"/>
  <c r="E18" i="3"/>
  <c r="D18" i="3"/>
  <c r="A18" i="3"/>
  <c r="BN17" i="3"/>
  <c r="BK17" i="3"/>
  <c r="BH17" i="3"/>
  <c r="BE17" i="3"/>
  <c r="BB17" i="3"/>
  <c r="AY17" i="3"/>
  <c r="AV17" i="3"/>
  <c r="AS17" i="3"/>
  <c r="AP17" i="3"/>
  <c r="AM17" i="3"/>
  <c r="AJ17" i="3"/>
  <c r="AG17" i="3"/>
  <c r="AD17" i="3"/>
  <c r="AA17" i="3"/>
  <c r="X17" i="3"/>
  <c r="U17" i="3"/>
  <c r="R17" i="3"/>
  <c r="O17" i="3"/>
  <c r="L17" i="3"/>
  <c r="I17" i="3"/>
  <c r="E17" i="3"/>
  <c r="D17" i="3"/>
  <c r="A17" i="3"/>
  <c r="BN16" i="3"/>
  <c r="BK16" i="3"/>
  <c r="BH16" i="3"/>
  <c r="BE16" i="3"/>
  <c r="BB16" i="3"/>
  <c r="AY16" i="3"/>
  <c r="AV16" i="3"/>
  <c r="AS16" i="3"/>
  <c r="AP16" i="3"/>
  <c r="AM16" i="3"/>
  <c r="AJ16" i="3"/>
  <c r="AG16" i="3"/>
  <c r="AD16" i="3"/>
  <c r="AA16" i="3"/>
  <c r="X16" i="3"/>
  <c r="U16" i="3"/>
  <c r="R16" i="3"/>
  <c r="O16" i="3"/>
  <c r="L16" i="3"/>
  <c r="I16" i="3"/>
  <c r="E16" i="3"/>
  <c r="D16" i="3"/>
  <c r="A16" i="3"/>
  <c r="BN15" i="3"/>
  <c r="BK15" i="3"/>
  <c r="BH15" i="3"/>
  <c r="BE15" i="3"/>
  <c r="BB15" i="3"/>
  <c r="AY15" i="3"/>
  <c r="AV15" i="3"/>
  <c r="AS15" i="3"/>
  <c r="AP15" i="3"/>
  <c r="AM15" i="3"/>
  <c r="AJ15" i="3"/>
  <c r="AG15" i="3"/>
  <c r="AD15" i="3"/>
  <c r="AA15" i="3"/>
  <c r="X15" i="3"/>
  <c r="U15" i="3"/>
  <c r="R15" i="3"/>
  <c r="O15" i="3"/>
  <c r="L15" i="3"/>
  <c r="I15" i="3"/>
  <c r="E15" i="3"/>
  <c r="D15" i="3"/>
  <c r="A15" i="3"/>
  <c r="BN14" i="3"/>
  <c r="BK14" i="3"/>
  <c r="BH14" i="3"/>
  <c r="BE14" i="3"/>
  <c r="BB14" i="3"/>
  <c r="AY14" i="3"/>
  <c r="AV14" i="3"/>
  <c r="AS14" i="3"/>
  <c r="AP14" i="3"/>
  <c r="AM14" i="3"/>
  <c r="AJ14" i="3"/>
  <c r="AG14" i="3"/>
  <c r="AD14" i="3"/>
  <c r="AA14" i="3"/>
  <c r="X14" i="3"/>
  <c r="U14" i="3"/>
  <c r="R14" i="3"/>
  <c r="O14" i="3"/>
  <c r="L14" i="3"/>
  <c r="I14" i="3"/>
  <c r="E14" i="3"/>
  <c r="D14" i="3"/>
  <c r="A14" i="3"/>
  <c r="BN13" i="3"/>
  <c r="BK13" i="3"/>
  <c r="BH13" i="3"/>
  <c r="BE13" i="3"/>
  <c r="BB13" i="3"/>
  <c r="AY13" i="3"/>
  <c r="AV13" i="3"/>
  <c r="AS13" i="3"/>
  <c r="AP13" i="3"/>
  <c r="AM13" i="3"/>
  <c r="AJ13" i="3"/>
  <c r="AG13" i="3"/>
  <c r="AD13" i="3"/>
  <c r="AA13" i="3"/>
  <c r="X13" i="3"/>
  <c r="U13" i="3"/>
  <c r="R13" i="3"/>
  <c r="O13" i="3"/>
  <c r="L13" i="3"/>
  <c r="I13" i="3"/>
  <c r="E13" i="3"/>
  <c r="D13" i="3"/>
  <c r="A13" i="3"/>
  <c r="BN12" i="3"/>
  <c r="BK12" i="3"/>
  <c r="BH12" i="3"/>
  <c r="BE12" i="3"/>
  <c r="BB12" i="3"/>
  <c r="AY12" i="3"/>
  <c r="AV12" i="3"/>
  <c r="AS12" i="3"/>
  <c r="AP12" i="3"/>
  <c r="AM12" i="3"/>
  <c r="AJ12" i="3"/>
  <c r="AG12" i="3"/>
  <c r="AD12" i="3"/>
  <c r="AA12" i="3"/>
  <c r="X12" i="3"/>
  <c r="U12" i="3"/>
  <c r="R12" i="3"/>
  <c r="O12" i="3"/>
  <c r="L12" i="3"/>
  <c r="I12" i="3"/>
  <c r="E12" i="3"/>
  <c r="D12" i="3"/>
  <c r="A12" i="3"/>
  <c r="BN11" i="3"/>
  <c r="BK11" i="3"/>
  <c r="BH11" i="3"/>
  <c r="BE11" i="3"/>
  <c r="BB11" i="3"/>
  <c r="AY11" i="3"/>
  <c r="AV11" i="3"/>
  <c r="AS11" i="3"/>
  <c r="AP11" i="3"/>
  <c r="AM11" i="3"/>
  <c r="AJ11" i="3"/>
  <c r="AG11" i="3"/>
  <c r="AD11" i="3"/>
  <c r="AA11" i="3"/>
  <c r="X11" i="3"/>
  <c r="U11" i="3"/>
  <c r="R11" i="3"/>
  <c r="O11" i="3"/>
  <c r="L11" i="3"/>
  <c r="I11" i="3"/>
  <c r="E11" i="3"/>
  <c r="D11" i="3"/>
  <c r="A11" i="3"/>
  <c r="BN10" i="3"/>
  <c r="BK10" i="3"/>
  <c r="BH10" i="3"/>
  <c r="BE10" i="3"/>
  <c r="BB10" i="3"/>
  <c r="AY10" i="3"/>
  <c r="AV10" i="3"/>
  <c r="AS10" i="3"/>
  <c r="AP10" i="3"/>
  <c r="AM10" i="3"/>
  <c r="AJ10" i="3"/>
  <c r="AG10" i="3"/>
  <c r="AD10" i="3"/>
  <c r="AA10" i="3"/>
  <c r="X10" i="3"/>
  <c r="U10" i="3"/>
  <c r="R10" i="3"/>
  <c r="O10" i="3"/>
  <c r="L10" i="3"/>
  <c r="I10" i="3"/>
  <c r="E10" i="3"/>
  <c r="D10" i="3"/>
  <c r="A10" i="3"/>
  <c r="BN9" i="3"/>
  <c r="BK9" i="3"/>
  <c r="BH9" i="3"/>
  <c r="BE9" i="3"/>
  <c r="BB9" i="3"/>
  <c r="AY9" i="3"/>
  <c r="AV9" i="3"/>
  <c r="AS9" i="3"/>
  <c r="AP9" i="3"/>
  <c r="AM9" i="3"/>
  <c r="AJ9" i="3"/>
  <c r="AG9" i="3"/>
  <c r="AD9" i="3"/>
  <c r="AA9" i="3"/>
  <c r="X9" i="3"/>
  <c r="U9" i="3"/>
  <c r="R9" i="3"/>
  <c r="O9" i="3"/>
  <c r="L9" i="3"/>
  <c r="I9" i="3"/>
  <c r="E9" i="3"/>
  <c r="D9" i="3"/>
  <c r="A9" i="3"/>
  <c r="BN8" i="3"/>
  <c r="BK8" i="3"/>
  <c r="BH8" i="3"/>
  <c r="BE8" i="3"/>
  <c r="BB8" i="3"/>
  <c r="AY8" i="3"/>
  <c r="AV8" i="3"/>
  <c r="AS8" i="3"/>
  <c r="AP8" i="3"/>
  <c r="AM8" i="3"/>
  <c r="AJ8" i="3"/>
  <c r="AG8" i="3"/>
  <c r="AD8" i="3"/>
  <c r="AA8" i="3"/>
  <c r="X8" i="3"/>
  <c r="U8" i="3"/>
  <c r="R8" i="3"/>
  <c r="O8" i="3"/>
  <c r="L8" i="3"/>
  <c r="I8" i="3"/>
  <c r="E8" i="3"/>
  <c r="D8" i="3"/>
  <c r="A8" i="3"/>
  <c r="BN7" i="3"/>
  <c r="BK7" i="3"/>
  <c r="BH7" i="3"/>
  <c r="BE7" i="3"/>
  <c r="BB7" i="3"/>
  <c r="AY7" i="3"/>
  <c r="AV7" i="3"/>
  <c r="AS7" i="3"/>
  <c r="AP7" i="3"/>
  <c r="AM7" i="3"/>
  <c r="AJ7" i="3"/>
  <c r="AG7" i="3"/>
  <c r="AD7" i="3"/>
  <c r="AA7" i="3"/>
  <c r="X7" i="3"/>
  <c r="U7" i="3"/>
  <c r="R7" i="3"/>
  <c r="O7" i="3"/>
  <c r="L7" i="3"/>
  <c r="I7" i="3"/>
  <c r="E7" i="3"/>
  <c r="D7" i="3"/>
  <c r="A7" i="3"/>
  <c r="BN6" i="3"/>
  <c r="BK6" i="3"/>
  <c r="BH6" i="3"/>
  <c r="BE6" i="3"/>
  <c r="BB6" i="3"/>
  <c r="AY6" i="3"/>
  <c r="AV6" i="3"/>
  <c r="AS6" i="3"/>
  <c r="AP6" i="3"/>
  <c r="AM6" i="3"/>
  <c r="AJ6" i="3"/>
  <c r="AG6" i="3"/>
  <c r="AD6" i="3"/>
  <c r="AA6" i="3"/>
  <c r="X6" i="3"/>
  <c r="U6" i="3"/>
  <c r="R6" i="3"/>
  <c r="O6" i="3"/>
  <c r="L6" i="3"/>
  <c r="I6" i="3"/>
  <c r="E6" i="3"/>
  <c r="D6" i="3"/>
  <c r="A6" i="3"/>
  <c r="BN5" i="3"/>
  <c r="BK5" i="3"/>
  <c r="BH5" i="3"/>
  <c r="BE5" i="3"/>
  <c r="BB5" i="3"/>
  <c r="AY5" i="3"/>
  <c r="AV5" i="3"/>
  <c r="AS5" i="3"/>
  <c r="AP5" i="3"/>
  <c r="AM5" i="3"/>
  <c r="AJ5" i="3"/>
  <c r="AG5" i="3"/>
  <c r="AD5" i="3"/>
  <c r="AA5" i="3"/>
  <c r="X5" i="3"/>
  <c r="U5" i="3"/>
  <c r="R5" i="3"/>
  <c r="O5" i="3"/>
  <c r="L5" i="3"/>
  <c r="I5" i="3"/>
  <c r="E5" i="3"/>
  <c r="D5" i="3"/>
  <c r="A5" i="3"/>
  <c r="BN4" i="3"/>
  <c r="BK4" i="3"/>
  <c r="BH4" i="3"/>
  <c r="BE4" i="3"/>
  <c r="BB4" i="3"/>
  <c r="AY4" i="3"/>
  <c r="AV4" i="3"/>
  <c r="AS4" i="3"/>
  <c r="AP4" i="3"/>
  <c r="AM4" i="3"/>
  <c r="AJ4" i="3"/>
  <c r="AG4" i="3"/>
  <c r="AD4" i="3"/>
  <c r="AA4" i="3"/>
  <c r="X4" i="3"/>
  <c r="U4" i="3"/>
  <c r="R4" i="3"/>
  <c r="O4" i="3"/>
  <c r="L4" i="3"/>
  <c r="I4" i="3"/>
  <c r="E4" i="3"/>
  <c r="D4" i="3"/>
  <c r="A4" i="3"/>
  <c r="BN3" i="3"/>
  <c r="BK3" i="3"/>
  <c r="BH3" i="3"/>
  <c r="BE3" i="3"/>
  <c r="BB3" i="3"/>
  <c r="AY3" i="3"/>
  <c r="AV3" i="3"/>
  <c r="AS3" i="3"/>
  <c r="AP3" i="3"/>
  <c r="AM3" i="3"/>
  <c r="AJ3" i="3"/>
  <c r="AG3" i="3"/>
  <c r="AD3" i="3"/>
  <c r="AA3" i="3"/>
  <c r="X3" i="3"/>
  <c r="U3" i="3"/>
  <c r="R3" i="3"/>
  <c r="O3" i="3"/>
  <c r="L3" i="3"/>
  <c r="I3" i="3"/>
  <c r="E3" i="3"/>
  <c r="D3" i="3"/>
  <c r="A3" i="3"/>
  <c r="N166" i="3" l="1"/>
  <c r="N187" i="3"/>
  <c r="J147" i="3"/>
  <c r="O147" i="3"/>
  <c r="I166" i="3"/>
  <c r="K182" i="3"/>
  <c r="K147" i="3"/>
  <c r="Q147" i="3"/>
  <c r="M147" i="3"/>
  <c r="R147" i="3"/>
  <c r="I155" i="3"/>
  <c r="I189" i="3"/>
  <c r="K152" i="3"/>
  <c r="N157" i="3"/>
  <c r="N168" i="3"/>
  <c r="K171" i="3"/>
  <c r="I181" i="3"/>
  <c r="N183" i="3"/>
  <c r="K186" i="3"/>
  <c r="I188" i="3"/>
  <c r="I186" i="3"/>
  <c r="I184" i="3"/>
  <c r="I195" i="3" s="1"/>
  <c r="I182" i="3"/>
  <c r="I171" i="3"/>
  <c r="I169" i="3"/>
  <c r="I167" i="3"/>
  <c r="I165" i="3"/>
  <c r="I158" i="3"/>
  <c r="I156" i="3"/>
  <c r="I154" i="3"/>
  <c r="I152" i="3"/>
  <c r="I153" i="3"/>
  <c r="N155" i="3"/>
  <c r="K158" i="3"/>
  <c r="I164" i="3"/>
  <c r="K169" i="3"/>
  <c r="I172" i="3"/>
  <c r="N181" i="3"/>
  <c r="K184" i="3"/>
  <c r="K195" i="3" s="1"/>
  <c r="I187" i="3"/>
  <c r="N189" i="3"/>
  <c r="M172" i="3"/>
  <c r="M170" i="3"/>
  <c r="M168" i="3"/>
  <c r="M166" i="3"/>
  <c r="M164" i="3"/>
  <c r="M159" i="3"/>
  <c r="M157" i="3"/>
  <c r="M155" i="3"/>
  <c r="M153" i="3"/>
  <c r="M151" i="3"/>
  <c r="M171" i="3"/>
  <c r="M169" i="3"/>
  <c r="M167" i="3"/>
  <c r="M165" i="3"/>
  <c r="M158" i="3"/>
  <c r="M156" i="3"/>
  <c r="M154" i="3"/>
  <c r="M152" i="3"/>
  <c r="O188" i="3"/>
  <c r="O186" i="3"/>
  <c r="O184" i="3"/>
  <c r="O195" i="3" s="1"/>
  <c r="O182" i="3"/>
  <c r="O171" i="3"/>
  <c r="O169" i="3"/>
  <c r="O167" i="3"/>
  <c r="O165" i="3"/>
  <c r="O158" i="3"/>
  <c r="O156" i="3"/>
  <c r="O154" i="3"/>
  <c r="O152" i="3"/>
  <c r="N171" i="3"/>
  <c r="N169" i="3"/>
  <c r="N167" i="3"/>
  <c r="N165" i="3"/>
  <c r="N158" i="3"/>
  <c r="N156" i="3"/>
  <c r="N154" i="3"/>
  <c r="N152" i="3"/>
  <c r="O189" i="3"/>
  <c r="O187" i="3"/>
  <c r="O185" i="3"/>
  <c r="O183" i="3"/>
  <c r="O181" i="3"/>
  <c r="O172" i="3"/>
  <c r="O170" i="3"/>
  <c r="O168" i="3"/>
  <c r="O166" i="3"/>
  <c r="O164" i="3"/>
  <c r="O159" i="3"/>
  <c r="O157" i="3"/>
  <c r="O155" i="3"/>
  <c r="O153" i="3"/>
  <c r="O151" i="3"/>
  <c r="I147" i="3"/>
  <c r="N147" i="3"/>
  <c r="S147" i="3"/>
  <c r="I151" i="3"/>
  <c r="N153" i="3"/>
  <c r="K156" i="3"/>
  <c r="I159" i="3"/>
  <c r="N164" i="3"/>
  <c r="K167" i="3"/>
  <c r="I170" i="3"/>
  <c r="N172" i="3"/>
  <c r="I185" i="3"/>
  <c r="M189" i="3"/>
  <c r="M187" i="3"/>
  <c r="M185" i="3"/>
  <c r="M183" i="3"/>
  <c r="M181" i="3"/>
  <c r="M188" i="3"/>
  <c r="M186" i="3"/>
  <c r="M184" i="3"/>
  <c r="M195" i="3" s="1"/>
  <c r="M182" i="3"/>
  <c r="N188" i="3"/>
  <c r="N186" i="3"/>
  <c r="N184" i="3"/>
  <c r="N195" i="3" s="1"/>
  <c r="N182" i="3"/>
  <c r="J171" i="3"/>
  <c r="J169" i="3"/>
  <c r="J167" i="3"/>
  <c r="J165" i="3"/>
  <c r="J158" i="3"/>
  <c r="J156" i="3"/>
  <c r="J154" i="3"/>
  <c r="J152" i="3"/>
  <c r="K189" i="3"/>
  <c r="K187" i="3"/>
  <c r="K185" i="3"/>
  <c r="K183" i="3"/>
  <c r="K181" i="3"/>
  <c r="K172" i="3"/>
  <c r="K170" i="3"/>
  <c r="K168" i="3"/>
  <c r="K166" i="3"/>
  <c r="K164" i="3"/>
  <c r="K159" i="3"/>
  <c r="K157" i="3"/>
  <c r="K155" i="3"/>
  <c r="K153" i="3"/>
  <c r="K151" i="3"/>
  <c r="J172" i="3"/>
  <c r="J170" i="3"/>
  <c r="J168" i="3"/>
  <c r="J166" i="3"/>
  <c r="J164" i="3"/>
  <c r="J159" i="3"/>
  <c r="J157" i="3"/>
  <c r="J155" i="3"/>
  <c r="J153" i="3"/>
  <c r="J151" i="3"/>
  <c r="J188" i="3"/>
  <c r="J186" i="3"/>
  <c r="J184" i="3"/>
  <c r="J195" i="3" s="1"/>
  <c r="J182" i="3"/>
  <c r="J189" i="3"/>
  <c r="J187" i="3"/>
  <c r="J185" i="3"/>
  <c r="J183" i="3"/>
  <c r="J181" i="3"/>
  <c r="N151" i="3"/>
  <c r="K154" i="3"/>
  <c r="I157" i="3"/>
  <c r="N159" i="3"/>
  <c r="K165" i="3"/>
  <c r="I168" i="3"/>
  <c r="N170" i="3"/>
  <c r="I183" i="3"/>
  <c r="N185" i="3"/>
  <c r="K188" i="3"/>
  <c r="N196" i="3" l="1"/>
  <c r="N160" i="3"/>
  <c r="O173" i="3"/>
  <c r="K173" i="3"/>
  <c r="I196" i="3"/>
  <c r="J196" i="3"/>
  <c r="J173" i="3"/>
  <c r="M194" i="3"/>
  <c r="M190" i="3"/>
  <c r="O190" i="3"/>
  <c r="O194" i="3"/>
  <c r="M160" i="3"/>
  <c r="I173" i="3"/>
  <c r="I190" i="3"/>
  <c r="I194" i="3"/>
  <c r="K160" i="3"/>
  <c r="K196" i="3"/>
  <c r="M173" i="3"/>
  <c r="N190" i="3"/>
  <c r="N194" i="3"/>
  <c r="M196" i="3"/>
  <c r="O160" i="3"/>
  <c r="O196" i="3"/>
  <c r="J190" i="3"/>
  <c r="J194" i="3"/>
  <c r="J160" i="3"/>
  <c r="K194" i="3"/>
  <c r="K190" i="3"/>
  <c r="N173" i="3"/>
  <c r="I160" i="3"/>
  <c r="M198" i="3" l="1"/>
  <c r="M199" i="3"/>
  <c r="M197" i="3"/>
  <c r="J199" i="3"/>
  <c r="J197" i="3"/>
  <c r="J198" i="3"/>
  <c r="I199" i="3"/>
  <c r="I197" i="3"/>
  <c r="I198" i="3"/>
  <c r="K198" i="3"/>
  <c r="K199" i="3"/>
  <c r="K197" i="3"/>
  <c r="O199" i="3"/>
  <c r="O197" i="3"/>
  <c r="O198" i="3"/>
  <c r="N199" i="3"/>
  <c r="N197" i="3"/>
  <c r="N19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tc={56F5E3E6-C8CF-4BE2-BF7E-82B18311E56E}</author>
    <author>Hannah Yu</author>
  </authors>
  <commentList>
    <comment ref="N9" authorId="0" shapeId="0" xr:uid="{56F5E3E6-C8CF-4BE2-BF7E-82B18311E56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Changed from original 61 during quality control check. Would not have changed treatment decision.</t>
        </r>
      </text>
    </comment>
    <comment ref="J13" authorId="1" shapeId="0" xr:uid="{CFEB8A3E-7198-4345-A4A0-6A8CD2C2B5E1}">
      <text>
        <r>
          <rPr>
            <b/>
            <sz val="9"/>
            <color indexed="81"/>
            <rFont val="Tahoma"/>
            <family val="2"/>
          </rPr>
          <t>Hannah Yu:</t>
        </r>
        <r>
          <rPr>
            <sz val="9"/>
            <color indexed="81"/>
            <rFont val="Tahoma"/>
            <family val="2"/>
          </rPr>
          <t xml:space="preserve">
Not analyzed, insufficient images</t>
        </r>
      </text>
    </comment>
    <comment ref="M13" authorId="1" shapeId="0" xr:uid="{00AAB78B-EFCB-4BDF-B6AC-6AE3095E442E}">
      <text>
        <r>
          <rPr>
            <b/>
            <sz val="9"/>
            <color indexed="81"/>
            <rFont val="Tahoma"/>
            <family val="2"/>
          </rPr>
          <t>Hannah Yu:</t>
        </r>
        <r>
          <rPr>
            <sz val="9"/>
            <color indexed="81"/>
            <rFont val="Tahoma"/>
            <family val="2"/>
          </rPr>
          <t xml:space="preserve">
Not analyzed, insufficient images</t>
        </r>
      </text>
    </comment>
    <comment ref="J14" authorId="1" shapeId="0" xr:uid="{0D4AA83D-4AC8-460C-95A3-3BE9F4138AD5}">
      <text>
        <r>
          <rPr>
            <b/>
            <sz val="9"/>
            <color indexed="81"/>
            <rFont val="Tahoma"/>
            <family val="2"/>
          </rPr>
          <t>Hannah Yu:</t>
        </r>
        <r>
          <rPr>
            <sz val="9"/>
            <color indexed="81"/>
            <rFont val="Tahoma"/>
            <family val="2"/>
          </rPr>
          <t xml:space="preserve">
Not analyzed, insufficient images</t>
        </r>
      </text>
    </comment>
    <comment ref="M22" authorId="1" shapeId="0" xr:uid="{A1EF698D-5B20-4501-B54C-C6FFBB3EFCDF}">
      <text>
        <r>
          <rPr>
            <b/>
            <sz val="9"/>
            <color indexed="81"/>
            <rFont val="Tahoma"/>
            <family val="2"/>
          </rPr>
          <t>Hannah Yu:</t>
        </r>
        <r>
          <rPr>
            <sz val="9"/>
            <color indexed="81"/>
            <rFont val="Tahoma"/>
            <family val="2"/>
          </rPr>
          <t xml:space="preserve">
Not analyzed, insufficient images</t>
        </r>
      </text>
    </comment>
  </commentList>
</comments>
</file>

<file path=xl/sharedStrings.xml><?xml version="1.0" encoding="utf-8"?>
<sst xmlns="http://schemas.openxmlformats.org/spreadsheetml/2006/main" count="218" uniqueCount="57">
  <si>
    <t>Patient Information</t>
  </si>
  <si>
    <t>Screen</t>
  </si>
  <si>
    <t>Week 4</t>
  </si>
  <si>
    <t>Week 8</t>
  </si>
  <si>
    <t>Week 12</t>
  </si>
  <si>
    <t>Week 16</t>
  </si>
  <si>
    <t>Week 20</t>
  </si>
  <si>
    <t>Week 24</t>
  </si>
  <si>
    <t>Week 28</t>
  </si>
  <si>
    <t>Week 32</t>
  </si>
  <si>
    <t>Week 36</t>
  </si>
  <si>
    <t>Week 40</t>
  </si>
  <si>
    <t>Week 44</t>
  </si>
  <si>
    <t>Week 48</t>
  </si>
  <si>
    <t>Week 52</t>
  </si>
  <si>
    <t>Week 60</t>
  </si>
  <si>
    <t>Week 68</t>
  </si>
  <si>
    <t>Week 76</t>
  </si>
  <si>
    <t>Week 84</t>
  </si>
  <si>
    <t>Week 92</t>
  </si>
  <si>
    <t>Week 100</t>
  </si>
  <si>
    <t>Week 104</t>
  </si>
  <si>
    <t>Patient ID</t>
  </si>
  <si>
    <t>Eye</t>
  </si>
  <si>
    <t>Arm</t>
  </si>
  <si>
    <t>DRSS Level</t>
  </si>
  <si>
    <t>Leakage Index</t>
  </si>
  <si>
    <t>Change</t>
  </si>
  <si>
    <t>Missed</t>
  </si>
  <si>
    <t>Dropped</t>
  </si>
  <si>
    <t>Deceased</t>
  </si>
  <si>
    <t>Visit Not Completed</t>
  </si>
  <si>
    <t>LTFU</t>
  </si>
  <si>
    <t>DRSS Scale</t>
  </si>
  <si>
    <t>Baseline</t>
  </si>
  <si>
    <t>W52</t>
  </si>
  <si>
    <t>No DR</t>
  </si>
  <si>
    <t>DR Absent</t>
  </si>
  <si>
    <t>Total</t>
  </si>
  <si>
    <t>Microaneurysms</t>
  </si>
  <si>
    <t>Arm 1</t>
  </si>
  <si>
    <t>NPDR</t>
  </si>
  <si>
    <t>Mild</t>
  </si>
  <si>
    <t>Moderate</t>
  </si>
  <si>
    <t>Moderately severe</t>
  </si>
  <si>
    <t>Severe</t>
  </si>
  <si>
    <t>PDR</t>
  </si>
  <si>
    <t>Arm 2</t>
  </si>
  <si>
    <t>High-risk</t>
  </si>
  <si>
    <t>Advanced</t>
  </si>
  <si>
    <t>Cannot grade</t>
  </si>
  <si>
    <t>Worsened</t>
  </si>
  <si>
    <t>Stable</t>
  </si>
  <si>
    <t>Improved</t>
  </si>
  <si>
    <t>W24</t>
  </si>
  <si>
    <t>Missed Visit</t>
  </si>
  <si>
    <t>LTFU - loss to follow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</si>
</sst>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1" xfId="0" applyBorder="1"/>
    <xf numFmtId="0" fontId="0" fillId="0" borderId="0" xfId="0" applyAlignment="1">
      <alignment horizontal="right"/>
    </xf>
    <xf numFmtId="0" fontId="0" fillId="0" borderId="11" xfId="0" applyBorder="1" applyAlignment="1">
      <alignment horizontal="right"/>
    </xf>
    <xf numFmtId="0" fontId="0" fillId="3" borderId="0" xfId="0" applyFill="1" applyAlignment="1">
      <alignment horizontal="left"/>
    </xf>
    <xf numFmtId="0" fontId="0" fillId="3" borderId="11" xfId="0" applyFill="1" applyBorder="1" applyAlignment="1">
      <alignment horizontal="left"/>
    </xf>
    <xf numFmtId="0" fontId="0" fillId="0" borderId="12" xfId="0" applyBorder="1"/>
    <xf numFmtId="0" fontId="0" fillId="0" borderId="10" xfId="0" applyBorder="1"/>
    <xf numFmtId="0" fontId="0" fillId="4" borderId="10" xfId="0" applyFill="1" applyBorder="1"/>
    <xf numFmtId="0" fontId="0" fillId="4" borderId="0" xfId="0" applyFill="1"/>
    <xf numFmtId="0" fontId="0" fillId="4" borderId="12" xfId="0" applyFill="1" applyBorder="1"/>
    <xf numFmtId="0" fontId="0" fillId="3" borderId="0" xfId="0" applyFill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0" xfId="0" applyFill="1" applyAlignment="1">
      <alignment horizontal="right"/>
    </xf>
    <xf numFmtId="0" fontId="0" fillId="4" borderId="11" xfId="0" applyFill="1" applyBorder="1"/>
    <xf numFmtId="0" fontId="0" fillId="0" borderId="13" xfId="0" applyBorder="1"/>
    <xf numFmtId="0" fontId="0" fillId="0" borderId="1" xfId="0" applyBorder="1"/>
    <xf numFmtId="0" fontId="0" fillId="0" borderId="13" xfId="0" applyBorder="1" applyAlignment="1">
      <alignment horizontal="right"/>
    </xf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4" xfId="0" applyBorder="1"/>
    <xf numFmtId="0" fontId="0" fillId="0" borderId="3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2" xfId="0" applyFill="1" applyBorder="1"/>
    <xf numFmtId="0" fontId="0" fillId="3" borderId="13" xfId="0" applyFill="1" applyBorder="1"/>
    <xf numFmtId="0" fontId="0" fillId="3" borderId="1" xfId="0" applyFill="1" applyBorder="1"/>
    <xf numFmtId="0" fontId="0" fillId="3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0" borderId="0" xfId="0" applyFont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0" xfId="0" applyAlignment="1">
      <alignment horizontal="center"/>
    </xf>
    <xf numFmtId="0" fontId="0" fillId="0" borderId="19" xfId="0" applyBorder="1" applyAlignment="1">
      <alignment vertical="center" wrapText="1"/>
    </xf>
    <xf numFmtId="0" fontId="0" fillId="0" borderId="19" xfId="0" applyBorder="1" applyAlignment="1">
      <alignment vertical="center"/>
    </xf>
    <xf numFmtId="0" fontId="0" fillId="0" borderId="29" xfId="0" applyBorder="1"/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right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30" xfId="0" applyBorder="1"/>
    <xf numFmtId="0" fontId="0" fillId="0" borderId="31" xfId="0" applyBorder="1"/>
    <xf numFmtId="10" fontId="0" fillId="0" borderId="30" xfId="1" applyNumberFormat="1" applyFont="1" applyBorder="1"/>
    <xf numFmtId="10" fontId="0" fillId="0" borderId="31" xfId="1" applyNumberFormat="1" applyFont="1" applyBorder="1"/>
    <xf numFmtId="10" fontId="0" fillId="0" borderId="23" xfId="1" applyNumberFormat="1" applyFont="1" applyBorder="1"/>
    <xf numFmtId="10" fontId="0" fillId="0" borderId="27" xfId="1" applyNumberFormat="1" applyFont="1" applyBorder="1"/>
    <xf numFmtId="10" fontId="0" fillId="0" borderId="0" xfId="1" applyNumberFormat="1" applyFont="1" applyBorder="1"/>
    <xf numFmtId="10" fontId="0" fillId="0" borderId="11" xfId="1" applyNumberFormat="1" applyFont="1" applyBorder="1"/>
    <xf numFmtId="10" fontId="0" fillId="0" borderId="24" xfId="1" applyNumberFormat="1" applyFont="1" applyBorder="1"/>
    <xf numFmtId="10" fontId="0" fillId="0" borderId="25" xfId="1" applyNumberFormat="1" applyFont="1" applyBorder="1"/>
    <xf numFmtId="10" fontId="0" fillId="0" borderId="26" xfId="1" applyNumberFormat="1" applyFont="1" applyBorder="1"/>
    <xf numFmtId="0" fontId="0" fillId="0" borderId="2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0" xfId="1" applyNumberFormat="1" applyFont="1" applyBorder="1"/>
    <xf numFmtId="0" fontId="0" fillId="0" borderId="31" xfId="1" applyNumberFormat="1" applyFont="1" applyBorder="1"/>
    <xf numFmtId="0" fontId="0" fillId="0" borderId="27" xfId="1" applyNumberFormat="1" applyFont="1" applyBorder="1"/>
    <xf numFmtId="0" fontId="0" fillId="0" borderId="0" xfId="1" applyNumberFormat="1" applyFont="1" applyBorder="1"/>
    <xf numFmtId="0" fontId="0" fillId="0" borderId="11" xfId="1" applyNumberFormat="1" applyFont="1" applyBorder="1"/>
    <xf numFmtId="0" fontId="0" fillId="0" borderId="24" xfId="1" applyNumberFormat="1" applyFont="1" applyBorder="1"/>
    <xf numFmtId="0" fontId="0" fillId="0" borderId="25" xfId="1" applyNumberFormat="1" applyFont="1" applyBorder="1"/>
    <xf numFmtId="0" fontId="0" fillId="0" borderId="26" xfId="1" applyNumberFormat="1" applyFont="1" applyBorder="1"/>
    <xf numFmtId="0" fontId="6" fillId="0" borderId="0" xfId="0" applyFont="1"/>
    <xf numFmtId="0" fontId="0" fillId="0" borderId="11" xfId="0" applyFill="1" applyBorder="1"/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 applyProtection="1">
      <alignment horizontal="center" wrapText="1"/>
      <protection locked="0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DRSS!$H$137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DRSS!$I$136:$S$136</c:f>
              <c:strCache>
                <c:ptCount val="11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  <c:pt idx="8">
                  <c:v>Arm 1</c:v>
                </c:pt>
                <c:pt idx="9">
                  <c:v>Arm 2</c:v>
                </c:pt>
                <c:pt idx="10">
                  <c:v>Total</c:v>
                </c:pt>
              </c:strCache>
            </c:strRef>
          </c:cat>
          <c:val>
            <c:numRef>
              <c:f>DRSS!$I$137:$S$137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7-4284-BDA8-2387AB1CFDB0}"/>
            </c:ext>
          </c:extLst>
        </c:ser>
        <c:ser>
          <c:idx val="1"/>
          <c:order val="1"/>
          <c:tx>
            <c:strRef>
              <c:f>DRSS!$H$138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DRSS!$I$136:$S$136</c:f>
              <c:strCache>
                <c:ptCount val="11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  <c:pt idx="8">
                  <c:v>Arm 1</c:v>
                </c:pt>
                <c:pt idx="9">
                  <c:v>Arm 2</c:v>
                </c:pt>
                <c:pt idx="10">
                  <c:v>Total</c:v>
                </c:pt>
              </c:strCache>
            </c:strRef>
          </c:cat>
          <c:val>
            <c:numRef>
              <c:f>DRSS!$I$138:$S$138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15</c:v>
                </c:pt>
                <c:pt idx="8">
                  <c:v>6</c:v>
                </c:pt>
                <c:pt idx="9">
                  <c:v>4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7-4284-BDA8-2387AB1CFDB0}"/>
            </c:ext>
          </c:extLst>
        </c:ser>
        <c:ser>
          <c:idx val="2"/>
          <c:order val="2"/>
          <c:tx>
            <c:strRef>
              <c:f>DRSS!$H$139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DRSS!$I$136:$S$136</c:f>
              <c:strCache>
                <c:ptCount val="11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  <c:pt idx="8">
                  <c:v>Arm 1</c:v>
                </c:pt>
                <c:pt idx="9">
                  <c:v>Arm 2</c:v>
                </c:pt>
                <c:pt idx="10">
                  <c:v>Total</c:v>
                </c:pt>
              </c:strCache>
            </c:strRef>
          </c:cat>
          <c:val>
            <c:numRef>
              <c:f>DRSS!$I$139:$S$139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E7-4284-BDA8-2387AB1CFDB0}"/>
            </c:ext>
          </c:extLst>
        </c:ser>
        <c:ser>
          <c:idx val="3"/>
          <c:order val="3"/>
          <c:tx>
            <c:strRef>
              <c:f>DRSS!$H$140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DRSS!$I$136:$S$136</c:f>
              <c:strCache>
                <c:ptCount val="11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  <c:pt idx="8">
                  <c:v>Arm 1</c:v>
                </c:pt>
                <c:pt idx="9">
                  <c:v>Arm 2</c:v>
                </c:pt>
                <c:pt idx="10">
                  <c:v>Total</c:v>
                </c:pt>
              </c:strCache>
            </c:strRef>
          </c:cat>
          <c:val>
            <c:numRef>
              <c:f>DRSS!$I$140:$S$140</c:f>
              <c:numCache>
                <c:formatCode>General</c:formatCode>
                <c:ptCount val="11"/>
                <c:pt idx="0">
                  <c:v>9</c:v>
                </c:pt>
                <c:pt idx="1">
                  <c:v>10</c:v>
                </c:pt>
                <c:pt idx="2">
                  <c:v>19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E7-4284-BDA8-2387AB1CFDB0}"/>
            </c:ext>
          </c:extLst>
        </c:ser>
        <c:ser>
          <c:idx val="4"/>
          <c:order val="4"/>
          <c:tx>
            <c:strRef>
              <c:f>DRSS!$H$141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DRSS!$I$136:$S$136</c:f>
              <c:strCache>
                <c:ptCount val="11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  <c:pt idx="8">
                  <c:v>Arm 1</c:v>
                </c:pt>
                <c:pt idx="9">
                  <c:v>Arm 2</c:v>
                </c:pt>
                <c:pt idx="10">
                  <c:v>Total</c:v>
                </c:pt>
              </c:strCache>
            </c:strRef>
          </c:cat>
          <c:val>
            <c:numRef>
              <c:f>DRSS!$I$141:$S$141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E7-4284-BDA8-2387AB1CFDB0}"/>
            </c:ext>
          </c:extLst>
        </c:ser>
        <c:ser>
          <c:idx val="5"/>
          <c:order val="5"/>
          <c:tx>
            <c:strRef>
              <c:f>DRSS!$H$142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DRSS!$I$136:$S$136</c:f>
              <c:strCache>
                <c:ptCount val="11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  <c:pt idx="8">
                  <c:v>Arm 1</c:v>
                </c:pt>
                <c:pt idx="9">
                  <c:v>Arm 2</c:v>
                </c:pt>
                <c:pt idx="10">
                  <c:v>Total</c:v>
                </c:pt>
              </c:strCache>
            </c:strRef>
          </c:cat>
          <c:val>
            <c:numRef>
              <c:f>DRSS!$I$142:$S$142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E7-4284-BDA8-2387AB1CFDB0}"/>
            </c:ext>
          </c:extLst>
        </c:ser>
        <c:ser>
          <c:idx val="6"/>
          <c:order val="6"/>
          <c:tx>
            <c:strRef>
              <c:f>DRSS!$H$143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DRSS!$I$136:$S$136</c:f>
              <c:strCache>
                <c:ptCount val="11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  <c:pt idx="8">
                  <c:v>Arm 1</c:v>
                </c:pt>
                <c:pt idx="9">
                  <c:v>Arm 2</c:v>
                </c:pt>
                <c:pt idx="10">
                  <c:v>Total</c:v>
                </c:pt>
              </c:strCache>
            </c:strRef>
          </c:cat>
          <c:val>
            <c:numRef>
              <c:f>DRSS!$I$143:$S$143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E7-4284-BDA8-2387AB1CFDB0}"/>
            </c:ext>
          </c:extLst>
        </c:ser>
        <c:ser>
          <c:idx val="7"/>
          <c:order val="7"/>
          <c:tx>
            <c:strRef>
              <c:f>DRSS!$H$144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DRSS!$I$136:$S$136</c:f>
              <c:strCache>
                <c:ptCount val="11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  <c:pt idx="8">
                  <c:v>Arm 1</c:v>
                </c:pt>
                <c:pt idx="9">
                  <c:v>Arm 2</c:v>
                </c:pt>
                <c:pt idx="10">
                  <c:v>Total</c:v>
                </c:pt>
              </c:strCache>
            </c:strRef>
          </c:cat>
          <c:val>
            <c:numRef>
              <c:f>DRSS!$I$144:$S$144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E7-4284-BDA8-2387AB1CFDB0}"/>
            </c:ext>
          </c:extLst>
        </c:ser>
        <c:ser>
          <c:idx val="8"/>
          <c:order val="8"/>
          <c:tx>
            <c:strRef>
              <c:f>DRSS!$H$145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DRSS!$I$136:$S$136</c:f>
              <c:strCache>
                <c:ptCount val="11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  <c:pt idx="8">
                  <c:v>Arm 1</c:v>
                </c:pt>
                <c:pt idx="9">
                  <c:v>Arm 2</c:v>
                </c:pt>
                <c:pt idx="10">
                  <c:v>Total</c:v>
                </c:pt>
              </c:strCache>
            </c:strRef>
          </c:cat>
          <c:val>
            <c:numRef>
              <c:f>DRSS!$I$145:$S$145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E7-4284-BDA8-2387AB1CFDB0}"/>
            </c:ext>
          </c:extLst>
        </c:ser>
        <c:ser>
          <c:idx val="9"/>
          <c:order val="9"/>
          <c:tx>
            <c:strRef>
              <c:f>DRSS!$H$146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DRSS!$I$136:$S$136</c:f>
              <c:strCache>
                <c:ptCount val="11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  <c:pt idx="8">
                  <c:v>Arm 1</c:v>
                </c:pt>
                <c:pt idx="9">
                  <c:v>Arm 2</c:v>
                </c:pt>
                <c:pt idx="10">
                  <c:v>Total</c:v>
                </c:pt>
              </c:strCache>
            </c:strRef>
          </c:cat>
          <c:val>
            <c:numRef>
              <c:f>DRSS!$I$146:$S$146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E7-4284-BDA8-2387AB1CF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4993568"/>
        <c:axId val="754995200"/>
      </c:barChart>
      <c:catAx>
        <c:axId val="75499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95200"/>
        <c:crosses val="autoZero"/>
        <c:auto val="1"/>
        <c:lblAlgn val="ctr"/>
        <c:lblOffset val="100"/>
        <c:noMultiLvlLbl val="0"/>
      </c:catAx>
      <c:valAx>
        <c:axId val="7549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9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DRSS!$H$151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DRSS!$I$150:$O$150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DRSS!$I$151:$O$151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B-4E69-9644-C670E64AC3AB}"/>
            </c:ext>
          </c:extLst>
        </c:ser>
        <c:ser>
          <c:idx val="1"/>
          <c:order val="1"/>
          <c:tx>
            <c:strRef>
              <c:f>DRSS!$H$152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DRSS!$I$150:$O$150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DRSS!$I$152:$O$152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B-4E69-9644-C670E64AC3AB}"/>
            </c:ext>
          </c:extLst>
        </c:ser>
        <c:ser>
          <c:idx val="2"/>
          <c:order val="2"/>
          <c:tx>
            <c:strRef>
              <c:f>DRSS!$H$153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DRSS!$I$150:$O$150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DRSS!$I$153:$O$153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0B-4E69-9644-C670E64AC3AB}"/>
            </c:ext>
          </c:extLst>
        </c:ser>
        <c:ser>
          <c:idx val="3"/>
          <c:order val="3"/>
          <c:tx>
            <c:strRef>
              <c:f>DRSS!$H$154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DRSS!$I$150:$O$150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DRSS!$I$154:$O$154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0B-4E69-9644-C670E64AC3AB}"/>
            </c:ext>
          </c:extLst>
        </c:ser>
        <c:ser>
          <c:idx val="4"/>
          <c:order val="4"/>
          <c:tx>
            <c:strRef>
              <c:f>DRSS!$H$155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DRSS!$I$150:$O$150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DRSS!$I$155:$O$155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7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0B-4E69-9644-C670E64AC3AB}"/>
            </c:ext>
          </c:extLst>
        </c:ser>
        <c:ser>
          <c:idx val="5"/>
          <c:order val="5"/>
          <c:tx>
            <c:strRef>
              <c:f>DRSS!$H$156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DRSS!$I$150:$O$150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DRSS!$I$156:$O$156</c:f>
              <c:numCache>
                <c:formatCode>General</c:formatCode>
                <c:ptCount val="7"/>
                <c:pt idx="0">
                  <c:v>7</c:v>
                </c:pt>
                <c:pt idx="1">
                  <c:v>11</c:v>
                </c:pt>
                <c:pt idx="2">
                  <c:v>18</c:v>
                </c:pt>
                <c:pt idx="4">
                  <c:v>5</c:v>
                </c:pt>
                <c:pt idx="5">
                  <c:v>6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0B-4E69-9644-C670E64AC3AB}"/>
            </c:ext>
          </c:extLst>
        </c:ser>
        <c:ser>
          <c:idx val="6"/>
          <c:order val="6"/>
          <c:tx>
            <c:strRef>
              <c:f>DRSS!$H$157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DRSS!$I$150:$O$150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DRSS!$I$157:$O$157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0B-4E69-9644-C670E64AC3AB}"/>
            </c:ext>
          </c:extLst>
        </c:ser>
        <c:ser>
          <c:idx val="7"/>
          <c:order val="7"/>
          <c:tx>
            <c:strRef>
              <c:f>DRSS!$H$158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DRSS!$I$150:$O$150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DRSS!$I$158:$O$158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0B-4E69-9644-C670E64AC3AB}"/>
            </c:ext>
          </c:extLst>
        </c:ser>
        <c:ser>
          <c:idx val="8"/>
          <c:order val="8"/>
          <c:tx>
            <c:strRef>
              <c:f>DRSS!$H$159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DRSS!$I$150:$O$150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DRSS!$I$159:$O$159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0B-4E69-9644-C670E64AC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2532176"/>
        <c:axId val="752190336"/>
      </c:barChart>
      <c:catAx>
        <c:axId val="73253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90336"/>
        <c:crosses val="autoZero"/>
        <c:auto val="1"/>
        <c:lblAlgn val="ctr"/>
        <c:lblOffset val="100"/>
        <c:noMultiLvlLbl val="0"/>
      </c:catAx>
      <c:valAx>
        <c:axId val="7521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3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DRSS!$H$164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DRSS!$I$163:$O$163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DRSS!$I$164:$O$164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6-4DBF-B137-67D09A44D234}"/>
            </c:ext>
          </c:extLst>
        </c:ser>
        <c:ser>
          <c:idx val="1"/>
          <c:order val="1"/>
          <c:tx>
            <c:strRef>
              <c:f>DRSS!$H$165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DRSS!$I$163:$O$163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DRSS!$I$165:$O$165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6-4DBF-B137-67D09A44D234}"/>
            </c:ext>
          </c:extLst>
        </c:ser>
        <c:ser>
          <c:idx val="2"/>
          <c:order val="2"/>
          <c:tx>
            <c:strRef>
              <c:f>DRSS!$H$166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DRSS!$I$163:$O$163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DRSS!$I$166:$O$166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76-4DBF-B137-67D09A44D234}"/>
            </c:ext>
          </c:extLst>
        </c:ser>
        <c:ser>
          <c:idx val="3"/>
          <c:order val="3"/>
          <c:tx>
            <c:strRef>
              <c:f>DRSS!$H$167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DRSS!$I$163:$O$163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DRSS!$I$167:$O$167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6-4DBF-B137-67D09A44D234}"/>
            </c:ext>
          </c:extLst>
        </c:ser>
        <c:ser>
          <c:idx val="4"/>
          <c:order val="4"/>
          <c:tx>
            <c:strRef>
              <c:f>DRSS!$H$168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DRSS!$I$163:$O$163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DRSS!$I$168:$O$168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7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76-4DBF-B137-67D09A44D234}"/>
            </c:ext>
          </c:extLst>
        </c:ser>
        <c:ser>
          <c:idx val="5"/>
          <c:order val="5"/>
          <c:tx>
            <c:strRef>
              <c:f>DRSS!$H$169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DRSS!$I$163:$O$163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DRSS!$I$169:$O$169</c:f>
              <c:numCache>
                <c:formatCode>General</c:formatCode>
                <c:ptCount val="7"/>
                <c:pt idx="0">
                  <c:v>7</c:v>
                </c:pt>
                <c:pt idx="1">
                  <c:v>11</c:v>
                </c:pt>
                <c:pt idx="2">
                  <c:v>18</c:v>
                </c:pt>
                <c:pt idx="4">
                  <c:v>5</c:v>
                </c:pt>
                <c:pt idx="5">
                  <c:v>6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76-4DBF-B137-67D09A44D234}"/>
            </c:ext>
          </c:extLst>
        </c:ser>
        <c:ser>
          <c:idx val="6"/>
          <c:order val="6"/>
          <c:tx>
            <c:strRef>
              <c:f>DRSS!$H$170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DRSS!$I$163:$O$163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DRSS!$I$170:$O$170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76-4DBF-B137-67D09A44D234}"/>
            </c:ext>
          </c:extLst>
        </c:ser>
        <c:ser>
          <c:idx val="7"/>
          <c:order val="7"/>
          <c:tx>
            <c:strRef>
              <c:f>DRSS!$H$171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DRSS!$I$163:$O$163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DRSS!$I$171:$O$171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76-4DBF-B137-67D09A44D234}"/>
            </c:ext>
          </c:extLst>
        </c:ser>
        <c:ser>
          <c:idx val="8"/>
          <c:order val="8"/>
          <c:tx>
            <c:strRef>
              <c:f>DRSS!$H$172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DRSS!$I$163:$O$163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DRSS!$I$172:$O$172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76-4DBF-B137-67D09A44D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0975952"/>
        <c:axId val="749615840"/>
      </c:barChart>
      <c:catAx>
        <c:axId val="7109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15840"/>
        <c:crosses val="autoZero"/>
        <c:auto val="1"/>
        <c:lblAlgn val="ctr"/>
        <c:lblOffset val="100"/>
        <c:noMultiLvlLbl val="0"/>
      </c:catAx>
      <c:valAx>
        <c:axId val="7496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7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DRSS!$H$181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DRSS!$I$180:$O$180</c:f>
              <c:strCache>
                <c:ptCount val="7"/>
                <c:pt idx="0">
                  <c:v>NPDR</c:v>
                </c:pt>
                <c:pt idx="1">
                  <c:v>PDR</c:v>
                </c:pt>
                <c:pt idx="2">
                  <c:v>Total</c:v>
                </c:pt>
                <c:pt idx="4">
                  <c:v>NPDR</c:v>
                </c:pt>
                <c:pt idx="5">
                  <c:v>PDR</c:v>
                </c:pt>
                <c:pt idx="6">
                  <c:v>Total</c:v>
                </c:pt>
              </c:strCache>
            </c:strRef>
          </c:cat>
          <c:val>
            <c:numRef>
              <c:f>DRSS!$I$181:$O$181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C-4211-9689-B3865E090F43}"/>
            </c:ext>
          </c:extLst>
        </c:ser>
        <c:ser>
          <c:idx val="1"/>
          <c:order val="1"/>
          <c:tx>
            <c:strRef>
              <c:f>DRSS!$H$182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DRSS!$I$180:$O$180</c:f>
              <c:strCache>
                <c:ptCount val="7"/>
                <c:pt idx="0">
                  <c:v>NPDR</c:v>
                </c:pt>
                <c:pt idx="1">
                  <c:v>PDR</c:v>
                </c:pt>
                <c:pt idx="2">
                  <c:v>Total</c:v>
                </c:pt>
                <c:pt idx="4">
                  <c:v>NPDR</c:v>
                </c:pt>
                <c:pt idx="5">
                  <c:v>PDR</c:v>
                </c:pt>
                <c:pt idx="6">
                  <c:v>Total</c:v>
                </c:pt>
              </c:strCache>
            </c:strRef>
          </c:cat>
          <c:val>
            <c:numRef>
              <c:f>DRSS!$I$182:$O$182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C-4211-9689-B3865E090F43}"/>
            </c:ext>
          </c:extLst>
        </c:ser>
        <c:ser>
          <c:idx val="2"/>
          <c:order val="2"/>
          <c:tx>
            <c:strRef>
              <c:f>DRSS!$H$183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DRSS!$I$180:$O$180</c:f>
              <c:strCache>
                <c:ptCount val="7"/>
                <c:pt idx="0">
                  <c:v>NPDR</c:v>
                </c:pt>
                <c:pt idx="1">
                  <c:v>PDR</c:v>
                </c:pt>
                <c:pt idx="2">
                  <c:v>Total</c:v>
                </c:pt>
                <c:pt idx="4">
                  <c:v>NPDR</c:v>
                </c:pt>
                <c:pt idx="5">
                  <c:v>PDR</c:v>
                </c:pt>
                <c:pt idx="6">
                  <c:v>Total</c:v>
                </c:pt>
              </c:strCache>
            </c:strRef>
          </c:cat>
          <c:val>
            <c:numRef>
              <c:f>DRSS!$I$183:$O$183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CC-4211-9689-B3865E090F43}"/>
            </c:ext>
          </c:extLst>
        </c:ser>
        <c:ser>
          <c:idx val="3"/>
          <c:order val="3"/>
          <c:tx>
            <c:strRef>
              <c:f>DRSS!$H$184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DRSS!$I$180:$O$180</c:f>
              <c:strCache>
                <c:ptCount val="7"/>
                <c:pt idx="0">
                  <c:v>NPDR</c:v>
                </c:pt>
                <c:pt idx="1">
                  <c:v>PDR</c:v>
                </c:pt>
                <c:pt idx="2">
                  <c:v>Total</c:v>
                </c:pt>
                <c:pt idx="4">
                  <c:v>NPDR</c:v>
                </c:pt>
                <c:pt idx="5">
                  <c:v>PDR</c:v>
                </c:pt>
                <c:pt idx="6">
                  <c:v>Total</c:v>
                </c:pt>
              </c:strCache>
            </c:strRef>
          </c:cat>
          <c:val>
            <c:numRef>
              <c:f>DRSS!$I$184:$O$184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CC-4211-9689-B3865E090F43}"/>
            </c:ext>
          </c:extLst>
        </c:ser>
        <c:ser>
          <c:idx val="4"/>
          <c:order val="4"/>
          <c:tx>
            <c:strRef>
              <c:f>DRSS!$H$185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DRSS!$I$180:$O$180</c:f>
              <c:strCache>
                <c:ptCount val="7"/>
                <c:pt idx="0">
                  <c:v>NPDR</c:v>
                </c:pt>
                <c:pt idx="1">
                  <c:v>PDR</c:v>
                </c:pt>
                <c:pt idx="2">
                  <c:v>Total</c:v>
                </c:pt>
                <c:pt idx="4">
                  <c:v>NPDR</c:v>
                </c:pt>
                <c:pt idx="5">
                  <c:v>PDR</c:v>
                </c:pt>
                <c:pt idx="6">
                  <c:v>Total</c:v>
                </c:pt>
              </c:strCache>
            </c:strRef>
          </c:cat>
          <c:val>
            <c:numRef>
              <c:f>DRSS!$I$185:$O$185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CC-4211-9689-B3865E090F43}"/>
            </c:ext>
          </c:extLst>
        </c:ser>
        <c:ser>
          <c:idx val="5"/>
          <c:order val="5"/>
          <c:tx>
            <c:strRef>
              <c:f>DRSS!$H$186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DRSS!$I$180:$O$180</c:f>
              <c:strCache>
                <c:ptCount val="7"/>
                <c:pt idx="0">
                  <c:v>NPDR</c:v>
                </c:pt>
                <c:pt idx="1">
                  <c:v>PDR</c:v>
                </c:pt>
                <c:pt idx="2">
                  <c:v>Total</c:v>
                </c:pt>
                <c:pt idx="4">
                  <c:v>NPDR</c:v>
                </c:pt>
                <c:pt idx="5">
                  <c:v>PDR</c:v>
                </c:pt>
                <c:pt idx="6">
                  <c:v>Total</c:v>
                </c:pt>
              </c:strCache>
            </c:strRef>
          </c:cat>
          <c:val>
            <c:numRef>
              <c:f>DRSS!$I$186:$O$186</c:f>
              <c:numCache>
                <c:formatCode>General</c:formatCode>
                <c:ptCount val="7"/>
                <c:pt idx="0">
                  <c:v>12</c:v>
                </c:pt>
                <c:pt idx="1">
                  <c:v>6</c:v>
                </c:pt>
                <c:pt idx="2">
                  <c:v>18</c:v>
                </c:pt>
                <c:pt idx="4">
                  <c:v>9</c:v>
                </c:pt>
                <c:pt idx="5">
                  <c:v>2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CC-4211-9689-B3865E090F43}"/>
            </c:ext>
          </c:extLst>
        </c:ser>
        <c:ser>
          <c:idx val="6"/>
          <c:order val="6"/>
          <c:tx>
            <c:strRef>
              <c:f>DRSS!$H$187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DRSS!$I$180:$O$180</c:f>
              <c:strCache>
                <c:ptCount val="7"/>
                <c:pt idx="0">
                  <c:v>NPDR</c:v>
                </c:pt>
                <c:pt idx="1">
                  <c:v>PDR</c:v>
                </c:pt>
                <c:pt idx="2">
                  <c:v>Total</c:v>
                </c:pt>
                <c:pt idx="4">
                  <c:v>NPDR</c:v>
                </c:pt>
                <c:pt idx="5">
                  <c:v>PDR</c:v>
                </c:pt>
                <c:pt idx="6">
                  <c:v>Total</c:v>
                </c:pt>
              </c:strCache>
            </c:strRef>
          </c:cat>
          <c:val>
            <c:numRef>
              <c:f>DRSS!$I$187:$O$187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CC-4211-9689-B3865E090F43}"/>
            </c:ext>
          </c:extLst>
        </c:ser>
        <c:ser>
          <c:idx val="7"/>
          <c:order val="7"/>
          <c:tx>
            <c:strRef>
              <c:f>DRSS!$H$188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DRSS!$I$180:$O$180</c:f>
              <c:strCache>
                <c:ptCount val="7"/>
                <c:pt idx="0">
                  <c:v>NPDR</c:v>
                </c:pt>
                <c:pt idx="1">
                  <c:v>PDR</c:v>
                </c:pt>
                <c:pt idx="2">
                  <c:v>Total</c:v>
                </c:pt>
                <c:pt idx="4">
                  <c:v>NPDR</c:v>
                </c:pt>
                <c:pt idx="5">
                  <c:v>PDR</c:v>
                </c:pt>
                <c:pt idx="6">
                  <c:v>Total</c:v>
                </c:pt>
              </c:strCache>
            </c:strRef>
          </c:cat>
          <c:val>
            <c:numRef>
              <c:f>DRSS!$I$188:$O$188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CC-4211-9689-B3865E090F43}"/>
            </c:ext>
          </c:extLst>
        </c:ser>
        <c:ser>
          <c:idx val="8"/>
          <c:order val="8"/>
          <c:tx>
            <c:strRef>
              <c:f>DRSS!$H$189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DRSS!$I$180:$O$180</c:f>
              <c:strCache>
                <c:ptCount val="7"/>
                <c:pt idx="0">
                  <c:v>NPDR</c:v>
                </c:pt>
                <c:pt idx="1">
                  <c:v>PDR</c:v>
                </c:pt>
                <c:pt idx="2">
                  <c:v>Total</c:v>
                </c:pt>
                <c:pt idx="4">
                  <c:v>NPDR</c:v>
                </c:pt>
                <c:pt idx="5">
                  <c:v>PDR</c:v>
                </c:pt>
                <c:pt idx="6">
                  <c:v>Total</c:v>
                </c:pt>
              </c:strCache>
            </c:strRef>
          </c:cat>
          <c:val>
            <c:numRef>
              <c:f>DRSS!$I$189:$O$189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CC-4211-9689-B3865E090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2390384"/>
        <c:axId val="2092442960"/>
      </c:barChart>
      <c:catAx>
        <c:axId val="20923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42960"/>
        <c:crosses val="autoZero"/>
        <c:auto val="1"/>
        <c:lblAlgn val="ctr"/>
        <c:lblOffset val="100"/>
        <c:noMultiLvlLbl val="0"/>
      </c:catAx>
      <c:valAx>
        <c:axId val="20924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3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399977</xdr:colOff>
      <xdr:row>133</xdr:row>
      <xdr:rowOff>51676</xdr:rowOff>
    </xdr:from>
    <xdr:to>
      <xdr:col>26</xdr:col>
      <xdr:colOff>271518</xdr:colOff>
      <xdr:row>147</xdr:row>
      <xdr:rowOff>138094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B061A6-835D-4496-B9C1-9788DA8ED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560552</xdr:colOff>
      <xdr:row>147</xdr:row>
      <xdr:rowOff>110066</xdr:rowOff>
    </xdr:from>
    <xdr:to>
      <xdr:col>22</xdr:col>
      <xdr:colOff>432092</xdr:colOff>
      <xdr:row>162</xdr:row>
      <xdr:rowOff>6715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32745ED-B3A2-4C76-ADC6-F6E022AFE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514350</xdr:colOff>
      <xdr:row>162</xdr:row>
      <xdr:rowOff>12700</xdr:rowOff>
    </xdr:from>
    <xdr:to>
      <xdr:col>22</xdr:col>
      <xdr:colOff>374650</xdr:colOff>
      <xdr:row>176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133F9A-25FE-47D1-B6AF-DF0B638EE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628650</xdr:colOff>
      <xdr:row>177</xdr:row>
      <xdr:rowOff>95250</xdr:rowOff>
    </xdr:from>
    <xdr:to>
      <xdr:col>22</xdr:col>
      <xdr:colOff>488950</xdr:colOff>
      <xdr:row>191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07286C-A86A-4F7B-AC72-7CBE3E46F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r.%20Wykoff\DR%20AI%20Project\Georgia%20Tech\Patient-Level%20Data\PRIME\PRIME%20MASTER%202021.03.01%20(W10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graphics"/>
      <sheetName val="Data"/>
      <sheetName val="Injections Y1"/>
      <sheetName val="Injections Y2"/>
      <sheetName val="DRSS"/>
      <sheetName val="Leakage Index"/>
      <sheetName val="Leakage Index Percentages"/>
      <sheetName val="DRSS Changes"/>
      <sheetName val="DRSS Changes_No Blanks"/>
      <sheetName val="DRSS Instability"/>
      <sheetName val="Baseline Predictors"/>
      <sheetName val="BCVA"/>
      <sheetName val="CST"/>
      <sheetName val="AE.SAE"/>
      <sheetName val="VFQ Raw"/>
      <sheetName val="VFQ Recorded"/>
      <sheetName val="VFQ-25 Scored"/>
      <sheetName val="VFQ-39 Scored"/>
      <sheetName val="AE.SAE.Details"/>
      <sheetName val="Protocol Deviations"/>
    </sheetNames>
    <sheetDataSet>
      <sheetData sheetId="0" refreshError="1">
        <row r="3">
          <cell r="A3" t="str">
            <v>01-001</v>
          </cell>
          <cell r="D3">
            <v>2</v>
          </cell>
          <cell r="E3" t="str">
            <v>OS</v>
          </cell>
        </row>
        <row r="4">
          <cell r="A4" t="str">
            <v>01-002</v>
          </cell>
          <cell r="D4">
            <v>2</v>
          </cell>
          <cell r="E4" t="str">
            <v>OD</v>
          </cell>
        </row>
        <row r="5">
          <cell r="A5" t="str">
            <v>01-013</v>
          </cell>
          <cell r="D5">
            <v>2</v>
          </cell>
          <cell r="E5" t="str">
            <v>OD</v>
          </cell>
        </row>
        <row r="6">
          <cell r="A6" t="str">
            <v>01-014</v>
          </cell>
          <cell r="D6">
            <v>2</v>
          </cell>
          <cell r="E6" t="str">
            <v>OS</v>
          </cell>
        </row>
        <row r="7">
          <cell r="A7" t="str">
            <v>01-023</v>
          </cell>
          <cell r="D7">
            <v>2</v>
          </cell>
          <cell r="E7" t="str">
            <v>OD</v>
          </cell>
        </row>
        <row r="8">
          <cell r="A8" t="str">
            <v>01-027</v>
          </cell>
          <cell r="D8">
            <v>2</v>
          </cell>
          <cell r="E8" t="str">
            <v>OS</v>
          </cell>
        </row>
        <row r="9">
          <cell r="A9" t="str">
            <v>01-028</v>
          </cell>
          <cell r="D9">
            <v>2</v>
          </cell>
          <cell r="E9" t="str">
            <v>OS</v>
          </cell>
        </row>
        <row r="10">
          <cell r="A10" t="str">
            <v>01-035</v>
          </cell>
          <cell r="D10">
            <v>2</v>
          </cell>
          <cell r="E10" t="str">
            <v>OD</v>
          </cell>
        </row>
        <row r="11">
          <cell r="A11" t="str">
            <v>01-038</v>
          </cell>
          <cell r="D11">
            <v>2</v>
          </cell>
          <cell r="E11" t="str">
            <v>OS</v>
          </cell>
        </row>
        <row r="12">
          <cell r="A12" t="str">
            <v>01-047</v>
          </cell>
          <cell r="D12">
            <v>2</v>
          </cell>
          <cell r="E12" t="str">
            <v>OD</v>
          </cell>
        </row>
        <row r="13">
          <cell r="A13" t="str">
            <v>02-008</v>
          </cell>
          <cell r="D13">
            <v>2</v>
          </cell>
          <cell r="E13" t="str">
            <v>OD</v>
          </cell>
        </row>
        <row r="14">
          <cell r="A14" t="str">
            <v>02-010</v>
          </cell>
          <cell r="D14">
            <v>2</v>
          </cell>
          <cell r="E14" t="str">
            <v>OD</v>
          </cell>
        </row>
        <row r="15">
          <cell r="A15" t="str">
            <v>02-015</v>
          </cell>
          <cell r="D15">
            <v>2</v>
          </cell>
          <cell r="E15" t="str">
            <v>OD</v>
          </cell>
        </row>
        <row r="16">
          <cell r="A16" t="str">
            <v>02-017</v>
          </cell>
          <cell r="D16">
            <v>2</v>
          </cell>
          <cell r="E16" t="str">
            <v>OD</v>
          </cell>
        </row>
        <row r="17">
          <cell r="A17" t="str">
            <v>02-029</v>
          </cell>
          <cell r="D17">
            <v>2</v>
          </cell>
          <cell r="E17" t="str">
            <v>OS</v>
          </cell>
        </row>
        <row r="18">
          <cell r="A18" t="str">
            <v>02-031</v>
          </cell>
          <cell r="D18">
            <v>2</v>
          </cell>
          <cell r="E18" t="str">
            <v>OD</v>
          </cell>
        </row>
        <row r="19">
          <cell r="A19" t="str">
            <v>02-036</v>
          </cell>
          <cell r="D19">
            <v>2</v>
          </cell>
          <cell r="E19" t="str">
            <v>OD</v>
          </cell>
        </row>
        <row r="20">
          <cell r="A20" t="str">
            <v>02-039</v>
          </cell>
          <cell r="D20">
            <v>2</v>
          </cell>
          <cell r="E20" t="str">
            <v>OD</v>
          </cell>
        </row>
        <row r="21">
          <cell r="A21" t="str">
            <v>02-041</v>
          </cell>
          <cell r="D21">
            <v>2</v>
          </cell>
          <cell r="E21" t="str">
            <v>OS</v>
          </cell>
        </row>
        <row r="22">
          <cell r="A22" t="str">
            <v>02-042</v>
          </cell>
          <cell r="D22">
            <v>2</v>
          </cell>
          <cell r="E22" t="str">
            <v>OS</v>
          </cell>
        </row>
        <row r="24">
          <cell r="A24" t="str">
            <v>01-012</v>
          </cell>
          <cell r="D24">
            <v>1</v>
          </cell>
          <cell r="E24" t="str">
            <v>OD</v>
          </cell>
        </row>
        <row r="25">
          <cell r="A25" t="str">
            <v>01-020</v>
          </cell>
          <cell r="D25">
            <v>1</v>
          </cell>
          <cell r="E25" t="str">
            <v>OS</v>
          </cell>
        </row>
        <row r="26">
          <cell r="A26" t="str">
            <v>01-025</v>
          </cell>
          <cell r="D26">
            <v>1</v>
          </cell>
          <cell r="E26" t="str">
            <v>OD</v>
          </cell>
        </row>
        <row r="27">
          <cell r="A27" t="str">
            <v>01-026</v>
          </cell>
          <cell r="D27">
            <v>1</v>
          </cell>
          <cell r="E27" t="str">
            <v>OD</v>
          </cell>
        </row>
        <row r="28">
          <cell r="A28" t="str">
            <v>01-037</v>
          </cell>
          <cell r="D28">
            <v>1</v>
          </cell>
          <cell r="E28" t="str">
            <v>OS</v>
          </cell>
        </row>
        <row r="29">
          <cell r="A29" t="str">
            <v>01-040</v>
          </cell>
          <cell r="D29">
            <v>1</v>
          </cell>
          <cell r="E29" t="str">
            <v>OD</v>
          </cell>
        </row>
        <row r="30">
          <cell r="A30" t="str">
            <v>01-048</v>
          </cell>
          <cell r="D30">
            <v>1</v>
          </cell>
          <cell r="E30" t="str">
            <v>OD</v>
          </cell>
        </row>
        <row r="31">
          <cell r="A31" t="str">
            <v>02-004</v>
          </cell>
          <cell r="D31">
            <v>1</v>
          </cell>
          <cell r="E31" t="str">
            <v>OD</v>
          </cell>
        </row>
        <row r="32">
          <cell r="A32" t="str">
            <v>02-005</v>
          </cell>
          <cell r="D32">
            <v>1</v>
          </cell>
          <cell r="E32" t="str">
            <v>OS</v>
          </cell>
        </row>
        <row r="33">
          <cell r="A33" t="str">
            <v>02-016</v>
          </cell>
          <cell r="D33">
            <v>1</v>
          </cell>
          <cell r="E33" t="str">
            <v>OS</v>
          </cell>
        </row>
        <row r="34">
          <cell r="A34" t="str">
            <v>02-018</v>
          </cell>
          <cell r="D34">
            <v>1</v>
          </cell>
          <cell r="E34" t="str">
            <v>OD</v>
          </cell>
        </row>
        <row r="35">
          <cell r="A35" t="str">
            <v>02-019</v>
          </cell>
          <cell r="D35">
            <v>1</v>
          </cell>
          <cell r="E35" t="str">
            <v>OS</v>
          </cell>
        </row>
        <row r="36">
          <cell r="A36" t="str">
            <v>02-024</v>
          </cell>
          <cell r="D36">
            <v>1</v>
          </cell>
          <cell r="E36" t="str">
            <v>OD</v>
          </cell>
        </row>
        <row r="37">
          <cell r="A37" t="str">
            <v>02-030</v>
          </cell>
          <cell r="D37">
            <v>1</v>
          </cell>
          <cell r="E37" t="str">
            <v>OD</v>
          </cell>
        </row>
        <row r="38">
          <cell r="A38" t="str">
            <v>02-032</v>
          </cell>
          <cell r="D38">
            <v>1</v>
          </cell>
          <cell r="E38" t="str">
            <v>OS</v>
          </cell>
        </row>
        <row r="39">
          <cell r="A39" t="str">
            <v>02-034</v>
          </cell>
          <cell r="D39">
            <v>1</v>
          </cell>
          <cell r="E39" t="str">
            <v>OD</v>
          </cell>
        </row>
        <row r="40">
          <cell r="A40" t="str">
            <v>02-043</v>
          </cell>
          <cell r="D40">
            <v>1</v>
          </cell>
          <cell r="E40" t="str">
            <v>OD</v>
          </cell>
        </row>
        <row r="41">
          <cell r="A41" t="str">
            <v>02-044</v>
          </cell>
          <cell r="D41">
            <v>1</v>
          </cell>
          <cell r="E41" t="str">
            <v>OS</v>
          </cell>
        </row>
        <row r="42">
          <cell r="A42" t="str">
            <v>02-045</v>
          </cell>
          <cell r="D42">
            <v>1</v>
          </cell>
          <cell r="E42" t="str">
            <v>OS</v>
          </cell>
        </row>
        <row r="43">
          <cell r="A43" t="str">
            <v>02-046</v>
          </cell>
          <cell r="D43">
            <v>1</v>
          </cell>
          <cell r="E43" t="str">
            <v>OD</v>
          </cell>
        </row>
        <row r="46">
          <cell r="A46" t="str">
            <v>01-011</v>
          </cell>
          <cell r="D46">
            <v>1</v>
          </cell>
          <cell r="E46" t="str">
            <v>OS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crosoft Office User" id="{4485D915-C1EC-4CF8-AC5E-792E1BAD1EBD}" userId="Microsoft Office Us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9" dT="2020-04-27T13:15:19.04" personId="{4485D915-C1EC-4CF8-AC5E-792E1BAD1EBD}" id="{56F5E3E6-C8CF-4BE2-BF7E-82B18311E56E}">
    <text>Changed from original 61 during quality control check. Would not have changed treatment decision.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9854-484A-48BA-A50F-D46E85AA64E8}">
  <dimension ref="A1:BU199"/>
  <sheetViews>
    <sheetView tabSelected="1" zoomScale="70" zoomScaleNormal="70" workbookViewId="0">
      <pane xSplit="1" ySplit="1" topLeftCell="AI24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8.88671875" defaultRowHeight="14.4" x14ac:dyDescent="0.3"/>
  <cols>
    <col min="7" max="7" width="14" customWidth="1"/>
    <col min="8" max="9" width="8.88671875" customWidth="1"/>
    <col min="10" max="10" width="10.109375" customWidth="1"/>
    <col min="11" max="12" width="8.88671875" customWidth="1"/>
    <col min="13" max="13" width="10" customWidth="1"/>
    <col min="14" max="22" width="8.88671875" customWidth="1"/>
    <col min="26" max="43" width="8.88671875" customWidth="1"/>
  </cols>
  <sheetData>
    <row r="1" spans="1:73" ht="18.600000000000001" thickBot="1" x14ac:dyDescent="0.4">
      <c r="A1" s="95" t="s">
        <v>0</v>
      </c>
      <c r="B1" s="95"/>
      <c r="C1" s="95"/>
      <c r="D1" s="95"/>
      <c r="E1" s="95"/>
      <c r="F1" s="92" t="s">
        <v>1</v>
      </c>
      <c r="G1" s="94"/>
      <c r="H1" s="92" t="s">
        <v>2</v>
      </c>
      <c r="I1" s="93"/>
      <c r="J1" s="94"/>
      <c r="K1" s="92" t="s">
        <v>3</v>
      </c>
      <c r="L1" s="93"/>
      <c r="M1" s="94"/>
      <c r="N1" s="92" t="s">
        <v>4</v>
      </c>
      <c r="O1" s="93"/>
      <c r="P1" s="94"/>
      <c r="Q1" s="92" t="s">
        <v>5</v>
      </c>
      <c r="R1" s="93"/>
      <c r="S1" s="94"/>
      <c r="T1" s="92" t="s">
        <v>6</v>
      </c>
      <c r="U1" s="93"/>
      <c r="V1" s="94"/>
      <c r="W1" s="92" t="s">
        <v>7</v>
      </c>
      <c r="X1" s="93"/>
      <c r="Y1" s="94"/>
      <c r="Z1" s="92" t="s">
        <v>8</v>
      </c>
      <c r="AA1" s="93"/>
      <c r="AB1" s="94"/>
      <c r="AC1" s="92" t="s">
        <v>9</v>
      </c>
      <c r="AD1" s="93"/>
      <c r="AE1" s="94"/>
      <c r="AF1" s="92" t="s">
        <v>10</v>
      </c>
      <c r="AG1" s="93"/>
      <c r="AH1" s="94"/>
      <c r="AI1" s="92" t="s">
        <v>11</v>
      </c>
      <c r="AJ1" s="93"/>
      <c r="AK1" s="94"/>
      <c r="AL1" s="92" t="s">
        <v>12</v>
      </c>
      <c r="AM1" s="93"/>
      <c r="AN1" s="94"/>
      <c r="AO1" s="92" t="s">
        <v>13</v>
      </c>
      <c r="AP1" s="93"/>
      <c r="AQ1" s="94"/>
      <c r="AR1" s="92" t="s">
        <v>14</v>
      </c>
      <c r="AS1" s="93"/>
      <c r="AT1" s="94"/>
      <c r="AU1" s="92" t="s">
        <v>15</v>
      </c>
      <c r="AV1" s="93"/>
      <c r="AW1" s="94"/>
      <c r="AX1" s="92" t="s">
        <v>16</v>
      </c>
      <c r="AY1" s="93"/>
      <c r="AZ1" s="94"/>
      <c r="BA1" s="92" t="s">
        <v>17</v>
      </c>
      <c r="BB1" s="93"/>
      <c r="BC1" s="94"/>
      <c r="BD1" s="92" t="s">
        <v>18</v>
      </c>
      <c r="BE1" s="93"/>
      <c r="BF1" s="94"/>
      <c r="BG1" s="92" t="s">
        <v>19</v>
      </c>
      <c r="BH1" s="93"/>
      <c r="BI1" s="94"/>
      <c r="BJ1" s="92" t="s">
        <v>20</v>
      </c>
      <c r="BK1" s="93"/>
      <c r="BL1" s="94"/>
      <c r="BM1" s="92" t="s">
        <v>21</v>
      </c>
      <c r="BN1" s="93"/>
      <c r="BO1" s="94"/>
      <c r="BP1" s="1"/>
      <c r="BQ1" s="1"/>
      <c r="BR1" s="1"/>
      <c r="BS1" s="1"/>
      <c r="BT1" s="1"/>
      <c r="BU1" s="1"/>
    </row>
    <row r="2" spans="1:73" ht="29.4" thickBot="1" x14ac:dyDescent="0.35">
      <c r="A2" s="2" t="s">
        <v>22</v>
      </c>
      <c r="B2" s="3"/>
      <c r="C2" s="3"/>
      <c r="D2" s="3" t="s">
        <v>23</v>
      </c>
      <c r="E2" s="3" t="s">
        <v>24</v>
      </c>
      <c r="F2" s="2" t="s">
        <v>25</v>
      </c>
      <c r="G2" s="5" t="s">
        <v>26</v>
      </c>
      <c r="H2" s="3" t="s">
        <v>25</v>
      </c>
      <c r="I2" s="3" t="s">
        <v>27</v>
      </c>
      <c r="J2" s="5" t="s">
        <v>26</v>
      </c>
      <c r="K2" s="3" t="s">
        <v>25</v>
      </c>
      <c r="L2" s="3" t="s">
        <v>27</v>
      </c>
      <c r="M2" s="5" t="s">
        <v>26</v>
      </c>
      <c r="N2" s="3" t="s">
        <v>25</v>
      </c>
      <c r="O2" s="3" t="s">
        <v>27</v>
      </c>
      <c r="P2" s="5" t="s">
        <v>26</v>
      </c>
      <c r="Q2" s="3" t="s">
        <v>25</v>
      </c>
      <c r="R2" s="3" t="s">
        <v>27</v>
      </c>
      <c r="S2" s="5" t="s">
        <v>26</v>
      </c>
      <c r="T2" s="3" t="s">
        <v>25</v>
      </c>
      <c r="U2" s="3" t="s">
        <v>27</v>
      </c>
      <c r="V2" s="5" t="s">
        <v>26</v>
      </c>
      <c r="W2" s="3" t="s">
        <v>25</v>
      </c>
      <c r="X2" s="3" t="s">
        <v>27</v>
      </c>
      <c r="Y2" s="5" t="s">
        <v>26</v>
      </c>
      <c r="Z2" s="3" t="s">
        <v>25</v>
      </c>
      <c r="AA2" s="3" t="s">
        <v>27</v>
      </c>
      <c r="AB2" s="5" t="s">
        <v>26</v>
      </c>
      <c r="AC2" s="3" t="s">
        <v>25</v>
      </c>
      <c r="AD2" s="3" t="s">
        <v>27</v>
      </c>
      <c r="AE2" s="5" t="s">
        <v>26</v>
      </c>
      <c r="AF2" s="3" t="s">
        <v>25</v>
      </c>
      <c r="AG2" s="3" t="s">
        <v>27</v>
      </c>
      <c r="AH2" s="5" t="s">
        <v>26</v>
      </c>
      <c r="AI2" s="3" t="s">
        <v>25</v>
      </c>
      <c r="AJ2" s="3" t="s">
        <v>27</v>
      </c>
      <c r="AK2" s="5" t="s">
        <v>26</v>
      </c>
      <c r="AL2" s="3" t="s">
        <v>25</v>
      </c>
      <c r="AM2" s="3" t="s">
        <v>27</v>
      </c>
      <c r="AN2" s="5" t="s">
        <v>26</v>
      </c>
      <c r="AO2" s="3" t="s">
        <v>25</v>
      </c>
      <c r="AP2" s="3" t="s">
        <v>27</v>
      </c>
      <c r="AQ2" s="5" t="s">
        <v>26</v>
      </c>
      <c r="AR2" s="3" t="s">
        <v>25</v>
      </c>
      <c r="AS2" s="3" t="s">
        <v>27</v>
      </c>
      <c r="AT2" s="4" t="s">
        <v>26</v>
      </c>
      <c r="AU2" s="2" t="s">
        <v>25</v>
      </c>
      <c r="AV2" s="3" t="s">
        <v>27</v>
      </c>
      <c r="AW2" s="4" t="s">
        <v>26</v>
      </c>
      <c r="AX2" s="2" t="s">
        <v>25</v>
      </c>
      <c r="AY2" s="3" t="s">
        <v>27</v>
      </c>
      <c r="AZ2" s="4" t="s">
        <v>26</v>
      </c>
      <c r="BA2" s="2" t="s">
        <v>25</v>
      </c>
      <c r="BB2" s="3" t="s">
        <v>27</v>
      </c>
      <c r="BC2" s="4" t="s">
        <v>26</v>
      </c>
      <c r="BD2" s="2" t="s">
        <v>25</v>
      </c>
      <c r="BE2" s="3" t="s">
        <v>27</v>
      </c>
      <c r="BF2" s="4" t="s">
        <v>26</v>
      </c>
      <c r="BG2" s="2" t="s">
        <v>25</v>
      </c>
      <c r="BH2" s="3" t="s">
        <v>27</v>
      </c>
      <c r="BI2" s="4" t="s">
        <v>26</v>
      </c>
      <c r="BJ2" s="2" t="s">
        <v>25</v>
      </c>
      <c r="BK2" s="3" t="s">
        <v>27</v>
      </c>
      <c r="BL2" s="4" t="s">
        <v>26</v>
      </c>
      <c r="BM2" s="2" t="s">
        <v>25</v>
      </c>
      <c r="BN2" s="3" t="s">
        <v>27</v>
      </c>
      <c r="BO2" s="4" t="s">
        <v>26</v>
      </c>
    </row>
    <row r="3" spans="1:73" ht="15" thickTop="1" x14ac:dyDescent="0.3">
      <c r="A3" s="6" t="str">
        <f>IF(NOT(ISBLANK([1]Demographics!A3)),[1]Demographics!A3,"")</f>
        <v>01-001</v>
      </c>
      <c r="B3" s="7"/>
      <c r="C3" s="7"/>
      <c r="D3" s="7" t="str">
        <f>IF(NOT(ISBLANK([1]Demographics!E3)),[1]Demographics!E3,"")</f>
        <v>OS</v>
      </c>
      <c r="E3">
        <f>IF(NOT(ISBLANK([1]Demographics!D3)),[1]Demographics!D3,"")</f>
        <v>2</v>
      </c>
      <c r="F3" s="8">
        <v>53</v>
      </c>
      <c r="G3" s="9">
        <v>1.59</v>
      </c>
      <c r="H3" s="10">
        <v>53</v>
      </c>
      <c r="I3">
        <f t="shared" ref="I3:I43" si="0">IF(ISERROR(MATCH($F3,$B$50:$B$62,0)-MATCH(H3,$B$50:$B$62,0)),"",(MATCH($F3,$B$50:$B$62,0)-MATCH(H3,$B$50:$B$62,0)))</f>
        <v>0</v>
      </c>
      <c r="J3" s="9">
        <v>0.28000000000000003</v>
      </c>
      <c r="K3" s="10">
        <v>47</v>
      </c>
      <c r="L3">
        <f t="shared" ref="L3:L43" si="1">IF(ISERROR(MATCH($F3,$B$50:$B$62,0)-MATCH(K3,$B$50:$B$62,0)),"",(MATCH($F3,$B$50:$B$62,0)-MATCH(K3,$B$50:$B$62,0)))</f>
        <v>1</v>
      </c>
      <c r="M3" s="9">
        <v>0.21</v>
      </c>
      <c r="N3" s="10">
        <v>47</v>
      </c>
      <c r="O3">
        <f t="shared" ref="O3:O43" si="2">IF(ISERROR(MATCH($F3,$B$50:$B$62,0)-MATCH(N3,$B$50:$B$62,0)),"",(MATCH($F3,$B$50:$B$62,0)-MATCH(N3,$B$50:$B$62,0)))</f>
        <v>1</v>
      </c>
      <c r="P3" s="11">
        <v>0.15</v>
      </c>
      <c r="Q3" s="10">
        <v>43</v>
      </c>
      <c r="R3">
        <f t="shared" ref="R3:R43" si="3">IF(ISERROR(MATCH($F3,$B$50:$B$62,0)-MATCH(Q3,$B$50:$B$62,0)),"",(MATCH($F3,$B$50:$B$62,0)-MATCH(Q3,$B$50:$B$62,0)))</f>
        <v>2</v>
      </c>
      <c r="S3" s="9">
        <v>0.15</v>
      </c>
      <c r="T3" s="10">
        <v>43</v>
      </c>
      <c r="U3">
        <f t="shared" ref="U3:U43" si="4">IF(ISERROR(MATCH($F3,$B$50:$B$62,0)-MATCH(T3,$B$50:$B$62,0)),"",(MATCH($F3,$B$50:$B$62,0)-MATCH(T3,$B$50:$B$62,0)))</f>
        <v>2</v>
      </c>
      <c r="V3" s="9">
        <v>0.6</v>
      </c>
      <c r="W3" s="10">
        <v>43</v>
      </c>
      <c r="X3">
        <f t="shared" ref="X3:X38" si="5">IF(ISERROR(MATCH($F3,$B$50:$B$62,0)-MATCH(W3,$B$50:$B$62,0)),"",(MATCH($F3,$B$50:$B$62,0)-MATCH(W3,$B$50:$B$62,0)))</f>
        <v>2</v>
      </c>
      <c r="Y3" s="9">
        <v>0.14000000000000001</v>
      </c>
      <c r="Z3" s="10">
        <v>43</v>
      </c>
      <c r="AA3">
        <f t="shared" ref="AA3:AA38" si="6">IF(ISERROR(MATCH($F3,$B$50:$B$62,0)-MATCH(Z3,$B$50:$B$62,0)),"",(MATCH($F3,$B$50:$B$62,0)-MATCH(Z3,$B$50:$B$62,0)))</f>
        <v>2</v>
      </c>
      <c r="AB3" s="9">
        <v>1.89</v>
      </c>
      <c r="AC3" s="10">
        <v>43</v>
      </c>
      <c r="AD3">
        <f t="shared" ref="AD3:AD43" si="7">IF(ISERROR(MATCH($F3,$B$50:$B$62,0)-MATCH(AC3,$B$50:$B$62,0)),"",(MATCH($F3,$B$50:$B$62,0)-MATCH(AC3,$B$50:$B$62,0)))</f>
        <v>2</v>
      </c>
      <c r="AE3" s="9">
        <v>0.13</v>
      </c>
      <c r="AF3" s="10">
        <v>43</v>
      </c>
      <c r="AG3">
        <f t="shared" ref="AG3:AG43" si="8">IF(ISERROR(MATCH($F3,$B$50:$B$62,0)-MATCH(AF3,$B$50:$B$62,0)),"",(MATCH($F3,$B$50:$B$62,0)-MATCH(AF3,$B$50:$B$62,0)))</f>
        <v>2</v>
      </c>
      <c r="AH3" s="9">
        <v>1.49</v>
      </c>
      <c r="AI3" s="10">
        <v>43</v>
      </c>
      <c r="AJ3">
        <f t="shared" ref="AJ3:AJ43" si="9">IF(ISERROR(MATCH($F3,$B$50:$B$62,0)-MATCH(AI3,$B$50:$B$62,0)),"",(MATCH($F3,$B$50:$B$62,0)-MATCH(AI3,$B$50:$B$62,0)))</f>
        <v>2</v>
      </c>
      <c r="AK3" s="9">
        <v>0.21</v>
      </c>
      <c r="AL3" s="10">
        <v>43</v>
      </c>
      <c r="AM3">
        <f t="shared" ref="AM3:AM43" si="10">IF(ISERROR(MATCH($F3,$B$50:$B$62,0)-MATCH(AL3,$B$50:$B$62,0)),"",(MATCH($F3,$B$50:$B$62,0)-MATCH(AL3,$B$50:$B$62,0)))</f>
        <v>2</v>
      </c>
      <c r="AN3" s="9">
        <v>1.1200000000000001</v>
      </c>
      <c r="AO3" s="10">
        <v>43</v>
      </c>
      <c r="AP3">
        <f t="shared" ref="AP3:AP43" si="11">IF(ISERROR(MATCH($F3,$B$50:$B$62,0)-MATCH(AO3,$B$50:$B$62,0)),"",(MATCH($F3,$B$50:$B$62,0)-MATCH(AO3,$B$50:$B$62,0)))</f>
        <v>2</v>
      </c>
      <c r="AQ3" s="9">
        <v>0.3</v>
      </c>
      <c r="AR3">
        <v>47</v>
      </c>
      <c r="AS3">
        <f t="shared" ref="AS3:AS20" si="12">IF(ISERROR(MATCH($F3,$B$50:$B$62,0)-MATCH(AR3,$B$50:$B$62,0)),"",(MATCH($F3,$B$50:$B$62,0)-MATCH(AR3,$B$50:$B$62,0)))</f>
        <v>1</v>
      </c>
      <c r="AT3">
        <v>0.86</v>
      </c>
      <c r="AU3" s="12" t="s">
        <v>28</v>
      </c>
      <c r="AV3" s="12" t="str">
        <f t="shared" ref="AV3:AV20" si="13">IF(ISERROR(MATCH($F3,$B$50:$B$62,0)-MATCH(AU3,$B$50:$B$62,0)),"",(MATCH($F3,$B$50:$B$62,0)-MATCH(AU3,$B$50:$B$62,0)))</f>
        <v/>
      </c>
      <c r="AW3" s="13"/>
      <c r="AX3" s="10">
        <v>53</v>
      </c>
      <c r="AY3">
        <f t="shared" ref="AY3:AY20" si="14">IF(ISERROR(MATCH($F3,$B$50:$B$62,0)-MATCH(AX3,$B$50:$B$62,0)),"",(MATCH($F3,$B$50:$B$62,0)-MATCH(AX3,$B$50:$B$62,0)))</f>
        <v>0</v>
      </c>
      <c r="AZ3" s="14">
        <v>1.26</v>
      </c>
      <c r="BA3" s="10">
        <v>53</v>
      </c>
      <c r="BB3">
        <f t="shared" ref="BB3:BB20" si="15">IF(ISERROR(MATCH($F3,$B$50:$B$62,0)-MATCH(BA3,$B$50:$B$62,0)),"",(MATCH($F3,$B$50:$B$62,0)-MATCH(BA3,$B$50:$B$62,0)))</f>
        <v>0</v>
      </c>
      <c r="BC3" s="14">
        <v>1.31</v>
      </c>
      <c r="BD3" s="15">
        <v>47</v>
      </c>
      <c r="BE3">
        <f t="shared" ref="BE3:BE20" si="16">IF(ISERROR(MATCH($F3,$B$50:$B$62,0)-MATCH(BD3,$B$50:$B$62,0)),"",(MATCH($F3,$B$50:$B$62,0)-MATCH(BD3,$B$50:$B$62,0)))</f>
        <v>1</v>
      </c>
      <c r="BF3" s="14">
        <v>0.98</v>
      </c>
      <c r="BG3" s="15">
        <v>47</v>
      </c>
      <c r="BH3">
        <f t="shared" ref="BH3:BH20" si="17">IF(ISERROR(MATCH($F3,$B$50:$B$62,0)-MATCH(BG3,$B$50:$B$62,0)),"",(MATCH($F3,$B$50:$B$62,0)-MATCH(BG3,$B$50:$B$62,0)))</f>
        <v>1</v>
      </c>
      <c r="BI3" s="14">
        <v>1.24</v>
      </c>
      <c r="BJ3" s="15">
        <v>47</v>
      </c>
      <c r="BK3">
        <f t="shared" ref="BK3:BK20" si="18">IF(ISERROR(MATCH($F3,$B$50:$B$62,0)-MATCH(BJ3,$B$50:$B$62,0)),"",(MATCH($F3,$B$50:$B$62,0)-MATCH(BJ3,$B$50:$B$62,0)))</f>
        <v>1</v>
      </c>
      <c r="BL3" s="14">
        <v>1.5</v>
      </c>
      <c r="BM3" s="15">
        <v>43</v>
      </c>
      <c r="BN3">
        <f t="shared" ref="BN3:BN20" si="19">IF(ISERROR(MATCH($F3,$B$50:$B$62,0)-MATCH(BM3,$B$50:$B$62,0)),"",(MATCH($F3,$B$50:$B$62,0)-MATCH(BM3,$B$50:$B$62,0)))</f>
        <v>2</v>
      </c>
      <c r="BO3" s="14">
        <v>2.2999999999999998</v>
      </c>
    </row>
    <row r="4" spans="1:73" x14ac:dyDescent="0.3">
      <c r="A4" s="16" t="str">
        <f>IF(NOT(ISBLANK([1]Demographics!A4)),[1]Demographics!A4,"")</f>
        <v>01-002</v>
      </c>
      <c r="D4" t="str">
        <f>IF(NOT(ISBLANK([1]Demographics!E4)),[1]Demographics!E4,"")</f>
        <v>OD</v>
      </c>
      <c r="E4">
        <f>IF(NOT(ISBLANK([1]Demographics!D4)),[1]Demographics!D4,"")</f>
        <v>2</v>
      </c>
      <c r="F4" s="8">
        <v>47</v>
      </c>
      <c r="G4" s="9">
        <v>3.56</v>
      </c>
      <c r="H4" s="8">
        <v>47</v>
      </c>
      <c r="I4">
        <f t="shared" si="0"/>
        <v>0</v>
      </c>
      <c r="J4" s="9">
        <v>0.23</v>
      </c>
      <c r="K4" s="10">
        <v>47</v>
      </c>
      <c r="L4">
        <f t="shared" si="1"/>
        <v>0</v>
      </c>
      <c r="M4" s="9">
        <v>0.27</v>
      </c>
      <c r="N4" s="10">
        <v>47</v>
      </c>
      <c r="O4">
        <f t="shared" si="2"/>
        <v>0</v>
      </c>
      <c r="P4" s="9">
        <v>0.17</v>
      </c>
      <c r="Q4" s="10">
        <v>47</v>
      </c>
      <c r="R4">
        <f t="shared" si="3"/>
        <v>0</v>
      </c>
      <c r="S4" s="9">
        <v>0.27</v>
      </c>
      <c r="T4" s="10">
        <v>43</v>
      </c>
      <c r="U4">
        <f t="shared" si="4"/>
        <v>1</v>
      </c>
      <c r="V4" s="9">
        <v>0.13</v>
      </c>
      <c r="W4" s="10">
        <v>43</v>
      </c>
      <c r="X4">
        <f t="shared" si="5"/>
        <v>1</v>
      </c>
      <c r="Y4" s="9">
        <v>0.19</v>
      </c>
      <c r="Z4" s="10">
        <v>35</v>
      </c>
      <c r="AA4">
        <f t="shared" si="6"/>
        <v>2</v>
      </c>
      <c r="AB4" s="9">
        <v>0.55000000000000004</v>
      </c>
      <c r="AC4" s="10">
        <v>35</v>
      </c>
      <c r="AD4">
        <f t="shared" si="7"/>
        <v>2</v>
      </c>
      <c r="AE4" s="9">
        <v>3.83</v>
      </c>
      <c r="AF4" s="10">
        <v>35</v>
      </c>
      <c r="AG4">
        <f t="shared" si="8"/>
        <v>2</v>
      </c>
      <c r="AH4" s="9">
        <v>0.02</v>
      </c>
      <c r="AI4" s="10">
        <v>35</v>
      </c>
      <c r="AJ4">
        <f t="shared" si="9"/>
        <v>2</v>
      </c>
      <c r="AK4" s="9">
        <v>0.43</v>
      </c>
      <c r="AL4" s="10">
        <v>35</v>
      </c>
      <c r="AM4">
        <f t="shared" si="10"/>
        <v>2</v>
      </c>
      <c r="AN4" s="9">
        <v>4.17</v>
      </c>
      <c r="AO4" s="10">
        <v>35</v>
      </c>
      <c r="AP4">
        <f t="shared" si="11"/>
        <v>2</v>
      </c>
      <c r="AQ4" s="9">
        <v>0.36</v>
      </c>
      <c r="AR4">
        <v>35</v>
      </c>
      <c r="AS4">
        <f t="shared" si="12"/>
        <v>2</v>
      </c>
      <c r="AT4">
        <v>1.31</v>
      </c>
      <c r="AU4" s="16" t="s">
        <v>29</v>
      </c>
      <c r="AV4" s="17" t="str">
        <f t="shared" si="13"/>
        <v/>
      </c>
      <c r="AW4" s="18"/>
      <c r="AX4" s="16"/>
      <c r="AY4" s="17" t="str">
        <f t="shared" si="14"/>
        <v/>
      </c>
      <c r="AZ4" s="18"/>
      <c r="BA4" s="16"/>
      <c r="BB4" s="17" t="str">
        <f t="shared" si="15"/>
        <v/>
      </c>
      <c r="BC4" s="18"/>
      <c r="BD4" s="16"/>
      <c r="BE4" s="17" t="str">
        <f t="shared" si="16"/>
        <v/>
      </c>
      <c r="BF4" s="18"/>
      <c r="BG4" s="16"/>
      <c r="BH4" s="17" t="str">
        <f t="shared" si="17"/>
        <v/>
      </c>
      <c r="BI4" s="18"/>
      <c r="BJ4" s="16"/>
      <c r="BK4" s="17" t="str">
        <f t="shared" si="18"/>
        <v/>
      </c>
      <c r="BL4" s="18"/>
      <c r="BM4" s="16"/>
      <c r="BN4" s="17" t="str">
        <f t="shared" si="19"/>
        <v/>
      </c>
      <c r="BO4" s="18"/>
    </row>
    <row r="5" spans="1:73" x14ac:dyDescent="0.3">
      <c r="A5" s="15" t="str">
        <f>IF(NOT(ISBLANK([1]Demographics!A5)),[1]Demographics!A5,"")</f>
        <v>01-013</v>
      </c>
      <c r="D5" t="str">
        <f>IF(NOT(ISBLANK([1]Demographics!E5)),[1]Demographics!E5,"")</f>
        <v>OD</v>
      </c>
      <c r="E5">
        <f>IF(NOT(ISBLANK([1]Demographics!D5)),[1]Demographics!D5,"")</f>
        <v>2</v>
      </c>
      <c r="F5" s="8">
        <v>53</v>
      </c>
      <c r="G5" s="9">
        <v>5.08</v>
      </c>
      <c r="H5" s="10">
        <v>53</v>
      </c>
      <c r="I5">
        <f t="shared" si="0"/>
        <v>0</v>
      </c>
      <c r="J5" s="9">
        <v>1.3</v>
      </c>
      <c r="K5" s="10">
        <v>53</v>
      </c>
      <c r="L5">
        <f t="shared" si="1"/>
        <v>0</v>
      </c>
      <c r="M5" s="9">
        <v>0.9</v>
      </c>
      <c r="N5" s="10">
        <v>53</v>
      </c>
      <c r="O5">
        <f t="shared" si="2"/>
        <v>0</v>
      </c>
      <c r="P5" s="9">
        <v>0.48</v>
      </c>
      <c r="Q5" s="10">
        <v>47</v>
      </c>
      <c r="R5">
        <f t="shared" si="3"/>
        <v>1</v>
      </c>
      <c r="S5" s="9">
        <v>0.83</v>
      </c>
      <c r="T5" s="10">
        <v>47</v>
      </c>
      <c r="U5">
        <f t="shared" si="4"/>
        <v>1</v>
      </c>
      <c r="V5" s="9">
        <v>0.53</v>
      </c>
      <c r="W5" s="10">
        <v>43</v>
      </c>
      <c r="X5">
        <f t="shared" si="5"/>
        <v>2</v>
      </c>
      <c r="Y5" s="9">
        <v>0.55000000000000004</v>
      </c>
      <c r="Z5" s="10">
        <v>43</v>
      </c>
      <c r="AA5">
        <f t="shared" si="6"/>
        <v>2</v>
      </c>
      <c r="AB5" s="9">
        <v>0.98</v>
      </c>
      <c r="AC5" s="10">
        <v>43</v>
      </c>
      <c r="AD5">
        <f t="shared" si="7"/>
        <v>2</v>
      </c>
      <c r="AE5" s="9">
        <v>1.1100000000000001</v>
      </c>
      <c r="AF5" s="10">
        <v>43</v>
      </c>
      <c r="AG5">
        <f t="shared" si="8"/>
        <v>2</v>
      </c>
      <c r="AH5" s="9">
        <v>2.64</v>
      </c>
      <c r="AI5" s="10">
        <v>43</v>
      </c>
      <c r="AJ5">
        <f t="shared" si="9"/>
        <v>2</v>
      </c>
      <c r="AK5" s="9">
        <v>0.52</v>
      </c>
      <c r="AL5" s="10">
        <v>43</v>
      </c>
      <c r="AM5">
        <f t="shared" si="10"/>
        <v>2</v>
      </c>
      <c r="AN5" s="9">
        <v>0.91</v>
      </c>
      <c r="AO5" s="10">
        <v>47</v>
      </c>
      <c r="AP5">
        <f t="shared" si="11"/>
        <v>1</v>
      </c>
      <c r="AQ5" s="9">
        <v>2.4300000000000002</v>
      </c>
      <c r="AR5">
        <v>53</v>
      </c>
      <c r="AS5">
        <f t="shared" si="12"/>
        <v>0</v>
      </c>
      <c r="AT5">
        <v>3.63</v>
      </c>
      <c r="AU5" s="10">
        <v>53</v>
      </c>
      <c r="AV5">
        <f t="shared" si="13"/>
        <v>0</v>
      </c>
      <c r="AW5" s="14">
        <v>4.37</v>
      </c>
      <c r="AX5" s="10">
        <v>53</v>
      </c>
      <c r="AY5">
        <f t="shared" si="14"/>
        <v>0</v>
      </c>
      <c r="AZ5" s="14">
        <v>1.07</v>
      </c>
      <c r="BA5" s="10">
        <v>53</v>
      </c>
      <c r="BB5">
        <f t="shared" si="15"/>
        <v>0</v>
      </c>
      <c r="BC5" s="14">
        <v>2.54</v>
      </c>
      <c r="BD5" s="15">
        <v>53</v>
      </c>
      <c r="BE5">
        <f t="shared" si="16"/>
        <v>0</v>
      </c>
      <c r="BF5" s="14">
        <v>4</v>
      </c>
      <c r="BG5" s="15">
        <v>53</v>
      </c>
      <c r="BH5">
        <f t="shared" si="17"/>
        <v>0</v>
      </c>
      <c r="BI5" s="14">
        <v>1.51</v>
      </c>
      <c r="BJ5" s="15">
        <v>53</v>
      </c>
      <c r="BK5">
        <f t="shared" si="18"/>
        <v>0</v>
      </c>
      <c r="BL5" s="14">
        <v>4.29</v>
      </c>
      <c r="BM5" s="15">
        <v>53</v>
      </c>
      <c r="BN5">
        <f t="shared" si="19"/>
        <v>0</v>
      </c>
      <c r="BO5" s="14">
        <v>1.92</v>
      </c>
    </row>
    <row r="6" spans="1:73" x14ac:dyDescent="0.3">
      <c r="A6" s="15" t="str">
        <f>IF(NOT(ISBLANK([1]Demographics!A6)),[1]Demographics!A6,"")</f>
        <v>01-014</v>
      </c>
      <c r="D6" t="str">
        <f>IF(NOT(ISBLANK([1]Demographics!E6)),[1]Demographics!E6,"")</f>
        <v>OS</v>
      </c>
      <c r="E6">
        <f>IF(NOT(ISBLANK([1]Demographics!D6)),[1]Demographics!D6,"")</f>
        <v>2</v>
      </c>
      <c r="F6" s="8">
        <v>53</v>
      </c>
      <c r="G6" s="9">
        <v>2.34</v>
      </c>
      <c r="H6" s="10">
        <v>53</v>
      </c>
      <c r="I6">
        <f t="shared" si="0"/>
        <v>0</v>
      </c>
      <c r="J6" s="9">
        <v>0.68</v>
      </c>
      <c r="K6" s="10">
        <v>53</v>
      </c>
      <c r="L6">
        <f t="shared" si="1"/>
        <v>0</v>
      </c>
      <c r="M6" s="9">
        <v>0.37</v>
      </c>
      <c r="N6" s="10">
        <v>43</v>
      </c>
      <c r="O6">
        <f t="shared" si="2"/>
        <v>2</v>
      </c>
      <c r="P6" s="9">
        <v>0.32</v>
      </c>
      <c r="Q6" s="10">
        <v>43</v>
      </c>
      <c r="R6">
        <f t="shared" si="3"/>
        <v>2</v>
      </c>
      <c r="S6" s="9">
        <v>0.86</v>
      </c>
      <c r="T6" s="12" t="s">
        <v>28</v>
      </c>
      <c r="U6" s="19" t="str">
        <f t="shared" si="4"/>
        <v/>
      </c>
      <c r="V6" s="20"/>
      <c r="W6" s="10">
        <v>43</v>
      </c>
      <c r="X6">
        <f t="shared" si="5"/>
        <v>2</v>
      </c>
      <c r="Y6" s="9">
        <v>4.21</v>
      </c>
      <c r="Z6" s="10">
        <v>43</v>
      </c>
      <c r="AA6">
        <f t="shared" si="6"/>
        <v>2</v>
      </c>
      <c r="AB6" s="9">
        <v>2.66</v>
      </c>
      <c r="AC6" s="10">
        <v>43</v>
      </c>
      <c r="AD6">
        <f t="shared" si="7"/>
        <v>2</v>
      </c>
      <c r="AE6" s="9">
        <v>2.36</v>
      </c>
      <c r="AF6" s="10">
        <v>43</v>
      </c>
      <c r="AG6">
        <f t="shared" si="8"/>
        <v>2</v>
      </c>
      <c r="AH6" s="9">
        <v>2.5</v>
      </c>
      <c r="AI6" s="10">
        <v>43</v>
      </c>
      <c r="AJ6">
        <f t="shared" si="9"/>
        <v>2</v>
      </c>
      <c r="AK6" s="9">
        <v>0.52</v>
      </c>
      <c r="AL6" s="10">
        <v>43</v>
      </c>
      <c r="AM6">
        <f t="shared" si="10"/>
        <v>2</v>
      </c>
      <c r="AN6" s="9">
        <v>1.23</v>
      </c>
      <c r="AO6" s="10">
        <v>43</v>
      </c>
      <c r="AP6">
        <f t="shared" si="11"/>
        <v>2</v>
      </c>
      <c r="AQ6" s="9">
        <v>6.19</v>
      </c>
      <c r="AR6">
        <v>47</v>
      </c>
      <c r="AS6">
        <f t="shared" si="12"/>
        <v>1</v>
      </c>
      <c r="AT6">
        <v>1.59</v>
      </c>
      <c r="AU6" s="10">
        <v>43</v>
      </c>
      <c r="AV6">
        <f t="shared" si="13"/>
        <v>2</v>
      </c>
      <c r="AW6" s="14">
        <v>4.76</v>
      </c>
      <c r="AX6" s="10">
        <v>43</v>
      </c>
      <c r="AY6">
        <f t="shared" si="14"/>
        <v>2</v>
      </c>
      <c r="AZ6" s="14">
        <v>4.34</v>
      </c>
      <c r="BA6" s="10">
        <v>47</v>
      </c>
      <c r="BB6">
        <f t="shared" si="15"/>
        <v>1</v>
      </c>
      <c r="BC6" s="14">
        <v>2.79</v>
      </c>
      <c r="BD6" s="15">
        <v>43</v>
      </c>
      <c r="BE6">
        <f t="shared" si="16"/>
        <v>2</v>
      </c>
      <c r="BF6" s="14">
        <v>1.86</v>
      </c>
      <c r="BG6" s="15">
        <v>43</v>
      </c>
      <c r="BH6">
        <f t="shared" si="17"/>
        <v>2</v>
      </c>
      <c r="BI6" s="14">
        <v>1.6</v>
      </c>
      <c r="BJ6" s="15">
        <v>43</v>
      </c>
      <c r="BK6">
        <f t="shared" si="18"/>
        <v>2</v>
      </c>
      <c r="BL6" s="14">
        <v>1.48</v>
      </c>
      <c r="BM6" s="15">
        <v>43</v>
      </c>
      <c r="BN6">
        <f t="shared" si="19"/>
        <v>2</v>
      </c>
      <c r="BO6" s="14">
        <v>1.49</v>
      </c>
    </row>
    <row r="7" spans="1:73" x14ac:dyDescent="0.3">
      <c r="A7" s="16" t="str">
        <f>IF(NOT(ISBLANK([1]Demographics!A7)),[1]Demographics!A7,"")</f>
        <v>01-023</v>
      </c>
      <c r="D7" t="str">
        <f>IF(NOT(ISBLANK([1]Demographics!E7)),[1]Demographics!E7,"")</f>
        <v>OD</v>
      </c>
      <c r="E7">
        <f>IF(NOT(ISBLANK([1]Demographics!D7)),[1]Demographics!D7,"")</f>
        <v>2</v>
      </c>
      <c r="F7" s="8">
        <v>61</v>
      </c>
      <c r="G7" s="9">
        <v>4.67</v>
      </c>
      <c r="H7" s="10">
        <v>53</v>
      </c>
      <c r="I7">
        <f t="shared" si="0"/>
        <v>1</v>
      </c>
      <c r="J7" s="9">
        <v>0.95</v>
      </c>
      <c r="K7" s="12" t="s">
        <v>28</v>
      </c>
      <c r="L7" s="19" t="str">
        <f t="shared" si="1"/>
        <v/>
      </c>
      <c r="M7" s="20"/>
      <c r="N7" s="10">
        <v>53</v>
      </c>
      <c r="O7">
        <f t="shared" si="2"/>
        <v>1</v>
      </c>
      <c r="P7" s="9">
        <v>2.35</v>
      </c>
      <c r="Q7" s="10">
        <v>53</v>
      </c>
      <c r="R7">
        <f t="shared" si="3"/>
        <v>1</v>
      </c>
      <c r="S7" s="9">
        <v>0.77</v>
      </c>
      <c r="T7" s="10">
        <v>47</v>
      </c>
      <c r="U7">
        <f t="shared" si="4"/>
        <v>2</v>
      </c>
      <c r="V7" s="9">
        <v>0.76</v>
      </c>
      <c r="W7" s="10">
        <v>47</v>
      </c>
      <c r="X7">
        <f t="shared" si="5"/>
        <v>2</v>
      </c>
      <c r="Y7" s="9">
        <v>0.79</v>
      </c>
      <c r="Z7" s="10">
        <v>47</v>
      </c>
      <c r="AA7">
        <f t="shared" si="6"/>
        <v>2</v>
      </c>
      <c r="AB7" s="9">
        <v>3.42</v>
      </c>
      <c r="AC7" s="10">
        <v>47</v>
      </c>
      <c r="AD7">
        <f t="shared" si="7"/>
        <v>2</v>
      </c>
      <c r="AE7" s="9">
        <v>0.4</v>
      </c>
      <c r="AF7" s="10">
        <v>47</v>
      </c>
      <c r="AG7">
        <f t="shared" si="8"/>
        <v>2</v>
      </c>
      <c r="AH7" s="9">
        <v>0.44</v>
      </c>
      <c r="AI7" s="10">
        <v>47</v>
      </c>
      <c r="AJ7">
        <f t="shared" si="9"/>
        <v>2</v>
      </c>
      <c r="AK7" s="9">
        <v>2.8</v>
      </c>
      <c r="AL7" s="10">
        <v>47</v>
      </c>
      <c r="AM7">
        <f t="shared" si="10"/>
        <v>2</v>
      </c>
      <c r="AN7" s="9">
        <v>0.66</v>
      </c>
      <c r="AO7" s="10">
        <v>47</v>
      </c>
      <c r="AP7">
        <f t="shared" si="11"/>
        <v>2</v>
      </c>
      <c r="AQ7" s="9">
        <v>0.76</v>
      </c>
      <c r="AR7">
        <v>47</v>
      </c>
      <c r="AS7">
        <f t="shared" si="12"/>
        <v>2</v>
      </c>
      <c r="AT7">
        <v>4.92</v>
      </c>
      <c r="AU7" s="12" t="s">
        <v>28</v>
      </c>
      <c r="AV7" s="12" t="str">
        <f t="shared" si="13"/>
        <v/>
      </c>
      <c r="AW7" s="13"/>
      <c r="AX7" s="10">
        <v>47</v>
      </c>
      <c r="AY7">
        <f t="shared" si="14"/>
        <v>2</v>
      </c>
      <c r="AZ7" s="14">
        <v>2.92</v>
      </c>
      <c r="BA7" s="21" t="s">
        <v>28</v>
      </c>
      <c r="BB7" s="19" t="str">
        <f t="shared" si="15"/>
        <v/>
      </c>
      <c r="BC7" s="22"/>
      <c r="BD7" s="15">
        <v>47</v>
      </c>
      <c r="BE7">
        <f t="shared" si="16"/>
        <v>2</v>
      </c>
      <c r="BF7" s="14">
        <v>2.86</v>
      </c>
      <c r="BG7" s="15">
        <v>47</v>
      </c>
      <c r="BH7">
        <f t="shared" si="17"/>
        <v>2</v>
      </c>
      <c r="BI7" s="14">
        <v>0.27</v>
      </c>
      <c r="BJ7" s="16" t="s">
        <v>30</v>
      </c>
      <c r="BK7" s="17" t="str">
        <f t="shared" si="18"/>
        <v/>
      </c>
      <c r="BL7" s="18"/>
      <c r="BM7" s="16"/>
      <c r="BN7" s="17" t="str">
        <f t="shared" si="19"/>
        <v/>
      </c>
      <c r="BO7" s="18"/>
    </row>
    <row r="8" spans="1:73" x14ac:dyDescent="0.3">
      <c r="A8" s="15" t="str">
        <f>IF(NOT(ISBLANK([1]Demographics!A8)),[1]Demographics!A8,"")</f>
        <v>01-027</v>
      </c>
      <c r="D8" t="str">
        <f>IF(NOT(ISBLANK([1]Demographics!E8)),[1]Demographics!E8,"")</f>
        <v>OS</v>
      </c>
      <c r="E8">
        <f>IF(NOT(ISBLANK([1]Demographics!D8)),[1]Demographics!D8,"")</f>
        <v>2</v>
      </c>
      <c r="F8" s="8">
        <v>61</v>
      </c>
      <c r="G8" s="9">
        <v>6.26</v>
      </c>
      <c r="H8" s="10">
        <v>53</v>
      </c>
      <c r="I8">
        <f t="shared" si="0"/>
        <v>1</v>
      </c>
      <c r="J8" s="9">
        <v>0.42</v>
      </c>
      <c r="K8" s="10">
        <v>53</v>
      </c>
      <c r="L8">
        <f t="shared" si="1"/>
        <v>1</v>
      </c>
      <c r="M8" s="9">
        <v>0.6</v>
      </c>
      <c r="N8" s="10">
        <v>53</v>
      </c>
      <c r="O8">
        <f t="shared" si="2"/>
        <v>1</v>
      </c>
      <c r="P8" s="9">
        <v>0.33</v>
      </c>
      <c r="Q8" s="10">
        <v>53</v>
      </c>
      <c r="R8">
        <f t="shared" si="3"/>
        <v>1</v>
      </c>
      <c r="S8" s="9">
        <v>0.3</v>
      </c>
      <c r="T8" s="10">
        <v>53</v>
      </c>
      <c r="U8">
        <f t="shared" si="4"/>
        <v>1</v>
      </c>
      <c r="V8" s="9">
        <v>0.2</v>
      </c>
      <c r="W8" s="10">
        <v>47</v>
      </c>
      <c r="X8">
        <f t="shared" si="5"/>
        <v>2</v>
      </c>
      <c r="Y8" s="9">
        <v>0.22</v>
      </c>
      <c r="Z8" s="10">
        <v>47</v>
      </c>
      <c r="AA8">
        <f t="shared" si="6"/>
        <v>2</v>
      </c>
      <c r="AB8" s="9">
        <v>0.54</v>
      </c>
      <c r="AC8" s="10">
        <v>47</v>
      </c>
      <c r="AD8">
        <f t="shared" si="7"/>
        <v>2</v>
      </c>
      <c r="AE8" s="9">
        <v>1.97</v>
      </c>
      <c r="AF8" s="10">
        <v>53</v>
      </c>
      <c r="AG8">
        <f t="shared" si="8"/>
        <v>1</v>
      </c>
      <c r="AH8" s="9">
        <v>2.64</v>
      </c>
      <c r="AI8" s="10">
        <v>53</v>
      </c>
      <c r="AJ8">
        <f t="shared" si="9"/>
        <v>1</v>
      </c>
      <c r="AK8" s="9">
        <v>2.97</v>
      </c>
      <c r="AL8" s="10">
        <v>53</v>
      </c>
      <c r="AM8">
        <f t="shared" si="10"/>
        <v>1</v>
      </c>
      <c r="AN8" s="9">
        <v>3.24</v>
      </c>
      <c r="AO8" s="10">
        <v>47</v>
      </c>
      <c r="AP8">
        <f t="shared" si="11"/>
        <v>2</v>
      </c>
      <c r="AQ8" s="9">
        <v>0.64</v>
      </c>
      <c r="AR8">
        <v>47</v>
      </c>
      <c r="AS8">
        <f t="shared" si="12"/>
        <v>2</v>
      </c>
      <c r="AT8">
        <v>1.22</v>
      </c>
      <c r="AU8" s="10">
        <v>47</v>
      </c>
      <c r="AV8">
        <f t="shared" si="13"/>
        <v>2</v>
      </c>
      <c r="AW8" s="14">
        <v>2.94</v>
      </c>
      <c r="AX8" s="10">
        <v>47</v>
      </c>
      <c r="AY8">
        <f t="shared" si="14"/>
        <v>2</v>
      </c>
      <c r="AZ8" s="14">
        <v>2.76</v>
      </c>
      <c r="BA8" s="15">
        <v>53</v>
      </c>
      <c r="BB8">
        <f t="shared" si="15"/>
        <v>1</v>
      </c>
      <c r="BC8" s="14">
        <v>2.99</v>
      </c>
      <c r="BD8" s="15">
        <v>53</v>
      </c>
      <c r="BE8">
        <f t="shared" si="16"/>
        <v>1</v>
      </c>
      <c r="BF8" s="14">
        <v>2.41</v>
      </c>
      <c r="BG8" s="15">
        <v>53</v>
      </c>
      <c r="BH8">
        <f t="shared" si="17"/>
        <v>1</v>
      </c>
      <c r="BI8" s="14">
        <v>3.16</v>
      </c>
      <c r="BJ8" s="15">
        <v>53</v>
      </c>
      <c r="BK8">
        <f t="shared" si="18"/>
        <v>1</v>
      </c>
      <c r="BL8" s="14">
        <v>2.4300000000000002</v>
      </c>
      <c r="BM8" s="15">
        <v>53</v>
      </c>
      <c r="BN8">
        <f t="shared" si="19"/>
        <v>1</v>
      </c>
      <c r="BO8" s="14">
        <v>1.77</v>
      </c>
    </row>
    <row r="9" spans="1:73" x14ac:dyDescent="0.3">
      <c r="A9" s="16" t="str">
        <f>IF(NOT(ISBLANK([1]Demographics!A9)),[1]Demographics!A9,"")</f>
        <v>01-028</v>
      </c>
      <c r="D9" t="str">
        <f>IF(NOT(ISBLANK([1]Demographics!E9)),[1]Demographics!E9,"")</f>
        <v>OS</v>
      </c>
      <c r="E9">
        <f>IF(NOT(ISBLANK([1]Demographics!D9)),[1]Demographics!D9,"")</f>
        <v>2</v>
      </c>
      <c r="F9" s="8">
        <v>71</v>
      </c>
      <c r="G9" s="9">
        <v>4.16</v>
      </c>
      <c r="H9" s="10">
        <v>65</v>
      </c>
      <c r="I9">
        <f t="shared" si="0"/>
        <v>1</v>
      </c>
      <c r="J9" s="9">
        <v>1.08</v>
      </c>
      <c r="K9" s="10">
        <v>65</v>
      </c>
      <c r="L9">
        <f t="shared" si="1"/>
        <v>1</v>
      </c>
      <c r="M9" s="9">
        <v>1.28</v>
      </c>
      <c r="N9" s="10">
        <v>65</v>
      </c>
      <c r="O9">
        <f t="shared" si="2"/>
        <v>1</v>
      </c>
      <c r="P9" s="9">
        <v>0.95</v>
      </c>
      <c r="Q9" s="10">
        <v>53</v>
      </c>
      <c r="R9">
        <f t="shared" si="3"/>
        <v>3</v>
      </c>
      <c r="S9" s="9">
        <v>1.29</v>
      </c>
      <c r="T9" s="10">
        <v>53</v>
      </c>
      <c r="U9">
        <f t="shared" si="4"/>
        <v>3</v>
      </c>
      <c r="V9" s="9">
        <v>0.99</v>
      </c>
      <c r="W9" s="10">
        <v>53</v>
      </c>
      <c r="X9">
        <f t="shared" si="5"/>
        <v>3</v>
      </c>
      <c r="Y9" s="9">
        <v>0.9</v>
      </c>
      <c r="Z9" s="10">
        <v>53</v>
      </c>
      <c r="AA9">
        <f t="shared" si="6"/>
        <v>3</v>
      </c>
      <c r="AB9" s="9">
        <v>1.26</v>
      </c>
      <c r="AC9" s="10">
        <v>61</v>
      </c>
      <c r="AD9">
        <f t="shared" si="7"/>
        <v>2</v>
      </c>
      <c r="AE9" s="9">
        <v>1.71</v>
      </c>
      <c r="AF9" s="10">
        <v>61</v>
      </c>
      <c r="AG9">
        <f t="shared" si="8"/>
        <v>2</v>
      </c>
      <c r="AH9" s="9">
        <v>0.23</v>
      </c>
      <c r="AI9" s="10">
        <v>61</v>
      </c>
      <c r="AJ9">
        <f t="shared" si="9"/>
        <v>2</v>
      </c>
      <c r="AK9" s="9">
        <v>0.98</v>
      </c>
      <c r="AL9" s="10">
        <v>61</v>
      </c>
      <c r="AM9">
        <f t="shared" si="10"/>
        <v>2</v>
      </c>
      <c r="AN9" s="9">
        <v>2.04</v>
      </c>
      <c r="AO9" s="10">
        <v>61</v>
      </c>
      <c r="AP9">
        <f t="shared" si="11"/>
        <v>2</v>
      </c>
      <c r="AQ9" s="9">
        <v>2.08</v>
      </c>
      <c r="AR9">
        <v>85</v>
      </c>
      <c r="AS9">
        <f t="shared" si="12"/>
        <v>-3</v>
      </c>
      <c r="AT9">
        <v>3.02</v>
      </c>
      <c r="AU9" s="15">
        <v>71</v>
      </c>
      <c r="AV9">
        <f t="shared" si="13"/>
        <v>0</v>
      </c>
      <c r="AW9" s="14">
        <v>2.19</v>
      </c>
      <c r="AX9" s="15">
        <v>65</v>
      </c>
      <c r="AY9">
        <f t="shared" si="14"/>
        <v>1</v>
      </c>
      <c r="AZ9" s="14">
        <v>0.17</v>
      </c>
      <c r="BA9" s="15">
        <v>61</v>
      </c>
      <c r="BB9">
        <f t="shared" si="15"/>
        <v>2</v>
      </c>
      <c r="BC9" s="14">
        <v>1.59</v>
      </c>
      <c r="BD9" s="15">
        <v>61</v>
      </c>
      <c r="BE9">
        <f t="shared" si="16"/>
        <v>2</v>
      </c>
      <c r="BF9" s="14">
        <v>0.41</v>
      </c>
      <c r="BG9" s="15">
        <v>61</v>
      </c>
      <c r="BH9">
        <f t="shared" si="17"/>
        <v>2</v>
      </c>
      <c r="BI9" s="14">
        <v>1.57</v>
      </c>
      <c r="BJ9" s="16" t="s">
        <v>30</v>
      </c>
      <c r="BK9" s="17" t="str">
        <f t="shared" si="18"/>
        <v/>
      </c>
      <c r="BL9" s="18"/>
      <c r="BM9" s="16"/>
      <c r="BN9" s="17" t="str">
        <f t="shared" si="19"/>
        <v/>
      </c>
      <c r="BO9" s="18"/>
    </row>
    <row r="10" spans="1:73" x14ac:dyDescent="0.3">
      <c r="A10" s="15" t="str">
        <f>IF(NOT(ISBLANK([1]Demographics!A10)),[1]Demographics!A10,"")</f>
        <v>01-035</v>
      </c>
      <c r="D10" t="str">
        <f>IF(NOT(ISBLANK([1]Demographics!E10)),[1]Demographics!E10,"")</f>
        <v>OD</v>
      </c>
      <c r="E10">
        <f>IF(NOT(ISBLANK([1]Demographics!D10)),[1]Demographics!D10,"")</f>
        <v>2</v>
      </c>
      <c r="F10" s="8">
        <v>65</v>
      </c>
      <c r="G10" s="9">
        <v>1.1299999999999999</v>
      </c>
      <c r="H10" s="10">
        <v>53</v>
      </c>
      <c r="I10">
        <f t="shared" si="0"/>
        <v>2</v>
      </c>
      <c r="J10" s="9">
        <v>0.62</v>
      </c>
      <c r="K10" s="10">
        <v>53</v>
      </c>
      <c r="L10">
        <f t="shared" si="1"/>
        <v>2</v>
      </c>
      <c r="M10" s="9">
        <v>0.67</v>
      </c>
      <c r="N10" s="10">
        <v>53</v>
      </c>
      <c r="O10">
        <f t="shared" si="2"/>
        <v>2</v>
      </c>
      <c r="P10" s="9">
        <v>0.17</v>
      </c>
      <c r="Q10" s="10">
        <v>53</v>
      </c>
      <c r="R10">
        <f t="shared" si="3"/>
        <v>2</v>
      </c>
      <c r="S10" s="9">
        <v>0.52</v>
      </c>
      <c r="T10" s="10">
        <v>47</v>
      </c>
      <c r="U10">
        <f t="shared" si="4"/>
        <v>3</v>
      </c>
      <c r="V10" s="9">
        <v>0.15</v>
      </c>
      <c r="W10" s="10">
        <v>47</v>
      </c>
      <c r="X10">
        <f t="shared" si="5"/>
        <v>3</v>
      </c>
      <c r="Y10" s="9">
        <v>0.16</v>
      </c>
      <c r="Z10" s="10">
        <v>47</v>
      </c>
      <c r="AA10">
        <f t="shared" si="6"/>
        <v>3</v>
      </c>
      <c r="AB10" s="9">
        <v>0.37</v>
      </c>
      <c r="AC10" s="10">
        <v>47</v>
      </c>
      <c r="AD10">
        <f t="shared" si="7"/>
        <v>3</v>
      </c>
      <c r="AE10" s="9">
        <v>0.28999999999999998</v>
      </c>
      <c r="AF10" s="10">
        <v>47</v>
      </c>
      <c r="AG10">
        <f t="shared" si="8"/>
        <v>3</v>
      </c>
      <c r="AH10" s="9">
        <v>0.53</v>
      </c>
      <c r="AI10" s="10">
        <v>47</v>
      </c>
      <c r="AJ10">
        <f t="shared" si="9"/>
        <v>3</v>
      </c>
      <c r="AK10" s="9">
        <v>0.42</v>
      </c>
      <c r="AL10" s="10">
        <v>47</v>
      </c>
      <c r="AM10">
        <f t="shared" si="10"/>
        <v>3</v>
      </c>
      <c r="AN10" s="9">
        <v>1.1299999999999999</v>
      </c>
      <c r="AO10" s="10">
        <v>53</v>
      </c>
      <c r="AP10">
        <f t="shared" si="11"/>
        <v>2</v>
      </c>
      <c r="AQ10" s="9">
        <v>0.72</v>
      </c>
      <c r="AR10">
        <v>47</v>
      </c>
      <c r="AS10">
        <f t="shared" si="12"/>
        <v>3</v>
      </c>
      <c r="AT10">
        <v>0.99</v>
      </c>
      <c r="AU10" s="10">
        <v>47</v>
      </c>
      <c r="AV10">
        <f t="shared" si="13"/>
        <v>3</v>
      </c>
      <c r="AW10" s="14">
        <v>1.98</v>
      </c>
      <c r="AX10" s="15">
        <v>47</v>
      </c>
      <c r="AY10">
        <f t="shared" si="14"/>
        <v>3</v>
      </c>
      <c r="AZ10" s="14">
        <v>0.75</v>
      </c>
      <c r="BA10" s="15">
        <v>61</v>
      </c>
      <c r="BB10">
        <f t="shared" si="15"/>
        <v>1</v>
      </c>
      <c r="BC10" s="14">
        <v>1.6</v>
      </c>
      <c r="BD10" s="15">
        <v>47</v>
      </c>
      <c r="BE10">
        <f t="shared" si="16"/>
        <v>3</v>
      </c>
      <c r="BF10" s="14">
        <v>0.41</v>
      </c>
      <c r="BG10" s="21" t="s">
        <v>28</v>
      </c>
      <c r="BH10" s="19" t="str">
        <f t="shared" si="17"/>
        <v/>
      </c>
      <c r="BI10" s="22"/>
      <c r="BJ10" s="15">
        <v>61</v>
      </c>
      <c r="BK10">
        <f t="shared" si="18"/>
        <v>1</v>
      </c>
      <c r="BL10" s="14">
        <v>1.88</v>
      </c>
      <c r="BM10" s="15">
        <v>47</v>
      </c>
      <c r="BN10">
        <f t="shared" si="19"/>
        <v>3</v>
      </c>
      <c r="BO10" s="14">
        <v>1.35</v>
      </c>
    </row>
    <row r="11" spans="1:73" x14ac:dyDescent="0.3">
      <c r="A11" s="15" t="str">
        <f>IF(NOT(ISBLANK([1]Demographics!A11)),[1]Demographics!A11,"")</f>
        <v>01-038</v>
      </c>
      <c r="D11" t="str">
        <f>IF(NOT(ISBLANK([1]Demographics!E11)),[1]Demographics!E11,"")</f>
        <v>OS</v>
      </c>
      <c r="E11">
        <f>IF(NOT(ISBLANK([1]Demographics!D11)),[1]Demographics!D11,"")</f>
        <v>2</v>
      </c>
      <c r="F11" s="8">
        <v>53</v>
      </c>
      <c r="G11" s="9">
        <v>6.42</v>
      </c>
      <c r="H11" s="10">
        <v>53</v>
      </c>
      <c r="I11">
        <f t="shared" si="0"/>
        <v>0</v>
      </c>
      <c r="J11" s="9">
        <v>0.41</v>
      </c>
      <c r="K11" s="10">
        <v>53</v>
      </c>
      <c r="L11">
        <f t="shared" si="1"/>
        <v>0</v>
      </c>
      <c r="M11" s="9">
        <v>0.15</v>
      </c>
      <c r="N11" s="10">
        <v>53</v>
      </c>
      <c r="O11">
        <f t="shared" si="2"/>
        <v>0</v>
      </c>
      <c r="P11" s="9">
        <v>0.28000000000000003</v>
      </c>
      <c r="Q11" s="10">
        <v>53</v>
      </c>
      <c r="R11">
        <f t="shared" si="3"/>
        <v>0</v>
      </c>
      <c r="S11" s="9">
        <v>0.17</v>
      </c>
      <c r="T11" s="10">
        <v>43</v>
      </c>
      <c r="U11">
        <f t="shared" si="4"/>
        <v>2</v>
      </c>
      <c r="V11" s="9">
        <v>0.12</v>
      </c>
      <c r="W11" s="10">
        <v>43</v>
      </c>
      <c r="X11">
        <f t="shared" si="5"/>
        <v>2</v>
      </c>
      <c r="Y11" s="9">
        <v>0.04</v>
      </c>
      <c r="Z11" s="10">
        <v>43</v>
      </c>
      <c r="AA11">
        <f t="shared" si="6"/>
        <v>2</v>
      </c>
      <c r="AB11" s="9">
        <v>0.11</v>
      </c>
      <c r="AC11" s="10">
        <v>43</v>
      </c>
      <c r="AD11">
        <f t="shared" si="7"/>
        <v>2</v>
      </c>
      <c r="AE11" s="9">
        <v>7.0000000000000007E-2</v>
      </c>
      <c r="AF11" s="10">
        <v>43</v>
      </c>
      <c r="AG11">
        <f t="shared" si="8"/>
        <v>2</v>
      </c>
      <c r="AH11" s="9">
        <v>1.53</v>
      </c>
      <c r="AI11" s="10">
        <v>47</v>
      </c>
      <c r="AJ11">
        <f t="shared" si="9"/>
        <v>1</v>
      </c>
      <c r="AK11" s="9">
        <v>2.86</v>
      </c>
      <c r="AL11" s="10">
        <v>47</v>
      </c>
      <c r="AM11">
        <f t="shared" si="10"/>
        <v>1</v>
      </c>
      <c r="AN11" s="9">
        <v>5.1100000000000003</v>
      </c>
      <c r="AO11" s="10">
        <v>47</v>
      </c>
      <c r="AP11">
        <f t="shared" si="11"/>
        <v>1</v>
      </c>
      <c r="AQ11" s="9">
        <v>0.64</v>
      </c>
      <c r="AR11">
        <v>47</v>
      </c>
      <c r="AS11">
        <f t="shared" si="12"/>
        <v>1</v>
      </c>
      <c r="AT11">
        <v>0.8</v>
      </c>
      <c r="AU11" s="10">
        <v>43</v>
      </c>
      <c r="AV11">
        <f t="shared" si="13"/>
        <v>2</v>
      </c>
      <c r="AW11" s="14">
        <v>1.1399999999999999</v>
      </c>
      <c r="AX11" s="15">
        <v>47</v>
      </c>
      <c r="AY11">
        <f t="shared" si="14"/>
        <v>1</v>
      </c>
      <c r="AZ11" s="14">
        <v>5.39</v>
      </c>
      <c r="BA11" s="15">
        <v>47</v>
      </c>
      <c r="BB11">
        <f t="shared" si="15"/>
        <v>1</v>
      </c>
      <c r="BC11" s="14">
        <v>0.62</v>
      </c>
      <c r="BD11" s="15">
        <v>47</v>
      </c>
      <c r="BE11">
        <f t="shared" si="16"/>
        <v>1</v>
      </c>
      <c r="BF11" s="14">
        <v>1.08</v>
      </c>
      <c r="BG11" s="15">
        <v>53</v>
      </c>
      <c r="BH11">
        <f t="shared" si="17"/>
        <v>0</v>
      </c>
      <c r="BI11" s="14">
        <v>4.5199999999999996</v>
      </c>
      <c r="BJ11" s="15">
        <v>43</v>
      </c>
      <c r="BK11">
        <f t="shared" si="18"/>
        <v>2</v>
      </c>
      <c r="BL11" s="14">
        <v>0.12</v>
      </c>
      <c r="BM11" s="15">
        <v>43</v>
      </c>
      <c r="BN11">
        <f t="shared" si="19"/>
        <v>2</v>
      </c>
      <c r="BO11" s="14">
        <v>0.99</v>
      </c>
    </row>
    <row r="12" spans="1:73" x14ac:dyDescent="0.3">
      <c r="A12" s="15" t="str">
        <f>IF(NOT(ISBLANK([1]Demographics!A12)),[1]Demographics!A12,"")</f>
        <v>01-047</v>
      </c>
      <c r="D12" t="str">
        <f>IF(NOT(ISBLANK([1]Demographics!E12)),[1]Demographics!E12,"")</f>
        <v>OD</v>
      </c>
      <c r="E12">
        <f>IF(NOT(ISBLANK([1]Demographics!D12)),[1]Demographics!D12,"")</f>
        <v>2</v>
      </c>
      <c r="F12" s="8">
        <v>61</v>
      </c>
      <c r="G12" s="9">
        <v>3.43</v>
      </c>
      <c r="H12" s="10">
        <v>53</v>
      </c>
      <c r="I12">
        <f t="shared" si="0"/>
        <v>1</v>
      </c>
      <c r="J12" s="9">
        <v>1.71</v>
      </c>
      <c r="K12" s="10">
        <v>53</v>
      </c>
      <c r="L12">
        <f t="shared" si="1"/>
        <v>1</v>
      </c>
      <c r="M12" s="9">
        <v>1.21</v>
      </c>
      <c r="N12" s="10">
        <v>53</v>
      </c>
      <c r="O12">
        <f t="shared" si="2"/>
        <v>1</v>
      </c>
      <c r="P12" s="9">
        <v>1.3</v>
      </c>
      <c r="Q12" s="10">
        <v>53</v>
      </c>
      <c r="R12">
        <f t="shared" si="3"/>
        <v>1</v>
      </c>
      <c r="S12" s="9">
        <v>1.56</v>
      </c>
      <c r="T12" s="10">
        <v>53</v>
      </c>
      <c r="U12">
        <f t="shared" si="4"/>
        <v>1</v>
      </c>
      <c r="V12" s="9">
        <v>1.99</v>
      </c>
      <c r="W12" s="10">
        <v>47</v>
      </c>
      <c r="X12">
        <f t="shared" si="5"/>
        <v>2</v>
      </c>
      <c r="Y12" s="9">
        <v>2.21</v>
      </c>
      <c r="Z12" s="10">
        <v>47</v>
      </c>
      <c r="AA12">
        <f t="shared" si="6"/>
        <v>2</v>
      </c>
      <c r="AB12" s="9">
        <v>1.87</v>
      </c>
      <c r="AC12" s="10">
        <v>47</v>
      </c>
      <c r="AD12">
        <f t="shared" si="7"/>
        <v>2</v>
      </c>
      <c r="AE12" s="9">
        <v>2.1</v>
      </c>
      <c r="AF12" s="10">
        <v>43</v>
      </c>
      <c r="AG12">
        <f t="shared" si="8"/>
        <v>3</v>
      </c>
      <c r="AH12" s="9">
        <v>2.4</v>
      </c>
      <c r="AI12" s="10">
        <v>43</v>
      </c>
      <c r="AJ12">
        <f t="shared" si="9"/>
        <v>3</v>
      </c>
      <c r="AK12" s="9">
        <v>3.2</v>
      </c>
      <c r="AL12" s="10">
        <v>43</v>
      </c>
      <c r="AM12">
        <f t="shared" si="10"/>
        <v>3</v>
      </c>
      <c r="AN12" s="9">
        <v>1.6</v>
      </c>
      <c r="AO12" s="10">
        <v>43</v>
      </c>
      <c r="AP12">
        <f t="shared" si="11"/>
        <v>3</v>
      </c>
      <c r="AQ12" s="9">
        <v>1.77</v>
      </c>
      <c r="AR12" s="10">
        <v>43</v>
      </c>
      <c r="AS12">
        <f t="shared" si="12"/>
        <v>3</v>
      </c>
      <c r="AT12" s="14">
        <v>1.79</v>
      </c>
      <c r="AU12" s="21" t="s">
        <v>28</v>
      </c>
      <c r="AV12" s="19" t="str">
        <f t="shared" si="13"/>
        <v/>
      </c>
      <c r="AW12" s="22"/>
      <c r="AX12" s="15">
        <v>43</v>
      </c>
      <c r="AY12">
        <f t="shared" si="14"/>
        <v>3</v>
      </c>
      <c r="AZ12" s="14">
        <v>3.52</v>
      </c>
      <c r="BA12" s="15">
        <v>43</v>
      </c>
      <c r="BB12">
        <f t="shared" si="15"/>
        <v>3</v>
      </c>
      <c r="BC12" s="14">
        <v>1.1599999999999999</v>
      </c>
      <c r="BD12" s="15">
        <v>43</v>
      </c>
      <c r="BE12">
        <f t="shared" si="16"/>
        <v>3</v>
      </c>
      <c r="BF12" s="14">
        <v>2.12</v>
      </c>
      <c r="BG12" s="15">
        <v>43</v>
      </c>
      <c r="BH12">
        <f t="shared" si="17"/>
        <v>3</v>
      </c>
      <c r="BI12" s="14">
        <v>3.39</v>
      </c>
      <c r="BJ12" s="15">
        <v>43</v>
      </c>
      <c r="BK12">
        <f t="shared" si="18"/>
        <v>3</v>
      </c>
      <c r="BL12" s="14">
        <v>1.73</v>
      </c>
      <c r="BM12" s="15">
        <v>43</v>
      </c>
      <c r="BN12">
        <f t="shared" si="19"/>
        <v>3</v>
      </c>
      <c r="BO12" s="14">
        <v>1.28</v>
      </c>
    </row>
    <row r="13" spans="1:73" x14ac:dyDescent="0.3">
      <c r="A13" s="16" t="str">
        <f>IF(NOT(ISBLANK([1]Demographics!A13)),[1]Demographics!A13,"")</f>
        <v>02-008</v>
      </c>
      <c r="D13" t="str">
        <f>IF(NOT(ISBLANK([1]Demographics!E13)),[1]Demographics!E13,"")</f>
        <v>OD</v>
      </c>
      <c r="E13">
        <f>IF(NOT(ISBLANK([1]Demographics!D13)),[1]Demographics!D13,"")</f>
        <v>2</v>
      </c>
      <c r="F13" s="8">
        <v>71</v>
      </c>
      <c r="G13" s="9">
        <v>2.7</v>
      </c>
      <c r="H13" s="10">
        <v>71</v>
      </c>
      <c r="I13">
        <f t="shared" si="0"/>
        <v>0</v>
      </c>
      <c r="J13" s="20"/>
      <c r="K13" s="10">
        <v>71</v>
      </c>
      <c r="L13" s="10">
        <f t="shared" si="1"/>
        <v>0</v>
      </c>
      <c r="M13" s="20"/>
      <c r="N13" s="10">
        <v>71</v>
      </c>
      <c r="O13" s="10">
        <f t="shared" si="2"/>
        <v>0</v>
      </c>
      <c r="P13" s="9">
        <v>0.69</v>
      </c>
      <c r="Q13" s="10">
        <v>71</v>
      </c>
      <c r="R13" s="10">
        <f t="shared" si="3"/>
        <v>0</v>
      </c>
      <c r="S13" s="9">
        <v>1.94</v>
      </c>
      <c r="T13" s="10">
        <v>65</v>
      </c>
      <c r="U13" s="10">
        <f t="shared" si="4"/>
        <v>1</v>
      </c>
      <c r="V13" s="9">
        <v>1.85</v>
      </c>
      <c r="W13" s="12" t="s">
        <v>28</v>
      </c>
      <c r="X13" s="23" t="str">
        <f t="shared" si="5"/>
        <v/>
      </c>
      <c r="Y13" s="20"/>
      <c r="Z13" s="10">
        <v>65</v>
      </c>
      <c r="AA13" s="10">
        <f t="shared" si="6"/>
        <v>1</v>
      </c>
      <c r="AB13" s="9">
        <v>0.74</v>
      </c>
      <c r="AC13" s="10">
        <v>65</v>
      </c>
      <c r="AD13" s="10">
        <f t="shared" si="7"/>
        <v>1</v>
      </c>
      <c r="AE13" s="9">
        <v>0.67</v>
      </c>
      <c r="AF13" s="10">
        <v>53</v>
      </c>
      <c r="AG13" s="10">
        <f t="shared" si="8"/>
        <v>3</v>
      </c>
      <c r="AH13" s="9">
        <v>0.59</v>
      </c>
      <c r="AI13" s="10">
        <v>53</v>
      </c>
      <c r="AJ13" s="10">
        <f t="shared" si="9"/>
        <v>3</v>
      </c>
      <c r="AK13" s="9">
        <v>1.18</v>
      </c>
      <c r="AL13" s="10">
        <v>53</v>
      </c>
      <c r="AM13" s="10">
        <f t="shared" si="10"/>
        <v>3</v>
      </c>
      <c r="AN13" s="9">
        <v>0.56999999999999995</v>
      </c>
      <c r="AO13" s="10">
        <v>53</v>
      </c>
      <c r="AP13" s="10">
        <f t="shared" si="11"/>
        <v>3</v>
      </c>
      <c r="AQ13" s="9">
        <v>0.68</v>
      </c>
      <c r="AR13" s="10">
        <v>53</v>
      </c>
      <c r="AS13" s="10">
        <f t="shared" si="12"/>
        <v>3</v>
      </c>
      <c r="AT13" s="14">
        <v>1.32</v>
      </c>
      <c r="AU13" s="12" t="s">
        <v>28</v>
      </c>
      <c r="AV13" s="12" t="str">
        <f t="shared" si="13"/>
        <v/>
      </c>
      <c r="AW13" s="13"/>
      <c r="AX13" s="15">
        <v>65</v>
      </c>
      <c r="AY13">
        <f t="shared" si="14"/>
        <v>1</v>
      </c>
      <c r="AZ13" s="14">
        <v>5.46</v>
      </c>
      <c r="BA13" s="23"/>
      <c r="BB13" s="19" t="str">
        <f t="shared" si="15"/>
        <v/>
      </c>
      <c r="BC13" s="22"/>
      <c r="BD13" s="15">
        <v>53</v>
      </c>
      <c r="BE13">
        <f t="shared" si="16"/>
        <v>3</v>
      </c>
      <c r="BF13" s="14">
        <v>1.5</v>
      </c>
      <c r="BG13" s="15">
        <v>65</v>
      </c>
      <c r="BH13">
        <f t="shared" si="17"/>
        <v>1</v>
      </c>
      <c r="BI13" s="14">
        <v>2.1</v>
      </c>
      <c r="BJ13" s="15">
        <v>53</v>
      </c>
      <c r="BK13">
        <f t="shared" si="18"/>
        <v>3</v>
      </c>
      <c r="BL13" s="14">
        <v>0.8</v>
      </c>
      <c r="BM13" s="16"/>
      <c r="BN13" s="17" t="str">
        <f t="shared" si="19"/>
        <v/>
      </c>
      <c r="BO13" s="18"/>
    </row>
    <row r="14" spans="1:73" x14ac:dyDescent="0.3">
      <c r="A14" s="16" t="str">
        <f>IF(NOT(ISBLANK([1]Demographics!A14)),[1]Demographics!A14,"")</f>
        <v>02-010</v>
      </c>
      <c r="D14" t="str">
        <f>IF(NOT(ISBLANK([1]Demographics!E14)),[1]Demographics!E14,"")</f>
        <v>OD</v>
      </c>
      <c r="E14">
        <f>IF(NOT(ISBLANK([1]Demographics!D14)),[1]Demographics!D14,"")</f>
        <v>2</v>
      </c>
      <c r="F14" s="8">
        <v>53</v>
      </c>
      <c r="G14" s="9">
        <v>1.97</v>
      </c>
      <c r="H14" s="10">
        <v>53</v>
      </c>
      <c r="I14">
        <f t="shared" si="0"/>
        <v>0</v>
      </c>
      <c r="J14" s="20"/>
      <c r="K14" s="10">
        <v>53</v>
      </c>
      <c r="L14" s="10">
        <f t="shared" si="1"/>
        <v>0</v>
      </c>
      <c r="M14" s="9">
        <v>0.84</v>
      </c>
      <c r="N14" s="10">
        <v>53</v>
      </c>
      <c r="O14" s="10">
        <f t="shared" si="2"/>
        <v>0</v>
      </c>
      <c r="P14" s="9">
        <v>0.83</v>
      </c>
      <c r="Q14" s="10">
        <v>35</v>
      </c>
      <c r="R14" s="10">
        <f t="shared" si="3"/>
        <v>3</v>
      </c>
      <c r="S14" s="91">
        <v>0.72</v>
      </c>
      <c r="T14" s="10">
        <v>43</v>
      </c>
      <c r="U14" s="10">
        <f t="shared" si="4"/>
        <v>2</v>
      </c>
      <c r="V14" s="9">
        <v>1.46</v>
      </c>
      <c r="W14" s="10">
        <v>43</v>
      </c>
      <c r="X14" s="10">
        <f t="shared" si="5"/>
        <v>2</v>
      </c>
      <c r="Y14" s="9">
        <v>0.44</v>
      </c>
      <c r="Z14" s="10">
        <v>47</v>
      </c>
      <c r="AA14" s="10">
        <f t="shared" si="6"/>
        <v>1</v>
      </c>
      <c r="AB14" s="9">
        <v>0.92</v>
      </c>
      <c r="AC14" s="10">
        <v>47</v>
      </c>
      <c r="AD14" s="10">
        <f t="shared" si="7"/>
        <v>1</v>
      </c>
      <c r="AE14" s="9">
        <v>0.52</v>
      </c>
      <c r="AF14" s="10">
        <v>47</v>
      </c>
      <c r="AG14" s="10">
        <f t="shared" si="8"/>
        <v>1</v>
      </c>
      <c r="AH14" s="9">
        <v>0.78</v>
      </c>
      <c r="AI14" s="24" t="s">
        <v>29</v>
      </c>
      <c r="AJ14" s="24" t="str">
        <f t="shared" si="9"/>
        <v/>
      </c>
      <c r="AK14" s="25"/>
      <c r="AL14" s="24"/>
      <c r="AM14" s="24" t="str">
        <f t="shared" si="10"/>
        <v/>
      </c>
      <c r="AN14" s="25"/>
      <c r="AO14" s="24"/>
      <c r="AP14" s="24" t="str">
        <f t="shared" si="11"/>
        <v/>
      </c>
      <c r="AQ14" s="25"/>
      <c r="AR14" s="24"/>
      <c r="AS14" s="24" t="str">
        <f t="shared" si="12"/>
        <v/>
      </c>
      <c r="AT14" s="26"/>
      <c r="AU14" s="16"/>
      <c r="AV14" s="17" t="str">
        <f t="shared" si="13"/>
        <v/>
      </c>
      <c r="AW14" s="18"/>
      <c r="AX14" s="16"/>
      <c r="AY14" s="17" t="str">
        <f t="shared" si="14"/>
        <v/>
      </c>
      <c r="AZ14" s="18"/>
      <c r="BA14" s="16"/>
      <c r="BB14" s="17" t="str">
        <f t="shared" si="15"/>
        <v/>
      </c>
      <c r="BC14" s="18"/>
      <c r="BD14" s="16"/>
      <c r="BE14" s="17" t="str">
        <f t="shared" si="16"/>
        <v/>
      </c>
      <c r="BF14" s="18"/>
      <c r="BG14" s="16"/>
      <c r="BH14" s="17" t="str">
        <f t="shared" si="17"/>
        <v/>
      </c>
      <c r="BI14" s="18"/>
      <c r="BJ14" s="16"/>
      <c r="BK14" s="17" t="str">
        <f t="shared" si="18"/>
        <v/>
      </c>
      <c r="BL14" s="18"/>
      <c r="BM14" s="16"/>
      <c r="BN14" s="17" t="str">
        <f t="shared" si="19"/>
        <v/>
      </c>
      <c r="BO14" s="18"/>
    </row>
    <row r="15" spans="1:73" x14ac:dyDescent="0.3">
      <c r="A15" s="15" t="str">
        <f>IF(NOT(ISBLANK([1]Demographics!A15)),[1]Demographics!A15,"")</f>
        <v>02-015</v>
      </c>
      <c r="D15" t="str">
        <f>IF(NOT(ISBLANK([1]Demographics!E15)),[1]Demographics!E15,"")</f>
        <v>OD</v>
      </c>
      <c r="E15">
        <f>IF(NOT(ISBLANK([1]Demographics!D15)),[1]Demographics!D15,"")</f>
        <v>2</v>
      </c>
      <c r="F15" s="8">
        <v>53</v>
      </c>
      <c r="G15" s="9">
        <v>2.89</v>
      </c>
      <c r="H15" s="10">
        <v>53</v>
      </c>
      <c r="I15">
        <f t="shared" si="0"/>
        <v>0</v>
      </c>
      <c r="J15" s="9">
        <v>0.3</v>
      </c>
      <c r="K15" s="10">
        <v>53</v>
      </c>
      <c r="L15" s="10">
        <f t="shared" si="1"/>
        <v>0</v>
      </c>
      <c r="M15" s="9">
        <v>0.28000000000000003</v>
      </c>
      <c r="N15" s="10">
        <v>47</v>
      </c>
      <c r="O15" s="10">
        <f t="shared" si="2"/>
        <v>1</v>
      </c>
      <c r="P15" s="9">
        <v>0.3</v>
      </c>
      <c r="Q15" s="12" t="s">
        <v>31</v>
      </c>
      <c r="R15" s="12" t="str">
        <f t="shared" si="3"/>
        <v/>
      </c>
      <c r="S15" s="20"/>
      <c r="T15" s="10">
        <v>47</v>
      </c>
      <c r="U15" s="10">
        <f t="shared" si="4"/>
        <v>1</v>
      </c>
      <c r="V15">
        <v>0.3</v>
      </c>
      <c r="W15" s="10">
        <v>47</v>
      </c>
      <c r="X15" s="10">
        <f t="shared" si="5"/>
        <v>1</v>
      </c>
      <c r="Y15" s="9">
        <v>0.14000000000000001</v>
      </c>
      <c r="Z15" s="10">
        <v>47</v>
      </c>
      <c r="AA15" s="10">
        <f t="shared" si="6"/>
        <v>1</v>
      </c>
      <c r="AB15">
        <v>0.35</v>
      </c>
      <c r="AC15" s="10">
        <v>43</v>
      </c>
      <c r="AD15" s="10">
        <f t="shared" si="7"/>
        <v>2</v>
      </c>
      <c r="AE15" s="9">
        <v>0.26</v>
      </c>
      <c r="AF15" s="10">
        <v>43</v>
      </c>
      <c r="AG15" s="10">
        <f t="shared" si="8"/>
        <v>2</v>
      </c>
      <c r="AH15" s="9">
        <v>2.2799999999999998</v>
      </c>
      <c r="AI15" s="10">
        <v>43</v>
      </c>
      <c r="AJ15" s="10">
        <f t="shared" si="9"/>
        <v>2</v>
      </c>
      <c r="AK15" s="9">
        <v>0.42</v>
      </c>
      <c r="AL15" s="10">
        <v>43</v>
      </c>
      <c r="AM15" s="10">
        <f t="shared" si="10"/>
        <v>2</v>
      </c>
      <c r="AN15" s="9">
        <v>1.7</v>
      </c>
      <c r="AO15" s="10">
        <v>43</v>
      </c>
      <c r="AP15" s="10">
        <f t="shared" si="11"/>
        <v>2</v>
      </c>
      <c r="AQ15" s="9">
        <v>0.66</v>
      </c>
      <c r="AR15" s="10">
        <v>43</v>
      </c>
      <c r="AS15" s="10">
        <f t="shared" si="12"/>
        <v>2</v>
      </c>
      <c r="AT15" s="14">
        <v>0.91</v>
      </c>
      <c r="AU15" s="21"/>
      <c r="AV15" s="19" t="str">
        <f t="shared" si="13"/>
        <v/>
      </c>
      <c r="AW15" s="22"/>
      <c r="AX15" s="21"/>
      <c r="AY15" s="19" t="str">
        <f t="shared" si="14"/>
        <v/>
      </c>
      <c r="AZ15" s="22"/>
      <c r="BA15" s="21"/>
      <c r="BB15" s="19" t="str">
        <f t="shared" si="15"/>
        <v/>
      </c>
      <c r="BC15" s="22"/>
      <c r="BD15" s="21"/>
      <c r="BE15" s="19" t="str">
        <f t="shared" si="16"/>
        <v/>
      </c>
      <c r="BF15" s="22"/>
      <c r="BG15" s="21"/>
      <c r="BH15" s="19" t="str">
        <f t="shared" si="17"/>
        <v/>
      </c>
      <c r="BI15" s="22"/>
      <c r="BJ15" s="15">
        <v>53</v>
      </c>
      <c r="BK15">
        <f t="shared" si="18"/>
        <v>0</v>
      </c>
      <c r="BL15" s="14">
        <v>3.27</v>
      </c>
      <c r="BM15" s="15">
        <v>53</v>
      </c>
      <c r="BN15">
        <f t="shared" si="19"/>
        <v>0</v>
      </c>
      <c r="BO15" s="14">
        <v>2.2000000000000002</v>
      </c>
    </row>
    <row r="16" spans="1:73" x14ac:dyDescent="0.3">
      <c r="A16" s="15" t="str">
        <f>IF(NOT(ISBLANK([1]Demographics!A16)),[1]Demographics!A16,"")</f>
        <v>02-017</v>
      </c>
      <c r="D16" t="str">
        <f>IF(NOT(ISBLANK([1]Demographics!E16)),[1]Demographics!E16,"")</f>
        <v>OD</v>
      </c>
      <c r="E16">
        <f>IF(NOT(ISBLANK([1]Demographics!D16)),[1]Demographics!D16,"")</f>
        <v>2</v>
      </c>
      <c r="F16" s="8">
        <v>65</v>
      </c>
      <c r="G16" s="9">
        <v>2.59</v>
      </c>
      <c r="H16" s="10">
        <v>65</v>
      </c>
      <c r="I16">
        <f t="shared" si="0"/>
        <v>0</v>
      </c>
      <c r="J16" s="9">
        <v>0.82</v>
      </c>
      <c r="K16" s="10">
        <v>61</v>
      </c>
      <c r="L16" s="10">
        <f t="shared" si="1"/>
        <v>1</v>
      </c>
      <c r="M16" s="9">
        <v>0.7</v>
      </c>
      <c r="N16" s="10">
        <v>43</v>
      </c>
      <c r="O16" s="10">
        <f t="shared" si="2"/>
        <v>4</v>
      </c>
      <c r="P16" s="9">
        <v>1.76</v>
      </c>
      <c r="Q16" s="10">
        <v>43</v>
      </c>
      <c r="R16" s="10">
        <f t="shared" si="3"/>
        <v>4</v>
      </c>
      <c r="S16" s="9">
        <v>1.0900000000000001</v>
      </c>
      <c r="T16" s="10">
        <v>43</v>
      </c>
      <c r="U16" s="10">
        <f t="shared" si="4"/>
        <v>4</v>
      </c>
      <c r="V16" s="9">
        <v>0.52</v>
      </c>
      <c r="W16" s="10">
        <v>35</v>
      </c>
      <c r="X16" s="10">
        <f t="shared" si="5"/>
        <v>5</v>
      </c>
      <c r="Y16" s="9">
        <v>1.37</v>
      </c>
      <c r="Z16" s="10">
        <v>35</v>
      </c>
      <c r="AA16" s="10">
        <f t="shared" si="6"/>
        <v>5</v>
      </c>
      <c r="AB16" s="9">
        <v>0.26</v>
      </c>
      <c r="AC16" s="10">
        <v>35</v>
      </c>
      <c r="AD16" s="10">
        <f t="shared" si="7"/>
        <v>5</v>
      </c>
      <c r="AE16" s="9">
        <v>1.2</v>
      </c>
      <c r="AF16" s="10">
        <v>35</v>
      </c>
      <c r="AG16" s="10">
        <f t="shared" si="8"/>
        <v>5</v>
      </c>
      <c r="AH16" s="9">
        <v>0.74</v>
      </c>
      <c r="AI16" s="10">
        <v>35</v>
      </c>
      <c r="AJ16" s="10">
        <f t="shared" si="9"/>
        <v>5</v>
      </c>
      <c r="AK16" s="9">
        <v>0.65</v>
      </c>
      <c r="AL16" s="10">
        <v>35</v>
      </c>
      <c r="AM16" s="10">
        <f t="shared" si="10"/>
        <v>5</v>
      </c>
      <c r="AN16" s="9">
        <v>0.56000000000000005</v>
      </c>
      <c r="AO16" s="10">
        <v>35</v>
      </c>
      <c r="AP16" s="10">
        <f t="shared" si="11"/>
        <v>5</v>
      </c>
      <c r="AQ16" s="9">
        <v>0.87</v>
      </c>
      <c r="AR16" s="10">
        <v>35</v>
      </c>
      <c r="AS16" s="10">
        <f t="shared" si="12"/>
        <v>5</v>
      </c>
      <c r="AT16" s="14">
        <v>0.87</v>
      </c>
      <c r="AU16" s="12" t="s">
        <v>28</v>
      </c>
      <c r="AV16" s="12" t="str">
        <f t="shared" si="13"/>
        <v/>
      </c>
      <c r="AW16" s="13"/>
      <c r="AX16" s="15">
        <v>61</v>
      </c>
      <c r="AY16">
        <f t="shared" si="14"/>
        <v>1</v>
      </c>
      <c r="AZ16" s="14">
        <v>5.0999999999999996</v>
      </c>
      <c r="BA16" s="15">
        <v>35</v>
      </c>
      <c r="BB16">
        <f t="shared" si="15"/>
        <v>5</v>
      </c>
      <c r="BC16" s="14">
        <v>2.4</v>
      </c>
      <c r="BD16" s="15">
        <v>35</v>
      </c>
      <c r="BE16">
        <f t="shared" si="16"/>
        <v>5</v>
      </c>
      <c r="BF16" s="14">
        <v>2.31</v>
      </c>
      <c r="BG16" s="15">
        <v>35</v>
      </c>
      <c r="BH16">
        <f t="shared" si="17"/>
        <v>5</v>
      </c>
      <c r="BI16" s="14">
        <v>2.41</v>
      </c>
      <c r="BJ16" s="15">
        <v>35</v>
      </c>
      <c r="BK16">
        <f t="shared" si="18"/>
        <v>5</v>
      </c>
      <c r="BL16" s="14">
        <v>1.79</v>
      </c>
      <c r="BM16" s="15">
        <v>35</v>
      </c>
      <c r="BN16">
        <f t="shared" si="19"/>
        <v>5</v>
      </c>
      <c r="BO16" s="14">
        <v>3.15</v>
      </c>
    </row>
    <row r="17" spans="1:67" x14ac:dyDescent="0.3">
      <c r="A17" s="16" t="str">
        <f>IF(NOT(ISBLANK([1]Demographics!A17)),[1]Demographics!A17,"")</f>
        <v>02-029</v>
      </c>
      <c r="D17" t="str">
        <f>IF(NOT(ISBLANK([1]Demographics!E17)),[1]Demographics!E17,"")</f>
        <v>OS</v>
      </c>
      <c r="E17">
        <f>IF(NOT(ISBLANK([1]Demographics!D17)),[1]Demographics!D17,"")</f>
        <v>2</v>
      </c>
      <c r="F17" s="8">
        <v>71</v>
      </c>
      <c r="G17" s="9">
        <v>5.52</v>
      </c>
      <c r="H17" s="10">
        <v>65</v>
      </c>
      <c r="I17">
        <f t="shared" si="0"/>
        <v>1</v>
      </c>
      <c r="J17" s="9">
        <v>2.2799999999999998</v>
      </c>
      <c r="K17" s="10">
        <v>65</v>
      </c>
      <c r="L17" s="10">
        <f t="shared" si="1"/>
        <v>1</v>
      </c>
      <c r="M17" s="9">
        <v>1.83</v>
      </c>
      <c r="N17" s="10">
        <v>61</v>
      </c>
      <c r="O17" s="10">
        <f t="shared" si="2"/>
        <v>2</v>
      </c>
      <c r="P17" s="9">
        <v>3.42</v>
      </c>
      <c r="Q17" s="10">
        <v>61</v>
      </c>
      <c r="R17" s="10">
        <f t="shared" si="3"/>
        <v>2</v>
      </c>
      <c r="S17" s="9">
        <v>2.5</v>
      </c>
      <c r="T17" s="10">
        <v>53</v>
      </c>
      <c r="U17" s="10">
        <f t="shared" si="4"/>
        <v>3</v>
      </c>
      <c r="V17" s="9">
        <v>1.89</v>
      </c>
      <c r="W17" s="10">
        <v>53</v>
      </c>
      <c r="X17" s="10">
        <f t="shared" si="5"/>
        <v>3</v>
      </c>
      <c r="Y17" s="9">
        <v>1.62</v>
      </c>
      <c r="Z17" s="24" t="s">
        <v>32</v>
      </c>
      <c r="AA17" s="24" t="str">
        <f t="shared" si="6"/>
        <v/>
      </c>
      <c r="AB17" s="25"/>
      <c r="AC17" s="24"/>
      <c r="AD17" s="24" t="str">
        <f t="shared" si="7"/>
        <v/>
      </c>
      <c r="AE17" s="25"/>
      <c r="AF17" s="24"/>
      <c r="AG17" s="24" t="str">
        <f t="shared" si="8"/>
        <v/>
      </c>
      <c r="AH17" s="25"/>
      <c r="AI17" s="24"/>
      <c r="AJ17" s="24" t="str">
        <f t="shared" si="9"/>
        <v/>
      </c>
      <c r="AK17" s="25"/>
      <c r="AL17" s="24"/>
      <c r="AM17" s="24" t="str">
        <f t="shared" si="10"/>
        <v/>
      </c>
      <c r="AN17" s="25"/>
      <c r="AO17" s="27"/>
      <c r="AP17" s="27" t="str">
        <f t="shared" si="11"/>
        <v/>
      </c>
      <c r="AQ17" s="28"/>
      <c r="AR17" s="27"/>
      <c r="AS17" s="27" t="str">
        <f t="shared" si="12"/>
        <v/>
      </c>
      <c r="AT17" s="18"/>
      <c r="AU17" s="16"/>
      <c r="AV17" s="17" t="str">
        <f t="shared" si="13"/>
        <v/>
      </c>
      <c r="AW17" s="18"/>
      <c r="AX17" s="16"/>
      <c r="AY17" s="17" t="str">
        <f t="shared" si="14"/>
        <v/>
      </c>
      <c r="AZ17" s="18"/>
      <c r="BA17" s="16"/>
      <c r="BB17" s="17" t="str">
        <f t="shared" si="15"/>
        <v/>
      </c>
      <c r="BC17" s="18"/>
      <c r="BD17" s="16"/>
      <c r="BE17" s="17" t="str">
        <f t="shared" si="16"/>
        <v/>
      </c>
      <c r="BF17" s="18"/>
      <c r="BG17" s="16"/>
      <c r="BH17" s="17" t="str">
        <f t="shared" si="17"/>
        <v/>
      </c>
      <c r="BI17" s="18"/>
      <c r="BJ17" s="16"/>
      <c r="BK17" s="17" t="str">
        <f t="shared" si="18"/>
        <v/>
      </c>
      <c r="BL17" s="18"/>
      <c r="BM17" s="16"/>
      <c r="BN17" s="17" t="str">
        <f t="shared" si="19"/>
        <v/>
      </c>
      <c r="BO17" s="18"/>
    </row>
    <row r="18" spans="1:67" x14ac:dyDescent="0.3">
      <c r="A18" s="15" t="str">
        <f>IF(NOT(ISBLANK([1]Demographics!A18)),[1]Demographics!A18,"")</f>
        <v>02-031</v>
      </c>
      <c r="D18" t="str">
        <f>IF(NOT(ISBLANK([1]Demographics!E18)),[1]Demographics!E18,"")</f>
        <v>OD</v>
      </c>
      <c r="E18">
        <f>IF(NOT(ISBLANK([1]Demographics!D18)),[1]Demographics!D18,"")</f>
        <v>2</v>
      </c>
      <c r="F18" s="8">
        <v>53</v>
      </c>
      <c r="G18" s="9">
        <v>4.84</v>
      </c>
      <c r="H18" s="10">
        <v>53</v>
      </c>
      <c r="I18">
        <f t="shared" si="0"/>
        <v>0</v>
      </c>
      <c r="J18" s="9">
        <v>0.36</v>
      </c>
      <c r="K18" s="10">
        <v>53</v>
      </c>
      <c r="L18" s="10">
        <f t="shared" si="1"/>
        <v>0</v>
      </c>
      <c r="M18" s="9">
        <v>0.52</v>
      </c>
      <c r="N18" s="10">
        <v>53</v>
      </c>
      <c r="O18" s="10">
        <f t="shared" si="2"/>
        <v>0</v>
      </c>
      <c r="P18" s="9">
        <v>0.73</v>
      </c>
      <c r="Q18" s="10">
        <v>47</v>
      </c>
      <c r="R18" s="10">
        <f t="shared" si="3"/>
        <v>1</v>
      </c>
      <c r="S18" s="9">
        <v>0.74</v>
      </c>
      <c r="T18" s="10">
        <v>43</v>
      </c>
      <c r="U18" s="10">
        <f t="shared" si="4"/>
        <v>2</v>
      </c>
      <c r="V18" s="9">
        <v>0.27</v>
      </c>
      <c r="W18" s="10">
        <v>43</v>
      </c>
      <c r="X18" s="10">
        <f t="shared" si="5"/>
        <v>2</v>
      </c>
      <c r="Y18" s="9">
        <v>0.66</v>
      </c>
      <c r="Z18" s="10">
        <v>43</v>
      </c>
      <c r="AA18" s="10">
        <f t="shared" si="6"/>
        <v>2</v>
      </c>
      <c r="AB18" s="9">
        <v>0.82</v>
      </c>
      <c r="AC18" s="10">
        <v>43</v>
      </c>
      <c r="AD18" s="10">
        <f t="shared" si="7"/>
        <v>2</v>
      </c>
      <c r="AE18" s="9">
        <v>1.35</v>
      </c>
      <c r="AF18" s="10">
        <v>43</v>
      </c>
      <c r="AG18" s="10">
        <f t="shared" si="8"/>
        <v>2</v>
      </c>
      <c r="AH18" s="9">
        <v>4.6900000000000004</v>
      </c>
      <c r="AI18" s="10">
        <v>43</v>
      </c>
      <c r="AJ18" s="10">
        <f t="shared" si="9"/>
        <v>2</v>
      </c>
      <c r="AK18" s="9">
        <v>0.47</v>
      </c>
      <c r="AL18" s="10">
        <v>43</v>
      </c>
      <c r="AM18" s="10">
        <f t="shared" si="10"/>
        <v>2</v>
      </c>
      <c r="AN18" s="9">
        <v>0.31</v>
      </c>
      <c r="AO18" s="10">
        <v>43</v>
      </c>
      <c r="AP18" s="10">
        <f t="shared" si="11"/>
        <v>2</v>
      </c>
      <c r="AQ18" s="9">
        <v>0.56000000000000005</v>
      </c>
      <c r="AR18" s="10">
        <v>43</v>
      </c>
      <c r="AS18" s="10">
        <f t="shared" si="12"/>
        <v>2</v>
      </c>
      <c r="AT18" s="14">
        <v>1.1399999999999999</v>
      </c>
      <c r="AU18" s="10">
        <v>47</v>
      </c>
      <c r="AV18">
        <f t="shared" si="13"/>
        <v>1</v>
      </c>
      <c r="AW18" s="14">
        <v>8.3699999999999992</v>
      </c>
      <c r="AX18" s="10">
        <v>47</v>
      </c>
      <c r="AY18">
        <f t="shared" si="14"/>
        <v>1</v>
      </c>
      <c r="AZ18" s="14">
        <v>0.5</v>
      </c>
      <c r="BA18" s="15">
        <v>47</v>
      </c>
      <c r="BB18">
        <f t="shared" si="15"/>
        <v>1</v>
      </c>
      <c r="BC18" s="14">
        <v>1.96</v>
      </c>
      <c r="BD18" s="15">
        <v>47</v>
      </c>
      <c r="BE18">
        <f t="shared" si="16"/>
        <v>1</v>
      </c>
      <c r="BF18" s="14">
        <v>4.05</v>
      </c>
      <c r="BG18" s="21"/>
      <c r="BH18" s="19" t="str">
        <f t="shared" si="17"/>
        <v/>
      </c>
      <c r="BI18" s="22"/>
      <c r="BJ18" s="15">
        <v>43</v>
      </c>
      <c r="BK18">
        <f t="shared" si="18"/>
        <v>2</v>
      </c>
      <c r="BL18" s="14">
        <v>0.97</v>
      </c>
      <c r="BM18" s="15">
        <v>43</v>
      </c>
      <c r="BN18">
        <f t="shared" si="19"/>
        <v>2</v>
      </c>
      <c r="BO18" s="14">
        <v>4.1100000000000003</v>
      </c>
    </row>
    <row r="19" spans="1:67" x14ac:dyDescent="0.3">
      <c r="A19" s="15" t="str">
        <f>IF(NOT(ISBLANK([1]Demographics!A19)),[1]Demographics!A19,"")</f>
        <v>02-036</v>
      </c>
      <c r="D19" t="str">
        <f>IF(NOT(ISBLANK([1]Demographics!E19)),[1]Demographics!E19,"")</f>
        <v>OD</v>
      </c>
      <c r="E19">
        <f>IF(NOT(ISBLANK([1]Demographics!D19)),[1]Demographics!D19,"")</f>
        <v>2</v>
      </c>
      <c r="F19" s="8">
        <v>53</v>
      </c>
      <c r="G19" s="9">
        <v>0.35</v>
      </c>
      <c r="H19" s="10">
        <v>53</v>
      </c>
      <c r="I19">
        <f t="shared" si="0"/>
        <v>0</v>
      </c>
      <c r="J19" s="9">
        <v>0.01</v>
      </c>
      <c r="K19" s="10">
        <v>53</v>
      </c>
      <c r="L19" s="10">
        <f t="shared" si="1"/>
        <v>0</v>
      </c>
      <c r="M19" s="9">
        <v>0.01</v>
      </c>
      <c r="N19" s="10">
        <v>53</v>
      </c>
      <c r="O19" s="10">
        <f t="shared" si="2"/>
        <v>0</v>
      </c>
      <c r="P19" s="9">
        <v>0.02</v>
      </c>
      <c r="Q19" s="10">
        <v>53</v>
      </c>
      <c r="R19" s="10">
        <f t="shared" si="3"/>
        <v>0</v>
      </c>
      <c r="S19" s="9">
        <v>0.01</v>
      </c>
      <c r="T19" s="10">
        <v>43</v>
      </c>
      <c r="U19" s="10">
        <f t="shared" si="4"/>
        <v>2</v>
      </c>
      <c r="V19" s="9">
        <v>0.01</v>
      </c>
      <c r="W19" s="10">
        <v>43</v>
      </c>
      <c r="X19" s="10">
        <f t="shared" si="5"/>
        <v>2</v>
      </c>
      <c r="Y19" s="9">
        <v>0.02</v>
      </c>
      <c r="Z19" s="10">
        <v>43</v>
      </c>
      <c r="AA19" s="10">
        <f t="shared" si="6"/>
        <v>2</v>
      </c>
      <c r="AB19" s="9">
        <v>0.02</v>
      </c>
      <c r="AC19" s="10">
        <v>47</v>
      </c>
      <c r="AD19" s="10">
        <f t="shared" si="7"/>
        <v>1</v>
      </c>
      <c r="AE19" s="9">
        <v>0.16</v>
      </c>
      <c r="AF19" s="10">
        <v>47</v>
      </c>
      <c r="AG19" s="10">
        <f t="shared" si="8"/>
        <v>1</v>
      </c>
      <c r="AH19" s="9">
        <v>0.1</v>
      </c>
      <c r="AI19" s="10">
        <v>47</v>
      </c>
      <c r="AJ19" s="10">
        <f t="shared" si="9"/>
        <v>1</v>
      </c>
      <c r="AK19" s="9">
        <v>0.1</v>
      </c>
      <c r="AL19" s="10">
        <v>47</v>
      </c>
      <c r="AM19" s="10">
        <f t="shared" si="10"/>
        <v>1</v>
      </c>
      <c r="AN19" s="9">
        <v>0.17</v>
      </c>
      <c r="AO19" s="10">
        <v>47</v>
      </c>
      <c r="AP19" s="10">
        <f t="shared" si="11"/>
        <v>1</v>
      </c>
      <c r="AQ19" s="9">
        <v>0.2</v>
      </c>
      <c r="AR19" s="10">
        <v>47</v>
      </c>
      <c r="AS19">
        <f t="shared" si="12"/>
        <v>1</v>
      </c>
      <c r="AT19" s="14">
        <v>0.03</v>
      </c>
      <c r="AU19" s="10">
        <v>43</v>
      </c>
      <c r="AV19">
        <f t="shared" si="13"/>
        <v>2</v>
      </c>
      <c r="AW19" s="14">
        <v>0.04</v>
      </c>
      <c r="AX19" s="10">
        <v>43</v>
      </c>
      <c r="AY19">
        <f t="shared" si="14"/>
        <v>2</v>
      </c>
      <c r="AZ19" s="14">
        <v>0.06</v>
      </c>
      <c r="BA19" s="15">
        <v>43</v>
      </c>
      <c r="BB19">
        <f t="shared" si="15"/>
        <v>2</v>
      </c>
      <c r="BC19" s="14">
        <v>7.0000000000000007E-2</v>
      </c>
      <c r="BD19" s="15">
        <v>43</v>
      </c>
      <c r="BE19">
        <f t="shared" si="16"/>
        <v>2</v>
      </c>
      <c r="BF19" s="14">
        <v>0.02</v>
      </c>
      <c r="BG19" s="15">
        <v>47</v>
      </c>
      <c r="BH19">
        <f t="shared" si="17"/>
        <v>1</v>
      </c>
      <c r="BI19" s="14">
        <v>0.26</v>
      </c>
      <c r="BJ19" s="15">
        <v>43</v>
      </c>
      <c r="BK19">
        <f t="shared" si="18"/>
        <v>2</v>
      </c>
      <c r="BL19" s="14">
        <v>0.01</v>
      </c>
      <c r="BM19" s="15">
        <v>43</v>
      </c>
      <c r="BN19">
        <f t="shared" si="19"/>
        <v>2</v>
      </c>
      <c r="BO19" s="14">
        <v>0.01</v>
      </c>
    </row>
    <row r="20" spans="1:67" x14ac:dyDescent="0.3">
      <c r="A20" s="15" t="str">
        <f>IF(NOT(ISBLANK([1]Demographics!A20)),[1]Demographics!A20,"")</f>
        <v>02-039</v>
      </c>
      <c r="D20" t="str">
        <f>IF(NOT(ISBLANK([1]Demographics!E20)),[1]Demographics!E20,"")</f>
        <v>OD</v>
      </c>
      <c r="E20">
        <f>IF(NOT(ISBLANK([1]Demographics!D20)),[1]Demographics!D20,"")</f>
        <v>2</v>
      </c>
      <c r="F20" s="8">
        <v>53</v>
      </c>
      <c r="G20" s="9">
        <v>7.25</v>
      </c>
      <c r="H20" s="10">
        <v>53</v>
      </c>
      <c r="I20">
        <f t="shared" si="0"/>
        <v>0</v>
      </c>
      <c r="J20" s="9">
        <v>0.12</v>
      </c>
      <c r="K20" s="10">
        <v>53</v>
      </c>
      <c r="L20" s="10">
        <f t="shared" si="1"/>
        <v>0</v>
      </c>
      <c r="M20" s="9">
        <v>0.18</v>
      </c>
      <c r="N20" s="10">
        <v>53</v>
      </c>
      <c r="O20" s="10">
        <f t="shared" si="2"/>
        <v>0</v>
      </c>
      <c r="P20" s="9">
        <v>0.15</v>
      </c>
      <c r="Q20" s="10">
        <v>53</v>
      </c>
      <c r="R20" s="10">
        <f t="shared" si="3"/>
        <v>0</v>
      </c>
      <c r="S20" s="9">
        <v>0.08</v>
      </c>
      <c r="T20" s="10">
        <v>43</v>
      </c>
      <c r="U20" s="10">
        <f t="shared" si="4"/>
        <v>2</v>
      </c>
      <c r="V20" s="9">
        <v>7.0000000000000007E-2</v>
      </c>
      <c r="W20" s="10">
        <v>43</v>
      </c>
      <c r="X20" s="10">
        <f t="shared" si="5"/>
        <v>2</v>
      </c>
      <c r="Y20" s="9">
        <v>0.08</v>
      </c>
      <c r="Z20" s="12" t="s">
        <v>28</v>
      </c>
      <c r="AA20" s="12" t="str">
        <f t="shared" si="6"/>
        <v/>
      </c>
      <c r="AB20" s="13"/>
      <c r="AC20" s="12" t="s">
        <v>28</v>
      </c>
      <c r="AD20" s="12" t="str">
        <f t="shared" si="7"/>
        <v/>
      </c>
      <c r="AE20" s="13"/>
      <c r="AF20" s="10">
        <v>53</v>
      </c>
      <c r="AG20" s="10">
        <f t="shared" si="8"/>
        <v>0</v>
      </c>
      <c r="AH20" s="9">
        <v>2.25</v>
      </c>
      <c r="AI20" s="10">
        <v>53</v>
      </c>
      <c r="AJ20" s="10">
        <f t="shared" si="9"/>
        <v>0</v>
      </c>
      <c r="AK20" s="9">
        <v>0.04</v>
      </c>
      <c r="AL20" s="10">
        <v>53</v>
      </c>
      <c r="AM20" s="10">
        <f t="shared" si="10"/>
        <v>0</v>
      </c>
      <c r="AN20" s="9">
        <v>0.05</v>
      </c>
      <c r="AO20" s="10">
        <v>47</v>
      </c>
      <c r="AP20" s="10">
        <f t="shared" si="11"/>
        <v>1</v>
      </c>
      <c r="AQ20" s="9">
        <v>0.09</v>
      </c>
      <c r="AR20" s="10">
        <v>47</v>
      </c>
      <c r="AS20">
        <f t="shared" si="12"/>
        <v>1</v>
      </c>
      <c r="AT20" s="14">
        <v>1.72</v>
      </c>
      <c r="AU20" s="10">
        <v>53</v>
      </c>
      <c r="AV20">
        <f t="shared" si="13"/>
        <v>0</v>
      </c>
      <c r="AW20" s="14">
        <v>2.29</v>
      </c>
      <c r="AX20" s="10">
        <v>53</v>
      </c>
      <c r="AY20">
        <f t="shared" si="14"/>
        <v>0</v>
      </c>
      <c r="AZ20" s="14">
        <v>7.45</v>
      </c>
      <c r="BA20" s="15">
        <v>47</v>
      </c>
      <c r="BB20">
        <f t="shared" si="15"/>
        <v>1</v>
      </c>
      <c r="BC20" s="14">
        <v>0.37</v>
      </c>
      <c r="BD20" s="15">
        <v>47</v>
      </c>
      <c r="BE20">
        <f t="shared" si="16"/>
        <v>1</v>
      </c>
      <c r="BF20" s="14">
        <v>0.88</v>
      </c>
      <c r="BG20" s="15">
        <v>53</v>
      </c>
      <c r="BH20">
        <f t="shared" si="17"/>
        <v>0</v>
      </c>
      <c r="BI20" s="14">
        <v>5.43</v>
      </c>
      <c r="BJ20" s="15">
        <v>47</v>
      </c>
      <c r="BK20">
        <f t="shared" si="18"/>
        <v>1</v>
      </c>
      <c r="BL20" s="14">
        <v>0.11</v>
      </c>
      <c r="BM20" s="15">
        <v>43</v>
      </c>
      <c r="BN20">
        <f t="shared" si="19"/>
        <v>2</v>
      </c>
      <c r="BO20" s="14">
        <v>0.47</v>
      </c>
    </row>
    <row r="21" spans="1:67" x14ac:dyDescent="0.3">
      <c r="A21" s="16" t="str">
        <f>IF(NOT(ISBLANK([1]Demographics!A21)),[1]Demographics!A21,"")</f>
        <v>02-041</v>
      </c>
      <c r="D21" t="str">
        <f>IF(NOT(ISBLANK([1]Demographics!E21)),[1]Demographics!E21,"")</f>
        <v>OS</v>
      </c>
      <c r="E21">
        <f>IF(NOT(ISBLANK([1]Demographics!D21)),[1]Demographics!D21,"")</f>
        <v>2</v>
      </c>
      <c r="F21" s="8">
        <v>71</v>
      </c>
      <c r="G21" s="9">
        <v>1.38</v>
      </c>
      <c r="H21" s="10">
        <v>65</v>
      </c>
      <c r="I21">
        <f t="shared" si="0"/>
        <v>1</v>
      </c>
      <c r="J21" s="9">
        <v>2.37</v>
      </c>
      <c r="K21" s="10">
        <v>65</v>
      </c>
      <c r="L21" s="10">
        <f t="shared" si="1"/>
        <v>1</v>
      </c>
      <c r="M21" s="9">
        <v>1.45</v>
      </c>
      <c r="N21" s="10">
        <v>53</v>
      </c>
      <c r="O21" s="10">
        <f t="shared" si="2"/>
        <v>3</v>
      </c>
      <c r="P21" s="9">
        <v>0.34</v>
      </c>
      <c r="Q21" s="10">
        <v>53</v>
      </c>
      <c r="R21" s="10">
        <f t="shared" si="3"/>
        <v>3</v>
      </c>
      <c r="S21" s="9">
        <v>1.0900000000000001</v>
      </c>
      <c r="T21" s="10">
        <v>53</v>
      </c>
      <c r="U21" s="10">
        <f t="shared" si="4"/>
        <v>3</v>
      </c>
      <c r="V21" s="9">
        <v>1.48</v>
      </c>
      <c r="W21" s="10">
        <v>53</v>
      </c>
      <c r="X21" s="10">
        <f t="shared" si="5"/>
        <v>3</v>
      </c>
      <c r="Y21" s="9">
        <v>0.89</v>
      </c>
      <c r="Z21" s="10">
        <v>53</v>
      </c>
      <c r="AA21" s="10">
        <f t="shared" si="6"/>
        <v>3</v>
      </c>
      <c r="AB21" s="9">
        <v>0.91</v>
      </c>
      <c r="AC21" s="10">
        <v>53</v>
      </c>
      <c r="AD21" s="10">
        <f t="shared" si="7"/>
        <v>3</v>
      </c>
      <c r="AE21" s="9">
        <v>0.92</v>
      </c>
      <c r="AF21" s="10">
        <v>53</v>
      </c>
      <c r="AG21" s="10">
        <f t="shared" si="8"/>
        <v>3</v>
      </c>
      <c r="AH21" s="9">
        <v>0.93</v>
      </c>
      <c r="AI21" s="10">
        <v>53</v>
      </c>
      <c r="AJ21" s="10">
        <f t="shared" si="9"/>
        <v>3</v>
      </c>
      <c r="AK21" s="9">
        <v>0.35</v>
      </c>
      <c r="AL21" s="10">
        <v>53</v>
      </c>
      <c r="AM21" s="10">
        <f t="shared" si="10"/>
        <v>3</v>
      </c>
      <c r="AN21" s="9">
        <v>1.64</v>
      </c>
      <c r="AO21" s="10">
        <v>53</v>
      </c>
      <c r="AP21" s="10">
        <f t="shared" si="11"/>
        <v>3</v>
      </c>
      <c r="AQ21" s="9">
        <v>0.26</v>
      </c>
      <c r="AR21" s="24"/>
      <c r="AS21" s="24"/>
      <c r="AT21" s="25"/>
      <c r="AU21" s="16"/>
      <c r="AV21" s="17"/>
      <c r="AW21" s="18"/>
      <c r="AX21" s="16"/>
      <c r="AY21" s="17"/>
      <c r="AZ21" s="18"/>
      <c r="BA21" s="16"/>
      <c r="BB21" s="17"/>
      <c r="BC21" s="18"/>
      <c r="BD21" s="16"/>
      <c r="BE21" s="17"/>
      <c r="BF21" s="18"/>
      <c r="BG21" s="16"/>
      <c r="BH21" s="17"/>
      <c r="BI21" s="18"/>
      <c r="BJ21" s="16"/>
      <c r="BK21" s="17"/>
      <c r="BL21" s="18"/>
      <c r="BM21" s="16"/>
      <c r="BN21" s="17"/>
      <c r="BO21" s="18"/>
    </row>
    <row r="22" spans="1:67" x14ac:dyDescent="0.3">
      <c r="A22" s="15" t="str">
        <f>IF(NOT(ISBLANK([1]Demographics!A22)),[1]Demographics!A22,"")</f>
        <v>02-042</v>
      </c>
      <c r="D22" t="str">
        <f>IF(NOT(ISBLANK([1]Demographics!E22)),[1]Demographics!E22,"")</f>
        <v>OS</v>
      </c>
      <c r="E22">
        <f>IF(NOT(ISBLANK([1]Demographics!D22)),[1]Demographics!D22,"")</f>
        <v>2</v>
      </c>
      <c r="F22" s="8">
        <v>53</v>
      </c>
      <c r="G22" s="9">
        <v>0.96</v>
      </c>
      <c r="H22" s="10">
        <v>53</v>
      </c>
      <c r="I22">
        <f t="shared" si="0"/>
        <v>0</v>
      </c>
      <c r="J22" s="9">
        <v>0.05</v>
      </c>
      <c r="K22" s="10">
        <v>53</v>
      </c>
      <c r="L22" s="10">
        <f t="shared" si="1"/>
        <v>0</v>
      </c>
      <c r="M22" s="20"/>
      <c r="N22" s="10">
        <v>53</v>
      </c>
      <c r="O22" s="10">
        <f t="shared" si="2"/>
        <v>0</v>
      </c>
      <c r="P22" s="9">
        <v>0.02</v>
      </c>
      <c r="Q22" s="10">
        <v>43</v>
      </c>
      <c r="R22" s="10">
        <f t="shared" si="3"/>
        <v>2</v>
      </c>
      <c r="S22" s="9">
        <v>0.02</v>
      </c>
      <c r="T22" s="10">
        <v>43</v>
      </c>
      <c r="U22" s="10">
        <f t="shared" si="4"/>
        <v>2</v>
      </c>
      <c r="V22">
        <v>0</v>
      </c>
      <c r="W22" s="12" t="s">
        <v>28</v>
      </c>
      <c r="X22" s="12" t="str">
        <f t="shared" si="5"/>
        <v/>
      </c>
      <c r="Y22" s="13"/>
      <c r="Z22" s="10">
        <v>43</v>
      </c>
      <c r="AA22" s="10">
        <f t="shared" si="6"/>
        <v>2</v>
      </c>
      <c r="AB22" s="9">
        <v>0.01</v>
      </c>
      <c r="AC22" s="10">
        <v>43</v>
      </c>
      <c r="AD22" s="10">
        <f t="shared" si="7"/>
        <v>2</v>
      </c>
      <c r="AE22" s="9">
        <v>3.0000000000000001E-3</v>
      </c>
      <c r="AF22" s="10">
        <v>43</v>
      </c>
      <c r="AG22" s="10">
        <f t="shared" si="8"/>
        <v>2</v>
      </c>
      <c r="AH22" s="9">
        <v>0.15</v>
      </c>
      <c r="AI22" s="10">
        <v>43</v>
      </c>
      <c r="AJ22" s="10">
        <f t="shared" si="9"/>
        <v>2</v>
      </c>
      <c r="AK22" s="9">
        <v>0.14000000000000001</v>
      </c>
      <c r="AL22" s="10">
        <v>43</v>
      </c>
      <c r="AM22" s="10">
        <f t="shared" si="10"/>
        <v>2</v>
      </c>
      <c r="AN22" s="9">
        <v>0.17</v>
      </c>
      <c r="AO22" s="10">
        <v>43</v>
      </c>
      <c r="AP22" s="10">
        <f t="shared" si="11"/>
        <v>2</v>
      </c>
      <c r="AQ22" s="9">
        <v>0.28000000000000003</v>
      </c>
      <c r="AR22" s="10">
        <v>43</v>
      </c>
      <c r="AS22" s="10">
        <f t="shared" ref="AS22:AS43" si="20">IF(ISERROR(MATCH($F22,$B$50:$B$62,0)-MATCH(AR22,$B$50:$B$62,0)),"",(MATCH($F22,$B$50:$B$62,0)-MATCH(AR22,$B$50:$B$62,0)))</f>
        <v>2</v>
      </c>
      <c r="AT22" s="14">
        <v>0.22</v>
      </c>
      <c r="AU22" s="15">
        <v>43</v>
      </c>
      <c r="AV22">
        <f t="shared" ref="AV22:AV43" si="21">IF(ISERROR(MATCH($F22,$B$50:$B$62,0)-MATCH(AU22,$B$50:$B$62,0)),"",(MATCH($F22,$B$50:$B$62,0)-MATCH(AU22,$B$50:$B$62,0)))</f>
        <v>2</v>
      </c>
      <c r="AW22" s="14">
        <v>0.19</v>
      </c>
      <c r="AX22" s="15">
        <v>47</v>
      </c>
      <c r="AY22">
        <f t="shared" ref="AY22:AY43" si="22">IF(ISERROR(MATCH($F22,$B$50:$B$62,0)-MATCH(AX22,$B$50:$B$62,0)),"",(MATCH($F22,$B$50:$B$62,0)-MATCH(AX22,$B$50:$B$62,0)))</f>
        <v>1</v>
      </c>
      <c r="AZ22" s="14">
        <v>0.59</v>
      </c>
      <c r="BA22" s="15"/>
      <c r="BB22" t="str">
        <f t="shared" ref="BB22:BB43" si="23">IF(ISERROR(MATCH($F22,$B$50:$B$62,0)-MATCH(BA22,$B$50:$B$62,0)),"",(MATCH($F22,$B$50:$B$62,0)-MATCH(BA22,$B$50:$B$62,0)))</f>
        <v/>
      </c>
      <c r="BC22" s="14">
        <v>0.17</v>
      </c>
      <c r="BD22" s="15">
        <v>47</v>
      </c>
      <c r="BE22">
        <f t="shared" ref="BE22:BE43" si="24">IF(ISERROR(MATCH($F22,$B$50:$B$62,0)-MATCH(BD22,$B$50:$B$62,0)),"",(MATCH($F22,$B$50:$B$62,0)-MATCH(BD22,$B$50:$B$62,0)))</f>
        <v>1</v>
      </c>
      <c r="BF22" s="14">
        <v>1.1299999999999999</v>
      </c>
      <c r="BG22" s="15">
        <v>43</v>
      </c>
      <c r="BH22">
        <f t="shared" ref="BH22:BH43" si="25">IF(ISERROR(MATCH($F22,$B$50:$B$62,0)-MATCH(BG22,$B$50:$B$62,0)),"",(MATCH($F22,$B$50:$B$62,0)-MATCH(BG22,$B$50:$B$62,0)))</f>
        <v>2</v>
      </c>
      <c r="BI22" s="14">
        <v>0.1</v>
      </c>
      <c r="BJ22" s="15">
        <v>43</v>
      </c>
      <c r="BK22">
        <f t="shared" ref="BK22:BK43" si="26">IF(ISERROR(MATCH($F22,$B$50:$B$62,0)-MATCH(BJ22,$B$50:$B$62,0)),"",(MATCH($F22,$B$50:$B$62,0)-MATCH(BJ22,$B$50:$B$62,0)))</f>
        <v>2</v>
      </c>
      <c r="BL22" s="14">
        <v>0.25</v>
      </c>
      <c r="BM22" s="15">
        <v>43</v>
      </c>
      <c r="BN22">
        <f t="shared" ref="BN22:BN43" si="27">IF(ISERROR(MATCH($F22,$B$50:$B$62,0)-MATCH(BM22,$B$50:$B$62,0)),"",(MATCH($F22,$B$50:$B$62,0)-MATCH(BM22,$B$50:$B$62,0)))</f>
        <v>2</v>
      </c>
      <c r="BO22" s="14">
        <v>2.4500000000000002</v>
      </c>
    </row>
    <row r="23" spans="1:67" ht="15" thickBot="1" x14ac:dyDescent="0.35">
      <c r="A23" s="29" t="str">
        <f>IF(NOT(ISBLANK([1]Demographics!A23)),[1]Demographics!A23,"")</f>
        <v/>
      </c>
      <c r="B23" s="30"/>
      <c r="C23" s="30"/>
      <c r="D23" s="30" t="str">
        <f>IF(NOT(ISBLANK([1]Demographics!E23)),[1]Demographics!E23,"")</f>
        <v/>
      </c>
      <c r="E23" s="30" t="str">
        <f>IF(NOT(ISBLANK([1]Demographics!D23)),[1]Demographics!D23,"")</f>
        <v/>
      </c>
      <c r="F23" s="31"/>
      <c r="G23" s="32"/>
      <c r="H23" s="33"/>
      <c r="I23" s="30" t="str">
        <f t="shared" si="0"/>
        <v/>
      </c>
      <c r="J23" s="32"/>
      <c r="K23" s="33"/>
      <c r="L23" s="30" t="str">
        <f t="shared" si="1"/>
        <v/>
      </c>
      <c r="M23" s="32"/>
      <c r="N23" s="33"/>
      <c r="O23" s="30" t="str">
        <f t="shared" si="2"/>
        <v/>
      </c>
      <c r="P23" s="32"/>
      <c r="Q23" s="33"/>
      <c r="R23" s="30" t="str">
        <f t="shared" si="3"/>
        <v/>
      </c>
      <c r="S23" s="32"/>
      <c r="T23" s="33"/>
      <c r="U23" s="30" t="str">
        <f t="shared" si="4"/>
        <v/>
      </c>
      <c r="V23" s="32"/>
      <c r="W23" s="33"/>
      <c r="X23" s="30" t="str">
        <f t="shared" si="5"/>
        <v/>
      </c>
      <c r="Y23" s="32"/>
      <c r="Z23" s="33"/>
      <c r="AA23" s="30" t="str">
        <f t="shared" si="6"/>
        <v/>
      </c>
      <c r="AB23" s="32"/>
      <c r="AC23" s="33"/>
      <c r="AD23" s="30" t="str">
        <f t="shared" si="7"/>
        <v/>
      </c>
      <c r="AE23" s="32"/>
      <c r="AF23" s="33"/>
      <c r="AG23" s="30" t="str">
        <f t="shared" si="8"/>
        <v/>
      </c>
      <c r="AH23" s="32"/>
      <c r="AI23" s="33"/>
      <c r="AJ23" s="30" t="str">
        <f t="shared" si="9"/>
        <v/>
      </c>
      <c r="AK23" s="32"/>
      <c r="AL23" s="33"/>
      <c r="AM23" s="30" t="str">
        <f t="shared" si="10"/>
        <v/>
      </c>
      <c r="AN23" s="32"/>
      <c r="AO23" s="33"/>
      <c r="AP23" s="30" t="str">
        <f t="shared" si="11"/>
        <v/>
      </c>
      <c r="AQ23" s="32"/>
      <c r="AR23" s="33"/>
      <c r="AS23" s="30" t="str">
        <f t="shared" si="20"/>
        <v/>
      </c>
      <c r="AT23" s="34"/>
      <c r="AU23" s="29"/>
      <c r="AV23" s="30" t="str">
        <f t="shared" si="21"/>
        <v/>
      </c>
      <c r="AW23" s="34"/>
      <c r="AX23" s="29"/>
      <c r="AY23" s="30" t="str">
        <f t="shared" si="22"/>
        <v/>
      </c>
      <c r="AZ23" s="34"/>
      <c r="BA23" s="29"/>
      <c r="BB23" s="30" t="str">
        <f t="shared" si="23"/>
        <v/>
      </c>
      <c r="BC23" s="34"/>
      <c r="BD23" s="29"/>
      <c r="BE23" s="30" t="str">
        <f t="shared" si="24"/>
        <v/>
      </c>
      <c r="BF23" s="34"/>
      <c r="BG23" s="29"/>
      <c r="BH23" s="30" t="str">
        <f t="shared" si="25"/>
        <v/>
      </c>
      <c r="BI23" s="34"/>
      <c r="BJ23" s="29"/>
      <c r="BK23" s="30" t="str">
        <f t="shared" si="26"/>
        <v/>
      </c>
      <c r="BL23" s="34"/>
      <c r="BM23" s="29"/>
      <c r="BN23" s="30" t="str">
        <f t="shared" si="27"/>
        <v/>
      </c>
      <c r="BO23" s="34"/>
    </row>
    <row r="24" spans="1:67" x14ac:dyDescent="0.3">
      <c r="A24" s="15" t="str">
        <f>IF(NOT(ISBLANK([1]Demographics!A24)),[1]Demographics!A24,"")</f>
        <v>01-012</v>
      </c>
      <c r="D24" t="str">
        <f>IF(NOT(ISBLANK([1]Demographics!E24)),[1]Demographics!E24,"")</f>
        <v>OD</v>
      </c>
      <c r="E24">
        <f>IF(NOT(ISBLANK([1]Demographics!D24)),[1]Demographics!D24,"")</f>
        <v>1</v>
      </c>
      <c r="F24" s="8">
        <v>53</v>
      </c>
      <c r="G24" s="9">
        <v>2.44</v>
      </c>
      <c r="H24" s="10">
        <v>53</v>
      </c>
      <c r="I24">
        <f t="shared" si="0"/>
        <v>0</v>
      </c>
      <c r="J24" s="9">
        <v>0.14000000000000001</v>
      </c>
      <c r="K24" s="10">
        <v>53</v>
      </c>
      <c r="L24">
        <f t="shared" si="1"/>
        <v>0</v>
      </c>
      <c r="M24" s="9">
        <v>0.14000000000000001</v>
      </c>
      <c r="N24" s="10">
        <v>43</v>
      </c>
      <c r="O24">
        <f t="shared" si="2"/>
        <v>2</v>
      </c>
      <c r="P24" s="9">
        <v>0.11</v>
      </c>
      <c r="Q24" s="10">
        <v>43</v>
      </c>
      <c r="R24">
        <f t="shared" si="3"/>
        <v>2</v>
      </c>
      <c r="S24" s="9">
        <v>0.4</v>
      </c>
      <c r="T24" s="10">
        <v>43</v>
      </c>
      <c r="U24">
        <f t="shared" si="4"/>
        <v>2</v>
      </c>
      <c r="V24" s="9">
        <v>1.75</v>
      </c>
      <c r="W24" s="10">
        <v>47</v>
      </c>
      <c r="X24">
        <f t="shared" si="5"/>
        <v>1</v>
      </c>
      <c r="Y24" s="9">
        <v>1.17</v>
      </c>
      <c r="Z24" s="10">
        <v>43</v>
      </c>
      <c r="AA24">
        <f t="shared" si="6"/>
        <v>2</v>
      </c>
      <c r="AB24" s="9">
        <v>0.06</v>
      </c>
      <c r="AC24" s="10">
        <v>43</v>
      </c>
      <c r="AD24">
        <f t="shared" si="7"/>
        <v>2</v>
      </c>
      <c r="AE24" s="9">
        <v>0.78</v>
      </c>
      <c r="AF24" s="10">
        <v>43</v>
      </c>
      <c r="AG24">
        <f t="shared" si="8"/>
        <v>2</v>
      </c>
      <c r="AH24" s="9">
        <v>0.79</v>
      </c>
      <c r="AI24" s="10">
        <v>43</v>
      </c>
      <c r="AJ24">
        <f t="shared" si="9"/>
        <v>2</v>
      </c>
      <c r="AK24" s="9">
        <v>0.64</v>
      </c>
      <c r="AL24" s="10">
        <v>47</v>
      </c>
      <c r="AM24">
        <f t="shared" si="10"/>
        <v>1</v>
      </c>
      <c r="AN24" s="9">
        <v>2.11</v>
      </c>
      <c r="AO24" s="10">
        <v>43</v>
      </c>
      <c r="AP24">
        <f t="shared" si="11"/>
        <v>2</v>
      </c>
      <c r="AQ24" s="9">
        <v>0.03</v>
      </c>
      <c r="AR24" s="10">
        <v>43</v>
      </c>
      <c r="AS24">
        <f t="shared" si="20"/>
        <v>2</v>
      </c>
      <c r="AT24" s="14">
        <v>0.16</v>
      </c>
      <c r="AU24" s="12" t="s">
        <v>28</v>
      </c>
      <c r="AV24" s="12" t="str">
        <f t="shared" si="21"/>
        <v/>
      </c>
      <c r="AW24" s="13"/>
      <c r="AX24" s="10">
        <v>53</v>
      </c>
      <c r="AY24">
        <f t="shared" si="22"/>
        <v>0</v>
      </c>
      <c r="AZ24" s="14">
        <v>1.72</v>
      </c>
      <c r="BA24" s="10">
        <v>43</v>
      </c>
      <c r="BB24">
        <f t="shared" si="23"/>
        <v>2</v>
      </c>
      <c r="BC24" s="14">
        <v>0.48</v>
      </c>
      <c r="BD24" s="21" t="s">
        <v>28</v>
      </c>
      <c r="BE24" s="19" t="str">
        <f t="shared" si="24"/>
        <v/>
      </c>
      <c r="BF24" s="22"/>
      <c r="BG24" s="21" t="s">
        <v>28</v>
      </c>
      <c r="BH24" s="19" t="str">
        <f t="shared" si="25"/>
        <v/>
      </c>
      <c r="BI24" s="22"/>
      <c r="BJ24" s="21" t="s">
        <v>28</v>
      </c>
      <c r="BK24" s="19" t="str">
        <f t="shared" si="26"/>
        <v/>
      </c>
      <c r="BL24" s="22"/>
      <c r="BM24" s="15">
        <v>53</v>
      </c>
      <c r="BN24">
        <f t="shared" si="27"/>
        <v>0</v>
      </c>
      <c r="BO24" s="14">
        <v>1.25</v>
      </c>
    </row>
    <row r="25" spans="1:67" x14ac:dyDescent="0.3">
      <c r="A25" s="15" t="str">
        <f>IF(NOT(ISBLANK([1]Demographics!A25)),[1]Demographics!A25,"")</f>
        <v>01-020</v>
      </c>
      <c r="D25" t="str">
        <f>IF(NOT(ISBLANK([1]Demographics!E25)),[1]Demographics!E25,"")</f>
        <v>OS</v>
      </c>
      <c r="E25">
        <f>IF(NOT(ISBLANK([1]Demographics!D25)),[1]Demographics!D25,"")</f>
        <v>1</v>
      </c>
      <c r="F25" s="8">
        <v>71</v>
      </c>
      <c r="G25" s="9">
        <v>2.2999999999999998</v>
      </c>
      <c r="H25" s="10">
        <v>65</v>
      </c>
      <c r="I25">
        <f t="shared" si="0"/>
        <v>1</v>
      </c>
      <c r="J25" s="9">
        <v>0.92</v>
      </c>
      <c r="K25" s="10">
        <v>65</v>
      </c>
      <c r="L25">
        <f t="shared" si="1"/>
        <v>1</v>
      </c>
      <c r="M25" s="9">
        <v>0.74</v>
      </c>
      <c r="N25" s="10">
        <v>65</v>
      </c>
      <c r="O25">
        <f t="shared" si="2"/>
        <v>1</v>
      </c>
      <c r="P25" s="9">
        <v>0.57999999999999996</v>
      </c>
      <c r="Q25" s="10">
        <v>65</v>
      </c>
      <c r="R25">
        <f t="shared" si="3"/>
        <v>1</v>
      </c>
      <c r="S25" s="9">
        <v>0.93</v>
      </c>
      <c r="T25" s="10">
        <v>65</v>
      </c>
      <c r="U25">
        <f t="shared" si="4"/>
        <v>1</v>
      </c>
      <c r="V25" s="9">
        <v>0.66</v>
      </c>
      <c r="W25" s="10">
        <v>61</v>
      </c>
      <c r="X25">
        <f t="shared" si="5"/>
        <v>2</v>
      </c>
      <c r="Y25" s="9">
        <v>1.07</v>
      </c>
      <c r="Z25" s="10">
        <v>65</v>
      </c>
      <c r="AA25">
        <f t="shared" si="6"/>
        <v>1</v>
      </c>
      <c r="AB25" s="9">
        <v>5.48</v>
      </c>
      <c r="AC25" s="10">
        <v>65</v>
      </c>
      <c r="AD25">
        <f t="shared" si="7"/>
        <v>1</v>
      </c>
      <c r="AE25" s="9">
        <v>0.81</v>
      </c>
      <c r="AF25" s="10">
        <v>65</v>
      </c>
      <c r="AG25">
        <f t="shared" si="8"/>
        <v>1</v>
      </c>
      <c r="AH25" s="9">
        <v>0.5</v>
      </c>
      <c r="AI25" s="10">
        <v>61</v>
      </c>
      <c r="AJ25">
        <f t="shared" si="9"/>
        <v>2</v>
      </c>
      <c r="AK25" s="9">
        <v>0.31</v>
      </c>
      <c r="AL25" s="10">
        <v>61</v>
      </c>
      <c r="AM25">
        <f t="shared" si="10"/>
        <v>2</v>
      </c>
      <c r="AN25" s="9">
        <v>5</v>
      </c>
      <c r="AO25" s="10">
        <v>71</v>
      </c>
      <c r="AP25">
        <f t="shared" si="11"/>
        <v>0</v>
      </c>
      <c r="AQ25" s="9">
        <v>5.01</v>
      </c>
      <c r="AR25" s="12" t="s">
        <v>28</v>
      </c>
      <c r="AS25" s="12" t="str">
        <f t="shared" si="20"/>
        <v/>
      </c>
      <c r="AT25" s="13"/>
      <c r="AU25" s="15">
        <v>61</v>
      </c>
      <c r="AV25">
        <f t="shared" si="21"/>
        <v>2</v>
      </c>
      <c r="AW25" s="14">
        <v>8.57</v>
      </c>
      <c r="AX25" s="15">
        <v>65</v>
      </c>
      <c r="AY25">
        <f t="shared" si="22"/>
        <v>1</v>
      </c>
      <c r="AZ25" s="14">
        <v>6.65</v>
      </c>
      <c r="BA25" s="15">
        <v>61</v>
      </c>
      <c r="BB25">
        <f t="shared" si="23"/>
        <v>2</v>
      </c>
      <c r="BC25" s="14">
        <v>5.79</v>
      </c>
      <c r="BD25" s="15">
        <v>71</v>
      </c>
      <c r="BE25">
        <f t="shared" si="24"/>
        <v>0</v>
      </c>
      <c r="BF25" s="14">
        <v>3.25</v>
      </c>
      <c r="BG25" s="15">
        <v>71</v>
      </c>
      <c r="BH25">
        <f t="shared" si="25"/>
        <v>0</v>
      </c>
      <c r="BI25" s="14">
        <v>5.71</v>
      </c>
      <c r="BJ25" s="15">
        <v>65</v>
      </c>
      <c r="BK25">
        <f t="shared" si="26"/>
        <v>1</v>
      </c>
      <c r="BL25" s="14">
        <v>2.4700000000000002</v>
      </c>
      <c r="BM25" s="15">
        <v>65</v>
      </c>
      <c r="BN25">
        <f t="shared" si="27"/>
        <v>1</v>
      </c>
      <c r="BO25" s="14">
        <v>8.08</v>
      </c>
    </row>
    <row r="26" spans="1:67" x14ac:dyDescent="0.3">
      <c r="A26" s="15" t="str">
        <f>IF(NOT(ISBLANK([1]Demographics!A26)),[1]Demographics!A26,"")</f>
        <v>01-025</v>
      </c>
      <c r="D26" t="str">
        <f>IF(NOT(ISBLANK([1]Demographics!E26)),[1]Demographics!E26,"")</f>
        <v>OD</v>
      </c>
      <c r="E26">
        <f>IF(NOT(ISBLANK([1]Demographics!D26)),[1]Demographics!D26,"")</f>
        <v>1</v>
      </c>
      <c r="F26" s="8">
        <v>53</v>
      </c>
      <c r="G26" s="9">
        <v>4.87</v>
      </c>
      <c r="H26" s="10">
        <v>53</v>
      </c>
      <c r="I26">
        <f t="shared" si="0"/>
        <v>0</v>
      </c>
      <c r="J26" s="9">
        <v>0.43</v>
      </c>
      <c r="K26" s="10">
        <v>53</v>
      </c>
      <c r="L26">
        <f t="shared" si="1"/>
        <v>0</v>
      </c>
      <c r="M26" s="9">
        <v>0.1</v>
      </c>
      <c r="N26" s="10">
        <v>53</v>
      </c>
      <c r="O26">
        <f t="shared" si="2"/>
        <v>0</v>
      </c>
      <c r="P26" s="9">
        <v>0.22</v>
      </c>
      <c r="Q26" s="10">
        <v>53</v>
      </c>
      <c r="R26">
        <f t="shared" si="3"/>
        <v>0</v>
      </c>
      <c r="S26" s="9">
        <v>0.16</v>
      </c>
      <c r="T26" s="10">
        <v>53</v>
      </c>
      <c r="U26">
        <f t="shared" si="4"/>
        <v>0</v>
      </c>
      <c r="V26" s="9">
        <v>0.39</v>
      </c>
      <c r="W26" s="10">
        <v>43</v>
      </c>
      <c r="X26">
        <f t="shared" si="5"/>
        <v>2</v>
      </c>
      <c r="Y26" s="9">
        <v>0.16</v>
      </c>
      <c r="Z26" s="10">
        <v>43</v>
      </c>
      <c r="AA26">
        <f t="shared" si="6"/>
        <v>2</v>
      </c>
      <c r="AB26" s="9">
        <v>0.28999999999999998</v>
      </c>
      <c r="AC26" s="10">
        <v>43</v>
      </c>
      <c r="AD26">
        <f t="shared" si="7"/>
        <v>2</v>
      </c>
      <c r="AE26" s="9">
        <v>0.75</v>
      </c>
      <c r="AF26" s="10">
        <v>43</v>
      </c>
      <c r="AG26">
        <f t="shared" si="8"/>
        <v>2</v>
      </c>
      <c r="AH26" s="9">
        <v>2.04</v>
      </c>
      <c r="AI26" s="10">
        <v>47</v>
      </c>
      <c r="AJ26">
        <f t="shared" si="9"/>
        <v>1</v>
      </c>
      <c r="AK26" s="9">
        <v>2.85</v>
      </c>
      <c r="AL26" s="10">
        <v>43</v>
      </c>
      <c r="AM26">
        <f t="shared" si="10"/>
        <v>2</v>
      </c>
      <c r="AN26" s="9">
        <v>0.15</v>
      </c>
      <c r="AO26" s="10">
        <v>43</v>
      </c>
      <c r="AP26">
        <f t="shared" si="11"/>
        <v>2</v>
      </c>
      <c r="AQ26" s="9">
        <v>1.06</v>
      </c>
      <c r="AR26" s="10">
        <v>43</v>
      </c>
      <c r="AS26">
        <f t="shared" si="20"/>
        <v>2</v>
      </c>
      <c r="AT26" s="14">
        <v>1.97</v>
      </c>
      <c r="AU26" s="10">
        <v>43</v>
      </c>
      <c r="AV26">
        <f t="shared" si="21"/>
        <v>2</v>
      </c>
      <c r="AW26" s="14">
        <v>4.76</v>
      </c>
      <c r="AX26">
        <v>61</v>
      </c>
      <c r="AY26">
        <f t="shared" si="22"/>
        <v>-1</v>
      </c>
      <c r="AZ26">
        <v>2.79</v>
      </c>
      <c r="BA26" s="21" t="s">
        <v>28</v>
      </c>
      <c r="BB26" s="19" t="str">
        <f t="shared" si="23"/>
        <v/>
      </c>
      <c r="BC26" s="22"/>
      <c r="BD26" s="15">
        <v>43</v>
      </c>
      <c r="BE26">
        <f t="shared" si="24"/>
        <v>2</v>
      </c>
      <c r="BF26" s="14">
        <v>3.37</v>
      </c>
      <c r="BG26" s="15">
        <v>43</v>
      </c>
      <c r="BH26">
        <f t="shared" si="25"/>
        <v>2</v>
      </c>
      <c r="BI26" s="14">
        <v>4.01</v>
      </c>
      <c r="BJ26" s="15">
        <v>53</v>
      </c>
      <c r="BK26">
        <f t="shared" si="26"/>
        <v>0</v>
      </c>
      <c r="BL26" s="14">
        <v>1.2</v>
      </c>
      <c r="BM26" s="15">
        <v>43</v>
      </c>
      <c r="BN26">
        <f t="shared" si="27"/>
        <v>2</v>
      </c>
      <c r="BO26" s="14">
        <v>0.54</v>
      </c>
    </row>
    <row r="27" spans="1:67" x14ac:dyDescent="0.3">
      <c r="A27" s="15" t="str">
        <f>IF(NOT(ISBLANK([1]Demographics!A27)),[1]Demographics!A27,"")</f>
        <v>01-026</v>
      </c>
      <c r="D27" t="str">
        <f>IF(NOT(ISBLANK([1]Demographics!E27)),[1]Demographics!E27,"")</f>
        <v>OD</v>
      </c>
      <c r="E27">
        <f>IF(NOT(ISBLANK([1]Demographics!D27)),[1]Demographics!D27,"")</f>
        <v>1</v>
      </c>
      <c r="F27" s="8">
        <v>65</v>
      </c>
      <c r="G27" s="9">
        <v>2.57</v>
      </c>
      <c r="H27" s="10">
        <v>53</v>
      </c>
      <c r="I27">
        <f t="shared" si="0"/>
        <v>2</v>
      </c>
      <c r="J27" s="9">
        <v>3.4</v>
      </c>
      <c r="K27" s="10">
        <v>61</v>
      </c>
      <c r="L27">
        <f t="shared" si="1"/>
        <v>1</v>
      </c>
      <c r="M27" s="9">
        <v>2.78</v>
      </c>
      <c r="N27" s="10">
        <v>61</v>
      </c>
      <c r="O27">
        <f t="shared" si="2"/>
        <v>1</v>
      </c>
      <c r="P27" s="9">
        <v>1.49</v>
      </c>
      <c r="Q27" s="10">
        <v>53</v>
      </c>
      <c r="R27">
        <f t="shared" si="3"/>
        <v>2</v>
      </c>
      <c r="S27" s="9">
        <v>1.75</v>
      </c>
      <c r="T27" s="10">
        <v>53</v>
      </c>
      <c r="U27">
        <f t="shared" si="4"/>
        <v>2</v>
      </c>
      <c r="V27" s="9">
        <v>1.44</v>
      </c>
      <c r="W27" s="10">
        <v>61</v>
      </c>
      <c r="X27">
        <f t="shared" si="5"/>
        <v>1</v>
      </c>
      <c r="Y27" s="9">
        <v>3.86</v>
      </c>
      <c r="Z27" s="10">
        <v>61</v>
      </c>
      <c r="AA27">
        <f t="shared" si="6"/>
        <v>1</v>
      </c>
      <c r="AB27" s="9">
        <v>2.62</v>
      </c>
      <c r="AC27" s="10">
        <v>53</v>
      </c>
      <c r="AD27">
        <f t="shared" si="7"/>
        <v>2</v>
      </c>
      <c r="AE27" s="9">
        <v>1.98</v>
      </c>
      <c r="AF27" s="12" t="s">
        <v>28</v>
      </c>
      <c r="AG27" s="19" t="str">
        <f t="shared" si="8"/>
        <v/>
      </c>
      <c r="AH27" s="20"/>
      <c r="AI27" s="12" t="s">
        <v>28</v>
      </c>
      <c r="AJ27" s="19" t="str">
        <f t="shared" si="9"/>
        <v/>
      </c>
      <c r="AK27" s="20"/>
      <c r="AL27" s="10">
        <v>53</v>
      </c>
      <c r="AM27">
        <f t="shared" si="10"/>
        <v>2</v>
      </c>
      <c r="AN27" s="9">
        <v>1.07</v>
      </c>
      <c r="AO27" s="10">
        <v>61</v>
      </c>
      <c r="AP27">
        <f t="shared" si="11"/>
        <v>1</v>
      </c>
      <c r="AQ27" s="9">
        <v>7.42</v>
      </c>
      <c r="AR27" s="12" t="s">
        <v>28</v>
      </c>
      <c r="AS27" s="12" t="str">
        <f t="shared" si="20"/>
        <v/>
      </c>
      <c r="AT27" s="13"/>
      <c r="AU27" s="12" t="s">
        <v>28</v>
      </c>
      <c r="AV27" s="12" t="str">
        <f t="shared" si="21"/>
        <v/>
      </c>
      <c r="AW27" s="13"/>
      <c r="AX27" s="15">
        <v>61</v>
      </c>
      <c r="AY27">
        <f t="shared" si="22"/>
        <v>1</v>
      </c>
      <c r="AZ27" s="14">
        <v>5.8</v>
      </c>
      <c r="BA27" s="15">
        <v>61</v>
      </c>
      <c r="BB27">
        <f t="shared" si="23"/>
        <v>1</v>
      </c>
      <c r="BC27" s="14">
        <v>1.97</v>
      </c>
      <c r="BD27" s="21" t="s">
        <v>28</v>
      </c>
      <c r="BE27" s="19" t="str">
        <f t="shared" si="24"/>
        <v/>
      </c>
      <c r="BF27" s="22"/>
      <c r="BG27" s="15">
        <v>61</v>
      </c>
      <c r="BH27">
        <f t="shared" si="25"/>
        <v>1</v>
      </c>
      <c r="BI27" s="14">
        <v>10.72</v>
      </c>
      <c r="BJ27" s="15">
        <v>61</v>
      </c>
      <c r="BK27">
        <f t="shared" si="26"/>
        <v>1</v>
      </c>
      <c r="BL27" s="14">
        <v>3.92</v>
      </c>
      <c r="BM27" s="15">
        <v>53</v>
      </c>
      <c r="BN27">
        <f t="shared" si="27"/>
        <v>2</v>
      </c>
      <c r="BO27" s="14">
        <v>1.08</v>
      </c>
    </row>
    <row r="28" spans="1:67" x14ac:dyDescent="0.3">
      <c r="A28" s="16" t="str">
        <f>IF(NOT(ISBLANK([1]Demographics!A28)),[1]Demographics!A28,"")</f>
        <v>01-037</v>
      </c>
      <c r="D28" t="str">
        <f>IF(NOT(ISBLANK([1]Demographics!E28)),[1]Demographics!E28,"")</f>
        <v>OS</v>
      </c>
      <c r="E28">
        <f>IF(NOT(ISBLANK([1]Demographics!D28)),[1]Demographics!D28,"")</f>
        <v>1</v>
      </c>
      <c r="F28" s="8">
        <v>53</v>
      </c>
      <c r="G28" s="9">
        <v>0.35</v>
      </c>
      <c r="H28" s="10">
        <v>53</v>
      </c>
      <c r="I28">
        <f t="shared" si="0"/>
        <v>0</v>
      </c>
      <c r="J28" s="9">
        <v>0.15</v>
      </c>
      <c r="K28" s="12" t="s">
        <v>28</v>
      </c>
      <c r="L28" s="19" t="str">
        <f t="shared" si="1"/>
        <v/>
      </c>
      <c r="M28" s="20"/>
      <c r="N28" s="10">
        <v>53</v>
      </c>
      <c r="O28">
        <f t="shared" si="2"/>
        <v>0</v>
      </c>
      <c r="P28" s="9">
        <v>0.12</v>
      </c>
      <c r="Q28" s="27" t="s">
        <v>32</v>
      </c>
      <c r="R28" s="17" t="str">
        <f t="shared" si="3"/>
        <v/>
      </c>
      <c r="S28" s="28"/>
      <c r="T28" s="27"/>
      <c r="U28" s="17" t="str">
        <f t="shared" si="4"/>
        <v/>
      </c>
      <c r="V28" s="28"/>
      <c r="W28" s="27"/>
      <c r="X28" s="17" t="str">
        <f t="shared" si="5"/>
        <v/>
      </c>
      <c r="Y28" s="28"/>
      <c r="Z28" s="27"/>
      <c r="AA28" s="17" t="str">
        <f t="shared" si="6"/>
        <v/>
      </c>
      <c r="AB28" s="28"/>
      <c r="AC28" s="27"/>
      <c r="AD28" s="17" t="str">
        <f t="shared" si="7"/>
        <v/>
      </c>
      <c r="AE28" s="28"/>
      <c r="AF28" s="27"/>
      <c r="AG28" s="17" t="str">
        <f t="shared" si="8"/>
        <v/>
      </c>
      <c r="AH28" s="28"/>
      <c r="AI28" s="27"/>
      <c r="AJ28" s="17" t="str">
        <f t="shared" si="9"/>
        <v/>
      </c>
      <c r="AK28" s="28"/>
      <c r="AL28" s="27"/>
      <c r="AM28" s="17" t="str">
        <f t="shared" si="10"/>
        <v/>
      </c>
      <c r="AN28" s="28"/>
      <c r="AO28" s="27"/>
      <c r="AP28" s="17" t="str">
        <f t="shared" si="11"/>
        <v/>
      </c>
      <c r="AQ28" s="28"/>
      <c r="AR28" s="27"/>
      <c r="AS28" s="17" t="str">
        <f t="shared" si="20"/>
        <v/>
      </c>
      <c r="AT28" s="18"/>
      <c r="AU28" s="16"/>
      <c r="AV28" s="17" t="str">
        <f t="shared" si="21"/>
        <v/>
      </c>
      <c r="AW28" s="18"/>
      <c r="AX28" s="16"/>
      <c r="AY28" s="17" t="str">
        <f t="shared" si="22"/>
        <v/>
      </c>
      <c r="AZ28" s="18"/>
      <c r="BA28" s="16"/>
      <c r="BB28" s="17" t="str">
        <f t="shared" si="23"/>
        <v/>
      </c>
      <c r="BC28" s="18"/>
      <c r="BD28" s="16"/>
      <c r="BE28" s="17" t="str">
        <f t="shared" si="24"/>
        <v/>
      </c>
      <c r="BF28" s="18"/>
      <c r="BG28" s="16"/>
      <c r="BH28" s="17" t="str">
        <f t="shared" si="25"/>
        <v/>
      </c>
      <c r="BI28" s="18"/>
      <c r="BJ28" s="16"/>
      <c r="BK28" s="17" t="str">
        <f t="shared" si="26"/>
        <v/>
      </c>
      <c r="BL28" s="18"/>
      <c r="BM28" s="16"/>
      <c r="BN28" s="17" t="str">
        <f t="shared" si="27"/>
        <v/>
      </c>
      <c r="BO28" s="18"/>
    </row>
    <row r="29" spans="1:67" x14ac:dyDescent="0.3">
      <c r="A29" s="15" t="str">
        <f>IF(NOT(ISBLANK([1]Demographics!A29)),[1]Demographics!A29,"")</f>
        <v>01-040</v>
      </c>
      <c r="D29" t="str">
        <f>IF(NOT(ISBLANK([1]Demographics!E29)),[1]Demographics!E29,"")</f>
        <v>OD</v>
      </c>
      <c r="E29">
        <f>IF(NOT(ISBLANK([1]Demographics!D29)),[1]Demographics!D29,"")</f>
        <v>1</v>
      </c>
      <c r="F29" s="8">
        <v>61</v>
      </c>
      <c r="G29" s="9">
        <v>3.57</v>
      </c>
      <c r="H29" s="10">
        <v>53</v>
      </c>
      <c r="I29">
        <f t="shared" si="0"/>
        <v>1</v>
      </c>
      <c r="J29" s="9">
        <v>0.05</v>
      </c>
      <c r="K29" s="10">
        <v>53</v>
      </c>
      <c r="L29">
        <f t="shared" si="1"/>
        <v>1</v>
      </c>
      <c r="M29" s="9">
        <v>0.06</v>
      </c>
      <c r="N29" s="10">
        <v>53</v>
      </c>
      <c r="O29">
        <f t="shared" si="2"/>
        <v>1</v>
      </c>
      <c r="P29" s="9">
        <v>0.01</v>
      </c>
      <c r="Q29" s="10">
        <v>43</v>
      </c>
      <c r="R29">
        <f t="shared" si="3"/>
        <v>3</v>
      </c>
      <c r="S29" s="9">
        <v>0.02</v>
      </c>
      <c r="T29" s="10">
        <v>43</v>
      </c>
      <c r="U29">
        <f t="shared" si="4"/>
        <v>3</v>
      </c>
      <c r="V29" s="9">
        <v>0.01</v>
      </c>
      <c r="W29" s="10">
        <v>43</v>
      </c>
      <c r="X29">
        <f t="shared" si="5"/>
        <v>3</v>
      </c>
      <c r="Y29" s="9">
        <v>0.6</v>
      </c>
      <c r="Z29" s="10">
        <v>43</v>
      </c>
      <c r="AA29">
        <f t="shared" si="6"/>
        <v>3</v>
      </c>
      <c r="AB29" s="9">
        <v>4.3099999999999996</v>
      </c>
      <c r="AC29" s="10">
        <v>53</v>
      </c>
      <c r="AD29">
        <f t="shared" si="7"/>
        <v>1</v>
      </c>
      <c r="AE29" s="9">
        <v>5.42</v>
      </c>
      <c r="AF29" s="10">
        <v>43</v>
      </c>
      <c r="AG29">
        <f t="shared" si="8"/>
        <v>3</v>
      </c>
      <c r="AH29" s="9">
        <v>0.02</v>
      </c>
      <c r="AI29" s="10">
        <v>43</v>
      </c>
      <c r="AJ29">
        <f t="shared" si="9"/>
        <v>3</v>
      </c>
      <c r="AK29" s="9">
        <v>0.09</v>
      </c>
      <c r="AL29" s="10">
        <v>43</v>
      </c>
      <c r="AM29">
        <f t="shared" si="10"/>
        <v>3</v>
      </c>
      <c r="AN29" s="9">
        <v>1.97</v>
      </c>
      <c r="AO29" s="10">
        <v>43</v>
      </c>
      <c r="AP29">
        <f t="shared" si="11"/>
        <v>3</v>
      </c>
      <c r="AQ29" s="9">
        <v>0.79</v>
      </c>
      <c r="AR29">
        <v>65</v>
      </c>
      <c r="AS29">
        <f t="shared" si="20"/>
        <v>-1</v>
      </c>
      <c r="AT29">
        <v>10.32</v>
      </c>
      <c r="AU29">
        <v>65</v>
      </c>
      <c r="AV29">
        <f t="shared" si="21"/>
        <v>-1</v>
      </c>
      <c r="AW29">
        <v>0.44</v>
      </c>
      <c r="AX29">
        <v>65</v>
      </c>
      <c r="AY29">
        <f t="shared" si="22"/>
        <v>-1</v>
      </c>
      <c r="AZ29">
        <v>0.47</v>
      </c>
      <c r="BA29" s="15">
        <v>43</v>
      </c>
      <c r="BB29">
        <f t="shared" si="23"/>
        <v>3</v>
      </c>
      <c r="BC29" s="14">
        <v>0.17</v>
      </c>
      <c r="BD29" s="15">
        <v>53</v>
      </c>
      <c r="BE29">
        <f t="shared" si="24"/>
        <v>1</v>
      </c>
      <c r="BF29" s="14">
        <v>8.1199999999999992</v>
      </c>
      <c r="BG29" s="15">
        <v>43</v>
      </c>
      <c r="BH29">
        <f t="shared" si="25"/>
        <v>3</v>
      </c>
      <c r="BI29" s="14">
        <v>0.43</v>
      </c>
      <c r="BJ29">
        <v>65</v>
      </c>
      <c r="BK29">
        <f t="shared" si="26"/>
        <v>-1</v>
      </c>
      <c r="BL29">
        <v>5.35</v>
      </c>
      <c r="BM29" s="15">
        <v>43</v>
      </c>
      <c r="BN29">
        <f t="shared" si="27"/>
        <v>3</v>
      </c>
      <c r="BO29" s="14">
        <v>0.28000000000000003</v>
      </c>
    </row>
    <row r="30" spans="1:67" x14ac:dyDescent="0.3">
      <c r="A30" s="15" t="str">
        <f>IF(NOT(ISBLANK([1]Demographics!A30)),[1]Demographics!A30,"")</f>
        <v>01-048</v>
      </c>
      <c r="D30" t="str">
        <f>IF(NOT(ISBLANK([1]Demographics!E30)),[1]Demographics!E30,"")</f>
        <v>OD</v>
      </c>
      <c r="E30">
        <f>IF(NOT(ISBLANK([1]Demographics!D30)),[1]Demographics!D30,"")</f>
        <v>1</v>
      </c>
      <c r="F30" s="8">
        <v>71</v>
      </c>
      <c r="G30" s="9">
        <v>5.53</v>
      </c>
      <c r="H30" s="10">
        <v>65</v>
      </c>
      <c r="I30">
        <f t="shared" si="0"/>
        <v>1</v>
      </c>
      <c r="J30" s="9">
        <v>1.4</v>
      </c>
      <c r="K30" s="10">
        <v>53</v>
      </c>
      <c r="L30">
        <f t="shared" si="1"/>
        <v>3</v>
      </c>
      <c r="M30" s="9">
        <v>0.9</v>
      </c>
      <c r="N30" s="10">
        <v>53</v>
      </c>
      <c r="O30">
        <f t="shared" si="2"/>
        <v>3</v>
      </c>
      <c r="P30" s="9">
        <v>0.55000000000000004</v>
      </c>
      <c r="Q30" s="10">
        <v>53</v>
      </c>
      <c r="R30">
        <f t="shared" si="3"/>
        <v>3</v>
      </c>
      <c r="S30" s="9">
        <v>1.61</v>
      </c>
      <c r="T30" s="10">
        <v>53</v>
      </c>
      <c r="U30">
        <f t="shared" si="4"/>
        <v>3</v>
      </c>
      <c r="V30" s="9">
        <v>3.72</v>
      </c>
      <c r="W30" s="10">
        <v>53</v>
      </c>
      <c r="X30">
        <f t="shared" si="5"/>
        <v>3</v>
      </c>
      <c r="Y30" s="9">
        <v>3.72</v>
      </c>
      <c r="Z30" s="10">
        <v>53</v>
      </c>
      <c r="AA30">
        <f t="shared" si="6"/>
        <v>3</v>
      </c>
      <c r="AB30" s="9">
        <v>2.12</v>
      </c>
      <c r="AC30" s="10">
        <v>61</v>
      </c>
      <c r="AD30">
        <f t="shared" si="7"/>
        <v>2</v>
      </c>
      <c r="AE30" s="9">
        <v>2.88</v>
      </c>
      <c r="AF30" s="10">
        <v>53</v>
      </c>
      <c r="AG30">
        <f t="shared" si="8"/>
        <v>3</v>
      </c>
      <c r="AH30" s="9">
        <v>0.61</v>
      </c>
      <c r="AI30" s="10">
        <v>53</v>
      </c>
      <c r="AJ30">
        <f t="shared" si="9"/>
        <v>3</v>
      </c>
      <c r="AK30" s="9">
        <v>1.19</v>
      </c>
      <c r="AL30" s="10">
        <v>53</v>
      </c>
      <c r="AM30">
        <f t="shared" si="10"/>
        <v>3</v>
      </c>
      <c r="AN30" s="9">
        <v>1.49</v>
      </c>
      <c r="AO30" s="10">
        <v>53</v>
      </c>
      <c r="AP30">
        <f t="shared" si="11"/>
        <v>3</v>
      </c>
      <c r="AQ30" s="9">
        <v>2.14</v>
      </c>
      <c r="AR30">
        <v>65</v>
      </c>
      <c r="AS30">
        <f t="shared" si="20"/>
        <v>1</v>
      </c>
      <c r="AT30">
        <v>1.78</v>
      </c>
      <c r="AU30">
        <v>53</v>
      </c>
      <c r="AV30">
        <f t="shared" si="21"/>
        <v>3</v>
      </c>
      <c r="AW30">
        <v>0.72</v>
      </c>
      <c r="AX30">
        <v>53</v>
      </c>
      <c r="AY30">
        <f t="shared" si="22"/>
        <v>3</v>
      </c>
      <c r="AZ30">
        <v>1.68</v>
      </c>
      <c r="BA30" s="15">
        <v>65</v>
      </c>
      <c r="BB30">
        <f t="shared" si="23"/>
        <v>1</v>
      </c>
      <c r="BC30" s="14">
        <v>3.49</v>
      </c>
      <c r="BD30" s="15">
        <v>53</v>
      </c>
      <c r="BE30">
        <f t="shared" si="24"/>
        <v>3</v>
      </c>
      <c r="BF30" s="14">
        <v>0.84</v>
      </c>
      <c r="BG30" s="15">
        <v>53</v>
      </c>
      <c r="BH30">
        <f t="shared" si="25"/>
        <v>3</v>
      </c>
      <c r="BI30" s="14">
        <v>1.68</v>
      </c>
      <c r="BJ30" s="15">
        <v>65</v>
      </c>
      <c r="BK30">
        <f t="shared" si="26"/>
        <v>1</v>
      </c>
      <c r="BL30" s="14">
        <v>2.12</v>
      </c>
      <c r="BM30" s="15">
        <v>53</v>
      </c>
      <c r="BN30">
        <f t="shared" si="27"/>
        <v>3</v>
      </c>
      <c r="BO30" s="14">
        <v>0.73</v>
      </c>
    </row>
    <row r="31" spans="1:67" x14ac:dyDescent="0.3">
      <c r="A31" s="16" t="str">
        <f>IF(NOT(ISBLANK([1]Demographics!A31)),[1]Demographics!A31,"")</f>
        <v>02-004</v>
      </c>
      <c r="D31" t="str">
        <f>IF(NOT(ISBLANK([1]Demographics!E31)),[1]Demographics!E31,"")</f>
        <v>OD</v>
      </c>
      <c r="E31">
        <f>IF(NOT(ISBLANK([1]Demographics!D31)),[1]Demographics!D31,"")</f>
        <v>1</v>
      </c>
      <c r="F31" s="8">
        <v>61</v>
      </c>
      <c r="G31" s="9">
        <v>4.16</v>
      </c>
      <c r="H31" s="10">
        <v>53</v>
      </c>
      <c r="I31" s="10">
        <f t="shared" si="0"/>
        <v>1</v>
      </c>
      <c r="J31" s="9">
        <v>0.01</v>
      </c>
      <c r="K31" s="12" t="s">
        <v>28</v>
      </c>
      <c r="L31" s="23" t="str">
        <f t="shared" si="1"/>
        <v/>
      </c>
      <c r="M31" s="20"/>
      <c r="N31" s="10">
        <v>53</v>
      </c>
      <c r="O31" s="10">
        <f t="shared" si="2"/>
        <v>1</v>
      </c>
      <c r="P31" s="9">
        <v>0.06</v>
      </c>
      <c r="Q31" s="10">
        <v>53</v>
      </c>
      <c r="R31" s="10">
        <f t="shared" si="3"/>
        <v>1</v>
      </c>
      <c r="S31" s="9">
        <v>0.03</v>
      </c>
      <c r="T31" s="10">
        <v>53</v>
      </c>
      <c r="U31" s="10">
        <f t="shared" si="4"/>
        <v>1</v>
      </c>
      <c r="V31" s="9">
        <v>0.04</v>
      </c>
      <c r="W31" s="10">
        <v>53</v>
      </c>
      <c r="X31" s="10">
        <f t="shared" si="5"/>
        <v>1</v>
      </c>
      <c r="Y31" s="9">
        <v>0.02</v>
      </c>
      <c r="Z31" s="12" t="s">
        <v>28</v>
      </c>
      <c r="AA31" s="12" t="str">
        <f t="shared" si="6"/>
        <v/>
      </c>
      <c r="AB31" s="13"/>
      <c r="AC31" s="12" t="s">
        <v>28</v>
      </c>
      <c r="AD31" s="12" t="str">
        <f t="shared" si="7"/>
        <v/>
      </c>
      <c r="AE31" s="13"/>
      <c r="AF31" s="12" t="s">
        <v>28</v>
      </c>
      <c r="AG31" s="12" t="str">
        <f t="shared" si="8"/>
        <v/>
      </c>
      <c r="AH31" s="13"/>
      <c r="AI31" s="12" t="s">
        <v>28</v>
      </c>
      <c r="AJ31" s="12" t="str">
        <f t="shared" si="9"/>
        <v/>
      </c>
      <c r="AK31" s="13"/>
      <c r="AL31" s="12" t="s">
        <v>28</v>
      </c>
      <c r="AM31" s="12" t="str">
        <f t="shared" si="10"/>
        <v/>
      </c>
      <c r="AN31" s="13"/>
      <c r="AO31" s="12" t="s">
        <v>28</v>
      </c>
      <c r="AP31" s="12" t="str">
        <f t="shared" si="11"/>
        <v/>
      </c>
      <c r="AQ31" s="13"/>
      <c r="AR31" s="10">
        <v>53</v>
      </c>
      <c r="AS31" s="10">
        <f t="shared" si="20"/>
        <v>1</v>
      </c>
      <c r="AT31" s="14">
        <v>3.44</v>
      </c>
      <c r="AU31" s="12" t="s">
        <v>28</v>
      </c>
      <c r="AV31" s="12" t="str">
        <f t="shared" si="21"/>
        <v/>
      </c>
      <c r="AW31" s="13"/>
      <c r="AX31" s="12" t="s">
        <v>28</v>
      </c>
      <c r="AY31" s="12" t="str">
        <f t="shared" si="22"/>
        <v/>
      </c>
      <c r="AZ31" s="13"/>
      <c r="BA31" s="10">
        <v>53</v>
      </c>
      <c r="BB31">
        <f t="shared" si="23"/>
        <v>1</v>
      </c>
      <c r="BC31" s="14">
        <v>4.92</v>
      </c>
      <c r="BD31" s="15">
        <v>53</v>
      </c>
      <c r="BE31">
        <f t="shared" si="24"/>
        <v>1</v>
      </c>
      <c r="BF31" s="14">
        <v>0.05</v>
      </c>
      <c r="BG31" s="16"/>
      <c r="BH31" s="17" t="str">
        <f t="shared" si="25"/>
        <v/>
      </c>
      <c r="BI31" s="18"/>
      <c r="BJ31" s="16"/>
      <c r="BK31" s="17" t="str">
        <f t="shared" si="26"/>
        <v/>
      </c>
      <c r="BL31" s="18"/>
      <c r="BM31" s="16"/>
      <c r="BN31" s="17" t="str">
        <f t="shared" si="27"/>
        <v/>
      </c>
      <c r="BO31" s="18"/>
    </row>
    <row r="32" spans="1:67" x14ac:dyDescent="0.3">
      <c r="A32" s="15" t="str">
        <f>IF(NOT(ISBLANK([1]Demographics!A32)),[1]Demographics!A32,"")</f>
        <v>02-005</v>
      </c>
      <c r="D32" t="str">
        <f>IF(NOT(ISBLANK([1]Demographics!E32)),[1]Demographics!E32,"")</f>
        <v>OS</v>
      </c>
      <c r="E32">
        <f>IF(NOT(ISBLANK([1]Demographics!D32)),[1]Demographics!D32,"")</f>
        <v>1</v>
      </c>
      <c r="F32" s="8">
        <v>61</v>
      </c>
      <c r="G32" s="9">
        <v>0.8</v>
      </c>
      <c r="H32" s="10">
        <v>61</v>
      </c>
      <c r="I32" s="10">
        <f t="shared" si="0"/>
        <v>0</v>
      </c>
      <c r="J32" s="9">
        <v>0.13</v>
      </c>
      <c r="K32" s="10">
        <v>53</v>
      </c>
      <c r="L32" s="10">
        <f t="shared" si="1"/>
        <v>1</v>
      </c>
      <c r="M32" s="9">
        <v>0.06</v>
      </c>
      <c r="N32" s="10">
        <v>53</v>
      </c>
      <c r="O32" s="10">
        <f t="shared" si="2"/>
        <v>1</v>
      </c>
      <c r="P32" s="9">
        <v>0.1</v>
      </c>
      <c r="Q32" s="10">
        <v>53</v>
      </c>
      <c r="R32" s="10">
        <f t="shared" si="3"/>
        <v>1</v>
      </c>
      <c r="S32" s="9">
        <v>0.05</v>
      </c>
      <c r="T32" s="10">
        <v>47</v>
      </c>
      <c r="U32" s="10">
        <f t="shared" si="4"/>
        <v>2</v>
      </c>
      <c r="V32" s="9">
        <v>0.11</v>
      </c>
      <c r="W32" s="10">
        <v>47</v>
      </c>
      <c r="X32" s="10">
        <f t="shared" si="5"/>
        <v>2</v>
      </c>
      <c r="Y32" s="9">
        <v>0.08</v>
      </c>
      <c r="Z32" s="10">
        <v>47</v>
      </c>
      <c r="AA32" s="10">
        <f t="shared" si="6"/>
        <v>2</v>
      </c>
      <c r="AB32" s="9">
        <v>0.75</v>
      </c>
      <c r="AC32" s="10">
        <v>47</v>
      </c>
      <c r="AD32" s="10">
        <f t="shared" si="7"/>
        <v>2</v>
      </c>
      <c r="AE32" s="9">
        <v>1.29</v>
      </c>
      <c r="AF32" s="10">
        <v>53</v>
      </c>
      <c r="AG32" s="10">
        <f t="shared" si="8"/>
        <v>1</v>
      </c>
      <c r="AH32" s="9">
        <v>2.68</v>
      </c>
      <c r="AI32" s="10">
        <v>43</v>
      </c>
      <c r="AJ32" s="10">
        <f t="shared" si="9"/>
        <v>3</v>
      </c>
      <c r="AK32" s="9">
        <v>0.08</v>
      </c>
      <c r="AL32" s="10">
        <v>43</v>
      </c>
      <c r="AM32" s="10">
        <f t="shared" si="10"/>
        <v>3</v>
      </c>
      <c r="AN32" s="9">
        <v>0.02</v>
      </c>
      <c r="AO32" s="10">
        <v>43</v>
      </c>
      <c r="AP32" s="10">
        <f t="shared" si="11"/>
        <v>3</v>
      </c>
      <c r="AQ32" s="9">
        <v>0.76</v>
      </c>
      <c r="AR32" s="10">
        <v>61</v>
      </c>
      <c r="AS32">
        <f t="shared" si="20"/>
        <v>0</v>
      </c>
      <c r="AT32" s="14">
        <v>0.9</v>
      </c>
      <c r="AU32" s="12" t="s">
        <v>28</v>
      </c>
      <c r="AV32" s="12" t="str">
        <f t="shared" si="21"/>
        <v/>
      </c>
      <c r="AW32" s="13"/>
      <c r="AX32" s="12" t="s">
        <v>28</v>
      </c>
      <c r="AY32" s="12" t="str">
        <f t="shared" si="22"/>
        <v/>
      </c>
      <c r="AZ32" s="13"/>
      <c r="BA32" s="12" t="s">
        <v>28</v>
      </c>
      <c r="BB32" s="12" t="str">
        <f t="shared" si="23"/>
        <v/>
      </c>
      <c r="BC32" s="13"/>
      <c r="BD32" s="15">
        <v>61</v>
      </c>
      <c r="BE32">
        <f t="shared" si="24"/>
        <v>0</v>
      </c>
      <c r="BF32" s="14">
        <v>1.01</v>
      </c>
      <c r="BG32" s="15">
        <v>53</v>
      </c>
      <c r="BH32">
        <f t="shared" si="25"/>
        <v>1</v>
      </c>
      <c r="BI32" s="14">
        <v>0.21</v>
      </c>
      <c r="BJ32" s="15">
        <v>43</v>
      </c>
      <c r="BK32">
        <f t="shared" si="26"/>
        <v>3</v>
      </c>
      <c r="BL32" s="14">
        <v>0.1</v>
      </c>
      <c r="BM32" s="15">
        <v>61</v>
      </c>
      <c r="BN32">
        <f t="shared" si="27"/>
        <v>0</v>
      </c>
      <c r="BO32" s="14">
        <v>1.1100000000000001</v>
      </c>
    </row>
    <row r="33" spans="1:67" x14ac:dyDescent="0.3">
      <c r="A33" s="16" t="str">
        <f>IF(NOT(ISBLANK([1]Demographics!A33)),[1]Demographics!A33,"")</f>
        <v>02-016</v>
      </c>
      <c r="D33" t="str">
        <f>IF(NOT(ISBLANK([1]Demographics!E33)),[1]Demographics!E33,"")</f>
        <v>OS</v>
      </c>
      <c r="E33">
        <f>IF(NOT(ISBLANK([1]Demographics!D33)),[1]Demographics!D33,"")</f>
        <v>1</v>
      </c>
      <c r="F33" s="8">
        <v>53</v>
      </c>
      <c r="G33" s="9">
        <v>0.31</v>
      </c>
      <c r="H33" s="10">
        <v>53</v>
      </c>
      <c r="I33" s="10">
        <f t="shared" si="0"/>
        <v>0</v>
      </c>
      <c r="J33" s="9">
        <v>0.01</v>
      </c>
      <c r="K33" s="10">
        <v>53</v>
      </c>
      <c r="L33" s="10">
        <f t="shared" si="1"/>
        <v>0</v>
      </c>
      <c r="M33" s="9">
        <v>0.04</v>
      </c>
      <c r="N33" s="10">
        <v>53</v>
      </c>
      <c r="O33" s="10">
        <f t="shared" si="2"/>
        <v>0</v>
      </c>
      <c r="P33" s="9">
        <v>0.01</v>
      </c>
      <c r="Q33" s="10">
        <v>43</v>
      </c>
      <c r="R33" s="10">
        <f t="shared" si="3"/>
        <v>2</v>
      </c>
      <c r="S33" s="9">
        <v>0.01</v>
      </c>
      <c r="T33" s="10">
        <v>53</v>
      </c>
      <c r="U33" s="10">
        <f t="shared" si="4"/>
        <v>0</v>
      </c>
      <c r="V33" s="9">
        <v>0.11</v>
      </c>
      <c r="W33" s="10">
        <v>53</v>
      </c>
      <c r="X33" s="10">
        <f t="shared" si="5"/>
        <v>0</v>
      </c>
      <c r="Y33">
        <v>0.08</v>
      </c>
      <c r="Z33" s="10">
        <v>43</v>
      </c>
      <c r="AA33" s="10">
        <f t="shared" si="6"/>
        <v>2</v>
      </c>
      <c r="AB33" s="9">
        <v>0.05</v>
      </c>
      <c r="AC33" s="10">
        <v>43</v>
      </c>
      <c r="AD33" s="10">
        <f t="shared" si="7"/>
        <v>2</v>
      </c>
      <c r="AE33" s="9">
        <v>7.0000000000000007E-2</v>
      </c>
      <c r="AF33" s="10">
        <v>43</v>
      </c>
      <c r="AG33" s="10">
        <f t="shared" si="8"/>
        <v>2</v>
      </c>
      <c r="AH33" s="9">
        <v>0.39</v>
      </c>
      <c r="AI33" s="10">
        <v>43</v>
      </c>
      <c r="AJ33" s="10">
        <f t="shared" si="9"/>
        <v>2</v>
      </c>
      <c r="AK33" s="9">
        <v>0.45</v>
      </c>
      <c r="AL33" s="10">
        <v>43</v>
      </c>
      <c r="AM33" s="10">
        <f t="shared" si="10"/>
        <v>2</v>
      </c>
      <c r="AN33" s="9">
        <v>0.74</v>
      </c>
      <c r="AO33" s="10">
        <v>53</v>
      </c>
      <c r="AP33" s="10">
        <f t="shared" si="11"/>
        <v>0</v>
      </c>
      <c r="AQ33" s="9">
        <v>1.51</v>
      </c>
      <c r="AR33" s="10">
        <v>43</v>
      </c>
      <c r="AS33" s="10">
        <f t="shared" si="20"/>
        <v>2</v>
      </c>
      <c r="AT33" s="14">
        <v>7.0000000000000007E-2</v>
      </c>
      <c r="AU33" s="16"/>
      <c r="AV33" s="17" t="str">
        <f t="shared" si="21"/>
        <v/>
      </c>
      <c r="AW33" s="18"/>
      <c r="AX33" s="16"/>
      <c r="AY33" s="17" t="str">
        <f t="shared" si="22"/>
        <v/>
      </c>
      <c r="AZ33" s="18"/>
      <c r="BA33" s="16"/>
      <c r="BB33" s="17" t="str">
        <f t="shared" si="23"/>
        <v/>
      </c>
      <c r="BC33" s="18"/>
      <c r="BD33" s="16"/>
      <c r="BE33" s="17" t="str">
        <f t="shared" si="24"/>
        <v/>
      </c>
      <c r="BF33" s="18"/>
      <c r="BG33" s="16"/>
      <c r="BH33" s="17" t="str">
        <f t="shared" si="25"/>
        <v/>
      </c>
      <c r="BI33" s="18"/>
      <c r="BJ33" s="16"/>
      <c r="BK33" s="17" t="str">
        <f t="shared" si="26"/>
        <v/>
      </c>
      <c r="BL33" s="18"/>
      <c r="BM33" s="16"/>
      <c r="BN33" s="17" t="str">
        <f t="shared" si="27"/>
        <v/>
      </c>
      <c r="BO33" s="18"/>
    </row>
    <row r="34" spans="1:67" x14ac:dyDescent="0.3">
      <c r="A34" s="16" t="str">
        <f>IF(NOT(ISBLANK([1]Demographics!A34)),[1]Demographics!A34,"")</f>
        <v>02-018</v>
      </c>
      <c r="D34" t="str">
        <f>IF(NOT(ISBLANK([1]Demographics!E34)),[1]Demographics!E34,"")</f>
        <v>OD</v>
      </c>
      <c r="E34">
        <f>IF(NOT(ISBLANK([1]Demographics!D34)),[1]Demographics!D34,"")</f>
        <v>1</v>
      </c>
      <c r="F34" s="8">
        <v>53</v>
      </c>
      <c r="G34" s="9">
        <v>0.33</v>
      </c>
      <c r="H34" s="10">
        <v>53</v>
      </c>
      <c r="I34" s="10">
        <f t="shared" si="0"/>
        <v>0</v>
      </c>
      <c r="J34" s="9">
        <v>0.08</v>
      </c>
      <c r="K34" s="10">
        <v>47</v>
      </c>
      <c r="L34" s="10">
        <f t="shared" si="1"/>
        <v>1</v>
      </c>
      <c r="M34" s="9">
        <v>0.09</v>
      </c>
      <c r="N34" s="10">
        <v>43</v>
      </c>
      <c r="O34" s="10">
        <f t="shared" si="2"/>
        <v>2</v>
      </c>
      <c r="P34" s="9">
        <v>0.04</v>
      </c>
      <c r="Q34" s="10">
        <v>43</v>
      </c>
      <c r="R34" s="10">
        <f t="shared" si="3"/>
        <v>2</v>
      </c>
      <c r="S34" s="9">
        <v>7.0000000000000007E-2</v>
      </c>
      <c r="T34" s="10">
        <v>47</v>
      </c>
      <c r="U34" s="10">
        <f t="shared" si="4"/>
        <v>1</v>
      </c>
      <c r="V34" s="9">
        <v>0.46</v>
      </c>
      <c r="W34" s="10">
        <v>43</v>
      </c>
      <c r="X34" s="10">
        <f t="shared" si="5"/>
        <v>2</v>
      </c>
      <c r="Y34" s="9">
        <v>0.04</v>
      </c>
      <c r="Z34" s="10">
        <v>43</v>
      </c>
      <c r="AA34" s="10">
        <f t="shared" si="6"/>
        <v>2</v>
      </c>
      <c r="AB34" s="9">
        <v>0.28000000000000003</v>
      </c>
      <c r="AC34" s="10">
        <v>43</v>
      </c>
      <c r="AD34" s="10">
        <f t="shared" si="7"/>
        <v>2</v>
      </c>
      <c r="AE34" s="9">
        <v>0.66</v>
      </c>
      <c r="AF34" s="10">
        <v>43</v>
      </c>
      <c r="AG34" s="10">
        <f t="shared" si="8"/>
        <v>2</v>
      </c>
      <c r="AH34" s="9">
        <v>0.27</v>
      </c>
      <c r="AI34" s="10">
        <v>43</v>
      </c>
      <c r="AJ34" s="10">
        <f t="shared" si="9"/>
        <v>2</v>
      </c>
      <c r="AK34" s="9">
        <v>0.76</v>
      </c>
      <c r="AL34" s="10">
        <v>43</v>
      </c>
      <c r="AM34" s="10">
        <f t="shared" si="10"/>
        <v>2</v>
      </c>
      <c r="AN34" s="9">
        <v>1.26</v>
      </c>
      <c r="AO34" s="10">
        <v>43</v>
      </c>
      <c r="AP34" s="10">
        <f t="shared" si="11"/>
        <v>2</v>
      </c>
      <c r="AQ34" s="9">
        <v>1.1299999999999999</v>
      </c>
      <c r="AR34" s="10">
        <v>43</v>
      </c>
      <c r="AS34" s="10">
        <f t="shared" si="20"/>
        <v>2</v>
      </c>
      <c r="AT34" s="14">
        <v>0.89</v>
      </c>
      <c r="AU34" s="16"/>
      <c r="AV34" s="17" t="str">
        <f t="shared" si="21"/>
        <v/>
      </c>
      <c r="AW34" s="18"/>
      <c r="AX34" s="16"/>
      <c r="AY34" s="17" t="str">
        <f t="shared" si="22"/>
        <v/>
      </c>
      <c r="AZ34" s="18"/>
      <c r="BA34" s="16"/>
      <c r="BB34" s="17" t="str">
        <f t="shared" si="23"/>
        <v/>
      </c>
      <c r="BC34" s="18"/>
      <c r="BD34" s="16"/>
      <c r="BE34" s="17" t="str">
        <f t="shared" si="24"/>
        <v/>
      </c>
      <c r="BF34" s="18"/>
      <c r="BG34" s="16"/>
      <c r="BH34" s="17" t="str">
        <f t="shared" si="25"/>
        <v/>
      </c>
      <c r="BI34" s="18"/>
      <c r="BJ34" s="16"/>
      <c r="BK34" s="17" t="str">
        <f t="shared" si="26"/>
        <v/>
      </c>
      <c r="BL34" s="18"/>
      <c r="BM34" s="16"/>
      <c r="BN34" s="17" t="str">
        <f t="shared" si="27"/>
        <v/>
      </c>
      <c r="BO34" s="18"/>
    </row>
    <row r="35" spans="1:67" x14ac:dyDescent="0.3">
      <c r="A35" s="16" t="str">
        <f>IF(NOT(ISBLANK([1]Demographics!A35)),[1]Demographics!A35,"")</f>
        <v>02-019</v>
      </c>
      <c r="D35" t="str">
        <f>IF(NOT(ISBLANK([1]Demographics!E35)),[1]Demographics!E35,"")</f>
        <v>OS</v>
      </c>
      <c r="E35">
        <f>IF(NOT(ISBLANK([1]Demographics!D35)),[1]Demographics!D35,"")</f>
        <v>1</v>
      </c>
      <c r="F35" s="8">
        <v>71</v>
      </c>
      <c r="G35" s="9">
        <v>1.45</v>
      </c>
      <c r="H35" s="10">
        <v>65</v>
      </c>
      <c r="I35" s="10">
        <f t="shared" si="0"/>
        <v>1</v>
      </c>
      <c r="J35" s="9">
        <v>0.17</v>
      </c>
      <c r="K35" s="10">
        <v>61</v>
      </c>
      <c r="L35" s="10">
        <f t="shared" si="1"/>
        <v>2</v>
      </c>
      <c r="M35" s="9">
        <v>0.09</v>
      </c>
      <c r="N35" s="10">
        <v>61</v>
      </c>
      <c r="O35" s="10">
        <f t="shared" si="2"/>
        <v>2</v>
      </c>
      <c r="P35" s="9">
        <v>0.06</v>
      </c>
      <c r="Q35" s="10">
        <v>61</v>
      </c>
      <c r="R35" s="10">
        <f t="shared" si="3"/>
        <v>2</v>
      </c>
      <c r="S35" s="9">
        <v>0.15</v>
      </c>
      <c r="T35" s="10">
        <v>61</v>
      </c>
      <c r="U35" s="10">
        <f t="shared" si="4"/>
        <v>2</v>
      </c>
      <c r="V35" s="9">
        <v>3.08</v>
      </c>
      <c r="W35" s="10">
        <v>65</v>
      </c>
      <c r="X35" s="10">
        <f t="shared" si="5"/>
        <v>1</v>
      </c>
      <c r="Y35" s="9">
        <v>1.45</v>
      </c>
      <c r="Z35" s="10">
        <v>61</v>
      </c>
      <c r="AA35" s="10">
        <f t="shared" si="6"/>
        <v>2</v>
      </c>
      <c r="AB35" s="9">
        <v>0.06</v>
      </c>
      <c r="AC35" s="10">
        <v>53</v>
      </c>
      <c r="AD35" s="10">
        <f t="shared" si="7"/>
        <v>3</v>
      </c>
      <c r="AE35" s="9">
        <v>0.05</v>
      </c>
      <c r="AF35" s="10">
        <v>53</v>
      </c>
      <c r="AG35" s="10">
        <f t="shared" si="8"/>
        <v>3</v>
      </c>
      <c r="AH35" s="9">
        <v>0.06</v>
      </c>
      <c r="AI35" s="24" t="s">
        <v>32</v>
      </c>
      <c r="AJ35" s="24" t="str">
        <f t="shared" si="9"/>
        <v/>
      </c>
      <c r="AK35" s="25"/>
      <c r="AL35" s="24"/>
      <c r="AM35" s="24" t="str">
        <f t="shared" si="10"/>
        <v/>
      </c>
      <c r="AN35" s="25"/>
      <c r="AO35" s="24"/>
      <c r="AP35" s="24" t="str">
        <f t="shared" si="11"/>
        <v/>
      </c>
      <c r="AQ35" s="25"/>
      <c r="AR35" s="27"/>
      <c r="AS35" s="27" t="str">
        <f t="shared" si="20"/>
        <v/>
      </c>
      <c r="AT35" s="18"/>
      <c r="AU35" s="16"/>
      <c r="AV35" s="17" t="str">
        <f t="shared" si="21"/>
        <v/>
      </c>
      <c r="AW35" s="18"/>
      <c r="AX35" s="16"/>
      <c r="AY35" s="17" t="str">
        <f t="shared" si="22"/>
        <v/>
      </c>
      <c r="AZ35" s="18"/>
      <c r="BA35" s="16"/>
      <c r="BB35" s="17" t="str">
        <f t="shared" si="23"/>
        <v/>
      </c>
      <c r="BC35" s="18"/>
      <c r="BD35" s="16"/>
      <c r="BE35" s="17" t="str">
        <f t="shared" si="24"/>
        <v/>
      </c>
      <c r="BF35" s="18"/>
      <c r="BG35" s="16"/>
      <c r="BH35" s="17" t="str">
        <f t="shared" si="25"/>
        <v/>
      </c>
      <c r="BI35" s="18"/>
      <c r="BJ35" s="16"/>
      <c r="BK35" s="17" t="str">
        <f t="shared" si="26"/>
        <v/>
      </c>
      <c r="BL35" s="18"/>
      <c r="BM35" s="16"/>
      <c r="BN35" s="17" t="str">
        <f t="shared" si="27"/>
        <v/>
      </c>
      <c r="BO35" s="18"/>
    </row>
    <row r="36" spans="1:67" x14ac:dyDescent="0.3">
      <c r="A36" s="15" t="str">
        <f>IF(NOT(ISBLANK([1]Demographics!A36)),[1]Demographics!A36,"")</f>
        <v>02-024</v>
      </c>
      <c r="D36" t="str">
        <f>IF(NOT(ISBLANK([1]Demographics!E36)),[1]Demographics!E36,"")</f>
        <v>OD</v>
      </c>
      <c r="E36">
        <f>IF(NOT(ISBLANK([1]Demographics!D36)),[1]Demographics!D36,"")</f>
        <v>1</v>
      </c>
      <c r="F36" s="8">
        <v>61</v>
      </c>
      <c r="G36" s="9">
        <v>1.91</v>
      </c>
      <c r="H36" s="10">
        <v>43</v>
      </c>
      <c r="I36" s="10">
        <f t="shared" si="0"/>
        <v>3</v>
      </c>
      <c r="J36" s="9">
        <v>0.02</v>
      </c>
      <c r="K36" s="10">
        <v>43</v>
      </c>
      <c r="L36" s="10">
        <f t="shared" si="1"/>
        <v>3</v>
      </c>
      <c r="M36" s="9">
        <v>0.46</v>
      </c>
      <c r="N36" s="10">
        <v>53</v>
      </c>
      <c r="O36" s="10">
        <f t="shared" si="2"/>
        <v>1</v>
      </c>
      <c r="P36" s="9">
        <v>2.04</v>
      </c>
      <c r="Q36" s="10">
        <v>53</v>
      </c>
      <c r="R36" s="10">
        <f t="shared" si="3"/>
        <v>1</v>
      </c>
      <c r="S36" s="9">
        <v>0.63</v>
      </c>
      <c r="T36" s="10">
        <v>53</v>
      </c>
      <c r="U36" s="10">
        <f t="shared" si="4"/>
        <v>1</v>
      </c>
      <c r="V36" s="9">
        <v>0.85</v>
      </c>
      <c r="W36" s="10">
        <v>43</v>
      </c>
      <c r="X36" s="10">
        <f t="shared" si="5"/>
        <v>3</v>
      </c>
      <c r="Y36" s="9">
        <v>0.31</v>
      </c>
      <c r="Z36" s="10">
        <v>43</v>
      </c>
      <c r="AA36" s="10">
        <f t="shared" si="6"/>
        <v>3</v>
      </c>
      <c r="AB36" s="9">
        <v>0.31</v>
      </c>
      <c r="AC36" s="10">
        <v>43</v>
      </c>
      <c r="AD36" s="10">
        <f t="shared" si="7"/>
        <v>3</v>
      </c>
      <c r="AE36" s="9">
        <v>0.64</v>
      </c>
      <c r="AF36" s="10">
        <v>43</v>
      </c>
      <c r="AG36" s="10">
        <f t="shared" si="8"/>
        <v>3</v>
      </c>
      <c r="AH36" s="9">
        <v>0.65</v>
      </c>
      <c r="AI36" s="10">
        <v>43</v>
      </c>
      <c r="AJ36" s="10">
        <f t="shared" si="9"/>
        <v>3</v>
      </c>
      <c r="AK36" s="9">
        <v>0.76</v>
      </c>
      <c r="AL36" s="10">
        <v>43</v>
      </c>
      <c r="AM36" s="10">
        <f t="shared" si="10"/>
        <v>3</v>
      </c>
      <c r="AN36" s="9">
        <v>0.6</v>
      </c>
      <c r="AO36" s="10">
        <v>47</v>
      </c>
      <c r="AP36" s="10">
        <f t="shared" si="11"/>
        <v>2</v>
      </c>
      <c r="AQ36" s="9">
        <v>0.51</v>
      </c>
      <c r="AR36" s="10">
        <v>43</v>
      </c>
      <c r="AS36" s="10">
        <f t="shared" si="20"/>
        <v>3</v>
      </c>
      <c r="AT36" s="14">
        <v>0.37</v>
      </c>
      <c r="AU36" s="10">
        <v>43</v>
      </c>
      <c r="AV36">
        <f t="shared" si="21"/>
        <v>3</v>
      </c>
      <c r="AW36" s="14">
        <v>0.74</v>
      </c>
      <c r="AX36" s="15">
        <v>47</v>
      </c>
      <c r="AY36">
        <f t="shared" si="22"/>
        <v>2</v>
      </c>
      <c r="AZ36" s="14">
        <v>0.66</v>
      </c>
      <c r="BA36" s="15">
        <v>43</v>
      </c>
      <c r="BB36">
        <f t="shared" si="23"/>
        <v>3</v>
      </c>
      <c r="BC36" s="14">
        <v>0.24</v>
      </c>
      <c r="BD36" s="15">
        <v>43</v>
      </c>
      <c r="BE36">
        <f t="shared" si="24"/>
        <v>3</v>
      </c>
      <c r="BF36" s="14">
        <v>0.7</v>
      </c>
      <c r="BG36" s="15">
        <v>53</v>
      </c>
      <c r="BH36">
        <f t="shared" si="25"/>
        <v>1</v>
      </c>
      <c r="BI36" s="14">
        <v>0.21</v>
      </c>
      <c r="BJ36" s="15">
        <v>53</v>
      </c>
      <c r="BK36">
        <f t="shared" si="26"/>
        <v>1</v>
      </c>
      <c r="BL36" s="14">
        <v>0.26</v>
      </c>
      <c r="BM36" s="15">
        <v>43</v>
      </c>
      <c r="BN36">
        <f t="shared" si="27"/>
        <v>3</v>
      </c>
      <c r="BO36" s="14">
        <v>0.22</v>
      </c>
    </row>
    <row r="37" spans="1:67" x14ac:dyDescent="0.3">
      <c r="A37" s="16" t="str">
        <f>IF(NOT(ISBLANK([1]Demographics!A37)),[1]Demographics!A37,"")</f>
        <v>02-030</v>
      </c>
      <c r="D37" t="str">
        <f>IF(NOT(ISBLANK([1]Demographics!E37)),[1]Demographics!E37,"")</f>
        <v>OD</v>
      </c>
      <c r="E37">
        <f>IF(NOT(ISBLANK([1]Demographics!D37)),[1]Demographics!D37,"")</f>
        <v>1</v>
      </c>
      <c r="F37" s="8">
        <v>71</v>
      </c>
      <c r="G37" s="9">
        <v>5.17</v>
      </c>
      <c r="H37" s="10">
        <v>71</v>
      </c>
      <c r="I37" s="10">
        <f t="shared" si="0"/>
        <v>0</v>
      </c>
      <c r="J37" s="9">
        <v>0.17</v>
      </c>
      <c r="K37" s="10">
        <v>65</v>
      </c>
      <c r="L37" s="10">
        <f t="shared" si="1"/>
        <v>1</v>
      </c>
      <c r="M37" s="9">
        <v>0.14000000000000001</v>
      </c>
      <c r="N37" s="10">
        <v>65</v>
      </c>
      <c r="O37" s="10">
        <f t="shared" si="2"/>
        <v>1</v>
      </c>
      <c r="P37" s="9">
        <v>0.08</v>
      </c>
      <c r="Q37" s="10">
        <v>61</v>
      </c>
      <c r="R37" s="10">
        <f t="shared" si="3"/>
        <v>2</v>
      </c>
      <c r="S37" s="9">
        <v>0.13</v>
      </c>
      <c r="T37" s="10">
        <v>53</v>
      </c>
      <c r="U37" s="10">
        <f t="shared" si="4"/>
        <v>3</v>
      </c>
      <c r="V37" s="9">
        <v>0.25</v>
      </c>
      <c r="W37" s="10">
        <v>53</v>
      </c>
      <c r="X37" s="10">
        <f t="shared" si="5"/>
        <v>3</v>
      </c>
      <c r="Y37" s="9">
        <v>0.91</v>
      </c>
      <c r="Z37" s="10">
        <v>61</v>
      </c>
      <c r="AA37" s="10">
        <f t="shared" si="6"/>
        <v>2</v>
      </c>
      <c r="AB37" s="9">
        <v>1.77</v>
      </c>
      <c r="AC37" s="10">
        <v>61</v>
      </c>
      <c r="AD37" s="10">
        <f t="shared" si="7"/>
        <v>2</v>
      </c>
      <c r="AE37" s="9">
        <v>0.08</v>
      </c>
      <c r="AF37" s="10">
        <v>53</v>
      </c>
      <c r="AG37" s="10">
        <f t="shared" si="8"/>
        <v>3</v>
      </c>
      <c r="AH37" s="9">
        <v>0.04</v>
      </c>
      <c r="AI37" s="10">
        <v>53</v>
      </c>
      <c r="AJ37" s="10">
        <f t="shared" si="9"/>
        <v>3</v>
      </c>
      <c r="AK37" s="9">
        <v>0.03</v>
      </c>
      <c r="AL37" s="10">
        <v>61</v>
      </c>
      <c r="AM37" s="10">
        <f t="shared" si="10"/>
        <v>2</v>
      </c>
      <c r="AN37" s="9">
        <v>0.41</v>
      </c>
      <c r="AO37" s="10">
        <v>53</v>
      </c>
      <c r="AP37" s="10">
        <f t="shared" si="11"/>
        <v>3</v>
      </c>
      <c r="AQ37" s="9">
        <v>7.0000000000000007E-2</v>
      </c>
      <c r="AR37" s="10">
        <v>53</v>
      </c>
      <c r="AS37" s="10">
        <f t="shared" si="20"/>
        <v>3</v>
      </c>
      <c r="AT37" s="14">
        <v>0.06</v>
      </c>
      <c r="AU37" s="16"/>
      <c r="AV37" s="17" t="str">
        <f t="shared" si="21"/>
        <v/>
      </c>
      <c r="AW37" s="18"/>
      <c r="AX37" s="16"/>
      <c r="AY37" s="17" t="str">
        <f t="shared" si="22"/>
        <v/>
      </c>
      <c r="AZ37" s="18"/>
      <c r="BA37" s="16"/>
      <c r="BB37" s="17" t="str">
        <f t="shared" si="23"/>
        <v/>
      </c>
      <c r="BC37" s="18"/>
      <c r="BD37" s="16"/>
      <c r="BE37" s="17" t="str">
        <f t="shared" si="24"/>
        <v/>
      </c>
      <c r="BF37" s="18"/>
      <c r="BG37" s="16"/>
      <c r="BH37" s="17" t="str">
        <f t="shared" si="25"/>
        <v/>
      </c>
      <c r="BI37" s="18"/>
      <c r="BJ37" s="16"/>
      <c r="BK37" s="17" t="str">
        <f t="shared" si="26"/>
        <v/>
      </c>
      <c r="BL37" s="18"/>
      <c r="BM37" s="16"/>
      <c r="BN37" s="17" t="str">
        <f t="shared" si="27"/>
        <v/>
      </c>
      <c r="BO37" s="18"/>
    </row>
    <row r="38" spans="1:67" x14ac:dyDescent="0.3">
      <c r="A38" s="15" t="str">
        <f>IF(NOT(ISBLANK([1]Demographics!A38)),[1]Demographics!A38,"")</f>
        <v>02-032</v>
      </c>
      <c r="D38" t="str">
        <f>IF(NOT(ISBLANK([1]Demographics!E38)),[1]Demographics!E38,"")</f>
        <v>OS</v>
      </c>
      <c r="E38">
        <f>IF(NOT(ISBLANK([1]Demographics!D38)),[1]Demographics!D38,"")</f>
        <v>1</v>
      </c>
      <c r="F38" s="8">
        <v>53</v>
      </c>
      <c r="G38" s="9">
        <v>1.66</v>
      </c>
      <c r="H38" s="10">
        <v>53</v>
      </c>
      <c r="I38" s="10">
        <f t="shared" si="0"/>
        <v>0</v>
      </c>
      <c r="J38" s="9">
        <v>0.35</v>
      </c>
      <c r="K38" s="10">
        <v>53</v>
      </c>
      <c r="L38" s="10">
        <f t="shared" si="1"/>
        <v>0</v>
      </c>
      <c r="M38" s="9">
        <v>0.41</v>
      </c>
      <c r="N38" s="10">
        <v>53</v>
      </c>
      <c r="O38" s="10">
        <f t="shared" si="2"/>
        <v>0</v>
      </c>
      <c r="P38" s="9">
        <v>0.46</v>
      </c>
      <c r="Q38" s="10">
        <v>47</v>
      </c>
      <c r="R38" s="10">
        <f t="shared" si="3"/>
        <v>1</v>
      </c>
      <c r="S38" s="9">
        <v>0.42</v>
      </c>
      <c r="T38" s="10">
        <v>47</v>
      </c>
      <c r="U38" s="10">
        <f t="shared" si="4"/>
        <v>1</v>
      </c>
      <c r="V38" s="9">
        <v>0.22</v>
      </c>
      <c r="W38" s="10">
        <v>47</v>
      </c>
      <c r="X38" s="10">
        <f t="shared" si="5"/>
        <v>1</v>
      </c>
      <c r="Y38" s="9">
        <v>0.6</v>
      </c>
      <c r="Z38" s="10">
        <v>47</v>
      </c>
      <c r="AA38" s="10">
        <f t="shared" si="6"/>
        <v>1</v>
      </c>
      <c r="AB38" s="9">
        <v>0.42</v>
      </c>
      <c r="AC38" s="10">
        <v>47</v>
      </c>
      <c r="AD38" s="10">
        <f t="shared" si="7"/>
        <v>1</v>
      </c>
      <c r="AE38" s="9">
        <v>0.3</v>
      </c>
      <c r="AF38" s="10">
        <v>43</v>
      </c>
      <c r="AG38" s="10">
        <f t="shared" si="8"/>
        <v>2</v>
      </c>
      <c r="AH38" s="9">
        <v>0.19</v>
      </c>
      <c r="AI38" s="10">
        <v>43</v>
      </c>
      <c r="AJ38" s="10">
        <f t="shared" si="9"/>
        <v>2</v>
      </c>
      <c r="AK38" s="9">
        <v>0.35</v>
      </c>
      <c r="AL38" s="10">
        <v>43</v>
      </c>
      <c r="AM38" s="10">
        <f t="shared" si="10"/>
        <v>2</v>
      </c>
      <c r="AN38" s="9">
        <v>1.4</v>
      </c>
      <c r="AO38" s="10">
        <v>53</v>
      </c>
      <c r="AP38" s="10">
        <f t="shared" si="11"/>
        <v>0</v>
      </c>
      <c r="AQ38" s="9">
        <v>1.56</v>
      </c>
      <c r="AR38" s="10">
        <v>53</v>
      </c>
      <c r="AS38" s="10">
        <f t="shared" si="20"/>
        <v>0</v>
      </c>
      <c r="AT38" s="14">
        <v>0.19</v>
      </c>
      <c r="AU38" s="12" t="s">
        <v>28</v>
      </c>
      <c r="AV38" s="12" t="str">
        <f t="shared" si="21"/>
        <v/>
      </c>
      <c r="AW38" s="13"/>
      <c r="AX38" s="15">
        <v>53</v>
      </c>
      <c r="AY38">
        <f t="shared" si="22"/>
        <v>0</v>
      </c>
      <c r="AZ38" s="14">
        <v>0.81</v>
      </c>
      <c r="BA38" s="21" t="s">
        <v>28</v>
      </c>
      <c r="BB38" s="19" t="str">
        <f t="shared" si="23"/>
        <v/>
      </c>
      <c r="BC38" s="22"/>
      <c r="BD38" s="15">
        <v>53</v>
      </c>
      <c r="BE38">
        <f t="shared" si="24"/>
        <v>0</v>
      </c>
      <c r="BF38" s="14">
        <v>2.06</v>
      </c>
      <c r="BG38" s="15">
        <v>43</v>
      </c>
      <c r="BH38">
        <f t="shared" si="25"/>
        <v>2</v>
      </c>
      <c r="BI38" s="14">
        <v>0.44</v>
      </c>
      <c r="BJ38" s="15">
        <v>43</v>
      </c>
      <c r="BK38">
        <f t="shared" si="26"/>
        <v>2</v>
      </c>
      <c r="BL38" s="14">
        <v>1.03</v>
      </c>
      <c r="BM38" s="15">
        <v>47</v>
      </c>
      <c r="BN38">
        <f t="shared" si="27"/>
        <v>1</v>
      </c>
      <c r="BO38" s="14">
        <v>0.96</v>
      </c>
    </row>
    <row r="39" spans="1:67" x14ac:dyDescent="0.3">
      <c r="A39" s="16" t="str">
        <f>IF(NOT(ISBLANK([1]Demographics!A39)),[1]Demographics!A39,"")</f>
        <v>02-034</v>
      </c>
      <c r="D39" t="str">
        <f>IF(NOT(ISBLANK([1]Demographics!E39)),[1]Demographics!E39,"")</f>
        <v>OD</v>
      </c>
      <c r="E39">
        <f>IF(NOT(ISBLANK([1]Demographics!D39)),[1]Demographics!D39,"")</f>
        <v>1</v>
      </c>
      <c r="F39" s="8">
        <v>65</v>
      </c>
      <c r="G39" s="9">
        <v>2.6</v>
      </c>
      <c r="H39" s="10">
        <v>65</v>
      </c>
      <c r="I39" s="10">
        <f t="shared" si="0"/>
        <v>0</v>
      </c>
      <c r="J39" s="9">
        <v>0.02</v>
      </c>
      <c r="K39" s="12" t="s">
        <v>28</v>
      </c>
      <c r="L39" s="23" t="str">
        <f t="shared" si="1"/>
        <v/>
      </c>
      <c r="M39" s="20"/>
      <c r="N39" s="12" t="s">
        <v>28</v>
      </c>
      <c r="O39" s="23" t="str">
        <f t="shared" si="2"/>
        <v/>
      </c>
      <c r="P39" s="20"/>
      <c r="Q39" s="10">
        <v>61</v>
      </c>
      <c r="R39" s="10">
        <f t="shared" si="3"/>
        <v>1</v>
      </c>
      <c r="S39" s="9">
        <v>0.38</v>
      </c>
      <c r="T39" s="10">
        <v>53</v>
      </c>
      <c r="U39" s="10">
        <f t="shared" si="4"/>
        <v>2</v>
      </c>
      <c r="V39" s="9">
        <v>0.08</v>
      </c>
      <c r="W39" s="23"/>
      <c r="X39" s="23"/>
      <c r="Y39" s="20"/>
      <c r="Z39">
        <v>53</v>
      </c>
      <c r="AA39">
        <v>2</v>
      </c>
      <c r="AB39">
        <v>0.12</v>
      </c>
      <c r="AC39" s="24"/>
      <c r="AD39" s="24" t="str">
        <f t="shared" si="7"/>
        <v/>
      </c>
      <c r="AE39" s="25"/>
      <c r="AF39" s="24"/>
      <c r="AG39" s="24" t="str">
        <f t="shared" si="8"/>
        <v/>
      </c>
      <c r="AH39" s="25"/>
      <c r="AI39" s="24"/>
      <c r="AJ39" s="24" t="str">
        <f t="shared" si="9"/>
        <v/>
      </c>
      <c r="AK39" s="25"/>
      <c r="AL39" s="27"/>
      <c r="AM39" s="27" t="str">
        <f t="shared" si="10"/>
        <v/>
      </c>
      <c r="AN39" s="28"/>
      <c r="AO39" s="27"/>
      <c r="AP39" s="27" t="str">
        <f t="shared" si="11"/>
        <v/>
      </c>
      <c r="AQ39" s="28"/>
      <c r="AR39" s="27"/>
      <c r="AS39" s="27" t="str">
        <f t="shared" si="20"/>
        <v/>
      </c>
      <c r="AT39" s="18"/>
      <c r="AU39" s="16"/>
      <c r="AV39" s="17" t="str">
        <f t="shared" si="21"/>
        <v/>
      </c>
      <c r="AW39" s="18"/>
      <c r="AX39" s="16"/>
      <c r="AY39" s="17" t="str">
        <f t="shared" si="22"/>
        <v/>
      </c>
      <c r="AZ39" s="18"/>
      <c r="BA39" s="16"/>
      <c r="BB39" s="17" t="str">
        <f t="shared" si="23"/>
        <v/>
      </c>
      <c r="BC39" s="18"/>
      <c r="BD39" s="16"/>
      <c r="BE39" s="17" t="str">
        <f t="shared" si="24"/>
        <v/>
      </c>
      <c r="BF39" s="18"/>
      <c r="BG39" s="16"/>
      <c r="BH39" s="17" t="str">
        <f t="shared" si="25"/>
        <v/>
      </c>
      <c r="BI39" s="18"/>
      <c r="BJ39" s="16"/>
      <c r="BK39" s="17" t="str">
        <f t="shared" si="26"/>
        <v/>
      </c>
      <c r="BL39" s="18"/>
      <c r="BM39" s="16"/>
      <c r="BN39" s="17" t="str">
        <f t="shared" si="27"/>
        <v/>
      </c>
      <c r="BO39" s="18"/>
    </row>
    <row r="40" spans="1:67" x14ac:dyDescent="0.3">
      <c r="A40" s="15" t="str">
        <f>IF(NOT(ISBLANK([1]Demographics!A40)),[1]Demographics!A40,"")</f>
        <v>02-043</v>
      </c>
      <c r="D40" t="str">
        <f>IF(NOT(ISBLANK([1]Demographics!E40)),[1]Demographics!E40,"")</f>
        <v>OD</v>
      </c>
      <c r="E40">
        <f>IF(NOT(ISBLANK([1]Demographics!D40)),[1]Demographics!D40,"")</f>
        <v>1</v>
      </c>
      <c r="F40" s="8">
        <v>53</v>
      </c>
      <c r="G40" s="9">
        <v>0.85</v>
      </c>
      <c r="H40" s="10">
        <v>53</v>
      </c>
      <c r="I40" s="10">
        <f t="shared" si="0"/>
        <v>0</v>
      </c>
      <c r="J40" s="9">
        <v>0.41</v>
      </c>
      <c r="K40" s="10">
        <v>53</v>
      </c>
      <c r="L40" s="10">
        <f t="shared" si="1"/>
        <v>0</v>
      </c>
      <c r="M40" s="9">
        <v>0.2</v>
      </c>
      <c r="N40" s="10">
        <v>53</v>
      </c>
      <c r="O40" s="10">
        <f t="shared" si="2"/>
        <v>0</v>
      </c>
      <c r="P40" s="9">
        <v>0.28000000000000003</v>
      </c>
      <c r="Q40" s="10">
        <v>43</v>
      </c>
      <c r="R40" s="10">
        <f t="shared" si="3"/>
        <v>2</v>
      </c>
      <c r="S40" s="9">
        <v>0.11</v>
      </c>
      <c r="T40" s="10">
        <v>43</v>
      </c>
      <c r="U40" s="10">
        <f t="shared" si="4"/>
        <v>2</v>
      </c>
      <c r="V40" s="9">
        <v>0.1</v>
      </c>
      <c r="W40" s="10">
        <v>43</v>
      </c>
      <c r="X40" s="10">
        <f>IF(ISERROR(MATCH($F40,$B$50:$B$62,0)-MATCH(W40,$B$50:$B$62,0)),"",(MATCH($F40,$B$50:$B$62,0)-MATCH(W40,$B$50:$B$62,0)))</f>
        <v>2</v>
      </c>
      <c r="Y40" s="9">
        <v>0.81</v>
      </c>
      <c r="Z40" s="10">
        <v>43</v>
      </c>
      <c r="AA40" s="10">
        <f>IF(ISERROR(MATCH($F40,$B$50:$B$62,0)-MATCH(Z40,$B$50:$B$62,0)),"",(MATCH($F40,$B$50:$B$62,0)-MATCH(Z40,$B$50:$B$62,0)))</f>
        <v>2</v>
      </c>
      <c r="AB40" s="9">
        <v>0.93</v>
      </c>
      <c r="AC40" s="10">
        <v>43</v>
      </c>
      <c r="AD40" s="10">
        <f t="shared" si="7"/>
        <v>2</v>
      </c>
      <c r="AE40" s="9">
        <v>0.76</v>
      </c>
      <c r="AF40" s="10">
        <v>47</v>
      </c>
      <c r="AG40" s="10">
        <f t="shared" si="8"/>
        <v>1</v>
      </c>
      <c r="AH40" s="9">
        <v>0.76</v>
      </c>
      <c r="AI40" s="10">
        <v>43</v>
      </c>
      <c r="AJ40" s="10">
        <f t="shared" si="9"/>
        <v>2</v>
      </c>
      <c r="AK40" s="9">
        <v>0.25</v>
      </c>
      <c r="AL40" s="10">
        <v>43</v>
      </c>
      <c r="AM40" s="10">
        <f t="shared" si="10"/>
        <v>2</v>
      </c>
      <c r="AN40" s="9">
        <v>0.44</v>
      </c>
      <c r="AO40" s="10">
        <v>43</v>
      </c>
      <c r="AP40" s="10">
        <f t="shared" si="11"/>
        <v>2</v>
      </c>
      <c r="AQ40" s="9">
        <v>0.52</v>
      </c>
      <c r="AR40" s="10">
        <v>43</v>
      </c>
      <c r="AS40" s="10">
        <f t="shared" si="20"/>
        <v>2</v>
      </c>
      <c r="AT40" s="14">
        <v>1.36</v>
      </c>
      <c r="AU40" s="15">
        <v>47</v>
      </c>
      <c r="AV40">
        <f t="shared" si="21"/>
        <v>1</v>
      </c>
      <c r="AW40" s="14">
        <v>0.78</v>
      </c>
      <c r="AX40" s="15">
        <v>47</v>
      </c>
      <c r="AY40">
        <f t="shared" si="22"/>
        <v>1</v>
      </c>
      <c r="AZ40" s="14">
        <v>0.46</v>
      </c>
      <c r="BA40" s="15">
        <v>43</v>
      </c>
      <c r="BB40">
        <f t="shared" si="23"/>
        <v>2</v>
      </c>
      <c r="BC40" s="14">
        <v>0.39</v>
      </c>
      <c r="BD40" s="15">
        <v>43</v>
      </c>
      <c r="BE40">
        <f t="shared" si="24"/>
        <v>2</v>
      </c>
      <c r="BF40" s="14">
        <v>0.71</v>
      </c>
      <c r="BG40" s="15">
        <v>47</v>
      </c>
      <c r="BH40">
        <f t="shared" si="25"/>
        <v>1</v>
      </c>
      <c r="BI40" s="14">
        <v>0.7</v>
      </c>
      <c r="BJ40" s="15">
        <v>43</v>
      </c>
      <c r="BK40">
        <f t="shared" si="26"/>
        <v>2</v>
      </c>
      <c r="BL40" s="14">
        <v>0.71</v>
      </c>
      <c r="BM40" s="15">
        <v>43</v>
      </c>
      <c r="BN40">
        <f t="shared" si="27"/>
        <v>2</v>
      </c>
      <c r="BO40" s="14">
        <v>0.54</v>
      </c>
    </row>
    <row r="41" spans="1:67" x14ac:dyDescent="0.3">
      <c r="A41" s="16" t="str">
        <f>IF(NOT(ISBLANK([1]Demographics!A41)),[1]Demographics!A41,"")</f>
        <v>02-044</v>
      </c>
      <c r="D41" t="str">
        <f>IF(NOT(ISBLANK([1]Demographics!E41)),[1]Demographics!E41,"")</f>
        <v>OS</v>
      </c>
      <c r="E41">
        <f>IF(NOT(ISBLANK([1]Demographics!D41)),[1]Demographics!D41,"")</f>
        <v>1</v>
      </c>
      <c r="F41" s="8">
        <v>53</v>
      </c>
      <c r="G41" s="9">
        <v>1.33</v>
      </c>
      <c r="H41" s="10">
        <v>53</v>
      </c>
      <c r="I41" s="10">
        <f t="shared" si="0"/>
        <v>0</v>
      </c>
      <c r="J41" s="9">
        <v>0.03</v>
      </c>
      <c r="K41" s="10">
        <v>53</v>
      </c>
      <c r="L41" s="10">
        <f t="shared" si="1"/>
        <v>0</v>
      </c>
      <c r="M41" s="9">
        <v>0.02</v>
      </c>
      <c r="N41" s="10">
        <v>43</v>
      </c>
      <c r="O41" s="10">
        <f t="shared" si="2"/>
        <v>2</v>
      </c>
      <c r="P41" s="9">
        <v>0.02</v>
      </c>
      <c r="Q41" s="10">
        <v>43</v>
      </c>
      <c r="R41" s="10">
        <f t="shared" si="3"/>
        <v>2</v>
      </c>
      <c r="S41" s="9">
        <v>0.01</v>
      </c>
      <c r="T41" s="10">
        <v>43</v>
      </c>
      <c r="U41" s="10">
        <f t="shared" si="4"/>
        <v>2</v>
      </c>
      <c r="V41" s="9">
        <v>0.05</v>
      </c>
      <c r="W41" s="10">
        <v>43</v>
      </c>
      <c r="X41" s="10">
        <f>IF(ISERROR(MATCH($F41,$B$50:$B$62,0)-MATCH(W41,$B$50:$B$62,0)),"",(MATCH($F41,$B$50:$B$62,0)-MATCH(W41,$B$50:$B$62,0)))</f>
        <v>2</v>
      </c>
      <c r="Y41" s="9">
        <v>0.01</v>
      </c>
      <c r="Z41" s="10">
        <v>43</v>
      </c>
      <c r="AA41" s="10">
        <f>IF(ISERROR(MATCH($F41,$B$50:$B$62,0)-MATCH(Z41,$B$50:$B$62,0)),"",(MATCH($F41,$B$50:$B$62,0)-MATCH(Z41,$B$50:$B$62,0)))</f>
        <v>2</v>
      </c>
      <c r="AB41" s="9">
        <v>0.01</v>
      </c>
      <c r="AC41" s="12" t="s">
        <v>28</v>
      </c>
      <c r="AD41" s="12" t="str">
        <f t="shared" si="7"/>
        <v/>
      </c>
      <c r="AE41" s="13"/>
      <c r="AF41" s="10">
        <v>43</v>
      </c>
      <c r="AG41" s="10">
        <f t="shared" si="8"/>
        <v>2</v>
      </c>
      <c r="AH41" s="9">
        <v>0.13</v>
      </c>
      <c r="AI41" s="24" t="s">
        <v>32</v>
      </c>
      <c r="AJ41" s="24" t="str">
        <f t="shared" si="9"/>
        <v/>
      </c>
      <c r="AK41" s="25"/>
      <c r="AL41" s="24"/>
      <c r="AM41" s="24" t="str">
        <f t="shared" si="10"/>
        <v/>
      </c>
      <c r="AN41" s="25"/>
      <c r="AO41" s="24"/>
      <c r="AP41" s="24" t="str">
        <f t="shared" si="11"/>
        <v/>
      </c>
      <c r="AQ41" s="25"/>
      <c r="AR41" s="24"/>
      <c r="AS41" s="24" t="str">
        <f t="shared" si="20"/>
        <v/>
      </c>
      <c r="AT41" s="25"/>
      <c r="AU41" s="16"/>
      <c r="AV41" s="17" t="str">
        <f t="shared" si="21"/>
        <v/>
      </c>
      <c r="AW41" s="18"/>
      <c r="AX41" s="16"/>
      <c r="AY41" s="17" t="str">
        <f t="shared" si="22"/>
        <v/>
      </c>
      <c r="AZ41" s="18"/>
      <c r="BA41" s="16"/>
      <c r="BB41" s="17" t="str">
        <f t="shared" si="23"/>
        <v/>
      </c>
      <c r="BC41" s="18"/>
      <c r="BD41" s="16"/>
      <c r="BE41" s="17" t="str">
        <f t="shared" si="24"/>
        <v/>
      </c>
      <c r="BF41" s="18"/>
      <c r="BG41" s="16"/>
      <c r="BH41" s="17" t="str">
        <f t="shared" si="25"/>
        <v/>
      </c>
      <c r="BI41" s="18"/>
      <c r="BJ41" s="16"/>
      <c r="BK41" s="17" t="str">
        <f t="shared" si="26"/>
        <v/>
      </c>
      <c r="BL41" s="18"/>
      <c r="BM41" s="16"/>
      <c r="BN41" s="17" t="str">
        <f t="shared" si="27"/>
        <v/>
      </c>
      <c r="BO41" s="18"/>
    </row>
    <row r="42" spans="1:67" x14ac:dyDescent="0.3">
      <c r="A42" s="15" t="str">
        <f>IF(NOT(ISBLANK([1]Demographics!A42)),[1]Demographics!A42,"")</f>
        <v>02-045</v>
      </c>
      <c r="D42" t="str">
        <f>IF(NOT(ISBLANK([1]Demographics!E42)),[1]Demographics!E42,"")</f>
        <v>OS</v>
      </c>
      <c r="E42">
        <f>IF(NOT(ISBLANK([1]Demographics!D42)),[1]Demographics!D42,"")</f>
        <v>1</v>
      </c>
      <c r="F42" s="8">
        <v>53</v>
      </c>
      <c r="G42" s="9">
        <v>1.67</v>
      </c>
      <c r="H42" s="10">
        <v>53</v>
      </c>
      <c r="I42" s="10">
        <f t="shared" si="0"/>
        <v>0</v>
      </c>
      <c r="J42" s="9">
        <v>0.53</v>
      </c>
      <c r="K42" s="10">
        <v>53</v>
      </c>
      <c r="L42" s="10">
        <f t="shared" si="1"/>
        <v>0</v>
      </c>
      <c r="M42" s="9">
        <v>0.61</v>
      </c>
      <c r="N42" s="10">
        <v>53</v>
      </c>
      <c r="O42" s="10">
        <f t="shared" si="2"/>
        <v>0</v>
      </c>
      <c r="P42" s="9">
        <v>0.45</v>
      </c>
      <c r="Q42" s="10">
        <v>53</v>
      </c>
      <c r="R42" s="10">
        <f t="shared" si="3"/>
        <v>0</v>
      </c>
      <c r="S42" s="9">
        <v>0.44</v>
      </c>
      <c r="T42" s="10">
        <v>53</v>
      </c>
      <c r="U42" s="10">
        <f t="shared" si="4"/>
        <v>0</v>
      </c>
      <c r="V42" s="9">
        <v>0.38</v>
      </c>
      <c r="W42" s="10">
        <v>53</v>
      </c>
      <c r="X42" s="10">
        <f>IF(ISERROR(MATCH($F42,$B$50:$B$62,0)-MATCH(W42,$B$50:$B$62,0)),"",(MATCH($F42,$B$50:$B$62,0)-MATCH(W42,$B$50:$B$62,0)))</f>
        <v>0</v>
      </c>
      <c r="Y42" s="9">
        <v>0.2</v>
      </c>
      <c r="Z42" s="10">
        <v>43</v>
      </c>
      <c r="AA42" s="10">
        <f>IF(ISERROR(MATCH($F42,$B$50:$B$62,0)-MATCH(Z42,$B$50:$B$62,0)),"",(MATCH($F42,$B$50:$B$62,0)-MATCH(Z42,$B$50:$B$62,0)))</f>
        <v>2</v>
      </c>
      <c r="AB42" s="9">
        <v>0.44</v>
      </c>
      <c r="AC42" s="10">
        <v>53</v>
      </c>
      <c r="AD42" s="10">
        <f t="shared" si="7"/>
        <v>0</v>
      </c>
      <c r="AE42" s="9">
        <v>2.2599999999999998</v>
      </c>
      <c r="AF42" s="10">
        <v>53</v>
      </c>
      <c r="AG42" s="10">
        <f t="shared" si="8"/>
        <v>0</v>
      </c>
      <c r="AH42" s="9">
        <v>0.33</v>
      </c>
      <c r="AI42" s="10">
        <v>53</v>
      </c>
      <c r="AJ42" s="10">
        <f t="shared" si="9"/>
        <v>0</v>
      </c>
      <c r="AK42" s="9">
        <v>0.21</v>
      </c>
      <c r="AL42" s="12" t="s">
        <v>28</v>
      </c>
      <c r="AM42" s="12" t="str">
        <f t="shared" si="10"/>
        <v/>
      </c>
      <c r="AN42" s="13"/>
      <c r="AO42" s="10">
        <v>53</v>
      </c>
      <c r="AP42" s="10">
        <f t="shared" si="11"/>
        <v>0</v>
      </c>
      <c r="AQ42" s="9">
        <v>1.87</v>
      </c>
      <c r="AR42" s="10">
        <v>53</v>
      </c>
      <c r="AS42">
        <f t="shared" si="20"/>
        <v>0</v>
      </c>
      <c r="AT42" s="14">
        <v>0.45</v>
      </c>
      <c r="AU42" s="15">
        <v>47</v>
      </c>
      <c r="AV42">
        <f t="shared" si="21"/>
        <v>1</v>
      </c>
      <c r="AW42" s="14">
        <v>1.1299999999999999</v>
      </c>
      <c r="AX42" s="15">
        <v>53</v>
      </c>
      <c r="AY42">
        <f t="shared" si="22"/>
        <v>0</v>
      </c>
      <c r="AZ42" s="14">
        <v>1.31</v>
      </c>
      <c r="BA42">
        <v>65</v>
      </c>
      <c r="BB42">
        <f t="shared" si="23"/>
        <v>-2</v>
      </c>
      <c r="BC42">
        <v>1.42</v>
      </c>
      <c r="BD42" s="15">
        <v>47</v>
      </c>
      <c r="BE42">
        <f t="shared" si="24"/>
        <v>1</v>
      </c>
      <c r="BF42" s="14">
        <v>2.38</v>
      </c>
      <c r="BG42" s="15">
        <v>47</v>
      </c>
      <c r="BH42">
        <f t="shared" si="25"/>
        <v>1</v>
      </c>
      <c r="BI42" s="14">
        <v>3.31</v>
      </c>
      <c r="BJ42" s="15">
        <v>43</v>
      </c>
      <c r="BK42">
        <f t="shared" si="26"/>
        <v>2</v>
      </c>
      <c r="BL42" s="14">
        <v>0.64</v>
      </c>
      <c r="BM42" s="15">
        <v>47</v>
      </c>
      <c r="BN42">
        <f t="shared" si="27"/>
        <v>1</v>
      </c>
      <c r="BO42" s="14">
        <v>4.05</v>
      </c>
    </row>
    <row r="43" spans="1:67" ht="15" thickBot="1" x14ac:dyDescent="0.35">
      <c r="A43" s="29" t="str">
        <f>IF(NOT(ISBLANK([1]Demographics!A43)),[1]Demographics!A43,"")</f>
        <v>02-046</v>
      </c>
      <c r="B43" s="30"/>
      <c r="C43" s="30"/>
      <c r="D43" s="30" t="str">
        <f>IF(NOT(ISBLANK([1]Demographics!E43)),[1]Demographics!E43,"")</f>
        <v>OD</v>
      </c>
      <c r="E43" s="30">
        <f>IF(NOT(ISBLANK([1]Demographics!D43)),[1]Demographics!D43,"")</f>
        <v>1</v>
      </c>
      <c r="F43" s="31">
        <v>71</v>
      </c>
      <c r="G43" s="32">
        <v>6.39</v>
      </c>
      <c r="H43" s="35">
        <v>65</v>
      </c>
      <c r="I43" s="33">
        <f t="shared" si="0"/>
        <v>1</v>
      </c>
      <c r="J43" s="32">
        <v>2.17</v>
      </c>
      <c r="K43" s="33">
        <v>65</v>
      </c>
      <c r="L43" s="33">
        <f t="shared" si="1"/>
        <v>1</v>
      </c>
      <c r="M43" s="32">
        <v>2.39</v>
      </c>
      <c r="N43" s="33">
        <v>61</v>
      </c>
      <c r="O43" s="33">
        <f t="shared" si="2"/>
        <v>2</v>
      </c>
      <c r="P43" s="32">
        <v>2.4300000000000002</v>
      </c>
      <c r="Q43" s="33">
        <v>61</v>
      </c>
      <c r="R43" s="33">
        <f t="shared" si="3"/>
        <v>2</v>
      </c>
      <c r="S43" s="32">
        <v>1.91</v>
      </c>
      <c r="T43" s="35">
        <v>65</v>
      </c>
      <c r="U43" s="33">
        <f t="shared" si="4"/>
        <v>1</v>
      </c>
      <c r="V43" s="32">
        <v>4.21</v>
      </c>
      <c r="W43" s="33">
        <v>61</v>
      </c>
      <c r="X43" s="33">
        <f>IF(ISERROR(MATCH($F43,$B$50:$B$62,0)-MATCH(W43,$B$50:$B$62,0)),"",(MATCH($F43,$B$50:$B$62,0)-MATCH(W43,$B$50:$B$62,0)))</f>
        <v>2</v>
      </c>
      <c r="Y43" s="32">
        <v>0.88</v>
      </c>
      <c r="Z43" s="33">
        <v>61</v>
      </c>
      <c r="AA43" s="33">
        <f>IF(ISERROR(MATCH($F43,$B$50:$B$62,0)-MATCH(Z43,$B$50:$B$62,0)),"",(MATCH($F43,$B$50:$B$62,0)-MATCH(Z43,$B$50:$B$62,0)))</f>
        <v>2</v>
      </c>
      <c r="AB43" s="32">
        <v>2.08</v>
      </c>
      <c r="AC43" s="36" t="s">
        <v>28</v>
      </c>
      <c r="AD43" s="36" t="str">
        <f t="shared" si="7"/>
        <v/>
      </c>
      <c r="AE43" s="37"/>
      <c r="AF43" s="36" t="s">
        <v>28</v>
      </c>
      <c r="AG43" s="36" t="str">
        <f t="shared" si="8"/>
        <v/>
      </c>
      <c r="AH43" s="37"/>
      <c r="AI43" s="33">
        <v>71</v>
      </c>
      <c r="AJ43" s="33">
        <f t="shared" si="9"/>
        <v>0</v>
      </c>
      <c r="AK43" s="32">
        <v>5.85</v>
      </c>
      <c r="AL43" s="33">
        <v>61</v>
      </c>
      <c r="AM43" s="33">
        <f t="shared" si="10"/>
        <v>2</v>
      </c>
      <c r="AN43" s="32">
        <v>2.91</v>
      </c>
      <c r="AO43" s="33">
        <v>61</v>
      </c>
      <c r="AP43" s="33">
        <f t="shared" si="11"/>
        <v>2</v>
      </c>
      <c r="AQ43" s="32">
        <v>3.03</v>
      </c>
      <c r="AR43" s="33">
        <v>65</v>
      </c>
      <c r="AS43">
        <f t="shared" si="20"/>
        <v>1</v>
      </c>
      <c r="AT43" s="34">
        <v>4.54</v>
      </c>
      <c r="AU43" s="29">
        <v>61</v>
      </c>
      <c r="AV43" s="30">
        <f t="shared" si="21"/>
        <v>2</v>
      </c>
      <c r="AW43" s="34">
        <v>1.67</v>
      </c>
      <c r="AX43" s="38" t="s">
        <v>28</v>
      </c>
      <c r="AY43" s="39" t="str">
        <f t="shared" si="22"/>
        <v/>
      </c>
      <c r="AZ43" s="40"/>
      <c r="BA43" s="38" t="s">
        <v>28</v>
      </c>
      <c r="BB43" s="39" t="str">
        <f t="shared" si="23"/>
        <v/>
      </c>
      <c r="BC43" s="40"/>
      <c r="BD43" s="38" t="s">
        <v>28</v>
      </c>
      <c r="BE43" s="39" t="str">
        <f t="shared" si="24"/>
        <v/>
      </c>
      <c r="BF43" s="40"/>
      <c r="BG43" s="38" t="s">
        <v>28</v>
      </c>
      <c r="BH43" s="39" t="str">
        <f t="shared" si="25"/>
        <v/>
      </c>
      <c r="BI43" s="40"/>
      <c r="BJ43" s="29">
        <v>71</v>
      </c>
      <c r="BK43" s="30">
        <f t="shared" si="26"/>
        <v>0</v>
      </c>
      <c r="BL43" s="34">
        <v>6.22</v>
      </c>
      <c r="BM43" s="29">
        <v>65</v>
      </c>
      <c r="BN43" s="30">
        <f t="shared" si="27"/>
        <v>1</v>
      </c>
      <c r="BO43" s="34">
        <v>4.95</v>
      </c>
    </row>
    <row r="44" spans="1:67" ht="15" thickBot="1" x14ac:dyDescent="0.35"/>
    <row r="45" spans="1:67" x14ac:dyDescent="0.3">
      <c r="A45" s="16" t="str">
        <f>IF(NOT(ISBLANK([1]Demographics!A46)),[1]Demographics!A46,"")</f>
        <v>01-011</v>
      </c>
      <c r="D45" t="str">
        <f>IF(NOT(ISBLANK([1]Demographics!E46)),[1]Demographics!E46,"")</f>
        <v>OS</v>
      </c>
      <c r="E45">
        <f>IF(NOT(ISBLANK([1]Demographics!D46)),[1]Demographics!D46,"")</f>
        <v>1</v>
      </c>
      <c r="F45" s="8">
        <v>71</v>
      </c>
      <c r="G45" s="9">
        <v>5.77</v>
      </c>
      <c r="H45" s="10">
        <v>71</v>
      </c>
      <c r="I45">
        <f>IF(ISERROR(MATCH($F45,$B$50:$B$62,0)-MATCH(H45,$B$50:$B$62,0)),"",(MATCH($F45,$B$50:$B$62,0)-MATCH(H45,$B$50:$B$62,0)))</f>
        <v>0</v>
      </c>
      <c r="J45" s="9">
        <v>0.56999999999999995</v>
      </c>
      <c r="K45" s="10">
        <v>71</v>
      </c>
      <c r="L45">
        <f>IF(ISERROR(MATCH($F45,$B$50:$B$62,0)-MATCH(K45,$B$50:$B$62,0)),"",(MATCH($F45,$B$50:$B$62,0)-MATCH(K45,$B$50:$B$62,0)))</f>
        <v>0</v>
      </c>
      <c r="M45" s="9">
        <v>0.28999999999999998</v>
      </c>
      <c r="N45" s="10">
        <v>65</v>
      </c>
      <c r="O45">
        <f>IF(ISERROR(MATCH($F45,$B$50:$B$62,0)-MATCH(N45,$B$50:$B$62,0)),"",(MATCH($F45,$B$50:$B$62,0)-MATCH(N45,$B$50:$B$62,0)))</f>
        <v>1</v>
      </c>
      <c r="P45" s="9">
        <v>0.56999999999999995</v>
      </c>
      <c r="Q45" s="10">
        <v>65</v>
      </c>
      <c r="R45">
        <f>IF(ISERROR(MATCH($F45,$B$50:$B$62,0)-MATCH(Q45,$B$50:$B$62,0)),"",(MATCH($F45,$B$50:$B$62,0)-MATCH(Q45,$B$50:$B$62,0)))</f>
        <v>1</v>
      </c>
      <c r="S45" s="9">
        <v>0.03</v>
      </c>
      <c r="T45" s="24" t="s">
        <v>30</v>
      </c>
      <c r="U45" s="17" t="str">
        <f>IF(ISERROR(MATCH($F45,$B$50:$B$62,0)-MATCH(T45,$B$50:$B$62,0)),"",(MATCH($F45,$B$50:$B$62,0)-MATCH(T45,$B$50:$B$62,0)))</f>
        <v/>
      </c>
      <c r="V45" s="28"/>
      <c r="W45" s="27"/>
      <c r="X45" s="17" t="str">
        <f>IF(ISERROR(MATCH($F45,$B$50:$B$62,0)-MATCH(W45,$B$50:$B$62,0)),"",(MATCH($F45,$B$50:$B$62,0)-MATCH(W45,$B$50:$B$62,0)))</f>
        <v/>
      </c>
      <c r="Y45" s="28"/>
      <c r="Z45" s="27"/>
      <c r="AA45" s="17" t="str">
        <f>IF(ISERROR(MATCH($F45,$B$50:$B$62,0)-MATCH(Z45,$B$50:$B$62,0)),"",(MATCH($F45,$B$50:$B$62,0)-MATCH(Z45,$B$50:$B$62,0)))</f>
        <v/>
      </c>
      <c r="AB45" s="28"/>
      <c r="AC45" s="27"/>
      <c r="AD45" s="17" t="str">
        <f>IF(ISERROR(MATCH($F45,$B$50:$B$62,0)-MATCH(AC45,$B$50:$B$62,0)),"",(MATCH($F45,$B$50:$B$62,0)-MATCH(AC45,$B$50:$B$62,0)))</f>
        <v/>
      </c>
      <c r="AE45" s="28"/>
      <c r="AF45" s="27"/>
      <c r="AG45" s="17" t="str">
        <f>IF(ISERROR(MATCH($F45,$B$50:$B$62,0)-MATCH(AF45,$B$50:$B$62,0)),"",(MATCH($F45,$B$50:$B$62,0)-MATCH(AF45,$B$50:$B$62,0)))</f>
        <v/>
      </c>
      <c r="AH45" s="28"/>
      <c r="AI45" s="27"/>
      <c r="AJ45" s="17" t="str">
        <f>IF(ISERROR(MATCH($F45,$B$50:$B$62,0)-MATCH(AI45,$B$50:$B$62,0)),"",(MATCH($F45,$B$50:$B$62,0)-MATCH(AI45,$B$50:$B$62,0)))</f>
        <v/>
      </c>
      <c r="AK45" s="28"/>
      <c r="AL45" s="27"/>
      <c r="AM45" s="17" t="str">
        <f>IF(ISERROR(MATCH($F45,$B$50:$B$62,0)-MATCH(AL45,$B$50:$B$62,0)),"",(MATCH($F45,$B$50:$B$62,0)-MATCH(AL45,$B$50:$B$62,0)))</f>
        <v/>
      </c>
      <c r="AN45" s="28"/>
      <c r="AO45" s="27"/>
      <c r="AP45" s="17" t="str">
        <f>IF(ISERROR(MATCH($F45,$B$50:$B$62,0)-MATCH(AO45,$B$50:$B$62,0)),"",(MATCH($F45,$B$50:$B$62,0)-MATCH(AO45,$B$50:$B$62,0)))</f>
        <v/>
      </c>
      <c r="AQ45" s="28"/>
      <c r="AR45" s="27"/>
      <c r="AS45" s="17" t="str">
        <f>IF(ISERROR(MATCH($F45,$B$50:$B$62,0)-MATCH(AR45,$B$50:$B$62,0)),"",(MATCH($F45,$B$50:$B$62,0)-MATCH(AR45,$B$50:$B$62,0)))</f>
        <v/>
      </c>
      <c r="AT45" s="18"/>
      <c r="AU45" s="41"/>
      <c r="AV45" s="42" t="str">
        <f>IF(ISERROR(MATCH($F45,$B$50:$B$62,0)-MATCH(AU45,$B$50:$B$62,0)),"",(MATCH($F45,$B$50:$B$62,0)-MATCH(AU45,$B$50:$B$62,0)))</f>
        <v/>
      </c>
      <c r="AW45" s="43"/>
      <c r="AX45" s="41"/>
      <c r="AY45" s="42" t="str">
        <f>IF(ISERROR(MATCH($F45,$B$50:$B$62,0)-MATCH(AX45,$B$50:$B$62,0)),"",(MATCH($F45,$B$50:$B$62,0)-MATCH(AX45,$B$50:$B$62,0)))</f>
        <v/>
      </c>
      <c r="AZ45" s="43"/>
      <c r="BA45" s="41"/>
      <c r="BB45" s="42" t="str">
        <f>IF(ISERROR(MATCH($F45,$B$50:$B$62,0)-MATCH(BA45,$B$50:$B$62,0)),"",(MATCH($F45,$B$50:$B$62,0)-MATCH(BA45,$B$50:$B$62,0)))</f>
        <v/>
      </c>
      <c r="BC45" s="43"/>
      <c r="BD45" s="41"/>
      <c r="BE45" s="42" t="str">
        <f>IF(ISERROR(MATCH($F45,$B$50:$B$62,0)-MATCH(BD45,$B$50:$B$62,0)),"",(MATCH($F45,$B$50:$B$62,0)-MATCH(BD45,$B$50:$B$62,0)))</f>
        <v/>
      </c>
      <c r="BF45" s="43"/>
      <c r="BG45" s="41"/>
      <c r="BH45" s="42" t="str">
        <f>IF(ISERROR(MATCH($F45,$B$50:$B$62,0)-MATCH(BG45,$B$50:$B$62,0)),"",(MATCH($F45,$B$50:$B$62,0)-MATCH(BG45,$B$50:$B$62,0)))</f>
        <v/>
      </c>
      <c r="BI45" s="43"/>
      <c r="BJ45" s="41"/>
      <c r="BK45" s="42" t="str">
        <f>IF(ISERROR(MATCH($F45,$B$50:$B$62,0)-MATCH(BJ45,$B$50:$B$62,0)),"",(MATCH($F45,$B$50:$B$62,0)-MATCH(BJ45,$B$50:$B$62,0)))</f>
        <v/>
      </c>
      <c r="BL45" s="43"/>
      <c r="BM45" s="41"/>
      <c r="BN45" s="42" t="str">
        <f>IF(ISERROR(MATCH($F45,$B$50:$B$62,0)-MATCH(BM45,$B$50:$B$62,0)),"",(MATCH($F45,$B$50:$B$62,0)-MATCH(BM45,$B$50:$B$62,0)))</f>
        <v/>
      </c>
      <c r="BO45" s="43"/>
    </row>
    <row r="48" spans="1:67" x14ac:dyDescent="0.3">
      <c r="AF48" s="10"/>
    </row>
    <row r="49" spans="1:6" x14ac:dyDescent="0.3">
      <c r="A49" s="44"/>
      <c r="B49" s="45" t="s">
        <v>33</v>
      </c>
      <c r="C49" s="45"/>
      <c r="D49" s="45"/>
      <c r="E49" s="46"/>
      <c r="F49" s="19" t="s">
        <v>55</v>
      </c>
    </row>
    <row r="50" spans="1:6" x14ac:dyDescent="0.3">
      <c r="A50" s="50" t="s">
        <v>36</v>
      </c>
      <c r="B50" s="46">
        <v>10</v>
      </c>
      <c r="C50" s="46" t="s">
        <v>37</v>
      </c>
      <c r="D50" s="46"/>
      <c r="E50" s="51">
        <v>1</v>
      </c>
      <c r="F50" s="17" t="s">
        <v>56</v>
      </c>
    </row>
    <row r="51" spans="1:6" x14ac:dyDescent="0.3">
      <c r="A51" s="50"/>
      <c r="B51" s="46">
        <v>20</v>
      </c>
      <c r="C51" s="46" t="s">
        <v>39</v>
      </c>
      <c r="D51" s="46"/>
      <c r="E51" s="56">
        <v>2</v>
      </c>
      <c r="F51" s="90" t="s">
        <v>46</v>
      </c>
    </row>
    <row r="52" spans="1:6" x14ac:dyDescent="0.3">
      <c r="A52" s="50" t="s">
        <v>41</v>
      </c>
      <c r="B52" s="46">
        <v>35</v>
      </c>
      <c r="C52" s="46" t="s">
        <v>42</v>
      </c>
      <c r="D52" s="46"/>
      <c r="E52" s="51">
        <v>3</v>
      </c>
    </row>
    <row r="53" spans="1:6" x14ac:dyDescent="0.3">
      <c r="A53" s="50"/>
      <c r="B53" s="46">
        <v>43</v>
      </c>
      <c r="C53" s="46" t="s">
        <v>43</v>
      </c>
      <c r="D53" s="46"/>
      <c r="E53" s="9">
        <v>4</v>
      </c>
    </row>
    <row r="54" spans="1:6" x14ac:dyDescent="0.3">
      <c r="A54" s="50"/>
      <c r="B54" s="46">
        <v>47</v>
      </c>
      <c r="C54" s="46" t="s">
        <v>44</v>
      </c>
      <c r="D54" s="46"/>
      <c r="E54" s="9">
        <v>5</v>
      </c>
    </row>
    <row r="55" spans="1:6" x14ac:dyDescent="0.3">
      <c r="A55" s="50"/>
      <c r="B55" s="46">
        <v>53</v>
      </c>
      <c r="C55" s="46" t="s">
        <v>45</v>
      </c>
      <c r="D55" s="46"/>
      <c r="E55" s="56">
        <v>6</v>
      </c>
    </row>
    <row r="56" spans="1:6" x14ac:dyDescent="0.3">
      <c r="A56" s="50" t="s">
        <v>46</v>
      </c>
      <c r="B56" s="46">
        <v>61</v>
      </c>
      <c r="C56" s="46" t="s">
        <v>42</v>
      </c>
      <c r="D56" s="46"/>
      <c r="E56" s="51">
        <v>7</v>
      </c>
    </row>
    <row r="57" spans="1:6" x14ac:dyDescent="0.3">
      <c r="A57" s="50"/>
      <c r="B57" s="46">
        <v>65</v>
      </c>
      <c r="C57" s="46" t="s">
        <v>43</v>
      </c>
      <c r="D57" s="46"/>
      <c r="E57" s="9">
        <v>8</v>
      </c>
    </row>
    <row r="58" spans="1:6" x14ac:dyDescent="0.3">
      <c r="A58" s="50"/>
      <c r="B58" s="46">
        <v>71</v>
      </c>
      <c r="C58" s="60" t="s">
        <v>48</v>
      </c>
      <c r="D58" s="60"/>
      <c r="E58" s="9">
        <v>9</v>
      </c>
    </row>
    <row r="59" spans="1:6" x14ac:dyDescent="0.3">
      <c r="A59" s="50"/>
      <c r="B59" s="46">
        <v>75</v>
      </c>
      <c r="C59" s="60"/>
      <c r="D59" s="60"/>
      <c r="E59" s="9">
        <v>10</v>
      </c>
    </row>
    <row r="60" spans="1:6" x14ac:dyDescent="0.3">
      <c r="A60" s="50"/>
      <c r="B60" s="46">
        <v>81</v>
      </c>
      <c r="C60" s="61" t="s">
        <v>49</v>
      </c>
      <c r="D60" s="61"/>
      <c r="E60" s="9">
        <v>11</v>
      </c>
    </row>
    <row r="61" spans="1:6" x14ac:dyDescent="0.3">
      <c r="A61" s="50"/>
      <c r="B61" s="46">
        <v>85</v>
      </c>
      <c r="C61" s="61"/>
      <c r="D61" s="61"/>
      <c r="E61" s="9">
        <v>12</v>
      </c>
    </row>
    <row r="62" spans="1:6" x14ac:dyDescent="0.3">
      <c r="A62" s="50"/>
      <c r="B62" s="46">
        <v>90</v>
      </c>
      <c r="C62" s="46" t="s">
        <v>50</v>
      </c>
      <c r="D62" s="46"/>
      <c r="E62" s="56">
        <v>13</v>
      </c>
    </row>
    <row r="93" spans="7:28" x14ac:dyDescent="0.3"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</row>
    <row r="94" spans="7:28" x14ac:dyDescent="0.3">
      <c r="G94" s="55"/>
    </row>
    <row r="95" spans="7:28" x14ac:dyDescent="0.3">
      <c r="G95" s="55"/>
    </row>
    <row r="96" spans="7:28" x14ac:dyDescent="0.3">
      <c r="G96" s="55"/>
    </row>
    <row r="135" spans="8:19" x14ac:dyDescent="0.3">
      <c r="I135" s="47" t="s">
        <v>34</v>
      </c>
      <c r="J135" s="48"/>
      <c r="K135" s="49"/>
      <c r="L135" s="48"/>
      <c r="M135" s="47" t="s">
        <v>54</v>
      </c>
      <c r="N135" s="48"/>
      <c r="O135" s="49"/>
      <c r="P135" s="48"/>
      <c r="Q135" s="47" t="s">
        <v>35</v>
      </c>
      <c r="R135" s="48"/>
      <c r="S135" s="49"/>
    </row>
    <row r="136" spans="8:19" x14ac:dyDescent="0.3">
      <c r="I136" s="52" t="s">
        <v>40</v>
      </c>
      <c r="J136" s="53" t="s">
        <v>47</v>
      </c>
      <c r="K136" s="54" t="s">
        <v>38</v>
      </c>
      <c r="L136" s="53"/>
      <c r="M136" s="52" t="s">
        <v>40</v>
      </c>
      <c r="N136" s="53" t="s">
        <v>47</v>
      </c>
      <c r="O136" s="54" t="s">
        <v>38</v>
      </c>
      <c r="P136" s="53"/>
      <c r="Q136" s="52" t="s">
        <v>40</v>
      </c>
      <c r="R136" s="53" t="s">
        <v>47</v>
      </c>
      <c r="S136" s="54" t="s">
        <v>38</v>
      </c>
    </row>
    <row r="137" spans="8:19" x14ac:dyDescent="0.3">
      <c r="H137" s="44">
        <v>35</v>
      </c>
      <c r="I137" s="57">
        <f t="shared" ref="I137:I146" si="28">COUNTIF($F$24:$F$43,H137)</f>
        <v>0</v>
      </c>
      <c r="J137">
        <f>COUNTIF($F$3:$F$22,H137)</f>
        <v>0</v>
      </c>
      <c r="K137" s="9">
        <f t="shared" ref="K137:K146" si="29">COUNTIF($F$3:$F$43,H137)</f>
        <v>0</v>
      </c>
      <c r="M137" s="69">
        <f t="shared" ref="M137:M146" si="30">COUNTIF($W$24:$W$43,H137)</f>
        <v>0</v>
      </c>
      <c r="N137" s="70">
        <f t="shared" ref="N137:N146" si="31">COUNTIF($W$3:$W$22,H137)</f>
        <v>1</v>
      </c>
      <c r="O137" s="51">
        <f t="shared" ref="O137:O146" si="32">COUNTIF($W$3:$W$43,H137)</f>
        <v>1</v>
      </c>
      <c r="Q137" s="57">
        <f t="shared" ref="Q137:Q146" si="33">COUNTIF($AR$24:$AR$43,H137)</f>
        <v>0</v>
      </c>
      <c r="R137">
        <f t="shared" ref="R137:R146" si="34">COUNTIF($AR$3:$AR$22,H137)</f>
        <v>2</v>
      </c>
      <c r="S137" s="9">
        <f t="shared" ref="S137:S146" si="35">COUNTIF($AR$3:$AR$43,H137)</f>
        <v>2</v>
      </c>
    </row>
    <row r="138" spans="8:19" x14ac:dyDescent="0.3">
      <c r="H138" s="58">
        <v>43</v>
      </c>
      <c r="I138" s="57">
        <f t="shared" si="28"/>
        <v>0</v>
      </c>
      <c r="J138">
        <f t="shared" ref="J138:J146" si="36">COUNTIF($F$3:$F$22,H138)</f>
        <v>0</v>
      </c>
      <c r="K138" s="9">
        <f t="shared" si="29"/>
        <v>0</v>
      </c>
      <c r="M138" s="57">
        <f t="shared" si="30"/>
        <v>6</v>
      </c>
      <c r="N138">
        <f t="shared" si="31"/>
        <v>9</v>
      </c>
      <c r="O138" s="9">
        <f t="shared" si="32"/>
        <v>15</v>
      </c>
      <c r="Q138" s="57">
        <f t="shared" si="33"/>
        <v>6</v>
      </c>
      <c r="R138">
        <f t="shared" si="34"/>
        <v>4</v>
      </c>
      <c r="S138" s="9">
        <f t="shared" si="35"/>
        <v>10</v>
      </c>
    </row>
    <row r="139" spans="8:19" x14ac:dyDescent="0.3">
      <c r="H139" s="58">
        <v>47</v>
      </c>
      <c r="I139" s="57">
        <f t="shared" si="28"/>
        <v>0</v>
      </c>
      <c r="J139">
        <f t="shared" si="36"/>
        <v>1</v>
      </c>
      <c r="K139" s="9">
        <f t="shared" si="29"/>
        <v>1</v>
      </c>
      <c r="M139" s="57">
        <f t="shared" si="30"/>
        <v>3</v>
      </c>
      <c r="N139">
        <f t="shared" si="31"/>
        <v>5</v>
      </c>
      <c r="O139" s="9">
        <f t="shared" si="32"/>
        <v>8</v>
      </c>
      <c r="Q139" s="57">
        <f t="shared" si="33"/>
        <v>0</v>
      </c>
      <c r="R139">
        <f t="shared" si="34"/>
        <v>8</v>
      </c>
      <c r="S139" s="9">
        <f t="shared" si="35"/>
        <v>8</v>
      </c>
    </row>
    <row r="140" spans="8:19" x14ac:dyDescent="0.3">
      <c r="H140" s="58">
        <v>53</v>
      </c>
      <c r="I140" s="57">
        <f>COUNTIF($F$24:$F$43,H140)</f>
        <v>9</v>
      </c>
      <c r="J140">
        <f t="shared" si="36"/>
        <v>10</v>
      </c>
      <c r="K140" s="9">
        <f t="shared" si="29"/>
        <v>19</v>
      </c>
      <c r="M140" s="57">
        <f t="shared" si="30"/>
        <v>5</v>
      </c>
      <c r="N140">
        <f t="shared" si="31"/>
        <v>3</v>
      </c>
      <c r="O140" s="9">
        <f t="shared" si="32"/>
        <v>8</v>
      </c>
      <c r="Q140" s="57">
        <f t="shared" si="33"/>
        <v>4</v>
      </c>
      <c r="R140">
        <f t="shared" si="34"/>
        <v>2</v>
      </c>
      <c r="S140" s="9">
        <f t="shared" si="35"/>
        <v>6</v>
      </c>
    </row>
    <row r="141" spans="8:19" x14ac:dyDescent="0.3">
      <c r="H141" s="58">
        <v>61</v>
      </c>
      <c r="I141" s="57">
        <f t="shared" si="28"/>
        <v>4</v>
      </c>
      <c r="J141">
        <f t="shared" si="36"/>
        <v>3</v>
      </c>
      <c r="K141" s="9">
        <f t="shared" si="29"/>
        <v>7</v>
      </c>
      <c r="M141" s="57">
        <f t="shared" si="30"/>
        <v>3</v>
      </c>
      <c r="N141">
        <f t="shared" si="31"/>
        <v>0</v>
      </c>
      <c r="O141" s="9">
        <f t="shared" si="32"/>
        <v>3</v>
      </c>
      <c r="Q141" s="57">
        <f t="shared" si="33"/>
        <v>1</v>
      </c>
      <c r="R141">
        <f t="shared" si="34"/>
        <v>0</v>
      </c>
      <c r="S141" s="9">
        <f t="shared" si="35"/>
        <v>1</v>
      </c>
    </row>
    <row r="142" spans="8:19" x14ac:dyDescent="0.3">
      <c r="H142" s="58">
        <v>65</v>
      </c>
      <c r="I142" s="57">
        <f t="shared" si="28"/>
        <v>2</v>
      </c>
      <c r="J142">
        <f t="shared" si="36"/>
        <v>2</v>
      </c>
      <c r="K142" s="9">
        <f t="shared" si="29"/>
        <v>4</v>
      </c>
      <c r="M142" s="57">
        <f t="shared" si="30"/>
        <v>1</v>
      </c>
      <c r="N142">
        <f t="shared" si="31"/>
        <v>0</v>
      </c>
      <c r="O142" s="9">
        <f t="shared" si="32"/>
        <v>1</v>
      </c>
      <c r="Q142" s="57">
        <f t="shared" si="33"/>
        <v>3</v>
      </c>
      <c r="R142">
        <f t="shared" si="34"/>
        <v>0</v>
      </c>
      <c r="S142" s="9">
        <f t="shared" si="35"/>
        <v>3</v>
      </c>
    </row>
    <row r="143" spans="8:19" x14ac:dyDescent="0.3">
      <c r="H143" s="58">
        <v>71</v>
      </c>
      <c r="I143" s="57">
        <f t="shared" si="28"/>
        <v>5</v>
      </c>
      <c r="J143">
        <f t="shared" si="36"/>
        <v>4</v>
      </c>
      <c r="K143" s="9">
        <f t="shared" si="29"/>
        <v>9</v>
      </c>
      <c r="M143" s="57">
        <f t="shared" si="30"/>
        <v>0</v>
      </c>
      <c r="N143">
        <f t="shared" si="31"/>
        <v>0</v>
      </c>
      <c r="O143" s="9">
        <f t="shared" si="32"/>
        <v>0</v>
      </c>
      <c r="Q143" s="57">
        <f t="shared" si="33"/>
        <v>0</v>
      </c>
      <c r="R143">
        <f t="shared" si="34"/>
        <v>0</v>
      </c>
      <c r="S143" s="9">
        <f t="shared" si="35"/>
        <v>0</v>
      </c>
    </row>
    <row r="144" spans="8:19" x14ac:dyDescent="0.3">
      <c r="H144" s="58">
        <v>75</v>
      </c>
      <c r="I144" s="57">
        <f t="shared" si="28"/>
        <v>0</v>
      </c>
      <c r="J144">
        <f t="shared" si="36"/>
        <v>0</v>
      </c>
      <c r="K144" s="9">
        <f t="shared" si="29"/>
        <v>0</v>
      </c>
      <c r="M144" s="57">
        <f t="shared" si="30"/>
        <v>0</v>
      </c>
      <c r="N144">
        <f t="shared" si="31"/>
        <v>0</v>
      </c>
      <c r="O144" s="9">
        <f t="shared" si="32"/>
        <v>0</v>
      </c>
      <c r="Q144" s="57">
        <f t="shared" si="33"/>
        <v>0</v>
      </c>
      <c r="R144">
        <f t="shared" si="34"/>
        <v>0</v>
      </c>
      <c r="S144" s="9">
        <f t="shared" si="35"/>
        <v>0</v>
      </c>
    </row>
    <row r="145" spans="8:19" x14ac:dyDescent="0.3">
      <c r="H145" s="58">
        <v>81</v>
      </c>
      <c r="I145" s="57">
        <f t="shared" si="28"/>
        <v>0</v>
      </c>
      <c r="J145">
        <f t="shared" si="36"/>
        <v>0</v>
      </c>
      <c r="K145" s="9">
        <f t="shared" si="29"/>
        <v>0</v>
      </c>
      <c r="M145" s="57">
        <f t="shared" si="30"/>
        <v>0</v>
      </c>
      <c r="N145">
        <f t="shared" si="31"/>
        <v>0</v>
      </c>
      <c r="O145" s="9">
        <f t="shared" si="32"/>
        <v>0</v>
      </c>
      <c r="Q145" s="57">
        <f t="shared" si="33"/>
        <v>0</v>
      </c>
      <c r="R145">
        <f t="shared" si="34"/>
        <v>0</v>
      </c>
      <c r="S145" s="9">
        <f t="shared" si="35"/>
        <v>0</v>
      </c>
    </row>
    <row r="146" spans="8:19" x14ac:dyDescent="0.3">
      <c r="H146" s="62">
        <v>85</v>
      </c>
      <c r="I146" s="63">
        <f t="shared" si="28"/>
        <v>0</v>
      </c>
      <c r="J146" s="64">
        <f t="shared" si="36"/>
        <v>0</v>
      </c>
      <c r="K146" s="56">
        <f t="shared" si="29"/>
        <v>0</v>
      </c>
      <c r="L146" s="64"/>
      <c r="M146" s="63">
        <f t="shared" si="30"/>
        <v>0</v>
      </c>
      <c r="N146" s="64">
        <f t="shared" si="31"/>
        <v>0</v>
      </c>
      <c r="O146" s="56">
        <f t="shared" si="32"/>
        <v>0</v>
      </c>
      <c r="P146" s="64"/>
      <c r="Q146" s="63">
        <f t="shared" si="33"/>
        <v>0</v>
      </c>
      <c r="R146" s="64">
        <f t="shared" si="34"/>
        <v>1</v>
      </c>
      <c r="S146" s="56">
        <f t="shared" si="35"/>
        <v>1</v>
      </c>
    </row>
    <row r="147" spans="8:19" x14ac:dyDescent="0.3">
      <c r="H147" s="65" t="s">
        <v>38</v>
      </c>
      <c r="I147" s="66">
        <f>SUM(I137:I146)</f>
        <v>20</v>
      </c>
      <c r="J147" s="67">
        <f>SUM(J137:J146)</f>
        <v>20</v>
      </c>
      <c r="K147" s="68">
        <f>SUM(K137:K146)</f>
        <v>40</v>
      </c>
      <c r="L147" s="67"/>
      <c r="M147" s="66">
        <f>SUM(M137:M146)</f>
        <v>18</v>
      </c>
      <c r="N147" s="67">
        <f>SUM(N137:N146)</f>
        <v>18</v>
      </c>
      <c r="O147" s="68">
        <f>SUM(O137:O146)</f>
        <v>36</v>
      </c>
      <c r="P147" s="67"/>
      <c r="Q147" s="66">
        <f>SUM(Q137:Q146)</f>
        <v>14</v>
      </c>
      <c r="R147" s="67">
        <f>SUM(R137:R146)</f>
        <v>17</v>
      </c>
      <c r="S147" s="68">
        <f>SUM(S137:S146)</f>
        <v>31</v>
      </c>
    </row>
    <row r="149" spans="8:19" x14ac:dyDescent="0.3">
      <c r="I149" s="47" t="s">
        <v>54</v>
      </c>
      <c r="J149" s="48"/>
      <c r="K149" s="49"/>
      <c r="L149" s="48"/>
      <c r="M149" s="47" t="s">
        <v>35</v>
      </c>
      <c r="N149" s="48"/>
      <c r="O149" s="49"/>
    </row>
    <row r="150" spans="8:19" x14ac:dyDescent="0.3">
      <c r="I150" s="80" t="s">
        <v>40</v>
      </c>
      <c r="J150" s="59" t="s">
        <v>47</v>
      </c>
      <c r="K150" s="81" t="s">
        <v>38</v>
      </c>
      <c r="L150" s="59"/>
      <c r="M150" s="80" t="s">
        <v>40</v>
      </c>
      <c r="N150" s="59" t="s">
        <v>47</v>
      </c>
      <c r="O150" s="81" t="s">
        <v>38</v>
      </c>
    </row>
    <row r="151" spans="8:19" x14ac:dyDescent="0.3">
      <c r="H151" s="69">
        <v>-3</v>
      </c>
      <c r="I151" s="69">
        <f t="shared" ref="I151:I159" si="37">COUNTIF($X$24:$X$43,H151)</f>
        <v>0</v>
      </c>
      <c r="J151" s="70">
        <f>COUNTIF($X$3:$X$22,H151)</f>
        <v>0</v>
      </c>
      <c r="K151" s="51">
        <f t="shared" ref="K151:K159" si="38">COUNTIF($X$3:$X$43,H151)</f>
        <v>0</v>
      </c>
      <c r="L151" s="70"/>
      <c r="M151" s="69">
        <f t="shared" ref="M151:M159" si="39">COUNTIF($AS$24:$AS$43,H151)</f>
        <v>0</v>
      </c>
      <c r="N151" s="70">
        <f t="shared" ref="N151:N159" si="40">COUNTIF($AS$3:$AS$22,H151)</f>
        <v>1</v>
      </c>
      <c r="O151" s="51">
        <f t="shared" ref="O151:O159" si="41">COUNTIF($AS$3:$AS$43,H151)</f>
        <v>1</v>
      </c>
    </row>
    <row r="152" spans="8:19" x14ac:dyDescent="0.3">
      <c r="H152" s="57">
        <v>-2</v>
      </c>
      <c r="I152" s="57">
        <f t="shared" si="37"/>
        <v>0</v>
      </c>
      <c r="J152">
        <f t="shared" ref="J152:J159" si="42">COUNTIF($X$3:$X$22,H152)</f>
        <v>0</v>
      </c>
      <c r="K152" s="9">
        <f t="shared" si="38"/>
        <v>0</v>
      </c>
      <c r="M152" s="57">
        <f t="shared" si="39"/>
        <v>0</v>
      </c>
      <c r="N152">
        <f t="shared" si="40"/>
        <v>0</v>
      </c>
      <c r="O152" s="9">
        <f t="shared" si="41"/>
        <v>0</v>
      </c>
    </row>
    <row r="153" spans="8:19" x14ac:dyDescent="0.3">
      <c r="H153" s="57">
        <v>-1</v>
      </c>
      <c r="I153" s="57">
        <f t="shared" si="37"/>
        <v>0</v>
      </c>
      <c r="J153">
        <f t="shared" si="42"/>
        <v>0</v>
      </c>
      <c r="K153" s="9">
        <f t="shared" si="38"/>
        <v>0</v>
      </c>
      <c r="M153" s="57">
        <f t="shared" si="39"/>
        <v>1</v>
      </c>
      <c r="N153">
        <f t="shared" si="40"/>
        <v>0</v>
      </c>
      <c r="O153" s="9">
        <f t="shared" si="41"/>
        <v>1</v>
      </c>
    </row>
    <row r="154" spans="8:19" x14ac:dyDescent="0.3">
      <c r="H154" s="57">
        <v>0</v>
      </c>
      <c r="I154" s="57">
        <f t="shared" si="37"/>
        <v>2</v>
      </c>
      <c r="J154">
        <f t="shared" si="42"/>
        <v>0</v>
      </c>
      <c r="K154" s="9">
        <f t="shared" si="38"/>
        <v>2</v>
      </c>
      <c r="M154" s="57">
        <f t="shared" si="39"/>
        <v>3</v>
      </c>
      <c r="N154">
        <f t="shared" si="40"/>
        <v>1</v>
      </c>
      <c r="O154" s="9">
        <f t="shared" si="41"/>
        <v>4</v>
      </c>
    </row>
    <row r="155" spans="8:19" x14ac:dyDescent="0.3">
      <c r="H155" s="57">
        <v>1</v>
      </c>
      <c r="I155" s="57">
        <f t="shared" si="37"/>
        <v>5</v>
      </c>
      <c r="J155">
        <f t="shared" si="42"/>
        <v>2</v>
      </c>
      <c r="K155" s="9">
        <f t="shared" si="38"/>
        <v>7</v>
      </c>
      <c r="M155" s="57">
        <f t="shared" si="39"/>
        <v>3</v>
      </c>
      <c r="N155">
        <f t="shared" si="40"/>
        <v>5</v>
      </c>
      <c r="O155" s="9">
        <f t="shared" si="41"/>
        <v>8</v>
      </c>
    </row>
    <row r="156" spans="8:19" x14ac:dyDescent="0.3">
      <c r="H156" s="57">
        <v>2</v>
      </c>
      <c r="I156" s="57">
        <f t="shared" si="37"/>
        <v>7</v>
      </c>
      <c r="J156">
        <f t="shared" si="42"/>
        <v>11</v>
      </c>
      <c r="K156" s="9">
        <f t="shared" si="38"/>
        <v>18</v>
      </c>
      <c r="M156" s="57">
        <f t="shared" si="39"/>
        <v>5</v>
      </c>
      <c r="N156">
        <f t="shared" si="40"/>
        <v>6</v>
      </c>
      <c r="O156" s="9">
        <f t="shared" si="41"/>
        <v>11</v>
      </c>
    </row>
    <row r="157" spans="8:19" x14ac:dyDescent="0.3">
      <c r="H157" s="57">
        <v>3</v>
      </c>
      <c r="I157" s="57">
        <f t="shared" si="37"/>
        <v>4</v>
      </c>
      <c r="J157">
        <f t="shared" si="42"/>
        <v>4</v>
      </c>
      <c r="K157" s="9">
        <f t="shared" si="38"/>
        <v>8</v>
      </c>
      <c r="M157" s="57">
        <f t="shared" si="39"/>
        <v>2</v>
      </c>
      <c r="N157">
        <f t="shared" si="40"/>
        <v>3</v>
      </c>
      <c r="O157" s="9">
        <f t="shared" si="41"/>
        <v>5</v>
      </c>
    </row>
    <row r="158" spans="8:19" x14ac:dyDescent="0.3">
      <c r="H158" s="57">
        <v>4</v>
      </c>
      <c r="I158" s="57">
        <f t="shared" si="37"/>
        <v>0</v>
      </c>
      <c r="J158">
        <f t="shared" si="42"/>
        <v>0</v>
      </c>
      <c r="K158" s="9">
        <f t="shared" si="38"/>
        <v>0</v>
      </c>
      <c r="M158" s="57">
        <f t="shared" si="39"/>
        <v>0</v>
      </c>
      <c r="N158">
        <f t="shared" si="40"/>
        <v>0</v>
      </c>
      <c r="O158" s="9">
        <f t="shared" si="41"/>
        <v>0</v>
      </c>
    </row>
    <row r="159" spans="8:19" x14ac:dyDescent="0.3">
      <c r="H159" s="57">
        <v>5</v>
      </c>
      <c r="I159" s="63">
        <f t="shared" si="37"/>
        <v>0</v>
      </c>
      <c r="J159" s="64">
        <f t="shared" si="42"/>
        <v>1</v>
      </c>
      <c r="K159" s="56">
        <f t="shared" si="38"/>
        <v>1</v>
      </c>
      <c r="L159" s="64"/>
      <c r="M159" s="63">
        <f t="shared" si="39"/>
        <v>0</v>
      </c>
      <c r="N159" s="64">
        <f t="shared" si="40"/>
        <v>1</v>
      </c>
      <c r="O159" s="56">
        <f t="shared" si="41"/>
        <v>1</v>
      </c>
    </row>
    <row r="160" spans="8:19" x14ac:dyDescent="0.3">
      <c r="H160" s="65" t="s">
        <v>38</v>
      </c>
      <c r="I160" s="66">
        <f t="shared" ref="I160:O160" si="43">SUM(I151:I159)</f>
        <v>18</v>
      </c>
      <c r="J160" s="67">
        <f t="shared" si="43"/>
        <v>18</v>
      </c>
      <c r="K160" s="68">
        <f t="shared" si="43"/>
        <v>36</v>
      </c>
      <c r="L160" s="67"/>
      <c r="M160" s="66">
        <f t="shared" si="43"/>
        <v>14</v>
      </c>
      <c r="N160" s="67">
        <f t="shared" si="43"/>
        <v>17</v>
      </c>
      <c r="O160" s="68">
        <f t="shared" si="43"/>
        <v>31</v>
      </c>
    </row>
    <row r="162" spans="8:15" x14ac:dyDescent="0.3">
      <c r="I162" s="47" t="s">
        <v>54</v>
      </c>
      <c r="J162" s="48"/>
      <c r="K162" s="49"/>
      <c r="L162" s="48"/>
      <c r="M162" s="47" t="s">
        <v>35</v>
      </c>
      <c r="N162" s="48"/>
      <c r="O162" s="49"/>
    </row>
    <row r="163" spans="8:15" x14ac:dyDescent="0.3">
      <c r="I163" s="80" t="s">
        <v>40</v>
      </c>
      <c r="J163" s="59" t="s">
        <v>47</v>
      </c>
      <c r="K163" s="81" t="s">
        <v>38</v>
      </c>
      <c r="L163" s="59"/>
      <c r="M163" s="80" t="s">
        <v>40</v>
      </c>
      <c r="N163" s="59" t="s">
        <v>47</v>
      </c>
      <c r="O163" s="81" t="s">
        <v>38</v>
      </c>
    </row>
    <row r="164" spans="8:15" x14ac:dyDescent="0.3">
      <c r="H164" s="69">
        <v>-3</v>
      </c>
      <c r="I164" s="69">
        <f t="shared" ref="I164:I172" si="44">COUNTIF($X$24:$X$43,H164)</f>
        <v>0</v>
      </c>
      <c r="J164" s="70">
        <f>COUNTIF($X$3:$X$22,H164)</f>
        <v>0</v>
      </c>
      <c r="K164" s="51">
        <f t="shared" ref="K164:K172" si="45">COUNTIF($X$3:$X$43,H164)</f>
        <v>0</v>
      </c>
      <c r="L164" s="70"/>
      <c r="M164" s="69">
        <f t="shared" ref="M164:M172" si="46">COUNTIF($AS$24:$AS$43,H164)</f>
        <v>0</v>
      </c>
      <c r="N164" s="70">
        <f t="shared" ref="N164:N172" si="47">COUNTIF($AS$3:$AS$22,H164)</f>
        <v>1</v>
      </c>
      <c r="O164" s="51">
        <f t="shared" ref="O164:O172" si="48">COUNTIF($AS$3:$AS$43,H164)</f>
        <v>1</v>
      </c>
    </row>
    <row r="165" spans="8:15" x14ac:dyDescent="0.3">
      <c r="H165" s="57">
        <v>-2</v>
      </c>
      <c r="I165" s="57">
        <f t="shared" si="44"/>
        <v>0</v>
      </c>
      <c r="J165">
        <f t="shared" ref="J165:J172" si="49">COUNTIF($X$3:$X$22,H165)</f>
        <v>0</v>
      </c>
      <c r="K165" s="9">
        <f t="shared" si="45"/>
        <v>0</v>
      </c>
      <c r="M165" s="57">
        <f t="shared" si="46"/>
        <v>0</v>
      </c>
      <c r="N165">
        <f t="shared" si="47"/>
        <v>0</v>
      </c>
      <c r="O165" s="9">
        <f t="shared" si="48"/>
        <v>0</v>
      </c>
    </row>
    <row r="166" spans="8:15" x14ac:dyDescent="0.3">
      <c r="H166" s="57">
        <v>-1</v>
      </c>
      <c r="I166" s="57">
        <f t="shared" si="44"/>
        <v>0</v>
      </c>
      <c r="J166">
        <f t="shared" si="49"/>
        <v>0</v>
      </c>
      <c r="K166" s="9">
        <f t="shared" si="45"/>
        <v>0</v>
      </c>
      <c r="M166" s="57">
        <f t="shared" si="46"/>
        <v>1</v>
      </c>
      <c r="N166">
        <f t="shared" si="47"/>
        <v>0</v>
      </c>
      <c r="O166" s="9">
        <f t="shared" si="48"/>
        <v>1</v>
      </c>
    </row>
    <row r="167" spans="8:15" x14ac:dyDescent="0.3">
      <c r="H167" s="57">
        <v>0</v>
      </c>
      <c r="I167" s="57">
        <f t="shared" si="44"/>
        <v>2</v>
      </c>
      <c r="J167">
        <f t="shared" si="49"/>
        <v>0</v>
      </c>
      <c r="K167" s="9">
        <f t="shared" si="45"/>
        <v>2</v>
      </c>
      <c r="M167" s="57">
        <f t="shared" si="46"/>
        <v>3</v>
      </c>
      <c r="N167">
        <f t="shared" si="47"/>
        <v>1</v>
      </c>
      <c r="O167" s="9">
        <f t="shared" si="48"/>
        <v>4</v>
      </c>
    </row>
    <row r="168" spans="8:15" x14ac:dyDescent="0.3">
      <c r="H168" s="57">
        <v>1</v>
      </c>
      <c r="I168" s="57">
        <f t="shared" si="44"/>
        <v>5</v>
      </c>
      <c r="J168">
        <f t="shared" si="49"/>
        <v>2</v>
      </c>
      <c r="K168" s="9">
        <f t="shared" si="45"/>
        <v>7</v>
      </c>
      <c r="M168" s="57">
        <f t="shared" si="46"/>
        <v>3</v>
      </c>
      <c r="N168">
        <f t="shared" si="47"/>
        <v>5</v>
      </c>
      <c r="O168" s="9">
        <f t="shared" si="48"/>
        <v>8</v>
      </c>
    </row>
    <row r="169" spans="8:15" x14ac:dyDescent="0.3">
      <c r="H169" s="57">
        <v>2</v>
      </c>
      <c r="I169" s="57">
        <f t="shared" si="44"/>
        <v>7</v>
      </c>
      <c r="J169">
        <f t="shared" si="49"/>
        <v>11</v>
      </c>
      <c r="K169" s="9">
        <f t="shared" si="45"/>
        <v>18</v>
      </c>
      <c r="M169" s="57">
        <f t="shared" si="46"/>
        <v>5</v>
      </c>
      <c r="N169">
        <f t="shared" si="47"/>
        <v>6</v>
      </c>
      <c r="O169" s="9">
        <f t="shared" si="48"/>
        <v>11</v>
      </c>
    </row>
    <row r="170" spans="8:15" x14ac:dyDescent="0.3">
      <c r="H170" s="57">
        <v>3</v>
      </c>
      <c r="I170" s="57">
        <f t="shared" si="44"/>
        <v>4</v>
      </c>
      <c r="J170">
        <f t="shared" si="49"/>
        <v>4</v>
      </c>
      <c r="K170" s="9">
        <f t="shared" si="45"/>
        <v>8</v>
      </c>
      <c r="M170" s="57">
        <f t="shared" si="46"/>
        <v>2</v>
      </c>
      <c r="N170">
        <f t="shared" si="47"/>
        <v>3</v>
      </c>
      <c r="O170" s="9">
        <f t="shared" si="48"/>
        <v>5</v>
      </c>
    </row>
    <row r="171" spans="8:15" x14ac:dyDescent="0.3">
      <c r="H171" s="57">
        <v>4</v>
      </c>
      <c r="I171" s="57">
        <f t="shared" si="44"/>
        <v>0</v>
      </c>
      <c r="J171">
        <f t="shared" si="49"/>
        <v>0</v>
      </c>
      <c r="K171" s="9">
        <f t="shared" si="45"/>
        <v>0</v>
      </c>
      <c r="M171" s="57">
        <f t="shared" si="46"/>
        <v>0</v>
      </c>
      <c r="N171">
        <f t="shared" si="47"/>
        <v>0</v>
      </c>
      <c r="O171" s="9">
        <f t="shared" si="48"/>
        <v>0</v>
      </c>
    </row>
    <row r="172" spans="8:15" x14ac:dyDescent="0.3">
      <c r="H172" s="57">
        <v>5</v>
      </c>
      <c r="I172" s="63">
        <f t="shared" si="44"/>
        <v>0</v>
      </c>
      <c r="J172" s="64">
        <f t="shared" si="49"/>
        <v>1</v>
      </c>
      <c r="K172" s="56">
        <f t="shared" si="45"/>
        <v>1</v>
      </c>
      <c r="L172" s="64"/>
      <c r="M172" s="63">
        <f t="shared" si="46"/>
        <v>0</v>
      </c>
      <c r="N172" s="64">
        <f t="shared" si="47"/>
        <v>1</v>
      </c>
      <c r="O172" s="56">
        <f t="shared" si="48"/>
        <v>1</v>
      </c>
    </row>
    <row r="173" spans="8:15" x14ac:dyDescent="0.3">
      <c r="H173" s="65" t="s">
        <v>38</v>
      </c>
      <c r="I173" s="66">
        <f t="shared" ref="I173:O173" si="50">SUM(I164:I172)</f>
        <v>18</v>
      </c>
      <c r="J173" s="67">
        <f t="shared" si="50"/>
        <v>18</v>
      </c>
      <c r="K173" s="68">
        <f t="shared" si="50"/>
        <v>36</v>
      </c>
      <c r="L173" s="67"/>
      <c r="M173" s="66">
        <f t="shared" si="50"/>
        <v>14</v>
      </c>
      <c r="N173" s="67">
        <f t="shared" si="50"/>
        <v>17</v>
      </c>
      <c r="O173" s="68">
        <f t="shared" si="50"/>
        <v>31</v>
      </c>
    </row>
    <row r="179" spans="8:15" x14ac:dyDescent="0.3">
      <c r="I179" s="47" t="s">
        <v>54</v>
      </c>
      <c r="J179" s="48"/>
      <c r="K179" s="49"/>
      <c r="L179" s="48"/>
      <c r="M179" s="47" t="s">
        <v>35</v>
      </c>
      <c r="N179" s="48"/>
      <c r="O179" s="49"/>
    </row>
    <row r="180" spans="8:15" x14ac:dyDescent="0.3">
      <c r="I180" s="80" t="s">
        <v>41</v>
      </c>
      <c r="J180" s="59" t="s">
        <v>46</v>
      </c>
      <c r="K180" s="81" t="s">
        <v>38</v>
      </c>
      <c r="L180" s="59"/>
      <c r="M180" s="80" t="s">
        <v>41</v>
      </c>
      <c r="N180" s="59" t="s">
        <v>46</v>
      </c>
      <c r="O180" s="81" t="s">
        <v>38</v>
      </c>
    </row>
    <row r="181" spans="8:15" x14ac:dyDescent="0.3">
      <c r="H181" s="69">
        <v>-3</v>
      </c>
      <c r="I181" s="69">
        <f>COUNTIFS($F$3:$F$43,47,$X$3:$X$43,H181)+COUNTIFS($F$3:$F$43,53,$X$3:$X$43,H181)</f>
        <v>0</v>
      </c>
      <c r="J181" s="69">
        <f>COUNTIFS($F$3:$F$43,61,$X$3:$X$43,H181)+COUNTIFS($F$3:$F$43,65,$X$3:$X$43,H181)+COUNTIFS($F$3:$F$43,71,$X$3:$X$43,H181)</f>
        <v>0</v>
      </c>
      <c r="K181" s="51">
        <f>COUNTIF($X$3:$X$43,H181)</f>
        <v>0</v>
      </c>
      <c r="L181" s="70"/>
      <c r="M181" s="69">
        <f t="shared" ref="M181:M189" si="51">COUNTIFS($F$3:$F$43,47,$AS$3:$AS$43,H181)+COUNTIFS($F$3:$F$43,53,$AS$3:$AS$43,H181)</f>
        <v>0</v>
      </c>
      <c r="N181" s="69">
        <f>COUNTIFS($F$3:$F$43,61,$AS$3:$AS$43,H181)+COUNTIFS($F$3:$F$43,65,$AS$3:$AS$43,H181)+COUNTIFS($F$3:$F$43,71,$AS$3:$AS$43,H181)</f>
        <v>1</v>
      </c>
      <c r="O181" s="51">
        <f>COUNTIF($AS$3:$AS$43,H181)</f>
        <v>1</v>
      </c>
    </row>
    <row r="182" spans="8:15" x14ac:dyDescent="0.3">
      <c r="H182" s="57">
        <v>-2</v>
      </c>
      <c r="I182" s="57">
        <f t="shared" ref="I182:I189" si="52">COUNTIFS($F$3:$F$43,47,$X$3:$X$43,H182)+COUNTIFS($F$3:$F$43,53,$X$3:$X$43,H182)</f>
        <v>0</v>
      </c>
      <c r="J182">
        <f t="shared" ref="J182:J189" si="53">COUNTIFS($F$3:$F$43,61,$X$3:$X$43,H182)+COUNTIFS($F$3:$F$43,65,$X$3:$X$43,H182)+COUNTIFS($F$3:$F$43,71,$X$3:$X$43,H182)</f>
        <v>0</v>
      </c>
      <c r="K182" s="9">
        <f t="shared" ref="K182:K189" si="54">COUNTIF($X$3:$X$43,H182)</f>
        <v>0</v>
      </c>
      <c r="M182" s="57">
        <f t="shared" si="51"/>
        <v>0</v>
      </c>
      <c r="N182">
        <f t="shared" ref="N182:N189" si="55">COUNTIFS($F$3:$F$43,61,$AS$3:$AS$43,H182)+COUNTIFS($F$3:$F$43,65,$AS$3:$AS$43,H182)+COUNTIFS($F$3:$F$43,71,$AS$3:$AS$43,H182)</f>
        <v>0</v>
      </c>
      <c r="O182" s="9">
        <f t="shared" ref="O182:O189" si="56">COUNTIF($AS$3:$AS$43,H182)</f>
        <v>0</v>
      </c>
    </row>
    <row r="183" spans="8:15" x14ac:dyDescent="0.3">
      <c r="H183" s="57">
        <v>-1</v>
      </c>
      <c r="I183" s="57">
        <f t="shared" si="52"/>
        <v>0</v>
      </c>
      <c r="J183">
        <f t="shared" si="53"/>
        <v>0</v>
      </c>
      <c r="K183" s="9">
        <f t="shared" si="54"/>
        <v>0</v>
      </c>
      <c r="M183" s="57">
        <f t="shared" si="51"/>
        <v>0</v>
      </c>
      <c r="N183">
        <f t="shared" si="55"/>
        <v>1</v>
      </c>
      <c r="O183" s="9">
        <f t="shared" si="56"/>
        <v>1</v>
      </c>
    </row>
    <row r="184" spans="8:15" x14ac:dyDescent="0.3">
      <c r="H184" s="57">
        <v>0</v>
      </c>
      <c r="I184" s="57">
        <f t="shared" si="52"/>
        <v>2</v>
      </c>
      <c r="J184">
        <f t="shared" si="53"/>
        <v>0</v>
      </c>
      <c r="K184" s="9">
        <f t="shared" si="54"/>
        <v>2</v>
      </c>
      <c r="M184" s="57">
        <f t="shared" si="51"/>
        <v>3</v>
      </c>
      <c r="N184">
        <f t="shared" si="55"/>
        <v>1</v>
      </c>
      <c r="O184" s="9">
        <f t="shared" si="56"/>
        <v>4</v>
      </c>
    </row>
    <row r="185" spans="8:15" x14ac:dyDescent="0.3">
      <c r="H185" s="57">
        <v>1</v>
      </c>
      <c r="I185" s="57">
        <f t="shared" si="52"/>
        <v>4</v>
      </c>
      <c r="J185">
        <f t="shared" si="53"/>
        <v>3</v>
      </c>
      <c r="K185" s="9">
        <f t="shared" si="54"/>
        <v>7</v>
      </c>
      <c r="M185" s="57">
        <f t="shared" si="51"/>
        <v>5</v>
      </c>
      <c r="N185">
        <f t="shared" si="55"/>
        <v>3</v>
      </c>
      <c r="O185" s="9">
        <f t="shared" si="56"/>
        <v>8</v>
      </c>
    </row>
    <row r="186" spans="8:15" x14ac:dyDescent="0.3">
      <c r="H186" s="57">
        <v>2</v>
      </c>
      <c r="I186" s="57">
        <f t="shared" si="52"/>
        <v>12</v>
      </c>
      <c r="J186">
        <f t="shared" si="53"/>
        <v>6</v>
      </c>
      <c r="K186" s="9">
        <f t="shared" si="54"/>
        <v>18</v>
      </c>
      <c r="M186" s="57">
        <f t="shared" si="51"/>
        <v>9</v>
      </c>
      <c r="N186">
        <f t="shared" si="55"/>
        <v>2</v>
      </c>
      <c r="O186" s="9">
        <f t="shared" si="56"/>
        <v>11</v>
      </c>
    </row>
    <row r="187" spans="8:15" x14ac:dyDescent="0.3">
      <c r="H187" s="57">
        <v>3</v>
      </c>
      <c r="I187" s="57">
        <f t="shared" si="52"/>
        <v>0</v>
      </c>
      <c r="J187">
        <f t="shared" si="53"/>
        <v>8</v>
      </c>
      <c r="K187" s="9">
        <f t="shared" si="54"/>
        <v>8</v>
      </c>
      <c r="M187" s="57">
        <f t="shared" si="51"/>
        <v>0</v>
      </c>
      <c r="N187">
        <f t="shared" si="55"/>
        <v>5</v>
      </c>
      <c r="O187" s="9">
        <f t="shared" si="56"/>
        <v>5</v>
      </c>
    </row>
    <row r="188" spans="8:15" x14ac:dyDescent="0.3">
      <c r="H188" s="57">
        <v>4</v>
      </c>
      <c r="I188" s="57">
        <f t="shared" si="52"/>
        <v>0</v>
      </c>
      <c r="J188">
        <f t="shared" si="53"/>
        <v>0</v>
      </c>
      <c r="K188" s="9">
        <f t="shared" si="54"/>
        <v>0</v>
      </c>
      <c r="M188" s="57">
        <f t="shared" si="51"/>
        <v>0</v>
      </c>
      <c r="N188">
        <f t="shared" si="55"/>
        <v>0</v>
      </c>
      <c r="O188" s="9">
        <f t="shared" si="56"/>
        <v>0</v>
      </c>
    </row>
    <row r="189" spans="8:15" x14ac:dyDescent="0.3">
      <c r="H189" s="57">
        <v>5</v>
      </c>
      <c r="I189" s="63">
        <f t="shared" si="52"/>
        <v>0</v>
      </c>
      <c r="J189" s="64">
        <f t="shared" si="53"/>
        <v>1</v>
      </c>
      <c r="K189" s="56">
        <f t="shared" si="54"/>
        <v>1</v>
      </c>
      <c r="L189" s="64"/>
      <c r="M189" s="63">
        <f t="shared" si="51"/>
        <v>0</v>
      </c>
      <c r="N189" s="64">
        <f t="shared" si="55"/>
        <v>1</v>
      </c>
      <c r="O189" s="56">
        <f t="shared" si="56"/>
        <v>1</v>
      </c>
    </row>
    <row r="190" spans="8:15" x14ac:dyDescent="0.3">
      <c r="H190" s="65" t="s">
        <v>38</v>
      </c>
      <c r="I190" s="66">
        <f t="shared" ref="I190:N190" si="57">SUM(I181:I189)</f>
        <v>18</v>
      </c>
      <c r="J190" s="67">
        <f t="shared" si="57"/>
        <v>18</v>
      </c>
      <c r="K190" s="68">
        <f t="shared" si="57"/>
        <v>36</v>
      </c>
      <c r="L190" s="67"/>
      <c r="M190" s="66">
        <f t="shared" si="57"/>
        <v>17</v>
      </c>
      <c r="N190" s="67">
        <f t="shared" si="57"/>
        <v>14</v>
      </c>
      <c r="O190" s="68">
        <f>SUM(O181:O189)</f>
        <v>31</v>
      </c>
    </row>
    <row r="192" spans="8:15" x14ac:dyDescent="0.3">
      <c r="I192" s="47" t="s">
        <v>54</v>
      </c>
      <c r="J192" s="48"/>
      <c r="K192" s="49"/>
      <c r="L192" s="48"/>
      <c r="M192" s="47" t="s">
        <v>35</v>
      </c>
      <c r="N192" s="48"/>
      <c r="O192" s="49"/>
    </row>
    <row r="193" spans="8:15" x14ac:dyDescent="0.3">
      <c r="I193" s="80" t="s">
        <v>41</v>
      </c>
      <c r="J193" s="59" t="s">
        <v>46</v>
      </c>
      <c r="K193" s="81" t="s">
        <v>38</v>
      </c>
      <c r="L193" s="59"/>
      <c r="M193" s="80" t="s">
        <v>41</v>
      </c>
      <c r="N193" s="59" t="s">
        <v>46</v>
      </c>
      <c r="O193" s="81" t="s">
        <v>38</v>
      </c>
    </row>
    <row r="194" spans="8:15" x14ac:dyDescent="0.3">
      <c r="H194" s="44" t="s">
        <v>51</v>
      </c>
      <c r="I194" s="69">
        <f>SUM(I181:I183)</f>
        <v>0</v>
      </c>
      <c r="J194" s="70">
        <f>SUM(J181:J183)</f>
        <v>0</v>
      </c>
      <c r="K194" s="70">
        <f>SUM(K181:K183)</f>
        <v>0</v>
      </c>
      <c r="L194" s="70"/>
      <c r="M194" s="69">
        <f>SUM(M181:M183)</f>
        <v>0</v>
      </c>
      <c r="N194" s="70">
        <f>SUM(N181:N183)</f>
        <v>2</v>
      </c>
      <c r="O194" s="51">
        <f>SUM(O181:O183)</f>
        <v>2</v>
      </c>
    </row>
    <row r="195" spans="8:15" x14ac:dyDescent="0.3">
      <c r="H195" s="58" t="s">
        <v>52</v>
      </c>
      <c r="I195" s="57">
        <f>SUM(I184)</f>
        <v>2</v>
      </c>
      <c r="J195">
        <f>SUM(J184)</f>
        <v>0</v>
      </c>
      <c r="K195" s="9">
        <f>SUM(K184)</f>
        <v>2</v>
      </c>
      <c r="M195" s="57">
        <f>SUM(M184)</f>
        <v>3</v>
      </c>
      <c r="N195">
        <f>SUM(N184)</f>
        <v>1</v>
      </c>
      <c r="O195" s="9">
        <f>SUM(O184)</f>
        <v>4</v>
      </c>
    </row>
    <row r="196" spans="8:15" x14ac:dyDescent="0.3">
      <c r="H196" s="62" t="s">
        <v>53</v>
      </c>
      <c r="I196" s="63">
        <f>SUM(I185:I189)</f>
        <v>16</v>
      </c>
      <c r="J196" s="64">
        <f>SUM(J185:J189)</f>
        <v>18</v>
      </c>
      <c r="K196" s="56">
        <f>SUM(K185:K189)</f>
        <v>34</v>
      </c>
      <c r="L196" s="64"/>
      <c r="M196" s="63">
        <f>SUM(M185:M189)</f>
        <v>14</v>
      </c>
      <c r="N196" s="64">
        <f>SUM(N185:N189)</f>
        <v>11</v>
      </c>
      <c r="O196" s="56">
        <f>SUM(O185:O189)</f>
        <v>25</v>
      </c>
    </row>
    <row r="197" spans="8:15" x14ac:dyDescent="0.3">
      <c r="H197" s="44" t="s">
        <v>51</v>
      </c>
      <c r="I197" s="82">
        <f>SUM(I181:I183)/I190</f>
        <v>0</v>
      </c>
      <c r="J197" s="83">
        <f>SUM(J181:J183)/J190</f>
        <v>0</v>
      </c>
      <c r="K197" s="83">
        <f>SUM(K181:K183)/K190</f>
        <v>0</v>
      </c>
      <c r="L197" s="83"/>
      <c r="M197" s="71">
        <f>SUM(M181:M183)/M190</f>
        <v>0</v>
      </c>
      <c r="N197" s="72">
        <f>SUM(N181:N183)/N190</f>
        <v>0.14285714285714285</v>
      </c>
      <c r="O197" s="73">
        <f>SUM(O181:O183)/O190</f>
        <v>6.4516129032258063E-2</v>
      </c>
    </row>
    <row r="198" spans="8:15" x14ac:dyDescent="0.3">
      <c r="H198" s="58" t="s">
        <v>52</v>
      </c>
      <c r="I198" s="84">
        <f>SUM(I184)/I190</f>
        <v>0.1111111111111111</v>
      </c>
      <c r="J198" s="85">
        <f>SUM(J184)/J190</f>
        <v>0</v>
      </c>
      <c r="K198" s="86">
        <f>SUM(K184)/K190</f>
        <v>5.5555555555555552E-2</v>
      </c>
      <c r="L198" s="85"/>
      <c r="M198" s="74">
        <f>SUM(M184)/M190</f>
        <v>0.17647058823529413</v>
      </c>
      <c r="N198" s="75">
        <f>SUM(N184)/N190</f>
        <v>7.1428571428571425E-2</v>
      </c>
      <c r="O198" s="76">
        <f>SUM(O184)/O190</f>
        <v>0.12903225806451613</v>
      </c>
    </row>
    <row r="199" spans="8:15" x14ac:dyDescent="0.3">
      <c r="H199" s="62" t="s">
        <v>53</v>
      </c>
      <c r="I199" s="87">
        <f>SUM(I185:I189)/I190</f>
        <v>0.88888888888888884</v>
      </c>
      <c r="J199" s="88">
        <f>SUM(J185:J189)/J190</f>
        <v>1</v>
      </c>
      <c r="K199" s="89">
        <f>SUM(K185:K189)/K190</f>
        <v>0.94444444444444442</v>
      </c>
      <c r="L199" s="88"/>
      <c r="M199" s="77">
        <f>SUM(M185:M189)/M190</f>
        <v>0.82352941176470584</v>
      </c>
      <c r="N199" s="78">
        <f>SUM(N185:N189)/N190</f>
        <v>0.7857142857142857</v>
      </c>
      <c r="O199" s="79">
        <f>SUM(O185:O189)/O190</f>
        <v>0.80645161290322576</v>
      </c>
    </row>
  </sheetData>
  <mergeCells count="22">
    <mergeCell ref="BD1:BF1"/>
    <mergeCell ref="BG1:BI1"/>
    <mergeCell ref="BJ1:BL1"/>
    <mergeCell ref="BM1:BO1"/>
    <mergeCell ref="AL1:AN1"/>
    <mergeCell ref="AO1:AQ1"/>
    <mergeCell ref="AR1:AT1"/>
    <mergeCell ref="AU1:AW1"/>
    <mergeCell ref="AX1:AZ1"/>
    <mergeCell ref="BA1:BC1"/>
    <mergeCell ref="AI1:AK1"/>
    <mergeCell ref="A1:E1"/>
    <mergeCell ref="F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conditionalFormatting sqref="F3:F43 F45">
    <cfRule type="cellIs" dxfId="0" priority="1" operator="greaterThanOrEqual">
      <formula>61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Trejo</dc:creator>
  <cp:lastModifiedBy>Kiran Kokilepersaud</cp:lastModifiedBy>
  <dcterms:created xsi:type="dcterms:W3CDTF">2021-06-16T16:54:40Z</dcterms:created>
  <dcterms:modified xsi:type="dcterms:W3CDTF">2021-07-31T12:36:23Z</dcterms:modified>
</cp:coreProperties>
</file>