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NL">'RELEVANCIA-PUNTAJE'!$E$4</definedName>
    <definedName name="MR_CL">'RELEVANCIA-PUNTAJE'!$B$3</definedName>
    <definedName name="PR_TL">'RELEVANCIA-PUNTAJE'!$B$5</definedName>
    <definedName name="MR_NL">'RELEVANCIA-PUNTAJE'!$E$3</definedName>
    <definedName name="RE_TL">'RELEVANCIA-PUNTAJE'!$B$4</definedName>
    <definedName name="TL">'RELEVANCIA-PUNTAJE'!$B$2</definedName>
    <definedName name="RE">'RELEVANCIA-PUNTAJE'!$A$4</definedName>
    <definedName name="RE_ML">'RELEVANCIA-PUNTAJE'!$D$4</definedName>
    <definedName name="MR">'RELEVANCIA-PUNTAJE'!$A$3</definedName>
    <definedName name="ML">'RELEVANCIA-PUNTAJE'!$D$2</definedName>
    <definedName name="MR_L">'RELEVANCIA-PUNTAJE'!$C$3</definedName>
    <definedName name="NL">'RELEVANCIA-PUNTAJE'!$E$2</definedName>
    <definedName name="L">'RELEVANCIA-PUNTAJE'!$C$2</definedName>
    <definedName name="CL">'RELEVANCIA-PUNTAJE'!$B$2</definedName>
    <definedName name="MR_ML">'RELEVANCIA-PUNTAJE'!$D$3</definedName>
    <definedName name="MR_TL">'RELEVANCIA-PUNTAJE'!$B$3</definedName>
    <definedName name="PR_ML">'RELEVANCIA-PUNTAJE'!$D$5</definedName>
    <definedName name="PR_NL">'RELEVANCIA-PUNTAJE'!$E$5</definedName>
    <definedName name="PR">'RELEVANCIA-PUNTAJE'!$A$5</definedName>
  </definedNames>
  <calcPr/>
  <extLst>
    <ext uri="GoogleSheetsCustomDataVersion2">
      <go:sheetsCustomData xmlns:go="http://customooxmlschemas.google.com/" r:id="rId10" roundtripDataChecksum="9GQkUWTrugy7hIcyMr0rIcmPd2HuLlnZYuXQ24KVwOg="/>
    </ext>
  </extLst>
</workbook>
</file>

<file path=xl/sharedStrings.xml><?xml version="1.0" encoding="utf-8"?>
<sst xmlns="http://schemas.openxmlformats.org/spreadsheetml/2006/main" count="92" uniqueCount="74">
  <si>
    <t>INTEGRANTES</t>
  </si>
  <si>
    <t>GRUPAL</t>
  </si>
  <si>
    <t>Josue Rojas</t>
  </si>
  <si>
    <t>Ignacio Villela</t>
  </si>
  <si>
    <t>Miguel Boorne</t>
  </si>
  <si>
    <t>Nivel de Logro</t>
  </si>
  <si>
    <t>NIVELES DE LOGRO Y PUNTAJES</t>
  </si>
  <si>
    <t>Aspectos a Evaluar</t>
  </si>
  <si>
    <t>Completamente logrado</t>
  </si>
  <si>
    <t>Logrado</t>
  </si>
  <si>
    <t>Logro Incipiente</t>
  </si>
  <si>
    <t>No logrado</t>
  </si>
  <si>
    <t>Logro incipiente</t>
  </si>
  <si>
    <t>Puntaje</t>
  </si>
  <si>
    <t>Nota</t>
  </si>
  <si>
    <t>X</t>
  </si>
  <si>
    <t>Mejorar el problema</t>
  </si>
  <si>
    <t>Mejorar Objetivos</t>
  </si>
  <si>
    <t>Colocar las competencias de acuerdo a lo que dice la institución</t>
  </si>
  <si>
    <t>Arreglar la arquitectura</t>
  </si>
  <si>
    <t>Colocar nombres en las tecnologías</t>
  </si>
  <si>
    <t>Modelo presentar de una manera más amigable</t>
  </si>
  <si>
    <t xml:space="preserve">La aplicación no se logró ver </t>
  </si>
  <si>
    <t>El Jira no está actualizado</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</si>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</sst>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2.0"/>
      <color rgb="FF000000"/>
      <name val="Arial"/>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8">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00FF00"/>
        <bgColor rgb="FF00FF00"/>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0" fillId="0" fontId="3" numFmtId="0" xfId="0" applyFont="1"/>
    <xf borderId="1" fillId="2" fontId="1" numFmtId="164" xfId="0" applyAlignment="1" applyBorder="1" applyFont="1" applyNumberFormat="1">
      <alignment horizontal="center"/>
    </xf>
    <xf borderId="0" fillId="0" fontId="1" numFmtId="164" xfId="0" applyFont="1" applyNumberFormat="1"/>
    <xf borderId="2"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2" fillId="4" fontId="6" numFmtId="0" xfId="0" applyAlignment="1" applyBorder="1" applyFont="1">
      <alignment horizontal="center" vertical="center"/>
    </xf>
    <xf borderId="3"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2" fillId="0" fontId="10" numFmtId="0" xfId="0" applyBorder="1" applyFont="1"/>
    <xf borderId="1" fillId="5" fontId="1" numFmtId="0" xfId="0" applyBorder="1" applyFill="1" applyFont="1"/>
    <xf borderId="3"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0" fillId="6" fontId="1" numFmtId="0" xfId="0" applyFill="1" applyFont="1"/>
    <xf borderId="0" fillId="0" fontId="1" numFmtId="0" xfId="0" applyFont="1"/>
    <xf borderId="9" fillId="7" fontId="12" numFmtId="0" xfId="0" applyAlignment="1" applyBorder="1" applyFill="1" applyFont="1">
      <alignment horizontal="center" shrinkToFit="0" vertical="center" wrapText="1"/>
    </xf>
    <xf borderId="10" fillId="7"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7" fontId="13" numFmtId="0" xfId="0" applyAlignment="1" applyBorder="1" applyFont="1">
      <alignment horizontal="center" shrinkToFit="0" vertical="center" wrapText="1"/>
    </xf>
    <xf borderId="14" fillId="7" fontId="13" numFmtId="0" xfId="0" applyAlignment="1" applyBorder="1" applyFont="1">
      <alignment horizontal="center" shrinkToFit="0" vertical="center" wrapText="1"/>
    </xf>
    <xf borderId="14" fillId="7" fontId="12" numFmtId="0" xfId="0" applyAlignment="1" applyBorder="1" applyFont="1">
      <alignment horizontal="center" shrinkToFit="0" vertical="center" wrapText="1"/>
    </xf>
    <xf borderId="15" fillId="0" fontId="7" numFmtId="0" xfId="0" applyBorder="1" applyFont="1"/>
    <xf borderId="14" fillId="7"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447675</xdr:colOff>
      <xdr:row>25</xdr:row>
      <xdr:rowOff>76200</xdr:rowOff>
    </xdr:from>
    <xdr:ext cx="5743575" cy="7124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5.1</v>
      </c>
      <c r="G4" s="7"/>
    </row>
    <row r="5">
      <c r="A5" s="4">
        <v>2.0</v>
      </c>
      <c r="B5" s="5" t="s">
        <v>3</v>
      </c>
      <c r="C5" s="6">
        <f>EVALUACION2!$C$22</f>
        <v>5.1</v>
      </c>
      <c r="G5" s="7"/>
    </row>
    <row r="6">
      <c r="A6" s="4">
        <v>3.0</v>
      </c>
      <c r="B6" s="5" t="s">
        <v>4</v>
      </c>
      <c r="C6" s="6">
        <f>EVALUACION2!$C$22</f>
        <v>5.1</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12</v>
      </c>
      <c r="D15" s="19" t="str">
        <f>IF($C15=CL,"X","")</f>
        <v/>
      </c>
      <c r="E15" s="19" t="str">
        <f>IF(D15="X",100*0.25,"")</f>
        <v/>
      </c>
      <c r="F15" s="19" t="str">
        <f>IF($C15=L,"X","")</f>
        <v/>
      </c>
      <c r="G15" s="19" t="str">
        <f>IF(F15="X",60*0.25,"")</f>
        <v/>
      </c>
      <c r="H15" s="19" t="str">
        <f>IF($C15=ML,"X","")</f>
        <v>X</v>
      </c>
      <c r="I15" s="19">
        <f>IF(H15="X",30*0.25,"")</f>
        <v>7.5</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9</v>
      </c>
      <c r="D18" s="19" t="str">
        <f>IF($C18=CL,"X","")</f>
        <v/>
      </c>
      <c r="E18" s="19" t="str">
        <f>IF(D18="X",100*0.2,"")</f>
        <v/>
      </c>
      <c r="F18" s="19" t="str">
        <f>IF($C18=L,"X","")</f>
        <v>X</v>
      </c>
      <c r="G18" s="19">
        <f>IF(F18="X",60*0.2,"")</f>
        <v>12</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13</v>
      </c>
      <c r="C21" s="21">
        <f>E21+G21+I21+K21</f>
        <v>74.5</v>
      </c>
      <c r="D21" s="22"/>
      <c r="E21" s="22">
        <f>SUM(E13:E20)</f>
        <v>55</v>
      </c>
      <c r="F21" s="22"/>
      <c r="G21" s="22">
        <f>SUM(G13:G20)</f>
        <v>12</v>
      </c>
      <c r="H21" s="22"/>
      <c r="I21" s="22">
        <f>SUM(I13:I20)</f>
        <v>7.5</v>
      </c>
      <c r="J21" s="22"/>
      <c r="K21" s="22">
        <f>SUM(K13:K20)</f>
        <v>0</v>
      </c>
    </row>
    <row r="22" ht="15.75" customHeight="1" outlineLevel="1">
      <c r="A22" s="16"/>
      <c r="B22" s="23" t="s">
        <v>14</v>
      </c>
      <c r="C22" s="24">
        <f>VLOOKUP(C21,ESCALA_IEP!A2:B202,2,FALSE)</f>
        <v>5.1</v>
      </c>
    </row>
    <row r="23" ht="15.75" customHeight="1">
      <c r="D23" s="25" t="s">
        <v>15</v>
      </c>
    </row>
    <row r="24" ht="48.0" customHeight="1">
      <c r="B24" s="26"/>
    </row>
    <row r="25" ht="15.75" customHeight="1">
      <c r="B25" s="27"/>
      <c r="C25" s="28"/>
    </row>
    <row r="26" ht="30.75" customHeight="1">
      <c r="B26" s="29"/>
    </row>
    <row r="27" ht="15.75" customHeight="1">
      <c r="B27" s="30" t="s">
        <v>16</v>
      </c>
    </row>
    <row r="28" ht="15.75" customHeight="1">
      <c r="B28" s="30" t="s">
        <v>17</v>
      </c>
    </row>
    <row r="29" ht="15.75" customHeight="1">
      <c r="B29" s="30" t="s">
        <v>18</v>
      </c>
    </row>
    <row r="30" ht="15.75" customHeight="1">
      <c r="B30" s="31" t="s">
        <v>19</v>
      </c>
    </row>
    <row r="31" ht="15.75" customHeight="1">
      <c r="B31" s="30" t="s">
        <v>20</v>
      </c>
    </row>
    <row r="32" ht="15.75" customHeight="1">
      <c r="B32" s="30" t="s">
        <v>21</v>
      </c>
    </row>
    <row r="33" ht="15.75" customHeight="1">
      <c r="B33" s="31" t="s">
        <v>22</v>
      </c>
    </row>
    <row r="34" ht="15.75" customHeight="1"/>
    <row r="35" ht="15.75" customHeight="1">
      <c r="B35" s="31" t="s">
        <v>23</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86"/>
    <col customWidth="1" min="7" max="26" width="10.71"/>
  </cols>
  <sheetData>
    <row r="1">
      <c r="A1" s="32" t="s">
        <v>24</v>
      </c>
      <c r="B1" s="33" t="s">
        <v>25</v>
      </c>
      <c r="C1" s="34"/>
      <c r="D1" s="34"/>
      <c r="E1" s="35"/>
      <c r="F1" s="32" t="s">
        <v>26</v>
      </c>
    </row>
    <row r="2">
      <c r="A2" s="36"/>
      <c r="B2" s="37" t="s">
        <v>27</v>
      </c>
      <c r="C2" s="37" t="s">
        <v>28</v>
      </c>
      <c r="D2" s="38" t="s">
        <v>29</v>
      </c>
      <c r="E2" s="39" t="s">
        <v>11</v>
      </c>
      <c r="F2" s="36"/>
    </row>
    <row r="3">
      <c r="A3" s="40"/>
      <c r="B3" s="40"/>
      <c r="C3" s="40"/>
      <c r="D3" s="41">
        <v>-0.3</v>
      </c>
      <c r="E3" s="41">
        <v>0.0</v>
      </c>
      <c r="F3" s="42"/>
    </row>
    <row r="4">
      <c r="A4" s="43" t="s">
        <v>30</v>
      </c>
      <c r="B4" s="43" t="s">
        <v>31</v>
      </c>
      <c r="C4" s="43" t="s">
        <v>32</v>
      </c>
      <c r="D4" s="43" t="s">
        <v>33</v>
      </c>
      <c r="E4" s="43" t="s">
        <v>34</v>
      </c>
      <c r="F4" s="44">
        <v>10.0</v>
      </c>
    </row>
    <row r="5">
      <c r="A5" s="43" t="s">
        <v>35</v>
      </c>
      <c r="B5" s="43" t="s">
        <v>36</v>
      </c>
      <c r="C5" s="43" t="s">
        <v>37</v>
      </c>
      <c r="D5" s="43" t="s">
        <v>38</v>
      </c>
      <c r="E5" s="43" t="s">
        <v>39</v>
      </c>
      <c r="F5" s="44">
        <v>10.0</v>
      </c>
    </row>
    <row r="6">
      <c r="A6" s="43" t="s">
        <v>40</v>
      </c>
      <c r="B6" s="43" t="s">
        <v>41</v>
      </c>
      <c r="C6" s="43" t="s">
        <v>42</v>
      </c>
      <c r="D6" s="43" t="s">
        <v>43</v>
      </c>
      <c r="E6" s="43" t="s">
        <v>44</v>
      </c>
      <c r="F6" s="44">
        <v>25.0</v>
      </c>
    </row>
    <row r="7">
      <c r="A7" s="43" t="s">
        <v>45</v>
      </c>
      <c r="B7" s="43" t="s">
        <v>46</v>
      </c>
      <c r="C7" s="43" t="s">
        <v>47</v>
      </c>
      <c r="D7" s="43" t="s">
        <v>48</v>
      </c>
      <c r="E7" s="43" t="s">
        <v>49</v>
      </c>
      <c r="F7" s="44">
        <v>5.0</v>
      </c>
    </row>
    <row r="8">
      <c r="A8" s="43" t="s">
        <v>50</v>
      </c>
      <c r="B8" s="43" t="s">
        <v>51</v>
      </c>
      <c r="C8" s="43" t="s">
        <v>52</v>
      </c>
      <c r="D8" s="43" t="s">
        <v>53</v>
      </c>
      <c r="E8" s="43" t="s">
        <v>54</v>
      </c>
      <c r="F8" s="45">
        <v>5.0</v>
      </c>
    </row>
    <row r="9">
      <c r="A9" s="43" t="s">
        <v>55</v>
      </c>
      <c r="B9" s="43" t="s">
        <v>56</v>
      </c>
      <c r="C9" s="43" t="s">
        <v>57</v>
      </c>
      <c r="D9" s="43" t="s">
        <v>58</v>
      </c>
      <c r="E9" s="43" t="s">
        <v>59</v>
      </c>
      <c r="F9" s="44">
        <v>20.0</v>
      </c>
    </row>
    <row r="10">
      <c r="A10" s="46" t="s">
        <v>60</v>
      </c>
      <c r="B10" s="46" t="s">
        <v>61</v>
      </c>
      <c r="C10" s="46" t="s">
        <v>62</v>
      </c>
      <c r="D10" s="46" t="s">
        <v>63</v>
      </c>
      <c r="E10" s="46" t="s">
        <v>64</v>
      </c>
      <c r="F10" s="47">
        <v>15.0</v>
      </c>
    </row>
    <row r="11" ht="81.0" customHeight="1">
      <c r="A11" s="43" t="s">
        <v>65</v>
      </c>
      <c r="B11" s="43" t="s">
        <v>66</v>
      </c>
      <c r="C11" s="43" t="s">
        <v>67</v>
      </c>
      <c r="D11" s="43" t="s">
        <v>68</v>
      </c>
      <c r="E11" s="43" t="s">
        <v>69</v>
      </c>
      <c r="F11" s="48">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13</v>
      </c>
      <c r="B1" s="25" t="s">
        <v>14</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70</v>
      </c>
      <c r="B1" s="25" t="s">
        <v>71</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13</v>
      </c>
      <c r="B1" s="25" t="s">
        <v>14</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72</v>
      </c>
      <c r="B1" s="50" t="s">
        <v>13</v>
      </c>
      <c r="C1" s="51"/>
      <c r="D1" s="51"/>
      <c r="E1" s="52"/>
    </row>
    <row r="2">
      <c r="A2" s="53"/>
      <c r="B2" s="54" t="s">
        <v>8</v>
      </c>
      <c r="C2" s="55" t="s">
        <v>9</v>
      </c>
      <c r="D2" s="55" t="s">
        <v>12</v>
      </c>
      <c r="E2" s="56" t="s">
        <v>11</v>
      </c>
    </row>
    <row r="3">
      <c r="A3" s="57" t="s">
        <v>73</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