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/>
  <xr:revisionPtr revIDLastSave="0" documentId="13_ncr:1_{07CD9BDE-1257-4065-AEFA-AA7F5A31B5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Вариант 1" sheetId="4" r:id="rId1"/>
    <sheet name="Вариант 2" sheetId="5" r:id="rId2"/>
  </sheets>
  <definedNames>
    <definedName name="_xlnm._FilterDatabase" localSheetId="0" hidden="1">'Вариант 1'!$A$11:$AC$69</definedName>
    <definedName name="_xlnm._FilterDatabase" localSheetId="1" hidden="1">'Вариант 2'!$B$11:$AC$67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0" i="5" l="1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S70" i="4"/>
  <c r="S63" i="5"/>
  <c r="S43" i="5"/>
  <c r="S65" i="5"/>
  <c r="S64" i="5"/>
  <c r="S62" i="5"/>
  <c r="S60" i="5"/>
  <c r="Q60" i="5"/>
  <c r="S59" i="5"/>
  <c r="Q59" i="5"/>
  <c r="S58" i="5"/>
  <c r="Q58" i="5"/>
  <c r="Q57" i="5"/>
  <c r="S57" i="5" s="1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1" i="5"/>
  <c r="S40" i="5"/>
  <c r="S39" i="5"/>
  <c r="S38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</calcChain>
</file>

<file path=xl/sharedStrings.xml><?xml version="1.0" encoding="utf-8"?>
<sst xmlns="http://schemas.openxmlformats.org/spreadsheetml/2006/main" count="1816" uniqueCount="352">
  <si>
    <t>№</t>
  </si>
  <si>
    <t>Город</t>
  </si>
  <si>
    <t>Адрес</t>
  </si>
  <si>
    <t>Сторона</t>
  </si>
  <si>
    <t>Тип конструкции</t>
  </si>
  <si>
    <t>Освещение</t>
  </si>
  <si>
    <t>GRP</t>
  </si>
  <si>
    <t>GID</t>
  </si>
  <si>
    <t>Материал</t>
  </si>
  <si>
    <t>Стоимость монтажа</t>
  </si>
  <si>
    <t>фото</t>
  </si>
  <si>
    <t>Карта</t>
  </si>
  <si>
    <t>Стоимость изготовления</t>
  </si>
  <si>
    <t>Широта</t>
  </si>
  <si>
    <t>Долгота</t>
  </si>
  <si>
    <t>OTS</t>
  </si>
  <si>
    <t>Собственник</t>
  </si>
  <si>
    <t>Прайс, 1 мес</t>
  </si>
  <si>
    <t>Формат конструкции (ширина x высота)</t>
  </si>
  <si>
    <t>Налог предложения</t>
  </si>
  <si>
    <t>Скидка</t>
  </si>
  <si>
    <t>Espar ID</t>
  </si>
  <si>
    <t>Налог подрядчика</t>
  </si>
  <si>
    <t>Клиент</t>
  </si>
  <si>
    <t>Бренд</t>
  </si>
  <si>
    <t>Медиа</t>
  </si>
  <si>
    <t>Дата КП</t>
  </si>
  <si>
    <t>OOH</t>
  </si>
  <si>
    <t>Период</t>
  </si>
  <si>
    <t>Действует до</t>
  </si>
  <si>
    <t>Июнь</t>
  </si>
  <si>
    <t>Привязка</t>
  </si>
  <si>
    <t>А</t>
  </si>
  <si>
    <t>Б</t>
  </si>
  <si>
    <t>6х3</t>
  </si>
  <si>
    <t>Цифра</t>
  </si>
  <si>
    <t xml:space="preserve"> Презентация</t>
  </si>
  <si>
    <t>да</t>
  </si>
  <si>
    <t>НДС</t>
  </si>
  <si>
    <t>Ролик 5 сек блок 50</t>
  </si>
  <si>
    <t>ТТ</t>
  </si>
  <si>
    <t>DBB RUSS_1440x720 TT_Russ</t>
  </si>
  <si>
    <t>МКАД, внешняя, 8 км, 200 м после Х с Лермонтовским пр-том (Digital)</t>
  </si>
  <si>
    <t>MSSS00843А1</t>
  </si>
  <si>
    <t>DSS_RUSS 1248x416 Стандарт Все Города TT_Russ</t>
  </si>
  <si>
    <t>Обводного канала наб. 143, напротив / Егорова ул. (к Московскому пр.) DIGITAL</t>
  </si>
  <si>
    <t>SPBB02040А1</t>
  </si>
  <si>
    <t>Обводного канала наб., 118а / Варшавская пл. DIGITAL</t>
  </si>
  <si>
    <t>SPBB30631А1</t>
  </si>
  <si>
    <t>SCW82110</t>
  </si>
  <si>
    <t>S1022310</t>
  </si>
  <si>
    <t>Москва</t>
  </si>
  <si>
    <t>Русс</t>
  </si>
  <si>
    <t>Санкт-Петербург</t>
  </si>
  <si>
    <t>Московская обл.</t>
  </si>
  <si>
    <t>15х5</t>
  </si>
  <si>
    <t>12х4</t>
  </si>
  <si>
    <t>01.01.2025 - 31.12.2025</t>
  </si>
  <si>
    <t>Статус</t>
  </si>
  <si>
    <t>Варшавское шоссе, 250м от МКАД, справа (напротив Каширский Двор-3)</t>
  </si>
  <si>
    <t>MSSS30074А1</t>
  </si>
  <si>
    <t>МКАД, 67км + 300м, внешняя сторона</t>
  </si>
  <si>
    <t>MSSS30146А1</t>
  </si>
  <si>
    <t>МКАД, внутренняя, 64,80 км, Х с Мякиниским пр-дом, съезд в Строгино  (Digital), ( "Ашан", "Леруа Мерлен", "Твой Дом", ТЦ "Vegas")</t>
  </si>
  <si>
    <t>MSSS00244А1</t>
  </si>
  <si>
    <t>Варшавское ш. 170А, р/п (Digital)</t>
  </si>
  <si>
    <t>MSBB04775А1</t>
  </si>
  <si>
    <t>Каширское ш. 148, после съезда на МКАД (Digital)</t>
  </si>
  <si>
    <t>MSBB19539А1</t>
  </si>
  <si>
    <t>Рязанский пр-т  82, 150 м до съезда на МКАД  (Digital)</t>
  </si>
  <si>
    <t>MSBB19556А1</t>
  </si>
  <si>
    <t>ТиНАО, Московский пос., Филатовское ш., 700 м до Х с Киевский ш. (Digital)</t>
  </si>
  <si>
    <t>MSBB99042А1</t>
  </si>
  <si>
    <t>ТТК, Восток, внутренняя, 50 м после съезда на ш. Энтузиастов (Digital)</t>
  </si>
  <si>
    <t>MSBB15813А1</t>
  </si>
  <si>
    <t>ТТК, Юг, Автозаводская ул. 21Г (Digital)</t>
  </si>
  <si>
    <t>MSBB08224А1</t>
  </si>
  <si>
    <t>ТТК, Юг, внутренняя, 400 м до съезда на Автозаводскую ул., ЦРП (Digital)</t>
  </si>
  <si>
    <t>MSBB08320А1</t>
  </si>
  <si>
    <t>Энтузиастов ш.   4 с1, 300 м до съезда на ТТК (Digital)</t>
  </si>
  <si>
    <t>MSBB18094А1</t>
  </si>
  <si>
    <t>Домодедово, Каширское шоссе, д. 106А, ТЦ "Солис", №DBB817A</t>
  </si>
  <si>
    <t>MOBB13628А1</t>
  </si>
  <si>
    <t>Подольск, ул. Большая Серпуховская, д. 49, ТЦ "Ашан Сити", №DBB1039A</t>
  </si>
  <si>
    <t>MOBB13711А1</t>
  </si>
  <si>
    <t>Подольск, ул. Симферопольская, пересечение с ул. Заводская, ресторан "Вкусно и Точка", магазин DNS, №DBB1040A</t>
  </si>
  <si>
    <t>MOBB13854А1</t>
  </si>
  <si>
    <t>MOB1307310</t>
  </si>
  <si>
    <t>MOB1339410</t>
  </si>
  <si>
    <t>MOB1339210</t>
  </si>
  <si>
    <t xml:space="preserve">г. Домодедово, Каширское шоссе пересечение с ул.25 лет октября, сторона А </t>
  </si>
  <si>
    <t xml:space="preserve">г. Домодедово, Каширское шоссе, поворот на Востряково (возле Леруа Мерлен), сторона А </t>
  </si>
  <si>
    <t>Киевское ш. 020км 410м от Москвы справа, сторона А (2км+410м от МКАД) из Москвы DIGITAL СУПЕРСАЙТ</t>
  </si>
  <si>
    <t>МКАД 030км 390м внешняя сторона, сторона Б от Новокаширского шоссе к Симферопольскому шоссе DIGITAL СУПЕРСАЙТ</t>
  </si>
  <si>
    <t>МКАД 082км 100м внутренняя сторона, сторона А от Дмитровского шоссе к Алтуфьевскому шоссе DIGITAL СУПЕРСАЙТ</t>
  </si>
  <si>
    <t>МКАД 084км 020м внешняя сторона, сторона А от Алтуфьевского шоссе к Дмитровскому шоссе DIGITAL СУПЕРСАЙТ</t>
  </si>
  <si>
    <t>Новорязанское ш. 017км 550м от Москвы справа, сторона А (0км+250м от МКАД) из Москвы DIGITAL СУПЕРСАЙТ</t>
  </si>
  <si>
    <t>Новорязанское ш. 020км 560м от Москвы слева, сторона А (3км+260м от МКАД) в Москву DIGITAL СУПЕРСАЙТ</t>
  </si>
  <si>
    <t>Симферопольское ш. 024км 220м от Москвы справа, сторона А (3км+320м от МКАД) из Москвы DIGITAL СУПЕРСАЙТ</t>
  </si>
  <si>
    <t>МОР</t>
  </si>
  <si>
    <t>Открыть</t>
  </si>
  <si>
    <t>55.428553</t>
  </si>
  <si>
    <t>37.770275</t>
  </si>
  <si>
    <t>55.395281</t>
  </si>
  <si>
    <t>37.787803</t>
  </si>
  <si>
    <t>55.629275</t>
  </si>
  <si>
    <t>37.430236</t>
  </si>
  <si>
    <t>55.573321</t>
  </si>
  <si>
    <t>37.635682</t>
  </si>
  <si>
    <t>55.908622</t>
  </si>
  <si>
    <t>37.553523</t>
  </si>
  <si>
    <t>55.91122</t>
  </si>
  <si>
    <t>37.58369</t>
  </si>
  <si>
    <t>55.684405</t>
  </si>
  <si>
    <t>37.836471</t>
  </si>
  <si>
    <t>55.667786</t>
  </si>
  <si>
    <t>37.874842</t>
  </si>
  <si>
    <t>55.544437</t>
  </si>
  <si>
    <t>37.606461</t>
  </si>
  <si>
    <t>Ролик 5 сек блок 60</t>
  </si>
  <si>
    <t>РОЛИК</t>
  </si>
  <si>
    <t>-</t>
  </si>
  <si>
    <t>свободно</t>
  </si>
  <si>
    <t>Комментарий</t>
  </si>
  <si>
    <t>Лемана Про</t>
  </si>
  <si>
    <t>СВХ, Косинская ул.  13с2</t>
  </si>
  <si>
    <t>MSBB03169А1</t>
  </si>
  <si>
    <t>Истра, Атласова ул., 1-й мкр.  36 (Digital)</t>
  </si>
  <si>
    <t>MOBB14562А1</t>
  </si>
  <si>
    <t>Московская область, Истринский район, Волоколамское ш., 48км + 875м, слева</t>
  </si>
  <si>
    <t>MOBB15888А1</t>
  </si>
  <si>
    <t>MOB5094321</t>
  </si>
  <si>
    <t>MOB1083721</t>
  </si>
  <si>
    <t>Волоколамское ш., 18км., (1 км. от МКАД слева) (А) в Москву</t>
  </si>
  <si>
    <t>0102-RS01-1100018A</t>
  </si>
  <si>
    <t>ТТ3 15х5 ролик</t>
  </si>
  <si>
    <t>ТТ2 15х5 ролик</t>
  </si>
  <si>
    <t>Зеленоград, Панфиловский пр-т, 400м после Х с Ленинградским ш. (Digital)</t>
  </si>
  <si>
    <t>MSBB98912А1</t>
  </si>
  <si>
    <t>MOB5124021</t>
  </si>
  <si>
    <t>Ленинградское шоссе, М10 "Россия", 31 км., (11 км. от МКАД)  (А) из Москвы</t>
  </si>
  <si>
    <t>0102-DF01-1100003A</t>
  </si>
  <si>
    <t>ТТ15х5 ролик</t>
  </si>
  <si>
    <t>Ленинградское ш 32 км 550м право, в область,A</t>
  </si>
  <si>
    <t>ГРК</t>
  </si>
  <si>
    <t>карта</t>
  </si>
  <si>
    <t>Ролик 5 сек блок 60 (7-23)</t>
  </si>
  <si>
    <t>55.97622</t>
  </si>
  <si>
    <t>37.30521</t>
  </si>
  <si>
    <t>тт</t>
  </si>
  <si>
    <t>fix</t>
  </si>
  <si>
    <t>УСН</t>
  </si>
  <si>
    <t>Магазины</t>
  </si>
  <si>
    <t xml:space="preserve">Санкт-Петербург, Наб. Обводного канала, 159 </t>
  </si>
  <si>
    <t>Московский пр. / Киевская ул. у ст. м. "Фрунзенская" DIGITAL</t>
  </si>
  <si>
    <t>SPBB30565А1</t>
  </si>
  <si>
    <t>МО</t>
  </si>
  <si>
    <t>RussOutdoor</t>
  </si>
  <si>
    <t>Леруа Мерлен Ногинск, территория Ногинск-Технопарк, 15</t>
  </si>
  <si>
    <t>Да</t>
  </si>
  <si>
    <t>Свободно</t>
  </si>
  <si>
    <t>ролик 5сек в блоке 50сек</t>
  </si>
  <si>
    <t>Ленинградское ш., 20.900 км. (3.200 км. от МКАД), г.о. Химки, справа (Digital)</t>
  </si>
  <si>
    <t>MOSS30216Б1</t>
  </si>
  <si>
    <t>Леруа Мерлен Московская область, Химки, ул. 9 Мая, вл. 20, с.1</t>
  </si>
  <si>
    <t>Леруа Мерлен Московская область, Мытищи, Осташковское шоссе, 1</t>
  </si>
  <si>
    <t>Леруа Мерлен Москва, Новорижское шоссе, 22-й км, 1, стр. 5</t>
  </si>
  <si>
    <t>Новорижское шоссе, М9 "Балтия", 17км + 850м (0,85км от МКАД), в Москву, лево, №SD94A</t>
  </si>
  <si>
    <t>MOSS30288А1</t>
  </si>
  <si>
    <t>Калужское шоссе, 42км + 100м, справа (на въезде к гипермаркетам Леруа Мерлен и Лента)</t>
  </si>
  <si>
    <t>MSBB98924А1</t>
  </si>
  <si>
    <t>Леруа Мерлен Троицк, Калужское шоссе, 60</t>
  </si>
  <si>
    <t>Калужское шоссе, 42км + 550м, справа (въезд на строительный рынок Молоток) (Digital)</t>
  </si>
  <si>
    <t>MSBB98926А1</t>
  </si>
  <si>
    <t>n\a</t>
  </si>
  <si>
    <t>Леруа Мерлен Москва, ул. Верхняя Красносельская, 3А</t>
  </si>
  <si>
    <t>ТТК, Восток, внутренняя, 250 м до X с ул. 1-я Рыбинская (Digital)</t>
  </si>
  <si>
    <t>MSBB19039А1</t>
  </si>
  <si>
    <t>Леруа Мерлен Москва, Рязанский проспект, 2 корп. 3</t>
  </si>
  <si>
    <t>ТТК, Восток, Спартаковская пл.   1/2 (Digital)</t>
  </si>
  <si>
    <t>MSBB01865А1</t>
  </si>
  <si>
    <t>Леруа Мерлен Московская область, деревня Шолохово, Дмитровское шоссе, вл. 8, стр.1</t>
  </si>
  <si>
    <t>Можайское ш. 29,3 км (13,3 км от МКАД), в Москву (Digital)</t>
  </si>
  <si>
    <t>MOBB15765Б1</t>
  </si>
  <si>
    <t>Леруа Мерлен Московская область, Одинцовский район, с. Юдино, 55Д</t>
  </si>
  <si>
    <t>MOB1304322</t>
  </si>
  <si>
    <t>Можайское ш. 30,023 км (14,023 км от МКАД), в область (Digital), (светофор)</t>
  </si>
  <si>
    <t>MOBB13491А1</t>
  </si>
  <si>
    <t>MOB1247465</t>
  </si>
  <si>
    <t>Ногинск, ул. Декабристов, Центральный рынок</t>
  </si>
  <si>
    <t>MOBB16525Б</t>
  </si>
  <si>
    <t>Пушкино, Ярославское ш.,  д.102, напротив, возле "Макдоналдс", №DBB800A</t>
  </si>
  <si>
    <t>MOBB13714А1</t>
  </si>
  <si>
    <t>Леруа Мерлен Московская область, Пушкино, Красноармейское шоссе, стр. 103</t>
  </si>
  <si>
    <t>MOB5040210</t>
  </si>
  <si>
    <t>Химки, ул. 9 Мая, пересечение с ул. Дружбы, справа при движении в область</t>
  </si>
  <si>
    <t>MOBB15062А1</t>
  </si>
  <si>
    <t>MOB5140810</t>
  </si>
  <si>
    <t>Электросталь, Ногинское ш.  37 (Digital), (ТЦ "СтройДвор 1", гостиница "Апельсин"</t>
  </si>
  <si>
    <t>MOBB15125А1</t>
  </si>
  <si>
    <t>Мособлреклама</t>
  </si>
  <si>
    <t xml:space="preserve">г. Пушкино, Ивантеевское шоссе, съезд на Ярославское шоссе, слева, сторона А в Москву </t>
  </si>
  <si>
    <t>ролик 5сек в блоке 60сек</t>
  </si>
  <si>
    <t>55.986479</t>
  </si>
  <si>
    <t>37.87423</t>
  </si>
  <si>
    <t>МКАД 88км 030м внешняя сторона, сторона Б от Алтуфьевского шоссе к Осташковскому шоссе DIGITAL СУПЕРСАЙТ</t>
  </si>
  <si>
    <t>55.897735</t>
  </si>
  <si>
    <t>37.642363</t>
  </si>
  <si>
    <t>Новорижское ш. 023км 890м от Москвы слева, сторона Б (6км+890м от МКАД) из Москвы DIGITAL СУПЕРСАЙТ</t>
  </si>
  <si>
    <t>55.796065</t>
  </si>
  <si>
    <t>37.270445</t>
  </si>
  <si>
    <t>Осташковское ш. 000км 497м справа, сторона А из Москвы DIGITAL СУПЕРСАЙТ</t>
  </si>
  <si>
    <t>55.899608</t>
  </si>
  <si>
    <t>37.670931</t>
  </si>
  <si>
    <t>ДФ медиа</t>
  </si>
  <si>
    <t>Дмитровское шоссе, А104, 25,78 км., (7 км. от МКАД) (А) из Москвы</t>
  </si>
  <si>
    <t>0102-RS01-1100011A</t>
  </si>
  <si>
    <t>Дмитровское шоссе, А104, 25,78 км., (7 км. от МКАД) (А) из Москвы старт 20.06.21</t>
  </si>
  <si>
    <t>55.969335</t>
  </si>
  <si>
    <t>37.533256</t>
  </si>
  <si>
    <t>Леруа мерленМосковская область, Ленинский район, сельское поселение Булатниковское, Варшавское шоссе, 21-й км, 25Ю/5</t>
  </si>
  <si>
    <t>Леруа мерлен Москва, Новоухтомское ш., 2А</t>
  </si>
  <si>
    <t>Леруа мерлен Домодедово, мкр. Востряково, ул. Заборье, 130</t>
  </si>
  <si>
    <t xml:space="preserve"> Леруа мерлен Москва, пр-кт Лихачёва, 15</t>
  </si>
  <si>
    <t xml:space="preserve"> Леруа Москва, МКАД, 24-й километр, 1А</t>
  </si>
  <si>
    <t>Леруа мерлен Московская область, Ленинградское шоссе, 37-й километр, вл. 1</t>
  </si>
  <si>
    <t>Леруа мерлен Московская область, Истра, ул. Московская, стр. 62</t>
  </si>
  <si>
    <t>Леруа мерлен Москва, Московский поселок, квартал 34, вл. 1 стр. 1</t>
  </si>
  <si>
    <t>Леруа мерлен Московская область, Подольск, мкр. Климовск, ул. Молодежная, 15</t>
  </si>
  <si>
    <t xml:space="preserve"> Леруа мерлен Московская область, п/о Красногорск-4, 66-й км МКАД, вл. 2</t>
  </si>
  <si>
    <t>Леруа мерлен Москва, шоссе Энтузиастов, 12 к. 2</t>
  </si>
  <si>
    <t>Леруа мерлен Московская область, Люберцы, Новорязанское шоссе, 22-й километр, 5/2</t>
  </si>
  <si>
    <t xml:space="preserve"> Леруа мерлен Московская область, Мытищи, п. Вешки, тер. ТПЗ "Алтуфьево", стр.3Б</t>
  </si>
  <si>
    <t>FIX</t>
  </si>
  <si>
    <t>DF Media</t>
  </si>
  <si>
    <t>Волоколамское ш., 20,7 км., (3,7 км. от МКАД слева) (B) из Москвы (B)</t>
  </si>
  <si>
    <t>0102-DF02-1100018B</t>
  </si>
  <si>
    <t>ТТ4 15х5 ролик</t>
  </si>
  <si>
    <t>Волоколамское ш., 20,7 км., (3,7 км. от МКАД слева) (А) в Москву (A)</t>
  </si>
  <si>
    <t>0102-DF02-1100019A</t>
  </si>
  <si>
    <t>Домодедово Каширское шоссе рядом с ТЦ «Перекресток» движение в Москву (B) цифровой билборд 6х3</t>
  </si>
  <si>
    <t>0102-PM01-1100002B</t>
  </si>
  <si>
    <t>Домодедовская трасса 3x6 (правая сторона) супермаркет Перекрёсток (B)</t>
  </si>
  <si>
    <t>ТТ 6х3 ролик</t>
  </si>
  <si>
    <t>Домодедово Каширское шоссе рядом с ТЦ «Перекресток» движение из Москвы (A) цифровой билборд 6х3</t>
  </si>
  <si>
    <t>0102-PM01-1100001A</t>
  </si>
  <si>
    <t>Домодедовская трасса 3x6 (правая сторона) супермаркет Перекрёсток (A)</t>
  </si>
  <si>
    <t>Домодедовская трасса, А105 «Москва- а/п. Домодедово», 40км., (18 км. от МКАД) (А) из Москвы</t>
  </si>
  <si>
    <t>0102-RS01-1100003A</t>
  </si>
  <si>
    <t>Ленинградское ш., 300м от МКАД ,  г. Химки, ул.Ленинградская, д.1 (B)</t>
  </si>
  <si>
    <t>0102-LD07-1200001B</t>
  </si>
  <si>
    <t xml:space="preserve"> 30x12</t>
  </si>
  <si>
    <t>Московская область, г. Химки, ул.Ленинградская, д.1 (B)</t>
  </si>
  <si>
    <t>ТТ 30х12</t>
  </si>
  <si>
    <t xml:space="preserve">Ленинградское шоссе, М10 "Россия", 31 км., (11 км. от МКАД)  (B) в Москву </t>
  </si>
  <si>
    <t>0102-DF02-1100015B</t>
  </si>
  <si>
    <t>Ленинградское шоссе, М10 "Россия", 31 км., (11 км. от МКАД)  (B) в Москву</t>
  </si>
  <si>
    <t>Ленинградское шоссе, М10, 19,9 км, левая сторона (2,2 км от МКАД) В из Москвы</t>
  </si>
  <si>
    <t>0102-DF01-1100008B</t>
  </si>
  <si>
    <t>Лихачевский проспект, (3,45 км. от МКАД слева) (B) из Москвы</t>
  </si>
  <si>
    <t>0102-DF02-1100025B</t>
  </si>
  <si>
    <t>Лихачевский проспект, (3,45 км. от МКАД слева) (B) из Москвы (B)</t>
  </si>
  <si>
    <t>Лихачевский проспект, (3,45 км. от МКАД слева) (А) в Москву</t>
  </si>
  <si>
    <t>0102-DF02-1100024A</t>
  </si>
  <si>
    <t>Лихачевский проспект, (3,45 км. от МКАД слева) (А) в Москву (A)</t>
  </si>
  <si>
    <t>Международное шоссе,  (700м. до въезда в аэропорт Шереметьево-2) (B) из Москвы</t>
  </si>
  <si>
    <t>0102-RS01-1100006B</t>
  </si>
  <si>
    <t>Международное шоссе,  (700м. после выезда из аэропорта Шереметьево-2) (А) в Москву</t>
  </si>
  <si>
    <t>0102-RS01-1100005A</t>
  </si>
  <si>
    <t>Минское шоссе, М1, 16 км. (900 м. от МКАД справа) в Москву  (B)</t>
  </si>
  <si>
    <t>0102-DF02-1100012B</t>
  </si>
  <si>
    <t>Минское шоссе, М1, 16 км. (900 м. от МКАД справа) (B) в Москву</t>
  </si>
  <si>
    <t>Минское шоссе, М1, 22 км. (5 км. от МКАД слева) (А) в Москву</t>
  </si>
  <si>
    <t>0102-RS01-1100017A</t>
  </si>
  <si>
    <t>Минское шоссе, М1, 22 км. (5 км. от МКАД слева) (А) в Москву старт с 01.08.2021</t>
  </si>
  <si>
    <t>МКАД 0 км., съезд с  ш. Энтузиастов в сторону Волгоградский пр-т (В) внешнее</t>
  </si>
  <si>
    <t>0101-DF01-1100017B</t>
  </si>
  <si>
    <t>МКАД 17 км., между  Новорязанское ш. - Каширское ш. (B) внешнее</t>
  </si>
  <si>
    <t>0101-DF01-1100012B</t>
  </si>
  <si>
    <t>МКАД 23 км. внешняя сторона (B)</t>
  </si>
  <si>
    <t>0101-DF02-1100027B</t>
  </si>
  <si>
    <t>МКАД 23 км. внешняя сторона (А)</t>
  </si>
  <si>
    <t>0101-DF02-1100026A</t>
  </si>
  <si>
    <t>МКАД 25 км., Каширское ш. — М4 Дон (B) внешнее (B)</t>
  </si>
  <si>
    <t>0101-DF02-1100016B</t>
  </si>
  <si>
    <t>МКАД 29 км., между  М-4 Дон - Симферопольское шоссе . (B) внешнее</t>
  </si>
  <si>
    <t>0101-DF01-1100014B</t>
  </si>
  <si>
    <t>МКАД 29 км., между Симферопольское  ш. – М-4 Дон . (A) внешнее</t>
  </si>
  <si>
    <t>0101-DF01-1100015A</t>
  </si>
  <si>
    <t>МКАД 3 км., Носовихинское ш. - Энтузиастов ш., г. Реутов, (А) внешнее</t>
  </si>
  <si>
    <t>0101-RS01-1100030A</t>
  </si>
  <si>
    <t>МКАД 3 км., Энтузиастов ш., - Носовихинское ш., г. Реутов, (B) внешнее</t>
  </si>
  <si>
    <t>0101-RS01-1100031B</t>
  </si>
  <si>
    <t>МКАД 51 км, внешняя сторона (А)</t>
  </si>
  <si>
    <t>0102-DF02-1100004A</t>
  </si>
  <si>
    <t>МКАД 61 км., пересечение МКАД и Рублевское ш. (B) внешнее</t>
  </si>
  <si>
    <t>0101-RS01-1100037B</t>
  </si>
  <si>
    <t>МКАД 72 км. +165 м., Новокуркинское ш., «Гринвуд», (B) внешнее</t>
  </si>
  <si>
    <t>0101-DF02-1100011B</t>
  </si>
  <si>
    <t>МКАД 72 км. +165 м., Новокуркинское ш., «Гринвуд», (А) внешнее</t>
  </si>
  <si>
    <t>0101-RS01-1100022A</t>
  </si>
  <si>
    <t xml:space="preserve">МКАД 85 км., съезд с Алтуфьевское ш. в сторону Осташковского ш. (В) внешнее </t>
  </si>
  <si>
    <t>0101-DF01-1100016B</t>
  </si>
  <si>
    <t>МКАД 87,9 км., между Алтуфьевское и Осташковское ш. (B) внешнее</t>
  </si>
  <si>
    <t>0101-RS01-1100009B</t>
  </si>
  <si>
    <t>МКАД 87,9 км., между Осташковское и Алтуфьевское ш. (A) внешнее</t>
  </si>
  <si>
    <t>0101-RS01-1100010A</t>
  </si>
  <si>
    <t>МКАД 93 км., Ярославское ш. - Осташковское ш. (А) внешнее</t>
  </si>
  <si>
    <t>0101-RS01-1100032A</t>
  </si>
  <si>
    <t>Новорязанское шоссе, М5, 22 км. (5 км. от МКАД справа) (B) в Москву</t>
  </si>
  <si>
    <t>0102-DF02-1100014B</t>
  </si>
  <si>
    <t xml:space="preserve">Носовихинское шоссе, д. 7 (1 км. от МКАД) (B) из Москвы (B) </t>
  </si>
  <si>
    <t>0102-DF02-1100021B</t>
  </si>
  <si>
    <t>Носовихинское шоссе, д. 7 (1 км. от МКАД) (B) из Москвы (B) (статика)</t>
  </si>
  <si>
    <t>Носовихинское шоссе, д. 7 (1 км. от МКАД) (А) в Москву (A)</t>
  </si>
  <si>
    <t>0102-DF02-1100020A</t>
  </si>
  <si>
    <t>Пятницкое шоссе, Р111, 7 км., ТЦ Отрада , (6 км от МКАД)  (B) в Москву</t>
  </si>
  <si>
    <t>0101-DF01-1100031B</t>
  </si>
  <si>
    <t>Трасса М11, "Москва-Санкт-Петербург", (0,5 км от МКАД) (А) из Москвы</t>
  </si>
  <si>
    <t>0102-DF01-1100001A</t>
  </si>
  <si>
    <t>Трасса М11, "Москва-Санкт-Петербург",(0,5 км от МКАД) (B) в Москву (B)</t>
  </si>
  <si>
    <t>0102-DF01-1100018B</t>
  </si>
  <si>
    <t>Трасса М4 "Дон", 22км., (1км. от МКАД слева) (А) в Москву</t>
  </si>
  <si>
    <t>0101-DF01-1100019A</t>
  </si>
  <si>
    <t>Трасса М4 «Дон», 22км., (1км. от МКАД слева) (B) из Москвы (B)</t>
  </si>
  <si>
    <t>0102-DF02-1100017B</t>
  </si>
  <si>
    <t>Энтузиастов ш., M-7 Волга, 17-й километр, левая сторона (900 м. от МКАД) (B) из Москвы</t>
  </si>
  <si>
    <t>0102-DF02-1100013B</t>
  </si>
  <si>
    <t>Ярославское шоссе , М8 "Холмогоры", 17км., (0,65 км. от МКАД)  (B) из Москвы</t>
  </si>
  <si>
    <t>0102-DF01-1100007B</t>
  </si>
  <si>
    <t>Выборгское ш. 31 А / "Лада-Центр Озерки" (из центра)</t>
  </si>
  <si>
    <t>SPBB00135А1</t>
  </si>
  <si>
    <t>Санкт-Петербург, Выборгское шоссе, 503, корп. 1, литера А</t>
  </si>
  <si>
    <t>SNW00610</t>
  </si>
  <si>
    <t>Выборгское ш. 7 к.1 / Луначарского пр. (р/п из центра)</t>
  </si>
  <si>
    <t>SPBB01414А2</t>
  </si>
  <si>
    <t>SNW29622</t>
  </si>
  <si>
    <t>Выборгское шоссе, 102</t>
  </si>
  <si>
    <t>SPBB00198А1</t>
  </si>
  <si>
    <t>SNW80421</t>
  </si>
  <si>
    <t>Митрофаньевское шоссе, 1, к. 2 DIGITAL</t>
  </si>
  <si>
    <t>SPBB30084Б1</t>
  </si>
  <si>
    <t>Санкт-Петербург, пр-т Измайловский, 3</t>
  </si>
  <si>
    <t>S1175820</t>
  </si>
  <si>
    <t>Леруа мерлен Московская область, Ленинский район, сельское поселение Булатниковское, Варшавское шоссе, 21-й км, 25Ю/5</t>
  </si>
  <si>
    <t>Рязанский пр-т   2к2 (Digital), (ТРЦ "Город", м. "Нижегородская")</t>
  </si>
  <si>
    <t>MSBB18951А1</t>
  </si>
  <si>
    <t>https://online.russoutdoor.ru/public/panel-info/apr?panelId=2431983</t>
  </si>
  <si>
    <t>55.7307763636323</t>
  </si>
  <si>
    <t>37.7298535625309</t>
  </si>
  <si>
    <t>Пакет</t>
  </si>
  <si>
    <t>Охват пакет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</si>
</sst>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_-* #,##0.00_р_._-;\-* #,##0.00_р_._-;_-* \-??_р_._-;_-@_-"/>
    <numFmt numFmtId="166" formatCode="\$#,##0;&quot;-$&quot;#,##0"/>
    <numFmt numFmtId="167" formatCode="_(* #,##0_);_(* \(#,##0\);_(* \-_);_(@_)"/>
    <numFmt numFmtId="168" formatCode="_(* #,##0.00_);_(* \(#,##0.00\);_(* \-??_);_(@_)"/>
    <numFmt numFmtId="169" formatCode="_(\$* #,##0_);_(\$* \(#,##0\);_(\$* \-_);_(@_)"/>
    <numFmt numFmtId="170" formatCode="_(\$* #,##0.00_);_(\$* \(#,##0.00\);_(\$* \-??_);_(@_)"/>
    <numFmt numFmtId="171" formatCode="\L#,##0_);&quot;(L&quot;#,##0\)"/>
    <numFmt numFmtId="172" formatCode="dd/mm/yy;@"/>
    <numFmt numFmtId="173" formatCode="0&quot;-м&quot;"/>
    <numFmt numFmtId="174" formatCode="#,##0&quot;р.&quot;"/>
    <numFmt numFmtId="175" formatCode="_-* #,##0.00\ [$₽-419]_-;\-* #,##0.00\ [$₽-419]_-;_-* &quot;-&quot;??\ [$₽-419]_-;_-@_-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  <charset val="204"/>
    </font>
    <font>
      <u/>
      <sz val="8"/>
      <color theme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10"/>
      <name val="Arial Cyr"/>
      <family val="2"/>
      <charset val="204"/>
    </font>
    <font>
      <u/>
      <sz val="10"/>
      <color indexed="12"/>
      <name val="Arial Cyr"/>
      <family val="2"/>
      <charset val="204"/>
    </font>
    <font>
      <u/>
      <sz val="8"/>
      <color theme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color indexed="20"/>
      <name val="Arial"/>
      <family val="2"/>
      <charset val="204"/>
    </font>
    <font>
      <b/>
      <sz val="10"/>
      <name val="MS Sans Serif"/>
      <family val="2"/>
    </font>
    <font>
      <b/>
      <sz val="10"/>
      <color indexed="52"/>
      <name val="Arial"/>
      <family val="2"/>
      <charset val="204"/>
    </font>
    <font>
      <b/>
      <sz val="10"/>
      <color indexed="9"/>
      <name val="Arial"/>
      <family val="2"/>
      <charset val="204"/>
    </font>
    <font>
      <i/>
      <sz val="10"/>
      <color indexed="23"/>
      <name val="Arial"/>
      <family val="2"/>
      <charset val="204"/>
    </font>
    <font>
      <u/>
      <sz val="10"/>
      <color indexed="2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3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color indexed="62"/>
      <name val="Arial"/>
      <family val="2"/>
      <charset val="204"/>
    </font>
    <font>
      <sz val="10"/>
      <color indexed="52"/>
      <name val="Arial"/>
      <family val="2"/>
      <charset val="204"/>
    </font>
    <font>
      <sz val="10"/>
      <color indexed="60"/>
      <name val="Arial"/>
      <family val="2"/>
      <charset val="204"/>
    </font>
    <font>
      <sz val="12"/>
      <name val="Times New Roman"/>
      <family val="1"/>
    </font>
    <font>
      <b/>
      <sz val="10"/>
      <color indexed="63"/>
      <name val="Arial"/>
      <family val="2"/>
      <charset val="204"/>
    </font>
    <font>
      <sz val="10"/>
      <name val="Arial Cyr"/>
      <family val="2"/>
    </font>
    <font>
      <b/>
      <sz val="18"/>
      <color indexed="56"/>
      <name val="Cambria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u/>
      <sz val="10"/>
      <color indexed="12"/>
      <name val="Arial Cyr"/>
      <family val="2"/>
    </font>
    <font>
      <sz val="10"/>
      <color theme="1"/>
      <name val="Arial"/>
      <family val="2"/>
    </font>
    <font>
      <sz val="10"/>
      <color theme="1" tint="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8"/>
      <color indexed="8"/>
      <name val="Arial"/>
      <family val="2"/>
      <charset val="204"/>
    </font>
    <font>
      <u/>
      <sz val="8"/>
      <color rgb="FF0000FF"/>
      <name val="Arial"/>
      <family val="2"/>
      <charset val="204"/>
    </font>
    <font>
      <sz val="10"/>
      <color theme="0"/>
      <name val="Arial"/>
      <family val="2"/>
      <charset val="204"/>
    </font>
    <font>
      <sz val="8"/>
      <color theme="10"/>
      <name val="Arial"/>
      <family val="2"/>
      <charset val="204"/>
    </font>
    <font>
      <b/>
      <u/>
      <sz val="8"/>
      <color theme="1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u/>
      <sz val="11"/>
      <color theme="10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69696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9">
    <xf numFmtId="0" fontId="0" fillId="0" borderId="0"/>
    <xf numFmtId="0" fontId="5" fillId="0" borderId="0"/>
    <xf numFmtId="0" fontId="6" fillId="0" borderId="0" applyBorder="0"/>
    <xf numFmtId="3" fontId="7" fillId="0" borderId="0">
      <alignment horizontal="center"/>
    </xf>
    <xf numFmtId="0" fontId="8" fillId="0" borderId="0" applyNumberFormat="0" applyFill="0" applyBorder="0" applyAlignment="0" applyProtection="0"/>
    <xf numFmtId="0" fontId="4" fillId="0" borderId="0"/>
    <xf numFmtId="0" fontId="9" fillId="0" borderId="0"/>
    <xf numFmtId="44" fontId="9" fillId="0" borderId="0" applyFont="0" applyFill="0" applyBorder="0" applyAlignment="0" applyProtection="0"/>
    <xf numFmtId="0" fontId="7" fillId="0" borderId="0"/>
    <xf numFmtId="0" fontId="12" fillId="0" borderId="0"/>
    <xf numFmtId="165" fontId="7" fillId="0" borderId="0" applyBorder="0" applyAlignment="0" applyProtection="0"/>
    <xf numFmtId="0" fontId="13" fillId="0" borderId="0" applyNumberFormat="0" applyFill="0" applyBorder="0" applyAlignment="0" applyProtection="0"/>
    <xf numFmtId="0" fontId="5" fillId="0" borderId="0"/>
    <xf numFmtId="0" fontId="3" fillId="0" borderId="0"/>
    <xf numFmtId="0" fontId="14" fillId="0" borderId="0" applyNumberFormat="0" applyFill="0" applyBorder="0" applyAlignment="0" applyProtection="0"/>
    <xf numFmtId="0" fontId="11" fillId="0" borderId="0"/>
    <xf numFmtId="9" fontId="12" fillId="0" borderId="0" applyFill="0" applyBorder="0" applyAlignment="0" applyProtection="0"/>
    <xf numFmtId="0" fontId="2" fillId="0" borderId="0"/>
    <xf numFmtId="9" fontId="9" fillId="0" borderId="0" applyFont="0" applyFill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20" borderId="0" applyNumberFormat="0" applyBorder="0" applyAlignment="0" applyProtection="0"/>
    <xf numFmtId="0" fontId="17" fillId="4" borderId="0" applyNumberFormat="0" applyBorder="0" applyAlignment="0" applyProtection="0"/>
    <xf numFmtId="166" fontId="18" fillId="0" borderId="2" applyAlignment="0" applyProtection="0"/>
    <xf numFmtId="0" fontId="19" fillId="21" borderId="3" applyNumberFormat="0" applyAlignment="0" applyProtection="0"/>
    <xf numFmtId="0" fontId="20" fillId="22" borderId="4" applyNumberFormat="0" applyAlignment="0" applyProtection="0"/>
    <xf numFmtId="167" fontId="12" fillId="0" borderId="0" applyFill="0" applyBorder="0" applyAlignment="0" applyProtection="0"/>
    <xf numFmtId="168" fontId="12" fillId="0" borderId="0" applyFill="0" applyBorder="0" applyAlignment="0" applyProtection="0"/>
    <xf numFmtId="169" fontId="12" fillId="0" borderId="0" applyFill="0" applyBorder="0" applyAlignment="0" applyProtection="0"/>
    <xf numFmtId="170" fontId="12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0" fontId="10" fillId="21" borderId="0" applyNumberFormat="0" applyBorder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8" borderId="3" applyNumberFormat="0" applyAlignment="0" applyProtection="0"/>
    <xf numFmtId="0" fontId="10" fillId="23" borderId="0" applyNumberFormat="0" applyBorder="0" applyAlignment="0" applyProtection="0"/>
    <xf numFmtId="0" fontId="29" fillId="0" borderId="8" applyNumberFormat="0" applyFill="0" applyAlignment="0" applyProtection="0"/>
    <xf numFmtId="0" fontId="30" fillId="24" borderId="0" applyNumberFormat="0" applyBorder="0" applyAlignment="0" applyProtection="0"/>
    <xf numFmtId="171" fontId="31" fillId="0" borderId="0"/>
    <xf numFmtId="0" fontId="31" fillId="0" borderId="0"/>
    <xf numFmtId="0" fontId="12" fillId="23" borderId="9" applyNumberFormat="0" applyAlignment="0" applyProtection="0"/>
    <xf numFmtId="0" fontId="32" fillId="21" borderId="10" applyNumberFormat="0" applyAlignment="0" applyProtection="0"/>
    <xf numFmtId="10" fontId="12" fillId="0" borderId="0" applyFill="0" applyBorder="0" applyAlignment="0" applyProtection="0"/>
    <xf numFmtId="10" fontId="33" fillId="0" borderId="0" applyFill="0" applyBorder="0" applyAlignment="0" applyProtection="0"/>
    <xf numFmtId="0" fontId="7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2" fillId="0" borderId="0"/>
    <xf numFmtId="0" fontId="33" fillId="0" borderId="0"/>
    <xf numFmtId="9" fontId="33" fillId="0" borderId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42" fillId="0" borderId="0" applyNumberFormat="0" applyFill="0" applyBorder="0" applyAlignment="0" applyProtection="0"/>
    <xf numFmtId="0" fontId="1" fillId="0" borderId="0"/>
    <xf numFmtId="44" fontId="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2">
    <xf numFmtId="0" fontId="0" fillId="0" borderId="0" xfId="0"/>
    <xf numFmtId="0" fontId="38" fillId="2" borderId="0" xfId="0" applyFont="1" applyFill="1" applyAlignment="1">
      <alignment horizontal="left" vertical="center"/>
    </xf>
    <xf numFmtId="44" fontId="38" fillId="2" borderId="0" xfId="7" applyFont="1" applyFill="1" applyAlignment="1">
      <alignment horizontal="center" vertical="center"/>
    </xf>
    <xf numFmtId="0" fontId="39" fillId="2" borderId="12" xfId="0" applyFont="1" applyFill="1" applyBorder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40" fillId="2" borderId="0" xfId="0" applyFont="1" applyFill="1" applyAlignment="1">
      <alignment horizontal="center" vertical="center" wrapText="1"/>
    </xf>
    <xf numFmtId="0" fontId="41" fillId="26" borderId="1" xfId="1" applyFont="1" applyFill="1" applyBorder="1" applyAlignment="1">
      <alignment horizontal="center" vertical="center" wrapText="1" readingOrder="1"/>
    </xf>
    <xf numFmtId="44" fontId="41" fillId="25" borderId="1" xfId="7" applyFont="1" applyFill="1" applyBorder="1" applyAlignment="1">
      <alignment horizontal="center" vertical="center" wrapText="1"/>
    </xf>
    <xf numFmtId="49" fontId="41" fillId="25" borderId="1" xfId="0" applyNumberFormat="1" applyFont="1" applyFill="1" applyBorder="1" applyAlignment="1">
      <alignment horizontal="center" vertical="center" wrapText="1"/>
    </xf>
    <xf numFmtId="164" fontId="41" fillId="25" borderId="1" xfId="0" applyNumberFormat="1" applyFont="1" applyFill="1" applyBorder="1" applyAlignment="1">
      <alignment horizontal="center" vertical="center" wrapText="1"/>
    </xf>
    <xf numFmtId="0" fontId="41" fillId="27" borderId="1" xfId="1" applyFont="1" applyFill="1" applyBorder="1" applyAlignment="1">
      <alignment horizontal="center" vertical="center" wrapText="1"/>
    </xf>
    <xf numFmtId="0" fontId="41" fillId="27" borderId="0" xfId="1" applyFont="1" applyFill="1" applyAlignment="1">
      <alignment horizontal="center" vertic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44" fontId="11" fillId="0" borderId="1" xfId="7" applyFont="1" applyFill="1" applyBorder="1" applyAlignment="1">
      <alignment horizontal="right"/>
    </xf>
    <xf numFmtId="172" fontId="38" fillId="2" borderId="12" xfId="0" applyNumberFormat="1" applyFont="1" applyFill="1" applyBorder="1" applyAlignment="1">
      <alignment horizontal="center" vertical="center"/>
    </xf>
    <xf numFmtId="0" fontId="38" fillId="2" borderId="12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top" wrapText="1"/>
    </xf>
    <xf numFmtId="44" fontId="38" fillId="2" borderId="0" xfId="7" applyFont="1" applyFill="1" applyAlignment="1">
      <alignment horizontal="right" vertical="center"/>
    </xf>
    <xf numFmtId="44" fontId="41" fillId="25" borderId="1" xfId="7" applyFont="1" applyFill="1" applyBorder="1" applyAlignment="1">
      <alignment horizontal="right" vertical="center" wrapText="1"/>
    </xf>
    <xf numFmtId="44" fontId="11" fillId="0" borderId="1" xfId="7" applyFont="1" applyFill="1" applyBorder="1" applyAlignment="1">
      <alignment horizontal="right" vertical="center"/>
    </xf>
    <xf numFmtId="0" fontId="44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14" fillId="0" borderId="1" xfId="81" applyFont="1" applyBorder="1" applyAlignment="1" applyProtection="1">
      <alignment horizontal="center"/>
    </xf>
    <xf numFmtId="0" fontId="14" fillId="0" borderId="14" xfId="81" applyFont="1" applyFill="1" applyBorder="1" applyAlignment="1" applyProtection="1">
      <alignment horizontal="center"/>
    </xf>
    <xf numFmtId="0" fontId="14" fillId="0" borderId="1" xfId="81" applyFont="1" applyFill="1" applyBorder="1" applyAlignment="1" applyProtection="1">
      <alignment horizontal="center"/>
    </xf>
    <xf numFmtId="0" fontId="43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4" fillId="0" borderId="1" xfId="81" applyFont="1" applyFill="1" applyBorder="1" applyAlignment="1" applyProtection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44" fontId="43" fillId="0" borderId="1" xfId="7" applyFont="1" applyFill="1" applyBorder="1" applyAlignment="1">
      <alignment horizontal="right" vertical="center"/>
    </xf>
    <xf numFmtId="44" fontId="43" fillId="0" borderId="1" xfId="7" applyFont="1" applyFill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44" fontId="43" fillId="0" borderId="14" xfId="7" applyFont="1" applyFill="1" applyBorder="1" applyAlignment="1">
      <alignment horizontal="center" vertical="center"/>
    </xf>
    <xf numFmtId="0" fontId="43" fillId="0" borderId="14" xfId="0" applyFont="1" applyFill="1" applyBorder="1" applyAlignment="1">
      <alignment horizontal="center" vertical="center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top" wrapText="1"/>
    </xf>
    <xf numFmtId="0" fontId="11" fillId="0" borderId="14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left" vertical="center"/>
    </xf>
    <xf numFmtId="0" fontId="43" fillId="0" borderId="15" xfId="0" applyFont="1" applyFill="1" applyBorder="1" applyAlignment="1">
      <alignment horizontal="center" vertical="center" wrapText="1"/>
    </xf>
    <xf numFmtId="0" fontId="14" fillId="0" borderId="15" xfId="81" applyFont="1" applyFill="1" applyBorder="1" applyAlignment="1">
      <alignment horizontal="center" vertical="center" wrapText="1"/>
    </xf>
    <xf numFmtId="0" fontId="43" fillId="0" borderId="16" xfId="0" applyFont="1" applyFill="1" applyBorder="1" applyAlignment="1">
      <alignment horizontal="center" vertical="center" wrapText="1"/>
    </xf>
    <xf numFmtId="0" fontId="14" fillId="0" borderId="17" xfId="8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/>
    </xf>
    <xf numFmtId="0" fontId="45" fillId="0" borderId="1" xfId="0" applyFont="1" applyFill="1" applyBorder="1" applyAlignment="1">
      <alignment horizontal="left" vertical="center" wrapText="1"/>
    </xf>
    <xf numFmtId="173" fontId="45" fillId="0" borderId="13" xfId="0" applyNumberFormat="1" applyFont="1" applyFill="1" applyBorder="1" applyAlignment="1">
      <alignment horizontal="center" vertical="center" wrapText="1"/>
    </xf>
    <xf numFmtId="3" fontId="14" fillId="0" borderId="14" xfId="4" applyNumberFormat="1" applyFont="1" applyFill="1" applyBorder="1" applyAlignment="1">
      <alignment horizontal="center" vertical="center" wrapText="1"/>
    </xf>
    <xf numFmtId="3" fontId="46" fillId="0" borderId="14" xfId="0" applyNumberFormat="1" applyFont="1" applyFill="1" applyBorder="1" applyAlignment="1">
      <alignment horizontal="center" vertical="center" wrapText="1"/>
    </xf>
    <xf numFmtId="0" fontId="14" fillId="0" borderId="1" xfId="4" applyFont="1" applyFill="1" applyBorder="1" applyAlignment="1">
      <alignment horizontal="center"/>
    </xf>
    <xf numFmtId="0" fontId="47" fillId="27" borderId="0" xfId="1" applyFont="1" applyFill="1" applyAlignment="1">
      <alignment horizontal="center" vertical="center" wrapText="1"/>
    </xf>
    <xf numFmtId="0" fontId="48" fillId="0" borderId="1" xfId="81" applyFont="1" applyFill="1" applyBorder="1" applyAlignment="1" applyProtection="1">
      <alignment horizontal="center" vertical="center"/>
    </xf>
    <xf numFmtId="0" fontId="48" fillId="0" borderId="13" xfId="81" applyFont="1" applyFill="1" applyBorder="1" applyAlignment="1" applyProtection="1">
      <alignment horizontal="center"/>
    </xf>
    <xf numFmtId="0" fontId="48" fillId="0" borderId="16" xfId="81" applyFont="1" applyFill="1" applyBorder="1" applyAlignment="1">
      <alignment horizontal="center" vertical="center" wrapText="1"/>
    </xf>
    <xf numFmtId="0" fontId="48" fillId="0" borderId="1" xfId="81" applyFont="1" applyFill="1" applyBorder="1" applyAlignment="1" applyProtection="1">
      <alignment horizontal="center"/>
    </xf>
    <xf numFmtId="0" fontId="48" fillId="0" borderId="1" xfId="4" applyFont="1" applyFill="1" applyBorder="1" applyAlignment="1">
      <alignment horizontal="center"/>
    </xf>
    <xf numFmtId="174" fontId="48" fillId="0" borderId="1" xfId="4" applyNumberFormat="1" applyFont="1" applyFill="1" applyBorder="1" applyAlignment="1">
      <alignment horizontal="center" vertical="center" wrapText="1"/>
    </xf>
    <xf numFmtId="9" fontId="43" fillId="0" borderId="1" xfId="7" applyNumberFormat="1" applyFont="1" applyFill="1" applyBorder="1" applyAlignment="1">
      <alignment horizontal="center" vertical="center"/>
    </xf>
    <xf numFmtId="175" fontId="43" fillId="0" borderId="1" xfId="7" applyNumberFormat="1" applyFont="1" applyFill="1" applyBorder="1" applyAlignment="1">
      <alignment horizontal="center" vertical="center"/>
    </xf>
    <xf numFmtId="0" fontId="38" fillId="2" borderId="0" xfId="0" applyFont="1" applyFill="1" applyAlignment="1">
      <alignment horizontal="center" vertical="center"/>
    </xf>
    <xf numFmtId="0" fontId="41" fillId="25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43" fillId="0" borderId="1" xfId="0" applyFont="1" applyBorder="1" applyAlignment="1">
      <alignment horizontal="left"/>
    </xf>
    <xf numFmtId="44" fontId="43" fillId="0" borderId="1" xfId="7" applyFont="1" applyBorder="1"/>
    <xf numFmtId="0" fontId="14" fillId="0" borderId="14" xfId="4" applyFont="1" applyFill="1" applyBorder="1"/>
    <xf numFmtId="0" fontId="14" fillId="0" borderId="1" xfId="4" applyFont="1" applyFill="1" applyBorder="1"/>
    <xf numFmtId="0" fontId="43" fillId="0" borderId="13" xfId="0" applyFont="1" applyBorder="1" applyAlignment="1">
      <alignment horizontal="center"/>
    </xf>
    <xf numFmtId="0" fontId="49" fillId="0" borderId="1" xfId="4" applyFont="1" applyFill="1" applyBorder="1" applyAlignment="1">
      <alignment horizontal="center"/>
    </xf>
    <xf numFmtId="0" fontId="43" fillId="0" borderId="1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0" fontId="42" fillId="0" borderId="1" xfId="81" applyFill="1" applyBorder="1" applyAlignment="1" applyProtection="1">
      <alignment horizontal="left" vertical="center"/>
    </xf>
    <xf numFmtId="0" fontId="43" fillId="0" borderId="1" xfId="0" applyNumberFormat="1" applyFont="1" applyBorder="1" applyAlignment="1">
      <alignment horizontal="center"/>
    </xf>
    <xf numFmtId="0" fontId="41" fillId="25" borderId="1" xfId="0" applyFont="1" applyFill="1" applyBorder="1" applyAlignment="1">
      <alignment horizontal="left" vertical="center" wrapText="1"/>
    </xf>
    <xf numFmtId="44" fontId="50" fillId="2" borderId="0" xfId="7" applyFont="1" applyFill="1" applyAlignment="1">
      <alignment horizontal="center" vertical="center"/>
    </xf>
    <xf numFmtId="0" fontId="43" fillId="0" borderId="1" xfId="0" applyFont="1" applyFill="1" applyBorder="1" applyAlignment="1">
      <alignment horizontal="left" vertical="center" wrapText="1"/>
    </xf>
    <xf numFmtId="0" fontId="43" fillId="0" borderId="15" xfId="0" applyFont="1" applyFill="1" applyBorder="1" applyAlignment="1">
      <alignment horizontal="left" vertical="center" wrapText="1"/>
    </xf>
    <xf numFmtId="0" fontId="51" fillId="2" borderId="0" xfId="81" applyFont="1" applyFill="1" applyAlignment="1">
      <alignment horizontal="left" vertical="center"/>
    </xf>
    <xf numFmtId="0" fontId="51" fillId="2" borderId="0" xfId="81" applyFont="1" applyFill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/>
    </xf>
    <xf numFmtId="44" fontId="43" fillId="0" borderId="18" xfId="7" applyFont="1" applyBorder="1" applyAlignment="1">
      <alignment horizontal="center" vertical="center"/>
    </xf>
    <xf numFmtId="44" fontId="43" fillId="0" borderId="19" xfId="7" applyFont="1" applyBorder="1" applyAlignment="1">
      <alignment horizontal="center" vertical="center"/>
    </xf>
    <xf numFmtId="44" fontId="43" fillId="0" borderId="20" xfId="7" applyFont="1" applyBorder="1" applyAlignment="1">
      <alignment horizontal="center" vertical="center"/>
    </xf>
  </cellXfs>
  <cellStyles count="89">
    <cellStyle name="20% - Accent1" xfId="19" xr:uid="{256EF607-5071-4FDF-B04A-008E9BF5C6CB}"/>
    <cellStyle name="20% - Accent2" xfId="20" xr:uid="{5B9D795A-DB56-4473-B74D-8D0698DC2E34}"/>
    <cellStyle name="20% - Accent3" xfId="21" xr:uid="{3CFEFF92-F083-4214-BFD0-6B0D28853E0B}"/>
    <cellStyle name="20% - Accent4" xfId="22" xr:uid="{8A043E68-063F-4913-913F-1377CC3A73A5}"/>
    <cellStyle name="20% - Accent5" xfId="23" xr:uid="{43DC8340-2205-4787-B331-3D8A842DE78A}"/>
    <cellStyle name="20% - Accent6" xfId="24" xr:uid="{C47C9BC1-4D31-45E3-BBCD-BA40998B4FDF}"/>
    <cellStyle name="40% - Accent1" xfId="25" xr:uid="{CD4C7B26-9655-48A4-B3FA-E46C470D3516}"/>
    <cellStyle name="40% - Accent2" xfId="26" xr:uid="{CDDB0033-47CA-4D86-A5E9-30E2F4B3F5EC}"/>
    <cellStyle name="40% - Accent3" xfId="27" xr:uid="{786C94B4-478E-4CA7-A1AE-0C43700F77E5}"/>
    <cellStyle name="40% - Accent4" xfId="28" xr:uid="{1CC45469-A601-477A-B2D3-5E0C2920B950}"/>
    <cellStyle name="40% - Accent5" xfId="29" xr:uid="{795984A4-3CEB-4459-9D9F-9FC91F1F0D89}"/>
    <cellStyle name="40% - Accent6" xfId="30" xr:uid="{A0403DA2-93E8-460D-B031-0BEEB01CD517}"/>
    <cellStyle name="60% - Accent1" xfId="31" xr:uid="{7280747E-23E2-4E13-8415-B992A73BAEB8}"/>
    <cellStyle name="60% - Accent2" xfId="32" xr:uid="{BF6F37BB-47CD-4979-A5B1-40766F3F34A6}"/>
    <cellStyle name="60% - Accent3" xfId="33" xr:uid="{AFA710DF-ABD6-4C24-A3F6-FA8C19F5A673}"/>
    <cellStyle name="60% - Accent4" xfId="34" xr:uid="{F1790529-5FB4-4126-A119-11B891B6517F}"/>
    <cellStyle name="60% - Accent5" xfId="35" xr:uid="{9EC1B20D-A3F3-43B5-B579-C4187C53684D}"/>
    <cellStyle name="60% - Accent6" xfId="36" xr:uid="{A4F85E2F-DE6A-44B9-B834-81E2E5AEBB4C}"/>
    <cellStyle name="Accent1" xfId="37" xr:uid="{36BECA1A-65C8-402A-AF24-9F1688F78151}"/>
    <cellStyle name="Accent2" xfId="38" xr:uid="{B6A243C6-F373-4F22-B3CF-1E8F32D4C871}"/>
    <cellStyle name="Accent3" xfId="39" xr:uid="{A5685A8C-E828-4DC0-9C5C-E40949A07E41}"/>
    <cellStyle name="Accent4" xfId="40" xr:uid="{37D14AA8-FD21-45DF-B4D8-908AC06A8681}"/>
    <cellStyle name="Accent5" xfId="41" xr:uid="{2C3376FE-0AF8-40AD-B53F-6A0EC12BDD4E}"/>
    <cellStyle name="Accent6" xfId="42" xr:uid="{52D29A35-1438-4E72-BB6D-4CEB50E96955}"/>
    <cellStyle name="Bad" xfId="43" xr:uid="{014A8A77-C603-4467-852C-E3E75F6FCAE9}"/>
    <cellStyle name="Border" xfId="44" xr:uid="{4F3C1C76-C06D-4747-A7F8-EBB657818FB0}"/>
    <cellStyle name="Calculation" xfId="45" xr:uid="{68984AA6-D198-4836-BAB6-EC7E5519D397}"/>
    <cellStyle name="Check Cell" xfId="46" xr:uid="{CB6FB23A-7A94-4180-89FA-5B586D20392D}"/>
    <cellStyle name="Comma [0]_2002 Stary Melnik Non - TV Promo Schedule" xfId="47" xr:uid="{5687F062-F5B3-4EC8-BFBE-B5889AD3AF39}"/>
    <cellStyle name="Comma_2002 Stary Melnik Non - TV Promo Schedule" xfId="48" xr:uid="{03D5D411-ACF1-4E7E-A5D6-A0EA95B15BBB}"/>
    <cellStyle name="Currency [0]_2002 Stary Melnik Non - TV Promo Schedule" xfId="49" xr:uid="{D4BF590E-F1F4-4AE3-96D4-AE557D4DA95B}"/>
    <cellStyle name="Currency_2002 Stary Melnik Non - TV Promo Schedule" xfId="50" xr:uid="{29DFC64A-7E1E-4124-BED2-80601B5B1504}"/>
    <cellStyle name="Excel Built-in Normal" xfId="2" xr:uid="{00000000-0005-0000-0000-000000000000}"/>
    <cellStyle name="Explanatory Text" xfId="51" xr:uid="{2D60D75F-F261-44FF-911B-7F33EA57A247}"/>
    <cellStyle name="Followed Hyperlink_2002 Stary Melnik Non - TV Promo Schedule" xfId="52" xr:uid="{D014CF78-19B6-426D-A785-755BEF86A941}"/>
    <cellStyle name="Good" xfId="53" xr:uid="{4182CE57-829B-4764-BD0B-80B35A1D4D17}"/>
    <cellStyle name="Grey" xfId="54" xr:uid="{66311A3D-9BD3-4B75-AE68-B7645208713A}"/>
    <cellStyle name="Heading 1" xfId="55" xr:uid="{15C74918-B1C4-4019-842A-621E81B99582}"/>
    <cellStyle name="Heading 2" xfId="56" xr:uid="{5478240B-2F7F-4107-87A8-80AA4ED3CC27}"/>
    <cellStyle name="Heading 3" xfId="57" xr:uid="{2D076BD1-01A9-4691-BDC8-0C7087D1E578}"/>
    <cellStyle name="Heading 4" xfId="58" xr:uid="{B9A7226B-52B9-43FE-9210-5E9C9E0AF575}"/>
    <cellStyle name="Hyperlink_2002 Stary Melnik Non - TV Promo Schedule" xfId="59" xr:uid="{132BE768-29E2-4CC4-B211-16F5097F7F34}"/>
    <cellStyle name="Input" xfId="60" xr:uid="{657AA318-06ED-4F0D-A220-22890AC960C3}"/>
    <cellStyle name="Input [yellow]" xfId="61" xr:uid="{57E4443C-3830-4643-8D4E-69AE26189B39}"/>
    <cellStyle name="Linked Cell" xfId="62" xr:uid="{277A8F2B-38E5-4F03-AF7F-D9F5B6019320}"/>
    <cellStyle name="Neutral" xfId="63" xr:uid="{E9C314A7-B917-4FAD-AA6E-270630AEACBD}"/>
    <cellStyle name="Normal" xfId="1" xr:uid="{00000000-0005-0000-0000-000001000000}"/>
    <cellStyle name="Normal - Style1" xfId="64" xr:uid="{32C04433-B8BD-42BA-B717-F77F7C759B32}"/>
    <cellStyle name="Normal_00 TCCC Media Sch 04 Mar 20" xfId="65" xr:uid="{A564EDD2-A246-4AB4-98D5-61D394649A92}"/>
    <cellStyle name="Note" xfId="66" xr:uid="{C546C744-971A-4B36-A8F4-A17EAA3E3739}"/>
    <cellStyle name="Output" xfId="67" xr:uid="{93056C75-C079-411C-8C5C-32BC9C77CCF8}"/>
    <cellStyle name="Percent [2]" xfId="68" xr:uid="{ACBA5C72-7E65-40C3-8451-BF4EFC8084BF}"/>
    <cellStyle name="Percent [2] 2" xfId="69" xr:uid="{DB54939E-2B33-40CE-9700-8BE1DB02D370}"/>
    <cellStyle name="Percent 10" xfId="18" xr:uid="{F46F6704-FA08-4A6D-9583-03998370F187}"/>
    <cellStyle name="Percent_flagman-ress in regions" xfId="70" xr:uid="{6AC135C8-4FA7-4B3C-9D45-83A4DBDEFDE9}"/>
    <cellStyle name="TableStyleLight1" xfId="10" xr:uid="{00000000-0005-0000-0000-000002000000}"/>
    <cellStyle name="Title" xfId="71" xr:uid="{2462D13D-D743-4CB6-832F-EEA620437980}"/>
    <cellStyle name="Total" xfId="72" xr:uid="{BBDC6847-2842-484E-82CE-6A8897266577}"/>
    <cellStyle name="Warning Text" xfId="73" xr:uid="{7F3AF343-202A-44B2-BC23-19EEA10E42D9}"/>
    <cellStyle name="Гиперссылка" xfId="81" builtinId="8"/>
    <cellStyle name="Гиперссылка 2" xfId="4" xr:uid="{00000000-0005-0000-0000-000004000000}"/>
    <cellStyle name="Гиперссылка 2 2" xfId="74" xr:uid="{550E793F-E503-4059-B923-A7DC476D087F}"/>
    <cellStyle name="Гиперссылка 3" xfId="11" xr:uid="{00000000-0005-0000-0000-000005000000}"/>
    <cellStyle name="Гиперссылка 4" xfId="14" xr:uid="{B77F98D3-0A9B-4392-A27A-4CB608EA5486}"/>
    <cellStyle name="Денежный" xfId="7" builtinId="4"/>
    <cellStyle name="Денежный 2" xfId="83" xr:uid="{260805C9-9F90-4B1B-B335-6CB6E7614FE8}"/>
    <cellStyle name="Обычный" xfId="0" builtinId="0"/>
    <cellStyle name="Обычный 17 2" xfId="75" xr:uid="{042EDC2B-88FC-450F-820B-D8936C6AC3E2}"/>
    <cellStyle name="Обычный 17 2 2" xfId="86" xr:uid="{4B9EF68F-DB9A-4D29-94B5-7B37DB097EF6}"/>
    <cellStyle name="Обычный 17 2 3" xfId="17" xr:uid="{9698DC72-5AA0-4768-9122-3DC2D387CD89}"/>
    <cellStyle name="Обычный 17 2 3 2" xfId="78" xr:uid="{250D614C-3BC2-43A4-9917-18EFF783A686}"/>
    <cellStyle name="Обычный 17 2 3 2 2" xfId="87" xr:uid="{DD547845-403A-4DC6-AB6A-96808BDE3B51}"/>
    <cellStyle name="Обычный 17 2 3 3" xfId="79" xr:uid="{3278D00F-BBF8-42FD-99E3-D4D4A0F18284}"/>
    <cellStyle name="Обычный 17 2 3 3 2" xfId="88" xr:uid="{FFEDD4B2-67B2-4088-BFBD-46A7A290AE45}"/>
    <cellStyle name="Обычный 17 2 3 4" xfId="85" xr:uid="{5580DDF4-D4FA-4A88-962C-B186D9B09836}"/>
    <cellStyle name="Обычный 2" xfId="8" xr:uid="{00000000-0005-0000-0000-000008000000}"/>
    <cellStyle name="Обычный 2 2" xfId="15" xr:uid="{0A5DE0D2-5DB5-4A4B-B7DE-F8410D2FC4DE}"/>
    <cellStyle name="Обычный 2 3" xfId="76" xr:uid="{FBEE2211-EB05-43EF-9D5B-34F8B4AB9523}"/>
    <cellStyle name="Обычный 2 7" xfId="6" xr:uid="{00000000-0005-0000-0000-000009000000}"/>
    <cellStyle name="Обычный 3" xfId="9" xr:uid="{00000000-0005-0000-0000-00000A000000}"/>
    <cellStyle name="Обычный 4" xfId="12" xr:uid="{00000000-0005-0000-0000-00003B000000}"/>
    <cellStyle name="Обычный 42 4 7" xfId="5" xr:uid="{00000000-0005-0000-0000-00000B000000}"/>
    <cellStyle name="Обычный 42 4 7 2" xfId="82" xr:uid="{FA74036A-C2ED-46DC-B04D-89BFF9D5FB34}"/>
    <cellStyle name="Обычный 5" xfId="13" xr:uid="{6EB6D315-449A-4D33-92F8-A32F5AAA7B2E}"/>
    <cellStyle name="Обычный 5 2" xfId="84" xr:uid="{CF6B2E76-6881-4331-AF16-DB273DE6D871}"/>
    <cellStyle name="Обычный 6" xfId="80" xr:uid="{2CBB7B99-0BBC-4434-AE3E-8710A26B0ABF}"/>
    <cellStyle name="Процентный 2" xfId="77" xr:uid="{3F8379E1-0C4F-4D2F-9CF2-1A36EA502C98}"/>
    <cellStyle name="Процентный 3" xfId="16" xr:uid="{6E487135-9732-48F9-8328-57D0A344589C}"/>
    <cellStyle name="Стиль 1" xfId="3" xr:uid="{00000000-0005-0000-0000-00000D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160866</xdr:colOff>
      <xdr:row>0</xdr:row>
      <xdr:rowOff>8465</xdr:rowOff>
    </xdr:from>
    <xdr:to>
      <xdr:col>1</xdr:col>
      <xdr:colOff>538103</xdr:colOff>
      <xdr:row>1</xdr:row>
      <xdr:rowOff>177798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805B3F-3277-417F-A60B-913DAC3AD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66" y="8465"/>
          <a:ext cx="539162" cy="331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160866</xdr:colOff>
      <xdr:row>0</xdr:row>
      <xdr:rowOff>8465</xdr:rowOff>
    </xdr:from>
    <xdr:to>
      <xdr:col>1</xdr:col>
      <xdr:colOff>538103</xdr:colOff>
      <xdr:row>1</xdr:row>
      <xdr:rowOff>177798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D176FD2-9519-488E-A88D-51B1E54CF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66" y="8465"/>
          <a:ext cx="539162" cy="3312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google.com/maps/d/edit?mid=1qWiDblB2UB4c3mCJKibv8osNQghC07Y&amp;usp=sharing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online.russoutdoor.ru/public/panel-info/apr?panelId=2632039" TargetMode="External"/><Relationship Id="rId21" Type="http://schemas.openxmlformats.org/officeDocument/2006/relationships/hyperlink" Target="https://online.russoutdoor.ru/public/panel-info/apr?panelId=2356973" TargetMode="External"/><Relationship Id="rId63" Type="http://schemas.openxmlformats.org/officeDocument/2006/relationships/hyperlink" Target="https://www.mosoblreclama.ru/product/1221" TargetMode="External"/><Relationship Id="rId15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0" Type="http://schemas.openxmlformats.org/officeDocument/2006/relationships/hyperlink" Target="http://df-media.ru/?p=1358" TargetMode="External"/><Relationship Id="rId226" Type="http://schemas.openxmlformats.org/officeDocument/2006/relationships/hyperlink" Target="http://df-media.ru/?p=3275" TargetMode="External"/><Relationship Id="rId268" Type="http://schemas.openxmlformats.org/officeDocument/2006/relationships/hyperlink" Target="https://drive.google.com/file/d/1g-LBdRXdWJGObA3P-zzW7J1x1_rq71Ko/view" TargetMode="External"/><Relationship Id="rId32" Type="http://schemas.openxmlformats.org/officeDocument/2006/relationships/hyperlink" Target="https://online.russoutdoor.ru/public/panel-info/apr?panelId=2356973" TargetMode="External"/><Relationship Id="rId74" Type="http://schemas.openxmlformats.org/officeDocument/2006/relationships/hyperlink" Target="https://www.mosoblreclama.ru/img/tt-video4x12.jpg" TargetMode="External"/><Relationship Id="rId12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81" Type="http://schemas.openxmlformats.org/officeDocument/2006/relationships/hyperlink" Target="http://df-media.ru/krishnie-ustanovki-from-product-place-p/tsifrovoy-digital-screen-na-krishe-zdaniy" TargetMode="External"/><Relationship Id="rId237" Type="http://schemas.openxmlformats.org/officeDocument/2006/relationships/hyperlink" Target="http://df-media.ru/?p=2751" TargetMode="External"/><Relationship Id="rId279" Type="http://schemas.openxmlformats.org/officeDocument/2006/relationships/hyperlink" Target="https://drive.google.com/file/d/1g-LBdRXdWJGObA3P-zzW7J1x1_rq71Ko/view" TargetMode="External"/><Relationship Id="rId22" Type="http://schemas.openxmlformats.org/officeDocument/2006/relationships/hyperlink" Target="https://online.russoutdoor.ru/public/panel-info/apr?panelId=2639847" TargetMode="External"/><Relationship Id="rId4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4" Type="http://schemas.openxmlformats.org/officeDocument/2006/relationships/hyperlink" Target="https://www.mosoblreclama.ru/product/833" TargetMode="External"/><Relationship Id="rId118" Type="http://schemas.openxmlformats.org/officeDocument/2006/relationships/hyperlink" Target="https://online.russoutdoor.ru/public/panel-info/apr?panelId=2687690" TargetMode="External"/><Relationship Id="rId139" Type="http://schemas.openxmlformats.org/officeDocument/2006/relationships/hyperlink" Target="https://www.mosoblreclama.ru/product/111999" TargetMode="External"/><Relationship Id="rId85" Type="http://schemas.openxmlformats.org/officeDocument/2006/relationships/hyperlink" Target="https://online.russoutdoor.ru/public/panel-info/apr?panelId=2711236" TargetMode="External"/><Relationship Id="rId150" Type="http://schemas.openxmlformats.org/officeDocument/2006/relationships/hyperlink" Target="https://online.russoutdoor.ru/public/panel-info/apr?panelId=2691108" TargetMode="External"/><Relationship Id="rId171" Type="http://schemas.openxmlformats.org/officeDocument/2006/relationships/hyperlink" Target="http://df-media.ru/?p=2002" TargetMode="External"/><Relationship Id="rId192" Type="http://schemas.openxmlformats.org/officeDocument/2006/relationships/hyperlink" Target="http://df-media.ru/?p=3102" TargetMode="External"/><Relationship Id="rId206" Type="http://schemas.openxmlformats.org/officeDocument/2006/relationships/hyperlink" Target="http://df-media.ru/?p=2760" TargetMode="External"/><Relationship Id="rId227" Type="http://schemas.openxmlformats.org/officeDocument/2006/relationships/hyperlink" Target="https://df-media.ru/digital-supresites-5x15-from-product-place-p/mkad51km_a-p/" TargetMode="External"/><Relationship Id="rId248" Type="http://schemas.openxmlformats.org/officeDocument/2006/relationships/hyperlink" Target="https://df-media.ru/?p=4971" TargetMode="External"/><Relationship Id="rId269" Type="http://schemas.openxmlformats.org/officeDocument/2006/relationships/hyperlink" Target="https://drive.google.com/file/d/1g-LBdRXdWJGObA3P-zzW7J1x1_rq71Ko/view" TargetMode="External"/><Relationship Id="rId12" Type="http://schemas.openxmlformats.org/officeDocument/2006/relationships/hyperlink" Target="https://online.russoutdoor.ru/public/panel-info/apr?panelId=2621687" TargetMode="External"/><Relationship Id="rId33" Type="http://schemas.openxmlformats.org/officeDocument/2006/relationships/hyperlink" Target="https://online.russoutdoor.ru/public/panel-info/apr?panelId=2639847" TargetMode="External"/><Relationship Id="rId108" Type="http://schemas.openxmlformats.org/officeDocument/2006/relationships/hyperlink" Target="https://online.russoutdoor.ru/public/panel-info/apr?panelId=2687690" TargetMode="External"/><Relationship Id="rId12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280" Type="http://schemas.openxmlformats.org/officeDocument/2006/relationships/hyperlink" Target="https://drive.google.com/file/d/1g-LBdRXdWJGObA3P-zzW7J1x1_rq71Ko/view" TargetMode="External"/><Relationship Id="rId54" Type="http://schemas.openxmlformats.org/officeDocument/2006/relationships/hyperlink" Target="https://www.mosoblreclama.ru/product/1221" TargetMode="External"/><Relationship Id="rId75" Type="http://schemas.openxmlformats.org/officeDocument/2006/relationships/hyperlink" Target="https://www.mosoblreclama.ru/img/tt-video4x12.jpg" TargetMode="External"/><Relationship Id="rId9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0" Type="http://schemas.openxmlformats.org/officeDocument/2006/relationships/hyperlink" Target="https://www.mosoblreclama.ru/product/830" TargetMode="External"/><Relationship Id="rId161" Type="http://schemas.openxmlformats.org/officeDocument/2006/relationships/hyperlink" Target="https://www.google.com/maps/d/edit?mid=17YlhbvE0szdRtutK0Tl3_XYHg5vs7W8&amp;usp=sharing" TargetMode="External"/><Relationship Id="rId182" Type="http://schemas.openxmlformats.org/officeDocument/2006/relationships/hyperlink" Target="http://df-media.ru/?p=3275" TargetMode="External"/><Relationship Id="rId217" Type="http://schemas.openxmlformats.org/officeDocument/2006/relationships/hyperlink" Target="http://df-media.ru/?p=1875" TargetMode="External"/><Relationship Id="rId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238" Type="http://schemas.openxmlformats.org/officeDocument/2006/relationships/hyperlink" Target="http://df-media.ru/?p=107" TargetMode="External"/><Relationship Id="rId259" Type="http://schemas.openxmlformats.org/officeDocument/2006/relationships/hyperlink" Target="https://drive.google.com/file/d/1R_iHgXkJZUmgeYfxKRosQfoPXyhcj1uw/view?usp=sharing" TargetMode="External"/><Relationship Id="rId23" Type="http://schemas.openxmlformats.org/officeDocument/2006/relationships/hyperlink" Target="https://online.russoutdoor.ru/public/panel-info/apr?panelId=2246292" TargetMode="External"/><Relationship Id="rId119" Type="http://schemas.openxmlformats.org/officeDocument/2006/relationships/hyperlink" Target="https://online.russoutdoor.ru/public/panel-info/apr?panelId=2628290" TargetMode="External"/><Relationship Id="rId270" Type="http://schemas.openxmlformats.org/officeDocument/2006/relationships/hyperlink" Target="https://drive.google.com/file/d/1g-LBdRXdWJGObA3P-zzW7J1x1_rq71Ko/view" TargetMode="External"/><Relationship Id="rId4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5" Type="http://schemas.openxmlformats.org/officeDocument/2006/relationships/hyperlink" Target="https://www.mosoblreclama.ru/product/1000973" TargetMode="External"/><Relationship Id="rId8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3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1" Type="http://schemas.openxmlformats.org/officeDocument/2006/relationships/hyperlink" Target="https://online.russoutdoor.ru/public/panel-info/apr?panelId=2617795" TargetMode="External"/><Relationship Id="rId172" Type="http://schemas.openxmlformats.org/officeDocument/2006/relationships/hyperlink" Target="http://df-media.ru/?p=1879" TargetMode="External"/><Relationship Id="rId193" Type="http://schemas.openxmlformats.org/officeDocument/2006/relationships/hyperlink" Target="http://df-media.ru/?p=2751" TargetMode="External"/><Relationship Id="rId207" Type="http://schemas.openxmlformats.org/officeDocument/2006/relationships/hyperlink" Target="http://df-media.ru/?p=2204" TargetMode="External"/><Relationship Id="rId228" Type="http://schemas.openxmlformats.org/officeDocument/2006/relationships/hyperlink" Target="http://df-media.ru/?p=3555" TargetMode="External"/><Relationship Id="rId249" Type="http://schemas.openxmlformats.org/officeDocument/2006/relationships/hyperlink" Target="https://df-media.ru/?p=4979" TargetMode="External"/><Relationship Id="rId13" Type="http://schemas.openxmlformats.org/officeDocument/2006/relationships/hyperlink" Target="https://online.russoutdoor.ru/public/panel-info/apr?panelId=1441657" TargetMode="External"/><Relationship Id="rId109" Type="http://schemas.openxmlformats.org/officeDocument/2006/relationships/hyperlink" Target="https://online.russoutdoor.ru/public/panel-info/apr?panelId=2628290" TargetMode="External"/><Relationship Id="rId260" Type="http://schemas.openxmlformats.org/officeDocument/2006/relationships/hyperlink" Target="https://drive.google.com/file/d/1R_iHgXkJZUmgeYfxKRosQfoPXyhcj1uw/view?usp=sharing" TargetMode="External"/><Relationship Id="rId281" Type="http://schemas.openxmlformats.org/officeDocument/2006/relationships/hyperlink" Target="https://drive.google.com/file/d/1g-LBdRXdWJGObA3P-zzW7J1x1_rq71Ko/view" TargetMode="External"/><Relationship Id="rId34" Type="http://schemas.openxmlformats.org/officeDocument/2006/relationships/hyperlink" Target="https://online.russoutdoor.ru/public/panel-info/apr?panelId=2246292" TargetMode="External"/><Relationship Id="rId55" Type="http://schemas.openxmlformats.org/officeDocument/2006/relationships/hyperlink" Target="https://www.mosoblreclama.ru/product/833" TargetMode="External"/><Relationship Id="rId76" Type="http://schemas.openxmlformats.org/officeDocument/2006/relationships/hyperlink" Target="https://www.mosoblreclama.ru/img/tt-video4x12.jpg" TargetMode="External"/><Relationship Id="rId97" Type="http://schemas.openxmlformats.org/officeDocument/2006/relationships/hyperlink" Target="https://online.russoutdoor.ru/public/panel-info/apr?panelId=2570775" TargetMode="External"/><Relationship Id="rId120" Type="http://schemas.openxmlformats.org/officeDocument/2006/relationships/hyperlink" Target="https://online.russoutdoor.ru/public/panel-info/apr?panelId=2633242" TargetMode="External"/><Relationship Id="rId141" Type="http://schemas.openxmlformats.org/officeDocument/2006/relationships/hyperlink" Target="https://www.mosoblreclama.ru/product/871" TargetMode="External"/><Relationship Id="rId7" Type="http://schemas.openxmlformats.org/officeDocument/2006/relationships/hyperlink" Target="https://online.russoutdoor.ru/public/panel-info/apr?panelId=2621805" TargetMode="External"/><Relationship Id="rId162" Type="http://schemas.openxmlformats.org/officeDocument/2006/relationships/hyperlink" Target="http://df-media.ru/?p=2760" TargetMode="External"/><Relationship Id="rId183" Type="http://schemas.openxmlformats.org/officeDocument/2006/relationships/hyperlink" Target="https://df-media.ru/digital-supresites-5x15-from-product-place-p/mkad51km_a-p/" TargetMode="External"/><Relationship Id="rId218" Type="http://schemas.openxmlformats.org/officeDocument/2006/relationships/hyperlink" Target="http://df-media.ru/?p=1982" TargetMode="External"/><Relationship Id="rId239" Type="http://schemas.openxmlformats.org/officeDocument/2006/relationships/hyperlink" Target="http://df-media.ru/?p=3515" TargetMode="External"/><Relationship Id="rId250" Type="http://schemas.openxmlformats.org/officeDocument/2006/relationships/hyperlink" Target="https://drive.google.com/file/d/1J5W81j6GByLzuoi2TBokkzIPcEsQ7IsK/view?usp=sharing" TargetMode="External"/><Relationship Id="rId271" Type="http://schemas.openxmlformats.org/officeDocument/2006/relationships/hyperlink" Target="https://drive.google.com/file/d/1g-LBdRXdWJGObA3P-zzW7J1x1_rq71Ko/view" TargetMode="External"/><Relationship Id="rId24" Type="http://schemas.openxmlformats.org/officeDocument/2006/relationships/hyperlink" Target="https://online.russoutdoor.ru/public/panel-info/apr?panelId=2442864" TargetMode="External"/><Relationship Id="rId4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6" Type="http://schemas.openxmlformats.org/officeDocument/2006/relationships/hyperlink" Target="https://www.mosoblreclama.ru/product/1000983" TargetMode="External"/><Relationship Id="rId8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10" Type="http://schemas.openxmlformats.org/officeDocument/2006/relationships/hyperlink" Target="https://online.russoutdoor.ru/public/panel-info/apr?panelId=2633242" TargetMode="External"/><Relationship Id="rId13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52" Type="http://schemas.openxmlformats.org/officeDocument/2006/relationships/hyperlink" Target="https://online.russoutdoor.ru/public/panel-info/apr?panelId=2521528" TargetMode="External"/><Relationship Id="rId173" Type="http://schemas.openxmlformats.org/officeDocument/2006/relationships/hyperlink" Target="http://df-media.ru/?p=1875" TargetMode="External"/><Relationship Id="rId194" Type="http://schemas.openxmlformats.org/officeDocument/2006/relationships/hyperlink" Target="http://df-media.ru/?p=107" TargetMode="External"/><Relationship Id="rId208" Type="http://schemas.openxmlformats.org/officeDocument/2006/relationships/hyperlink" Target="http://df-media.ru/?p=2214" TargetMode="External"/><Relationship Id="rId229" Type="http://schemas.openxmlformats.org/officeDocument/2006/relationships/hyperlink" Target="http://df-media.ru/?p=3403" TargetMode="External"/><Relationship Id="rId240" Type="http://schemas.openxmlformats.org/officeDocument/2006/relationships/hyperlink" Target="http://df-media.ru/?p=2867" TargetMode="External"/><Relationship Id="rId261" Type="http://schemas.openxmlformats.org/officeDocument/2006/relationships/hyperlink" Target="https://drive.google.com/file/d/1R_iHgXkJZUmgeYfxKRosQfoPXyhcj1uw/view?usp=sharing" TargetMode="External"/><Relationship Id="rId14" Type="http://schemas.openxmlformats.org/officeDocument/2006/relationships/hyperlink" Target="https://online.russoutdoor.ru/public/panel-info/apr?panelId=740843" TargetMode="External"/><Relationship Id="rId35" Type="http://schemas.openxmlformats.org/officeDocument/2006/relationships/hyperlink" Target="https://online.russoutdoor.ru/public/panel-info/apr?panelId=2442864" TargetMode="External"/><Relationship Id="rId56" Type="http://schemas.openxmlformats.org/officeDocument/2006/relationships/hyperlink" Target="https://www.mosoblreclama.ru/product/1000973" TargetMode="External"/><Relationship Id="rId77" Type="http://schemas.openxmlformats.org/officeDocument/2006/relationships/hyperlink" Target="https://www.mosoblreclama.ru/img/tt-video4x12.jpg" TargetMode="External"/><Relationship Id="rId100" Type="http://schemas.openxmlformats.org/officeDocument/2006/relationships/hyperlink" Target="https://online.russoutdoor.ru/public/panel-info/apr?panelId=2687570" TargetMode="External"/><Relationship Id="rId282" Type="http://schemas.openxmlformats.org/officeDocument/2006/relationships/hyperlink" Target="https://drive.google.com/file/d/1g-LBdRXdWJGObA3P-zzW7J1x1_rq71Ko/view" TargetMode="External"/><Relationship Id="rId8" Type="http://schemas.openxmlformats.org/officeDocument/2006/relationships/hyperlink" Target="https://online.russoutdoor.ru/public/panel-info/apr?panelId=2621687" TargetMode="External"/><Relationship Id="rId98" Type="http://schemas.openxmlformats.org/officeDocument/2006/relationships/hyperlink" Target="https://online.russoutdoor.ru/public/panel-info/apr?panelId=2687570" TargetMode="External"/><Relationship Id="rId12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2" Type="http://schemas.openxmlformats.org/officeDocument/2006/relationships/hyperlink" Target="https://www.mosoblreclama.ru/img/tt-video3x6.jpg" TargetMode="External"/><Relationship Id="rId163" Type="http://schemas.openxmlformats.org/officeDocument/2006/relationships/hyperlink" Target="http://df-media.ru/?p=2204" TargetMode="External"/><Relationship Id="rId184" Type="http://schemas.openxmlformats.org/officeDocument/2006/relationships/hyperlink" Target="http://df-media.ru/?p=3555" TargetMode="External"/><Relationship Id="rId219" Type="http://schemas.openxmlformats.org/officeDocument/2006/relationships/hyperlink" Target="http://df-media.ru/?p=2738" TargetMode="External"/><Relationship Id="rId230" Type="http://schemas.openxmlformats.org/officeDocument/2006/relationships/hyperlink" Target="http://df-media.ru/?p=744" TargetMode="External"/><Relationship Id="rId251" Type="http://schemas.openxmlformats.org/officeDocument/2006/relationships/hyperlink" Target="https://drive.google.com/file/d/1J5W81j6GByLzuoi2TBokkzIPcEsQ7IsK/view?usp=sharing" TargetMode="External"/><Relationship Id="rId25" Type="http://schemas.openxmlformats.org/officeDocument/2006/relationships/hyperlink" Target="https://online.russoutdoor.ru/public/panel-info/apr?panelId=2356298" TargetMode="External"/><Relationship Id="rId4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7" Type="http://schemas.openxmlformats.org/officeDocument/2006/relationships/hyperlink" Target="https://www.mosoblreclama.ru/product/427" TargetMode="External"/><Relationship Id="rId272" Type="http://schemas.openxmlformats.org/officeDocument/2006/relationships/hyperlink" Target="https://drive.google.com/file/d/1g-LBdRXdWJGObA3P-zzW7J1x1_rq71Ko/view" TargetMode="External"/><Relationship Id="rId88" Type="http://schemas.openxmlformats.org/officeDocument/2006/relationships/hyperlink" Target="https://online.russoutdoor.ru/public/panel-info/apr?panelId=2632461" TargetMode="External"/><Relationship Id="rId111" Type="http://schemas.openxmlformats.org/officeDocument/2006/relationships/hyperlink" Target="https://online.russoutdoor.ru/public/panel-info/apr?panelId=2622437" TargetMode="External"/><Relationship Id="rId132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53" Type="http://schemas.openxmlformats.org/officeDocument/2006/relationships/hyperlink" Target="https://online.russoutdoor.ru/public/panel-info/apr?panelId=2691117" TargetMode="External"/><Relationship Id="rId174" Type="http://schemas.openxmlformats.org/officeDocument/2006/relationships/hyperlink" Target="http://df-media.ru/?p=1982" TargetMode="External"/><Relationship Id="rId195" Type="http://schemas.openxmlformats.org/officeDocument/2006/relationships/hyperlink" Target="http://df-media.ru/?p=3515" TargetMode="External"/><Relationship Id="rId209" Type="http://schemas.openxmlformats.org/officeDocument/2006/relationships/hyperlink" Target="http://df-media.ru/?p=105" TargetMode="External"/><Relationship Id="rId220" Type="http://schemas.openxmlformats.org/officeDocument/2006/relationships/hyperlink" Target="http://df-media.ru/?p=2733" TargetMode="External"/><Relationship Id="rId241" Type="http://schemas.openxmlformats.org/officeDocument/2006/relationships/hyperlink" Target="http://df-media.ru/?p=958" TargetMode="External"/><Relationship Id="rId15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36" Type="http://schemas.openxmlformats.org/officeDocument/2006/relationships/hyperlink" Target="https://online.russoutdoor.ru/public/panel-info/apr?panelId=2356298" TargetMode="External"/><Relationship Id="rId57" Type="http://schemas.openxmlformats.org/officeDocument/2006/relationships/hyperlink" Target="https://www.mosoblreclama.ru/product/1000983" TargetMode="External"/><Relationship Id="rId262" Type="http://schemas.openxmlformats.org/officeDocument/2006/relationships/hyperlink" Target="https://drive.google.com/file/d/1R_iHgXkJZUmgeYfxKRosQfoPXyhcj1uw/view?usp=sharing" TargetMode="External"/><Relationship Id="rId283" Type="http://schemas.openxmlformats.org/officeDocument/2006/relationships/drawing" Target="../drawings/drawing2.xml"/><Relationship Id="rId78" Type="http://schemas.openxmlformats.org/officeDocument/2006/relationships/hyperlink" Target="https://www.mosoblreclama.ru/img/tt-video4x12.jpg" TargetMode="External"/><Relationship Id="rId99" Type="http://schemas.openxmlformats.org/officeDocument/2006/relationships/hyperlink" Target="https://online.russoutdoor.ru/public/panel-info/apr?panelId=2570775" TargetMode="External"/><Relationship Id="rId101" Type="http://schemas.openxmlformats.org/officeDocument/2006/relationships/hyperlink" Target="https://online.russoutdoor.ru/public/panel-info/apr?panelId=2622437" TargetMode="External"/><Relationship Id="rId12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3" Type="http://schemas.openxmlformats.org/officeDocument/2006/relationships/hyperlink" Target="https://www.mosoblreclama.ru/img/tt-video5x15(17km).jpg" TargetMode="External"/><Relationship Id="rId164" Type="http://schemas.openxmlformats.org/officeDocument/2006/relationships/hyperlink" Target="http://df-media.ru/?p=2214" TargetMode="External"/><Relationship Id="rId185" Type="http://schemas.openxmlformats.org/officeDocument/2006/relationships/hyperlink" Target="http://df-media.ru/?p=3403" TargetMode="External"/><Relationship Id="rId9" Type="http://schemas.openxmlformats.org/officeDocument/2006/relationships/hyperlink" Target="https://online.russoutdoor.ru/public/panel-info/apr?panelId=1441657" TargetMode="External"/><Relationship Id="rId210" Type="http://schemas.openxmlformats.org/officeDocument/2006/relationships/hyperlink" Target="http://df-media.ru/?p=760" TargetMode="External"/><Relationship Id="rId26" Type="http://schemas.openxmlformats.org/officeDocument/2006/relationships/hyperlink" Target="https://online.russoutdoor.ru/public/panel-info/apr?panelId=2358859" TargetMode="External"/><Relationship Id="rId231" Type="http://schemas.openxmlformats.org/officeDocument/2006/relationships/hyperlink" Target="http://df-media.ru/?p=4587" TargetMode="External"/><Relationship Id="rId252" Type="http://schemas.openxmlformats.org/officeDocument/2006/relationships/hyperlink" Target="https://drive.google.com/file/d/15uo26irCqtMbgxu2HX5PYWfAdBGFsz3_/view?usp=sharing" TargetMode="External"/><Relationship Id="rId273" Type="http://schemas.openxmlformats.org/officeDocument/2006/relationships/hyperlink" Target="https://drive.google.com/file/d/1g-LBdRXdWJGObA3P-zzW7J1x1_rq71Ko/view" TargetMode="External"/><Relationship Id="rId4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8" Type="http://schemas.openxmlformats.org/officeDocument/2006/relationships/hyperlink" Target="https://www.mosoblreclama.ru/product/1001679" TargetMode="External"/><Relationship Id="rId89" Type="http://schemas.openxmlformats.org/officeDocument/2006/relationships/hyperlink" Target="https://online.russoutdoor.ru/public/panel-info/apr?panelId=2632461" TargetMode="External"/><Relationship Id="rId112" Type="http://schemas.openxmlformats.org/officeDocument/2006/relationships/hyperlink" Target="https://online.russoutdoor.ru/public/panel-info/apr?panelId=2629071" TargetMode="External"/><Relationship Id="rId133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154" Type="http://schemas.openxmlformats.org/officeDocument/2006/relationships/hyperlink" Target="https://online.russoutdoor.ru/public/panel-info/apr?panelId=2691108" TargetMode="External"/><Relationship Id="rId175" Type="http://schemas.openxmlformats.org/officeDocument/2006/relationships/hyperlink" Target="http://df-media.ru/?p=2738" TargetMode="External"/><Relationship Id="rId196" Type="http://schemas.openxmlformats.org/officeDocument/2006/relationships/hyperlink" Target="http://df-media.ru/?p=2867" TargetMode="External"/><Relationship Id="rId200" Type="http://schemas.openxmlformats.org/officeDocument/2006/relationships/hyperlink" Target="http://df-media.ru/?p=4870" TargetMode="External"/><Relationship Id="rId16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221" Type="http://schemas.openxmlformats.org/officeDocument/2006/relationships/hyperlink" Target="http://df-media.ru/?p=2410" TargetMode="External"/><Relationship Id="rId242" Type="http://schemas.openxmlformats.org/officeDocument/2006/relationships/hyperlink" Target="http://df-media.ru/?p=4841" TargetMode="External"/><Relationship Id="rId263" Type="http://schemas.openxmlformats.org/officeDocument/2006/relationships/hyperlink" Target="https://drive.google.com/file/d/1R_iHgXkJZUmgeYfxKRosQfoPXyhcj1uw/view?usp=sharing" TargetMode="External"/><Relationship Id="rId37" Type="http://schemas.openxmlformats.org/officeDocument/2006/relationships/hyperlink" Target="https://online.russoutdoor.ru/public/panel-info/apr?panelId=2358859" TargetMode="External"/><Relationship Id="rId58" Type="http://schemas.openxmlformats.org/officeDocument/2006/relationships/hyperlink" Target="https://www.mosoblreclama.ru/product/427" TargetMode="External"/><Relationship Id="rId79" Type="http://schemas.openxmlformats.org/officeDocument/2006/relationships/hyperlink" Target="https://online.russoutdoor.ru/public/panel-info/apr?panelId=2708839" TargetMode="External"/><Relationship Id="rId102" Type="http://schemas.openxmlformats.org/officeDocument/2006/relationships/hyperlink" Target="https://online.russoutdoor.ru/public/panel-info/apr?panelId=2629071" TargetMode="External"/><Relationship Id="rId123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4" Type="http://schemas.openxmlformats.org/officeDocument/2006/relationships/hyperlink" Target="https://www.mosoblreclama.ru/img/tt-video4x12.jpg" TargetMode="External"/><Relationship Id="rId9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65" Type="http://schemas.openxmlformats.org/officeDocument/2006/relationships/hyperlink" Target="http://df-media.ru/?p=105" TargetMode="External"/><Relationship Id="rId186" Type="http://schemas.openxmlformats.org/officeDocument/2006/relationships/hyperlink" Target="http://df-media.ru/?p=744" TargetMode="External"/><Relationship Id="rId211" Type="http://schemas.openxmlformats.org/officeDocument/2006/relationships/hyperlink" Target="http://df-media.ru/?p=754" TargetMode="External"/><Relationship Id="rId232" Type="http://schemas.openxmlformats.org/officeDocument/2006/relationships/hyperlink" Target="https://df-media.ru/digital-supresites-5x15-from-product-place-p/mkad-3-a-p/" TargetMode="External"/><Relationship Id="rId253" Type="http://schemas.openxmlformats.org/officeDocument/2006/relationships/hyperlink" Target="https://drive.google.com/file/d/1Dzc9IINihpQKG1luQLy0UuBKeOE2AzAT/view?usp=sharing" TargetMode="External"/><Relationship Id="rId274" Type="http://schemas.openxmlformats.org/officeDocument/2006/relationships/hyperlink" Target="https://drive.google.com/file/d/1g-LBdRXdWJGObA3P-zzW7J1x1_rq71Ko/view" TargetMode="External"/><Relationship Id="rId27" Type="http://schemas.openxmlformats.org/officeDocument/2006/relationships/hyperlink" Target="https://online.russoutdoor.ru/public/panel-info/apr?panelId=2687171" TargetMode="External"/><Relationship Id="rId4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9" Type="http://schemas.openxmlformats.org/officeDocument/2006/relationships/hyperlink" Target="https://www.mosoblreclama.ru/product/904" TargetMode="External"/><Relationship Id="rId113" Type="http://schemas.openxmlformats.org/officeDocument/2006/relationships/hyperlink" Target="https://online.russoutdoor.ru/public/panel-info/apr?panelId=2356967" TargetMode="External"/><Relationship Id="rId134" Type="http://schemas.openxmlformats.org/officeDocument/2006/relationships/hyperlink" Target="https://www.mosoblreclama.ru/product/1001642" TargetMode="External"/><Relationship Id="rId80" Type="http://schemas.openxmlformats.org/officeDocument/2006/relationships/hyperlink" Target="https://online.russoutdoor.ru/public/panel-info/apr?panelId=2708839" TargetMode="External"/><Relationship Id="rId155" Type="http://schemas.openxmlformats.org/officeDocument/2006/relationships/hyperlink" Target="https://online.russoutdoor.ru/public/panel-info/apr?panelId=2617795" TargetMode="External"/><Relationship Id="rId176" Type="http://schemas.openxmlformats.org/officeDocument/2006/relationships/hyperlink" Target="http://df-media.ru/?p=2733" TargetMode="External"/><Relationship Id="rId197" Type="http://schemas.openxmlformats.org/officeDocument/2006/relationships/hyperlink" Target="http://df-media.ru/?p=958" TargetMode="External"/><Relationship Id="rId201" Type="http://schemas.openxmlformats.org/officeDocument/2006/relationships/hyperlink" Target="http://df-media.ru/?p=4878" TargetMode="External"/><Relationship Id="rId222" Type="http://schemas.openxmlformats.org/officeDocument/2006/relationships/hyperlink" Target="http://df-media.ru/?p=2861" TargetMode="External"/><Relationship Id="rId243" Type="http://schemas.openxmlformats.org/officeDocument/2006/relationships/hyperlink" Target="http://df-media.ru/?p=4850" TargetMode="External"/><Relationship Id="rId264" Type="http://schemas.openxmlformats.org/officeDocument/2006/relationships/hyperlink" Target="https://drive.google.com/file/d/1R_iHgXkJZUmgeYfxKRosQfoPXyhcj1uw/view?usp=sharing" TargetMode="External"/><Relationship Id="rId17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38" Type="http://schemas.openxmlformats.org/officeDocument/2006/relationships/hyperlink" Target="https://online.russoutdoor.ru/public/panel-info/apr?panelId=2687171" TargetMode="External"/><Relationship Id="rId59" Type="http://schemas.openxmlformats.org/officeDocument/2006/relationships/hyperlink" Target="https://www.mosoblreclama.ru/product/1001679" TargetMode="External"/><Relationship Id="rId103" Type="http://schemas.openxmlformats.org/officeDocument/2006/relationships/hyperlink" Target="https://online.russoutdoor.ru/public/panel-info/apr?panelId=2356967" TargetMode="External"/><Relationship Id="rId124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0" Type="http://schemas.openxmlformats.org/officeDocument/2006/relationships/hyperlink" Target="https://www.mosoblreclama.ru/img/tt-video3x6.jpg" TargetMode="External"/><Relationship Id="rId91" Type="http://schemas.openxmlformats.org/officeDocument/2006/relationships/hyperlink" Target="https://drive.google.com/file/d/1GyqjUtrtYumxxlLkdXq8kPn-1TPKC-dL/view?usp=sharing" TargetMode="External"/><Relationship Id="rId145" Type="http://schemas.openxmlformats.org/officeDocument/2006/relationships/hyperlink" Target="https://www.mosoblreclama.ru/img/tt-video4x12.jpg" TargetMode="External"/><Relationship Id="rId166" Type="http://schemas.openxmlformats.org/officeDocument/2006/relationships/hyperlink" Target="http://df-media.ru/?p=760" TargetMode="External"/><Relationship Id="rId187" Type="http://schemas.openxmlformats.org/officeDocument/2006/relationships/hyperlink" Target="http://df-media.ru/?p=4587" TargetMode="External"/><Relationship Id="rId1" Type="http://schemas.openxmlformats.org/officeDocument/2006/relationships/hyperlink" Target="https://online.russoutdoor.ru/public/panel-info/apr?panelId=2525811" TargetMode="External"/><Relationship Id="rId212" Type="http://schemas.openxmlformats.org/officeDocument/2006/relationships/hyperlink" Target="http://df-media.ru/?p=1525" TargetMode="External"/><Relationship Id="rId233" Type="http://schemas.openxmlformats.org/officeDocument/2006/relationships/hyperlink" Target="http://df-media.ru/?p=3535" TargetMode="External"/><Relationship Id="rId254" Type="http://schemas.openxmlformats.org/officeDocument/2006/relationships/hyperlink" Target="https://drive.google.com/file/d/1R_iHgXkJZUmgeYfxKRosQfoPXyhcj1uw/view?usp=sharing" TargetMode="External"/><Relationship Id="rId28" Type="http://schemas.openxmlformats.org/officeDocument/2006/relationships/hyperlink" Target="https://online.russoutdoor.ru/public/panel-info/apr?panelId=2687618" TargetMode="External"/><Relationship Id="rId49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14" Type="http://schemas.openxmlformats.org/officeDocument/2006/relationships/hyperlink" Target="https://online.russoutdoor.ru/public/panel-info/apr?panelId=1605625" TargetMode="External"/><Relationship Id="rId275" Type="http://schemas.openxmlformats.org/officeDocument/2006/relationships/hyperlink" Target="https://drive.google.com/file/d/1g-LBdRXdWJGObA3P-zzW7J1x1_rq71Ko/view" TargetMode="External"/><Relationship Id="rId60" Type="http://schemas.openxmlformats.org/officeDocument/2006/relationships/hyperlink" Target="https://www.mosoblreclama.ru/product/904" TargetMode="External"/><Relationship Id="rId8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35" Type="http://schemas.openxmlformats.org/officeDocument/2006/relationships/hyperlink" Target="https://www.mosoblreclama.ru/product/111999" TargetMode="External"/><Relationship Id="rId15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7" Type="http://schemas.openxmlformats.org/officeDocument/2006/relationships/hyperlink" Target="http://df-media.ru/?p=2410" TargetMode="External"/><Relationship Id="rId198" Type="http://schemas.openxmlformats.org/officeDocument/2006/relationships/hyperlink" Target="http://df-media.ru/?p=4841" TargetMode="External"/><Relationship Id="rId202" Type="http://schemas.openxmlformats.org/officeDocument/2006/relationships/hyperlink" Target="https://df-media.ru/?p=4989" TargetMode="External"/><Relationship Id="rId223" Type="http://schemas.openxmlformats.org/officeDocument/2006/relationships/hyperlink" Target="http://df-media.ru/?p=751" TargetMode="External"/><Relationship Id="rId244" Type="http://schemas.openxmlformats.org/officeDocument/2006/relationships/hyperlink" Target="http://df-media.ru/?p=4870" TargetMode="External"/><Relationship Id="rId18" Type="http://schemas.openxmlformats.org/officeDocument/2006/relationships/hyperlink" Target="https://onlineapi.russoutdoor.ru/api/Panel/DownloadPosterAndMaketRequirement/2094/1/DSS_1248x416%20&#1057;&#1090;&#1072;&#1085;&#1076;&#1072;&#1088;&#1090;%20&#1042;&#1089;&#1077;%20&#1043;&#1086;&#1088;&#1086;&#1076;&#1072;%20TT_Russ.pdf" TargetMode="External"/><Relationship Id="rId39" Type="http://schemas.openxmlformats.org/officeDocument/2006/relationships/hyperlink" Target="https://online.russoutdoor.ru/public/panel-info/apr?panelId=2687618" TargetMode="External"/><Relationship Id="rId265" Type="http://schemas.openxmlformats.org/officeDocument/2006/relationships/hyperlink" Target="https://drive.google.com/file/d/1R_iHgXkJZUmgeYfxKRosQfoPXyhcj1uw/view?usp=sharing" TargetMode="External"/><Relationship Id="rId50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4" Type="http://schemas.openxmlformats.org/officeDocument/2006/relationships/hyperlink" Target="https://online.russoutdoor.ru/public/panel-info/apr?panelId=1605625" TargetMode="External"/><Relationship Id="rId125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6" Type="http://schemas.openxmlformats.org/officeDocument/2006/relationships/hyperlink" Target="http://df-media.ru/?p=2760" TargetMode="External"/><Relationship Id="rId167" Type="http://schemas.openxmlformats.org/officeDocument/2006/relationships/hyperlink" Target="http://df-media.ru/?p=754" TargetMode="External"/><Relationship Id="rId188" Type="http://schemas.openxmlformats.org/officeDocument/2006/relationships/hyperlink" Target="https://df-media.ru/digital-supresites-5x15-from-product-place-p/mkad-3-a-p/" TargetMode="External"/><Relationship Id="rId71" Type="http://schemas.openxmlformats.org/officeDocument/2006/relationships/hyperlink" Target="https://www.mosoblreclama.ru/img/tt-video3x6.jpg" TargetMode="External"/><Relationship Id="rId92" Type="http://schemas.openxmlformats.org/officeDocument/2006/relationships/hyperlink" Target="http://grk-outdoor.ru/upload/images/fdf8c690-2457-11e9-9186-f46d041e7df5_map.jpg" TargetMode="External"/><Relationship Id="rId213" Type="http://schemas.openxmlformats.org/officeDocument/2006/relationships/hyperlink" Target="http://df-media.ru/?p=1364" TargetMode="External"/><Relationship Id="rId234" Type="http://schemas.openxmlformats.org/officeDocument/2006/relationships/hyperlink" Target="http://df-media.ru/?p=3408" TargetMode="External"/><Relationship Id="rId2" Type="http://schemas.openxmlformats.org/officeDocument/2006/relationships/hyperlink" Target="https://online.russoutdoor.ru/public/panel-info/apr?panelId=2617588" TargetMode="External"/><Relationship Id="rId29" Type="http://schemas.openxmlformats.org/officeDocument/2006/relationships/hyperlink" Target="https://online.russoutdoor.ru/public/panel-info/apr?panelId=2687632" TargetMode="External"/><Relationship Id="rId255" Type="http://schemas.openxmlformats.org/officeDocument/2006/relationships/hyperlink" Target="https://drive.google.com/file/d/1g-LBdRXdWJGObA3P-zzW7J1x1_rq71Ko/view" TargetMode="External"/><Relationship Id="rId276" Type="http://schemas.openxmlformats.org/officeDocument/2006/relationships/hyperlink" Target="https://drive.google.com/file/d/1g-LBdRXdWJGObA3P-zzW7J1x1_rq71Ko/view" TargetMode="External"/><Relationship Id="rId40" Type="http://schemas.openxmlformats.org/officeDocument/2006/relationships/hyperlink" Target="https://online.russoutdoor.ru/public/panel-info/apr?panelId=2687632" TargetMode="External"/><Relationship Id="rId115" Type="http://schemas.openxmlformats.org/officeDocument/2006/relationships/hyperlink" Target="https://online.russoutdoor.ru/public/panel-info/apr?panelId=2634268" TargetMode="External"/><Relationship Id="rId136" Type="http://schemas.openxmlformats.org/officeDocument/2006/relationships/hyperlink" Target="https://www.mosoblreclama.ru/product/830" TargetMode="External"/><Relationship Id="rId15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78" Type="http://schemas.openxmlformats.org/officeDocument/2006/relationships/hyperlink" Target="http://df-media.ru/?p=2861" TargetMode="External"/><Relationship Id="rId61" Type="http://schemas.openxmlformats.org/officeDocument/2006/relationships/hyperlink" Target="https://www.mosoblreclama.ru/product/901" TargetMode="External"/><Relationship Id="rId82" Type="http://schemas.openxmlformats.org/officeDocument/2006/relationships/hyperlink" Target="https://online.russoutdoor.ru/public/panel-info/apr?panelId=2693250" TargetMode="External"/><Relationship Id="rId199" Type="http://schemas.openxmlformats.org/officeDocument/2006/relationships/hyperlink" Target="http://df-media.ru/?p=4850" TargetMode="External"/><Relationship Id="rId203" Type="http://schemas.openxmlformats.org/officeDocument/2006/relationships/hyperlink" Target="https://df-media.ru/?p=4996" TargetMode="External"/><Relationship Id="rId19" Type="http://schemas.openxmlformats.org/officeDocument/2006/relationships/hyperlink" Target="https://online.russoutdoor.ru/public/panel-info/apr?panelId=2369170" TargetMode="External"/><Relationship Id="rId224" Type="http://schemas.openxmlformats.org/officeDocument/2006/relationships/hyperlink" Target="http://df-media.ru/?p=3166" TargetMode="External"/><Relationship Id="rId245" Type="http://schemas.openxmlformats.org/officeDocument/2006/relationships/hyperlink" Target="http://df-media.ru/?p=4878" TargetMode="External"/><Relationship Id="rId266" Type="http://schemas.openxmlformats.org/officeDocument/2006/relationships/hyperlink" Target="https://drive.google.com/file/d/1g-LBdRXdWJGObA3P-zzW7J1x1_rq71Ko/view" TargetMode="External"/><Relationship Id="rId30" Type="http://schemas.openxmlformats.org/officeDocument/2006/relationships/hyperlink" Target="https://online.russoutdoor.ru/public/panel-info/apr?panelId=2369170" TargetMode="External"/><Relationship Id="rId105" Type="http://schemas.openxmlformats.org/officeDocument/2006/relationships/hyperlink" Target="https://online.russoutdoor.ru/public/panel-info/apr?panelId=2634268" TargetMode="External"/><Relationship Id="rId126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47" Type="http://schemas.openxmlformats.org/officeDocument/2006/relationships/hyperlink" Target="https://drive.google.com/file/d/15uo26irCqtMbgxu2HX5PYWfAdBGFsz3_/view?usp=sharing" TargetMode="External"/><Relationship Id="rId168" Type="http://schemas.openxmlformats.org/officeDocument/2006/relationships/hyperlink" Target="http://df-media.ru/?p=1525" TargetMode="External"/><Relationship Id="rId5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72" Type="http://schemas.openxmlformats.org/officeDocument/2006/relationships/hyperlink" Target="https://www.mosoblreclama.ru/img/tt-video4x12.jpg" TargetMode="External"/><Relationship Id="rId93" Type="http://schemas.openxmlformats.org/officeDocument/2006/relationships/hyperlink" Target="https://drive.google.com/file/d/1Hzy9-V0P4CELydamU-rO2TyZjJu6CLO6/view?usp=sharing" TargetMode="External"/><Relationship Id="rId189" Type="http://schemas.openxmlformats.org/officeDocument/2006/relationships/hyperlink" Target="http://df-media.ru/?p=3535" TargetMode="External"/><Relationship Id="rId3" Type="http://schemas.openxmlformats.org/officeDocument/2006/relationships/hyperlink" Target="https://online.russoutdoor.ru/public/panel-info/apr?panelId=2525811" TargetMode="External"/><Relationship Id="rId214" Type="http://schemas.openxmlformats.org/officeDocument/2006/relationships/hyperlink" Target="http://df-media.ru/?p=1358" TargetMode="External"/><Relationship Id="rId235" Type="http://schemas.openxmlformats.org/officeDocument/2006/relationships/hyperlink" Target="http://df-media.ru/?p=4445" TargetMode="External"/><Relationship Id="rId256" Type="http://schemas.openxmlformats.org/officeDocument/2006/relationships/hyperlink" Target="https://drive.google.com/file/d/1R_iHgXkJZUmgeYfxKRosQfoPXyhcj1uw/view?usp=sharing" TargetMode="External"/><Relationship Id="rId277" Type="http://schemas.openxmlformats.org/officeDocument/2006/relationships/hyperlink" Target="https://drive.google.com/file/d/1VPH_RYvegVUeXIWppkY-aRFi5VwhFvxv/view?usp=sharing" TargetMode="External"/><Relationship Id="rId116" Type="http://schemas.openxmlformats.org/officeDocument/2006/relationships/hyperlink" Target="https://online.russoutdoor.ru/public/panel-info/apr?panelId=2570198" TargetMode="External"/><Relationship Id="rId137" Type="http://schemas.openxmlformats.org/officeDocument/2006/relationships/hyperlink" Target="https://www.mosoblreclama.ru/product/871" TargetMode="External"/><Relationship Id="rId158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20" Type="http://schemas.openxmlformats.org/officeDocument/2006/relationships/hyperlink" Target="https://online.russoutdoor.ru/public/panel-info/apr?panelId=2358866" TargetMode="External"/><Relationship Id="rId41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62" Type="http://schemas.openxmlformats.org/officeDocument/2006/relationships/hyperlink" Target="https://www.mosoblreclama.ru/product/1001702" TargetMode="External"/><Relationship Id="rId83" Type="http://schemas.openxmlformats.org/officeDocument/2006/relationships/hyperlink" Target="https://online.russoutdoor.ru/public/panel-info/apr?panelId=2711236" TargetMode="External"/><Relationship Id="rId179" Type="http://schemas.openxmlformats.org/officeDocument/2006/relationships/hyperlink" Target="http://df-media.ru/?p=751" TargetMode="External"/><Relationship Id="rId190" Type="http://schemas.openxmlformats.org/officeDocument/2006/relationships/hyperlink" Target="http://df-media.ru/?p=3408" TargetMode="External"/><Relationship Id="rId204" Type="http://schemas.openxmlformats.org/officeDocument/2006/relationships/hyperlink" Target="https://df-media.ru/?p=4971" TargetMode="External"/><Relationship Id="rId225" Type="http://schemas.openxmlformats.org/officeDocument/2006/relationships/hyperlink" Target="http://df-media.ru/krishnie-ustanovki-from-product-place-p/tsifrovoy-digital-screen-na-krishe-zdaniy" TargetMode="External"/><Relationship Id="rId246" Type="http://schemas.openxmlformats.org/officeDocument/2006/relationships/hyperlink" Target="https://df-media.ru/?p=4989" TargetMode="External"/><Relationship Id="rId267" Type="http://schemas.openxmlformats.org/officeDocument/2006/relationships/hyperlink" Target="https://drive.google.com/file/d/1g-LBdRXdWJGObA3P-zzW7J1x1_rq71Ko/view" TargetMode="External"/><Relationship Id="rId106" Type="http://schemas.openxmlformats.org/officeDocument/2006/relationships/hyperlink" Target="https://online.russoutdoor.ru/public/panel-info/apr?panelId=2570198" TargetMode="External"/><Relationship Id="rId127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10" Type="http://schemas.openxmlformats.org/officeDocument/2006/relationships/hyperlink" Target="https://online.russoutdoor.ru/public/panel-info/apr?panelId=740843" TargetMode="External"/><Relationship Id="rId31" Type="http://schemas.openxmlformats.org/officeDocument/2006/relationships/hyperlink" Target="https://online.russoutdoor.ru/public/panel-info/apr?panelId=2358866" TargetMode="External"/><Relationship Id="rId52" Type="http://schemas.openxmlformats.org/officeDocument/2006/relationships/hyperlink" Target="https://www.mosoblreclama.ru/product/901" TargetMode="External"/><Relationship Id="rId73" Type="http://schemas.openxmlformats.org/officeDocument/2006/relationships/hyperlink" Target="https://www.mosoblreclama.ru/img/tt-video4x12.jpg" TargetMode="External"/><Relationship Id="rId94" Type="http://schemas.openxmlformats.org/officeDocument/2006/relationships/hyperlink" Target="https://online.russoutdoor.ru/public/panel-info/apr?panelId=2615560" TargetMode="External"/><Relationship Id="rId148" Type="http://schemas.openxmlformats.org/officeDocument/2006/relationships/hyperlink" Target="https://online.russoutdoor.ru/public/panel-info/apr?panelId=2521528" TargetMode="External"/><Relationship Id="rId169" Type="http://schemas.openxmlformats.org/officeDocument/2006/relationships/hyperlink" Target="http://df-media.ru/?p=1364" TargetMode="External"/><Relationship Id="rId4" Type="http://schemas.openxmlformats.org/officeDocument/2006/relationships/hyperlink" Target="https://online.russoutdoor.ru/public/panel-info/apr?panelId=2617588" TargetMode="External"/><Relationship Id="rId180" Type="http://schemas.openxmlformats.org/officeDocument/2006/relationships/hyperlink" Target="http://df-media.ru/?p=3166" TargetMode="External"/><Relationship Id="rId215" Type="http://schemas.openxmlformats.org/officeDocument/2006/relationships/hyperlink" Target="http://df-media.ru/?p=2002" TargetMode="External"/><Relationship Id="rId236" Type="http://schemas.openxmlformats.org/officeDocument/2006/relationships/hyperlink" Target="http://df-media.ru/?p=3102" TargetMode="External"/><Relationship Id="rId257" Type="http://schemas.openxmlformats.org/officeDocument/2006/relationships/hyperlink" Target="https://drive.google.com/file/d/1R_iHgXkJZUmgeYfxKRosQfoPXyhcj1uw/view?usp=sharing" TargetMode="External"/><Relationship Id="rId278" Type="http://schemas.openxmlformats.org/officeDocument/2006/relationships/hyperlink" Target="https://drive.google.com/file/d/1R_iHgXkJZUmgeYfxKRosQfoPXyhcj1uw/view?usp=sharing" TargetMode="External"/><Relationship Id="rId42" Type="http://schemas.openxmlformats.org/officeDocument/2006/relationships/hyperlink" Target="https://onlineapi.russoutdoor.ru/api/Panel/DownloadPosterAndMaketRequirement/2095/1/DBB_1440x720%20&#1042;&#1089;&#1077;%20&#1043;&#1086;&#1088;&#1086;&#1076;&#1072;%20TT_Russ.pdf" TargetMode="External"/><Relationship Id="rId84" Type="http://schemas.openxmlformats.org/officeDocument/2006/relationships/hyperlink" Target="https://online.russoutdoor.ru/public/panel-info/apr?panelId=2693250" TargetMode="External"/><Relationship Id="rId138" Type="http://schemas.openxmlformats.org/officeDocument/2006/relationships/hyperlink" Target="https://www.mosoblreclama.ru/product/1001642" TargetMode="External"/><Relationship Id="rId191" Type="http://schemas.openxmlformats.org/officeDocument/2006/relationships/hyperlink" Target="http://df-media.ru/?p=4445" TargetMode="External"/><Relationship Id="rId205" Type="http://schemas.openxmlformats.org/officeDocument/2006/relationships/hyperlink" Target="https://df-media.ru/?p=4979" TargetMode="External"/><Relationship Id="rId247" Type="http://schemas.openxmlformats.org/officeDocument/2006/relationships/hyperlink" Target="https://df-media.ru/?p=4996" TargetMode="External"/><Relationship Id="rId107" Type="http://schemas.openxmlformats.org/officeDocument/2006/relationships/hyperlink" Target="https://online.russoutdoor.ru/public/panel-info/apr?panelId=2632039" TargetMode="External"/><Relationship Id="rId11" Type="http://schemas.openxmlformats.org/officeDocument/2006/relationships/hyperlink" Target="https://online.russoutdoor.ru/public/panel-info/apr?panelId=2621805" TargetMode="External"/><Relationship Id="rId53" Type="http://schemas.openxmlformats.org/officeDocument/2006/relationships/hyperlink" Target="https://www.mosoblreclama.ru/product/1001702" TargetMode="External"/><Relationship Id="rId149" Type="http://schemas.openxmlformats.org/officeDocument/2006/relationships/hyperlink" Target="https://online.russoutdoor.ru/public/panel-info/apr?panelId=2691117" TargetMode="External"/><Relationship Id="rId95" Type="http://schemas.openxmlformats.org/officeDocument/2006/relationships/hyperlink" Target="https://online.russoutdoor.ru/public/panel-info/apr?panelId=2615560" TargetMode="External"/><Relationship Id="rId160" Type="http://schemas.openxmlformats.org/officeDocument/2006/relationships/hyperlink" Target="https://online.russoutdoor.ru/public/panel-info/apr?panelId=2431983" TargetMode="External"/><Relationship Id="rId216" Type="http://schemas.openxmlformats.org/officeDocument/2006/relationships/hyperlink" Target="http://df-media.ru/?p=1879" TargetMode="External"/><Relationship Id="rId258" Type="http://schemas.openxmlformats.org/officeDocument/2006/relationships/hyperlink" Target="https://drive.google.com/file/d/1VPH_RYvegVUeXIWppkY-aRFi5VwhFvxv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2665-7A03-4E52-8A0F-F4BB4805E0A5}">
  <dimension ref="B2:AC70"/>
  <sheetViews>
    <sheetView tabSelected="1" zoomScale="85" zoomScaleNormal="85" workbookViewId="0">
      <selection activeCell="E18" sqref="E18"/>
    </sheetView>
  </sheetViews>
  <sheetFormatPr defaultColWidth="9.140625" defaultRowHeight="12.75" x14ac:dyDescent="0.25"/>
  <cols>
    <col min="1" max="1" width="2.42578125" style="64" customWidth="1"/>
    <col min="2" max="2" width="11.42578125" style="64" customWidth="1"/>
    <col min="3" max="3" width="18.28515625" style="64" customWidth="1"/>
    <col min="4" max="4" width="14.42578125" style="64" bestFit="1" customWidth="1"/>
    <col min="5" max="5" width="53.7109375" style="1" bestFit="1" customWidth="1"/>
    <col min="6" max="6" width="9.7109375" style="64" customWidth="1"/>
    <col min="7" max="7" width="15.85546875" style="64" customWidth="1"/>
    <col min="8" max="8" width="15.28515625" style="64" customWidth="1"/>
    <col min="9" max="9" width="17" style="64" bestFit="1" customWidth="1"/>
    <col min="10" max="10" width="117.7109375" style="64" customWidth="1"/>
    <col min="11" max="11" width="9.28515625" style="64" bestFit="1" customWidth="1"/>
    <col min="12" max="12" width="9.7109375" style="64" bestFit="1" customWidth="1"/>
    <col min="13" max="13" width="13.28515625" style="64" bestFit="1" customWidth="1"/>
    <col min="14" max="14" width="8.7109375" style="64" bestFit="1" customWidth="1"/>
    <col min="15" max="15" width="8.42578125" style="64" bestFit="1" customWidth="1"/>
    <col min="16" max="16" width="11" style="64" bestFit="1" customWidth="1"/>
    <col min="17" max="17" width="15.85546875" style="19" bestFit="1" customWidth="1"/>
    <col min="18" max="18" width="10.85546875" style="2" bestFit="1" customWidth="1"/>
    <col min="19" max="19" width="15.7109375" style="2" bestFit="1" customWidth="1"/>
    <col min="20" max="20" width="15" style="2" bestFit="1" customWidth="1"/>
    <col min="21" max="21" width="13.42578125" style="2" bestFit="1" customWidth="1"/>
    <col min="22" max="22" width="14" style="64" bestFit="1" customWidth="1"/>
    <col min="23" max="23" width="13.7109375" style="64" bestFit="1" customWidth="1"/>
    <col min="24" max="24" width="21.28515625" style="64" customWidth="1"/>
    <col min="25" max="25" width="14.140625" style="64" bestFit="1" customWidth="1"/>
    <col min="26" max="26" width="11" style="64" bestFit="1" customWidth="1"/>
    <col min="27" max="27" width="11.140625" style="64" bestFit="1" customWidth="1"/>
    <col min="28" max="28" width="43.85546875" style="22" bestFit="1" customWidth="1"/>
    <col min="29" max="29" width="15.5703125" style="64" bestFit="1" customWidth="1"/>
    <col min="30" max="16384" width="9.140625" style="64"/>
  </cols>
  <sheetData>
    <row r="2" spans="2:29" ht="18" customHeight="1" x14ac:dyDescent="0.25">
      <c r="J2" s="85" t="s">
        <v>11</v>
      </c>
    </row>
    <row r="3" spans="2:29" ht="12.75" customHeight="1" x14ac:dyDescent="0.25">
      <c r="B3" s="3" t="s">
        <v>26</v>
      </c>
      <c r="C3" s="15">
        <v>45607</v>
      </c>
    </row>
    <row r="4" spans="2:29" ht="12.75" customHeight="1" x14ac:dyDescent="0.25">
      <c r="B4" s="3" t="s">
        <v>29</v>
      </c>
      <c r="C4" s="15"/>
    </row>
    <row r="5" spans="2:29" ht="3.95" customHeight="1" x14ac:dyDescent="0.25">
      <c r="B5" s="4"/>
    </row>
    <row r="6" spans="2:29" ht="12.75" customHeight="1" x14ac:dyDescent="0.25">
      <c r="B6" s="3" t="s">
        <v>23</v>
      </c>
      <c r="C6" s="16"/>
    </row>
    <row r="7" spans="2:29" ht="12.75" customHeight="1" x14ac:dyDescent="0.25">
      <c r="B7" s="3" t="s">
        <v>24</v>
      </c>
      <c r="C7" s="16"/>
    </row>
    <row r="8" spans="2:29" ht="12.75" customHeight="1" x14ac:dyDescent="0.25">
      <c r="B8" s="3" t="s">
        <v>25</v>
      </c>
      <c r="C8" s="16" t="s">
        <v>27</v>
      </c>
    </row>
    <row r="9" spans="2:29" ht="12.75" customHeight="1" x14ac:dyDescent="0.25">
      <c r="B9" s="3" t="s">
        <v>28</v>
      </c>
      <c r="C9" s="16" t="s">
        <v>57</v>
      </c>
    </row>
    <row r="10" spans="2:29" ht="12.75" customHeight="1" x14ac:dyDescent="0.25"/>
    <row r="11" spans="2:29" s="5" customFormat="1" ht="51.75" customHeight="1" x14ac:dyDescent="0.25">
      <c r="B11" s="65" t="s">
        <v>0</v>
      </c>
      <c r="C11" s="65" t="s">
        <v>1</v>
      </c>
      <c r="D11" s="65" t="s">
        <v>16</v>
      </c>
      <c r="E11" s="65" t="s">
        <v>2</v>
      </c>
      <c r="F11" s="65" t="s">
        <v>3</v>
      </c>
      <c r="G11" s="6" t="s">
        <v>7</v>
      </c>
      <c r="H11" s="65" t="s">
        <v>18</v>
      </c>
      <c r="I11" s="65" t="s">
        <v>4</v>
      </c>
      <c r="J11" s="65" t="s">
        <v>31</v>
      </c>
      <c r="K11" s="65" t="s">
        <v>10</v>
      </c>
      <c r="L11" s="65" t="s">
        <v>11</v>
      </c>
      <c r="M11" s="65" t="s">
        <v>5</v>
      </c>
      <c r="N11" s="65" t="s">
        <v>6</v>
      </c>
      <c r="O11" s="65" t="s">
        <v>15</v>
      </c>
      <c r="P11" s="65" t="s">
        <v>21</v>
      </c>
      <c r="Q11" s="20" t="s">
        <v>17</v>
      </c>
      <c r="R11" s="7" t="s">
        <v>20</v>
      </c>
      <c r="S11" s="7" t="s">
        <v>30</v>
      </c>
      <c r="T11" s="7" t="s">
        <v>12</v>
      </c>
      <c r="U11" s="7" t="s">
        <v>9</v>
      </c>
      <c r="V11" s="8" t="s">
        <v>19</v>
      </c>
      <c r="W11" s="8" t="s">
        <v>22</v>
      </c>
      <c r="X11" s="8" t="s">
        <v>58</v>
      </c>
      <c r="Y11" s="9" t="s">
        <v>8</v>
      </c>
      <c r="Z11" s="10" t="s">
        <v>13</v>
      </c>
      <c r="AA11" s="10" t="s">
        <v>14</v>
      </c>
      <c r="AB11" s="55" t="s">
        <v>40</v>
      </c>
      <c r="AC11" s="11" t="s">
        <v>123</v>
      </c>
    </row>
    <row r="12" spans="2:29" s="35" customFormat="1" ht="12.75" customHeight="1" x14ac:dyDescent="0.25">
      <c r="B12" s="27"/>
      <c r="C12" s="27"/>
      <c r="D12" s="27"/>
      <c r="E12" s="28"/>
      <c r="F12" s="29"/>
      <c r="G12" s="29"/>
      <c r="H12" s="27"/>
      <c r="I12" s="27"/>
      <c r="J12" s="82"/>
      <c r="K12" s="30"/>
      <c r="L12" s="30"/>
      <c r="M12" s="27"/>
      <c r="N12" s="31"/>
      <c r="O12" s="29"/>
      <c r="P12" s="32"/>
      <c r="Q12" s="33"/>
      <c r="R12" s="62"/>
      <c r="S12" s="34"/>
      <c r="T12" s="34"/>
      <c r="U12" s="34"/>
      <c r="V12" s="27"/>
      <c r="W12" s="27"/>
      <c r="X12" s="27"/>
      <c r="Y12" s="27"/>
      <c r="Z12" s="29"/>
      <c r="AA12" s="29"/>
      <c r="AB12" s="56"/>
      <c r="AC12" s="27"/>
    </row>
    <row r="13" spans="2:29" s="35" customFormat="1" ht="12.75" customHeight="1" x14ac:dyDescent="0.25">
      <c r="B13" s="27"/>
      <c r="C13" s="27"/>
      <c r="D13" s="27"/>
      <c r="E13" s="28"/>
      <c r="F13" s="29"/>
      <c r="G13" s="29"/>
      <c r="H13" s="27"/>
      <c r="I13" s="27"/>
      <c r="J13" s="82"/>
      <c r="K13" s="30"/>
      <c r="L13" s="30"/>
      <c r="M13" s="27"/>
      <c r="N13" s="31"/>
      <c r="O13" s="29"/>
      <c r="P13" s="32"/>
      <c r="Q13" s="33"/>
      <c r="R13" s="62"/>
      <c r="S13" s="34"/>
      <c r="T13" s="34"/>
      <c r="U13" s="34"/>
      <c r="V13" s="27"/>
      <c r="W13" s="27"/>
      <c r="X13" s="27"/>
      <c r="Y13" s="27"/>
      <c r="Z13" s="29"/>
      <c r="AA13" s="29"/>
      <c r="AB13" s="56"/>
      <c r="AC13" s="27"/>
    </row>
    <row r="14" spans="2:29" s="35" customFormat="1" ht="12.75" customHeight="1" x14ac:dyDescent="0.25">
      <c r="B14" s="27"/>
      <c r="C14" s="27"/>
      <c r="D14" s="27"/>
      <c r="E14" s="28"/>
      <c r="F14" s="29"/>
      <c r="G14" s="29"/>
      <c r="H14" s="27"/>
      <c r="I14" s="27"/>
      <c r="J14" s="82"/>
      <c r="K14" s="30"/>
      <c r="L14" s="30"/>
      <c r="M14" s="27"/>
      <c r="N14" s="31"/>
      <c r="O14" s="29"/>
      <c r="P14" s="32"/>
      <c r="Q14" s="33"/>
      <c r="R14" s="62"/>
      <c r="S14" s="34"/>
      <c r="T14" s="34"/>
      <c r="U14" s="34"/>
      <c r="V14" s="27"/>
      <c r="W14" s="27"/>
      <c r="X14" s="27"/>
      <c r="Y14" s="27"/>
      <c r="Z14" s="29"/>
      <c r="AA14" s="29"/>
      <c r="AB14" s="56"/>
      <c r="AC14" s="27"/>
    </row>
    <row r="15" spans="2:29" s="35" customFormat="1" ht="12.75" customHeight="1" x14ac:dyDescent="0.25">
      <c r="B15" s="27"/>
      <c r="C15" s="27"/>
      <c r="D15" s="27"/>
      <c r="E15" s="28"/>
      <c r="F15" s="29"/>
      <c r="G15" s="29"/>
      <c r="H15" s="27"/>
      <c r="I15" s="27"/>
      <c r="J15" s="82"/>
      <c r="K15" s="30"/>
      <c r="L15" s="30"/>
      <c r="M15" s="27"/>
      <c r="N15" s="31"/>
      <c r="O15" s="29"/>
      <c r="P15" s="32"/>
      <c r="Q15" s="33"/>
      <c r="R15" s="62"/>
      <c r="S15" s="34"/>
      <c r="T15" s="34"/>
      <c r="U15" s="34"/>
      <c r="V15" s="27"/>
      <c r="W15" s="27"/>
      <c r="X15" s="27"/>
      <c r="Y15" s="27"/>
      <c r="Z15" s="29"/>
      <c r="AA15" s="29"/>
      <c r="AB15" s="56"/>
      <c r="AC15" s="27"/>
    </row>
    <row r="16" spans="2:29" s="35" customFormat="1" ht="12.75" customHeight="1" x14ac:dyDescent="0.25">
      <c r="B16" s="27"/>
      <c r="C16" s="27"/>
      <c r="D16" s="27"/>
      <c r="E16" s="28"/>
      <c r="F16" s="29"/>
      <c r="G16" s="29"/>
      <c r="H16" s="27"/>
      <c r="I16" s="27"/>
      <c r="J16" s="82"/>
      <c r="K16" s="30"/>
      <c r="L16" s="30"/>
      <c r="M16" s="27"/>
      <c r="N16" s="31"/>
      <c r="O16" s="29"/>
      <c r="P16" s="32"/>
      <c r="Q16" s="33"/>
      <c r="R16" s="62"/>
      <c r="S16" s="34"/>
      <c r="T16" s="34"/>
      <c r="U16" s="34"/>
      <c r="V16" s="27"/>
      <c r="W16" s="27"/>
      <c r="X16" s="27"/>
      <c r="Y16" s="27"/>
      <c r="Z16" s="29"/>
      <c r="AA16" s="29"/>
      <c r="AB16" s="56"/>
      <c r="AC16" s="27"/>
    </row>
    <row r="17" spans="2:29" s="35" customFormat="1" ht="12.75" customHeight="1" x14ac:dyDescent="0.25">
      <c r="B17" s="27"/>
      <c r="C17" s="27"/>
      <c r="D17" s="27"/>
      <c r="E17" s="28"/>
      <c r="F17" s="29"/>
      <c r="G17" s="29"/>
      <c r="H17" s="27"/>
      <c r="I17" s="27"/>
      <c r="J17" s="82"/>
      <c r="K17" s="30"/>
      <c r="L17" s="30"/>
      <c r="M17" s="27"/>
      <c r="N17" s="31"/>
      <c r="O17" s="29"/>
      <c r="P17" s="32"/>
      <c r="Q17" s="33"/>
      <c r="R17" s="62"/>
      <c r="S17" s="34"/>
      <c r="T17" s="34"/>
      <c r="U17" s="34"/>
      <c r="V17" s="27"/>
      <c r="W17" s="27"/>
      <c r="X17" s="27"/>
      <c r="Y17" s="27"/>
      <c r="Z17" s="29"/>
      <c r="AA17" s="29"/>
      <c r="AB17" s="56"/>
      <c r="AC17" s="27"/>
    </row>
    <row r="18" spans="2:29" s="35" customFormat="1" ht="12.75" customHeight="1" x14ac:dyDescent="0.25">
      <c r="B18" s="27"/>
      <c r="C18" s="27"/>
      <c r="D18" s="27"/>
      <c r="E18" s="28"/>
      <c r="F18" s="29"/>
      <c r="G18" s="29"/>
      <c r="H18" s="27"/>
      <c r="I18" s="27"/>
      <c r="J18" s="82"/>
      <c r="K18" s="30"/>
      <c r="L18" s="30"/>
      <c r="M18" s="27"/>
      <c r="N18" s="31"/>
      <c r="O18" s="29"/>
      <c r="P18" s="32"/>
      <c r="Q18" s="33"/>
      <c r="R18" s="62"/>
      <c r="S18" s="34"/>
      <c r="T18" s="34"/>
      <c r="U18" s="34"/>
      <c r="V18" s="27"/>
      <c r="W18" s="27"/>
      <c r="X18" s="27"/>
      <c r="Y18" s="27"/>
      <c r="Z18" s="29"/>
      <c r="AA18" s="29"/>
      <c r="AB18" s="56"/>
      <c r="AC18" s="27"/>
    </row>
    <row r="19" spans="2:29" s="35" customFormat="1" ht="12.75" customHeight="1" x14ac:dyDescent="0.25">
      <c r="B19" s="27"/>
      <c r="C19" s="27"/>
      <c r="D19" s="27"/>
      <c r="E19" s="28"/>
      <c r="F19" s="29"/>
      <c r="G19" s="29"/>
      <c r="H19" s="27"/>
      <c r="I19" s="27"/>
      <c r="J19" s="82"/>
      <c r="K19" s="30"/>
      <c r="L19" s="30"/>
      <c r="M19" s="27"/>
      <c r="N19" s="31"/>
      <c r="O19" s="29"/>
      <c r="P19" s="32"/>
      <c r="Q19" s="33"/>
      <c r="R19" s="62"/>
      <c r="S19" s="34"/>
      <c r="T19" s="34"/>
      <c r="U19" s="34"/>
      <c r="V19" s="27"/>
      <c r="W19" s="27"/>
      <c r="X19" s="27"/>
      <c r="Y19" s="27"/>
      <c r="Z19" s="29"/>
      <c r="AA19" s="29"/>
      <c r="AB19" s="56"/>
      <c r="AC19" s="27"/>
    </row>
    <row r="20" spans="2:29" s="35" customFormat="1" ht="12.75" customHeight="1" x14ac:dyDescent="0.25">
      <c r="B20" s="27"/>
      <c r="C20" s="27"/>
      <c r="D20" s="27"/>
      <c r="E20" s="28"/>
      <c r="F20" s="29"/>
      <c r="G20" s="29"/>
      <c r="H20" s="27"/>
      <c r="I20" s="27"/>
      <c r="J20" s="82"/>
      <c r="K20" s="30"/>
      <c r="L20" s="30"/>
      <c r="M20" s="27"/>
      <c r="N20" s="31"/>
      <c r="O20" s="29"/>
      <c r="P20" s="32"/>
      <c r="Q20" s="33"/>
      <c r="R20" s="62"/>
      <c r="S20" s="34"/>
      <c r="T20" s="34"/>
      <c r="U20" s="34"/>
      <c r="V20" s="27"/>
      <c r="W20" s="27"/>
      <c r="X20" s="27"/>
      <c r="Y20" s="27"/>
      <c r="Z20" s="29"/>
      <c r="AA20" s="29"/>
      <c r="AB20" s="56"/>
      <c r="AC20" s="27"/>
    </row>
    <row r="21" spans="2:29" s="35" customFormat="1" ht="12.75" customHeight="1" x14ac:dyDescent="0.25">
      <c r="B21" s="27"/>
      <c r="C21" s="27"/>
      <c r="D21" s="27"/>
      <c r="E21" s="28"/>
      <c r="F21" s="29"/>
      <c r="G21" s="29"/>
      <c r="H21" s="27"/>
      <c r="I21" s="27"/>
      <c r="J21" s="82"/>
      <c r="K21" s="30"/>
      <c r="L21" s="30"/>
      <c r="M21" s="27"/>
      <c r="N21" s="31"/>
      <c r="O21" s="29"/>
      <c r="P21" s="32"/>
      <c r="Q21" s="33"/>
      <c r="R21" s="62"/>
      <c r="S21" s="34"/>
      <c r="T21" s="34"/>
      <c r="U21" s="34"/>
      <c r="V21" s="27"/>
      <c r="W21" s="27"/>
      <c r="X21" s="27"/>
      <c r="Y21" s="27"/>
      <c r="Z21" s="29"/>
      <c r="AA21" s="29"/>
      <c r="AB21" s="56"/>
      <c r="AC21" s="27"/>
    </row>
    <row r="22" spans="2:29" s="35" customFormat="1" ht="12.75" customHeight="1" x14ac:dyDescent="0.25">
      <c r="B22" s="27"/>
      <c r="C22" s="27"/>
      <c r="D22" s="27"/>
      <c r="E22" s="28"/>
      <c r="F22" s="29"/>
      <c r="G22" s="29"/>
      <c r="H22" s="27"/>
      <c r="I22" s="27"/>
      <c r="J22" s="82"/>
      <c r="K22" s="30"/>
      <c r="L22" s="30"/>
      <c r="M22" s="27"/>
      <c r="N22" s="31"/>
      <c r="O22" s="29"/>
      <c r="P22" s="32"/>
      <c r="Q22" s="33"/>
      <c r="R22" s="62"/>
      <c r="S22" s="34"/>
      <c r="T22" s="34"/>
      <c r="U22" s="34"/>
      <c r="V22" s="27"/>
      <c r="W22" s="27"/>
      <c r="X22" s="27"/>
      <c r="Y22" s="27"/>
      <c r="Z22" s="29"/>
      <c r="AA22" s="29"/>
      <c r="AB22" s="56"/>
      <c r="AC22" s="27"/>
    </row>
    <row r="23" spans="2:29" s="35" customFormat="1" ht="12.75" customHeight="1" x14ac:dyDescent="0.25">
      <c r="B23" s="27"/>
      <c r="C23" s="27"/>
      <c r="D23" s="27"/>
      <c r="E23" s="28"/>
      <c r="F23" s="29"/>
      <c r="G23" s="29"/>
      <c r="H23" s="27"/>
      <c r="I23" s="27"/>
      <c r="J23" s="82"/>
      <c r="K23" s="30"/>
      <c r="L23" s="30"/>
      <c r="M23" s="27"/>
      <c r="N23" s="31"/>
      <c r="O23" s="29"/>
      <c r="P23" s="32"/>
      <c r="Q23" s="33"/>
      <c r="R23" s="62"/>
      <c r="S23" s="34"/>
      <c r="T23" s="34"/>
      <c r="U23" s="34"/>
      <c r="V23" s="27"/>
      <c r="W23" s="27"/>
      <c r="X23" s="27"/>
      <c r="Y23" s="27"/>
      <c r="Z23" s="29"/>
      <c r="AA23" s="29"/>
      <c r="AB23" s="56"/>
      <c r="AC23" s="27"/>
    </row>
    <row r="24" spans="2:29" s="35" customFormat="1" ht="12.75" customHeight="1" x14ac:dyDescent="0.25">
      <c r="B24" s="27"/>
      <c r="C24" s="27"/>
      <c r="D24" s="27"/>
      <c r="E24" s="28"/>
      <c r="F24" s="29"/>
      <c r="G24" s="29"/>
      <c r="H24" s="27"/>
      <c r="I24" s="27"/>
      <c r="J24" s="82"/>
      <c r="K24" s="30"/>
      <c r="L24" s="30"/>
      <c r="M24" s="27"/>
      <c r="N24" s="31"/>
      <c r="O24" s="29"/>
      <c r="P24" s="32"/>
      <c r="Q24" s="33"/>
      <c r="R24" s="62"/>
      <c r="S24" s="34"/>
      <c r="T24" s="34"/>
      <c r="U24" s="34"/>
      <c r="V24" s="27"/>
      <c r="W24" s="27"/>
      <c r="X24" s="27"/>
      <c r="Y24" s="27"/>
      <c r="Z24" s="29"/>
      <c r="AA24" s="29"/>
      <c r="AB24" s="56"/>
      <c r="AC24" s="27"/>
    </row>
    <row r="25" spans="2:29" s="35" customFormat="1" ht="12.75" customHeight="1" x14ac:dyDescent="0.25">
      <c r="B25" s="27"/>
      <c r="C25" s="27"/>
      <c r="D25" s="27"/>
      <c r="E25" s="28"/>
      <c r="F25" s="29"/>
      <c r="G25" s="29"/>
      <c r="H25" s="27"/>
      <c r="I25" s="27"/>
      <c r="J25" s="82"/>
      <c r="K25" s="30"/>
      <c r="L25" s="30"/>
      <c r="M25" s="27"/>
      <c r="N25" s="31"/>
      <c r="O25" s="29"/>
      <c r="P25" s="32"/>
      <c r="Q25" s="33"/>
      <c r="R25" s="62"/>
      <c r="S25" s="34"/>
      <c r="T25" s="34"/>
      <c r="U25" s="34"/>
      <c r="V25" s="27"/>
      <c r="W25" s="27"/>
      <c r="X25" s="27"/>
      <c r="Y25" s="27"/>
      <c r="Z25" s="29"/>
      <c r="AA25" s="29"/>
      <c r="AB25" s="56"/>
      <c r="AC25" s="27"/>
    </row>
    <row r="26" spans="2:29" s="35" customFormat="1" ht="12.75" customHeight="1" x14ac:dyDescent="0.25">
      <c r="B26" s="27"/>
      <c r="C26" s="27"/>
      <c r="D26" s="27"/>
      <c r="E26" s="28"/>
      <c r="F26" s="29"/>
      <c r="G26" s="29"/>
      <c r="H26" s="27"/>
      <c r="I26" s="27"/>
      <c r="J26" s="82"/>
      <c r="K26" s="30"/>
      <c r="L26" s="30"/>
      <c r="M26" s="27"/>
      <c r="N26" s="31"/>
      <c r="O26" s="29"/>
      <c r="P26" s="32"/>
      <c r="Q26" s="33"/>
      <c r="R26" s="62"/>
      <c r="S26" s="34"/>
      <c r="T26" s="34"/>
      <c r="U26" s="34"/>
      <c r="V26" s="27"/>
      <c r="W26" s="27"/>
      <c r="X26" s="27"/>
      <c r="Y26" s="27"/>
      <c r="Z26" s="29"/>
      <c r="AA26" s="29"/>
      <c r="AB26" s="56"/>
      <c r="AC26" s="27"/>
    </row>
    <row r="27" spans="2:29" s="35" customFormat="1" ht="12.75" customHeight="1" x14ac:dyDescent="0.25">
      <c r="B27" s="27"/>
      <c r="C27" s="27"/>
      <c r="D27" s="27"/>
      <c r="E27" s="28"/>
      <c r="F27" s="29"/>
      <c r="G27" s="29"/>
      <c r="H27" s="27"/>
      <c r="I27" s="27"/>
      <c r="J27" s="82"/>
      <c r="K27" s="30"/>
      <c r="L27" s="30"/>
      <c r="M27" s="27"/>
      <c r="N27" s="31"/>
      <c r="O27" s="29"/>
      <c r="P27" s="32"/>
      <c r="Q27" s="33"/>
      <c r="R27" s="62"/>
      <c r="S27" s="34"/>
      <c r="T27" s="34"/>
      <c r="U27" s="34"/>
      <c r="V27" s="27"/>
      <c r="W27" s="27"/>
      <c r="X27" s="27"/>
      <c r="Y27" s="27"/>
      <c r="Z27" s="29"/>
      <c r="AA27" s="29"/>
      <c r="AB27" s="56"/>
      <c r="AC27" s="27"/>
    </row>
    <row r="28" spans="2:29" s="35" customFormat="1" ht="12.75" customHeight="1" x14ac:dyDescent="0.25">
      <c r="B28" s="27"/>
      <c r="C28" s="27"/>
      <c r="D28" s="27"/>
      <c r="E28" s="28"/>
      <c r="F28" s="29"/>
      <c r="G28" s="29"/>
      <c r="H28" s="27"/>
      <c r="I28" s="27"/>
      <c r="J28" s="82"/>
      <c r="K28" s="30"/>
      <c r="L28" s="30"/>
      <c r="M28" s="27"/>
      <c r="N28" s="31"/>
      <c r="O28" s="29"/>
      <c r="P28" s="32"/>
      <c r="Q28" s="33"/>
      <c r="R28" s="62"/>
      <c r="S28" s="34"/>
      <c r="T28" s="34"/>
      <c r="U28" s="34"/>
      <c r="V28" s="27"/>
      <c r="W28" s="27"/>
      <c r="X28" s="27"/>
      <c r="Y28" s="27"/>
      <c r="Z28" s="29"/>
      <c r="AA28" s="29"/>
      <c r="AB28" s="56"/>
      <c r="AC28" s="27"/>
    </row>
    <row r="29" spans="2:29" s="35" customFormat="1" ht="12.75" customHeight="1" x14ac:dyDescent="0.25">
      <c r="B29" s="27"/>
      <c r="C29" s="27"/>
      <c r="D29" s="27"/>
      <c r="E29" s="28"/>
      <c r="F29" s="29"/>
      <c r="G29" s="29"/>
      <c r="H29" s="27"/>
      <c r="I29" s="27"/>
      <c r="J29" s="82"/>
      <c r="K29" s="30"/>
      <c r="L29" s="30"/>
      <c r="M29" s="27"/>
      <c r="N29" s="31"/>
      <c r="O29" s="29"/>
      <c r="P29" s="32"/>
      <c r="Q29" s="33"/>
      <c r="R29" s="62"/>
      <c r="S29" s="34"/>
      <c r="T29" s="34"/>
      <c r="U29" s="34"/>
      <c r="V29" s="27"/>
      <c r="W29" s="27"/>
      <c r="X29" s="27"/>
      <c r="Y29" s="27"/>
      <c r="Z29" s="29"/>
      <c r="AA29" s="29"/>
      <c r="AB29" s="56"/>
      <c r="AC29" s="27"/>
    </row>
    <row r="30" spans="2:29" s="35" customFormat="1" ht="12.75" customHeight="1" x14ac:dyDescent="0.25">
      <c r="B30" s="27"/>
      <c r="C30" s="27"/>
      <c r="D30" s="27"/>
      <c r="E30" s="28"/>
      <c r="F30" s="29"/>
      <c r="G30" s="29"/>
      <c r="H30" s="27"/>
      <c r="I30" s="27"/>
      <c r="J30" s="82"/>
      <c r="K30" s="30"/>
      <c r="L30" s="30"/>
      <c r="M30" s="27"/>
      <c r="N30" s="31"/>
      <c r="O30" s="29"/>
      <c r="P30" s="32"/>
      <c r="Q30" s="33"/>
      <c r="R30" s="62"/>
      <c r="S30" s="34"/>
      <c r="T30" s="34"/>
      <c r="U30" s="34"/>
      <c r="V30" s="27"/>
      <c r="W30" s="27"/>
      <c r="X30" s="27"/>
      <c r="Y30" s="27"/>
      <c r="Z30" s="29"/>
      <c r="AA30" s="29"/>
      <c r="AB30" s="56"/>
      <c r="AC30" s="27"/>
    </row>
    <row r="31" spans="2:29" s="35" customFormat="1" ht="12.75" customHeight="1" x14ac:dyDescent="0.25">
      <c r="B31" s="27"/>
      <c r="C31" s="27"/>
      <c r="D31" s="27"/>
      <c r="E31" s="28"/>
      <c r="F31" s="29"/>
      <c r="G31" s="29"/>
      <c r="H31" s="29"/>
      <c r="I31" s="27"/>
      <c r="J31" s="82"/>
      <c r="K31" s="30"/>
      <c r="L31" s="30"/>
      <c r="M31" s="27"/>
      <c r="N31" s="31"/>
      <c r="O31" s="29"/>
      <c r="P31" s="32"/>
      <c r="Q31" s="33"/>
      <c r="R31" s="62"/>
      <c r="S31" s="34"/>
      <c r="T31" s="34"/>
      <c r="U31" s="34"/>
      <c r="V31" s="27"/>
      <c r="W31" s="27"/>
      <c r="X31" s="27"/>
      <c r="Y31" s="27"/>
      <c r="Z31" s="29"/>
      <c r="AA31" s="29"/>
      <c r="AB31" s="56"/>
      <c r="AC31" s="27"/>
    </row>
    <row r="32" spans="2:29" s="35" customFormat="1" ht="12.75" customHeight="1" x14ac:dyDescent="0.25">
      <c r="B32" s="27"/>
      <c r="C32" s="27"/>
      <c r="D32" s="27"/>
      <c r="E32" s="28"/>
      <c r="F32" s="29"/>
      <c r="G32" s="29"/>
      <c r="H32" s="29"/>
      <c r="I32" s="27"/>
      <c r="J32" s="82"/>
      <c r="K32" s="30"/>
      <c r="L32" s="30"/>
      <c r="M32" s="27"/>
      <c r="N32" s="31"/>
      <c r="O32" s="29"/>
      <c r="P32" s="32"/>
      <c r="Q32" s="33"/>
      <c r="R32" s="62"/>
      <c r="S32" s="34"/>
      <c r="T32" s="34"/>
      <c r="U32" s="34"/>
      <c r="V32" s="27"/>
      <c r="W32" s="27"/>
      <c r="X32" s="27"/>
      <c r="Y32" s="27"/>
      <c r="Z32" s="29"/>
      <c r="AA32" s="29"/>
      <c r="AB32" s="56"/>
      <c r="AC32" s="27"/>
    </row>
    <row r="33" spans="2:29" s="35" customFormat="1" ht="12.75" customHeight="1" x14ac:dyDescent="0.25">
      <c r="B33" s="27"/>
      <c r="C33" s="27"/>
      <c r="D33" s="27"/>
      <c r="E33" s="28"/>
      <c r="F33" s="29"/>
      <c r="G33" s="29"/>
      <c r="H33" s="29"/>
      <c r="I33" s="27"/>
      <c r="J33" s="82"/>
      <c r="K33" s="30"/>
      <c r="L33" s="30"/>
      <c r="M33" s="27"/>
      <c r="N33" s="31"/>
      <c r="O33" s="29"/>
      <c r="P33" s="32"/>
      <c r="Q33" s="33"/>
      <c r="R33" s="62"/>
      <c r="S33" s="34"/>
      <c r="T33" s="34"/>
      <c r="U33" s="34"/>
      <c r="V33" s="27"/>
      <c r="W33" s="27"/>
      <c r="X33" s="27"/>
      <c r="Y33" s="27"/>
      <c r="Z33" s="29"/>
      <c r="AA33" s="29"/>
      <c r="AB33" s="56"/>
      <c r="AC33" s="27"/>
    </row>
    <row r="34" spans="2:29" s="35" customFormat="1" ht="12.75" customHeight="1" x14ac:dyDescent="0.25">
      <c r="B34" s="27"/>
      <c r="C34" s="27"/>
      <c r="D34" s="27"/>
      <c r="E34" s="28"/>
      <c r="F34" s="29"/>
      <c r="G34" s="29"/>
      <c r="H34" s="27"/>
      <c r="I34" s="27"/>
      <c r="J34" s="82"/>
      <c r="K34" s="30"/>
      <c r="L34" s="30"/>
      <c r="M34" s="27"/>
      <c r="N34" s="29"/>
      <c r="O34" s="31"/>
      <c r="P34" s="32"/>
      <c r="Q34" s="33"/>
      <c r="R34" s="62"/>
      <c r="S34" s="34"/>
      <c r="T34" s="34"/>
      <c r="U34" s="34"/>
      <c r="V34" s="27"/>
      <c r="W34" s="27"/>
      <c r="X34" s="27"/>
      <c r="Y34" s="27"/>
      <c r="Z34" s="29"/>
      <c r="AA34" s="29"/>
      <c r="AB34" s="56"/>
      <c r="AC34" s="27"/>
    </row>
    <row r="35" spans="2:29" s="35" customFormat="1" ht="12.75" customHeight="1" x14ac:dyDescent="0.25">
      <c r="B35" s="27"/>
      <c r="C35" s="27"/>
      <c r="D35" s="27"/>
      <c r="E35" s="28"/>
      <c r="F35" s="29"/>
      <c r="G35" s="29"/>
      <c r="H35" s="27"/>
      <c r="I35" s="27"/>
      <c r="J35" s="82"/>
      <c r="K35" s="30"/>
      <c r="L35" s="30"/>
      <c r="M35" s="27"/>
      <c r="N35" s="29"/>
      <c r="O35" s="31"/>
      <c r="P35" s="32"/>
      <c r="Q35" s="33"/>
      <c r="R35" s="62"/>
      <c r="S35" s="34"/>
      <c r="T35" s="34"/>
      <c r="U35" s="34"/>
      <c r="V35" s="27"/>
      <c r="W35" s="27"/>
      <c r="X35" s="27"/>
      <c r="Y35" s="27"/>
      <c r="Z35" s="29"/>
      <c r="AA35" s="29"/>
      <c r="AB35" s="56"/>
      <c r="AC35" s="27"/>
    </row>
    <row r="36" spans="2:29" s="35" customFormat="1" ht="12.75" customHeight="1" x14ac:dyDescent="0.25">
      <c r="B36" s="27"/>
      <c r="C36" s="27"/>
      <c r="D36" s="27"/>
      <c r="E36" s="28"/>
      <c r="F36" s="29"/>
      <c r="G36" s="29"/>
      <c r="H36" s="27"/>
      <c r="I36" s="27"/>
      <c r="J36" s="82"/>
      <c r="K36" s="30"/>
      <c r="L36" s="30"/>
      <c r="M36" s="27"/>
      <c r="N36" s="29"/>
      <c r="O36" s="31"/>
      <c r="P36" s="32"/>
      <c r="Q36" s="21"/>
      <c r="R36" s="62"/>
      <c r="S36" s="34"/>
      <c r="T36" s="34"/>
      <c r="U36" s="34"/>
      <c r="V36" s="27"/>
      <c r="W36" s="27"/>
      <c r="X36" s="27"/>
      <c r="Y36" s="27"/>
      <c r="Z36" s="29"/>
      <c r="AA36" s="29"/>
      <c r="AB36" s="56"/>
      <c r="AC36" s="27"/>
    </row>
    <row r="37" spans="2:29" s="35" customFormat="1" ht="12.75" customHeight="1" x14ac:dyDescent="0.25">
      <c r="B37" s="27"/>
      <c r="C37" s="27"/>
      <c r="D37" s="27"/>
      <c r="E37" s="28"/>
      <c r="F37" s="29"/>
      <c r="G37" s="29"/>
      <c r="H37" s="27"/>
      <c r="I37" s="27"/>
      <c r="J37" s="82"/>
      <c r="K37" s="30"/>
      <c r="L37" s="30"/>
      <c r="M37" s="27"/>
      <c r="N37" s="29"/>
      <c r="O37" s="31"/>
      <c r="P37" s="32"/>
      <c r="Q37" s="33"/>
      <c r="R37" s="62"/>
      <c r="S37" s="34"/>
      <c r="T37" s="34"/>
      <c r="U37" s="34"/>
      <c r="V37" s="27"/>
      <c r="W37" s="27"/>
      <c r="X37" s="27"/>
      <c r="Y37" s="27"/>
      <c r="Z37" s="29"/>
      <c r="AA37" s="29"/>
      <c r="AB37" s="56"/>
      <c r="AC37" s="27"/>
    </row>
    <row r="38" spans="2:29" s="35" customFormat="1" ht="12.75" customHeight="1" x14ac:dyDescent="0.25">
      <c r="B38" s="27"/>
      <c r="C38" s="27"/>
      <c r="D38" s="27"/>
      <c r="E38" s="28"/>
      <c r="F38" s="29"/>
      <c r="G38" s="29"/>
      <c r="H38" s="27"/>
      <c r="I38" s="27"/>
      <c r="J38" s="82"/>
      <c r="K38" s="30"/>
      <c r="L38" s="30"/>
      <c r="M38" s="27"/>
      <c r="N38" s="29"/>
      <c r="O38" s="31"/>
      <c r="P38" s="32"/>
      <c r="Q38" s="33"/>
      <c r="R38" s="62"/>
      <c r="S38" s="34"/>
      <c r="T38" s="36"/>
      <c r="U38" s="34"/>
      <c r="V38" s="27"/>
      <c r="W38" s="27"/>
      <c r="X38" s="27"/>
      <c r="Y38" s="37"/>
      <c r="Z38" s="29"/>
      <c r="AA38" s="29"/>
      <c r="AB38" s="56"/>
      <c r="AC38" s="27"/>
    </row>
    <row r="39" spans="2:29" s="35" customFormat="1" ht="12.75" customHeight="1" x14ac:dyDescent="0.2">
      <c r="B39" s="27"/>
      <c r="C39" s="27"/>
      <c r="D39" s="27"/>
      <c r="E39" s="38"/>
      <c r="F39" s="39"/>
      <c r="G39" s="39"/>
      <c r="H39" s="29"/>
      <c r="I39" s="27"/>
      <c r="J39" s="49"/>
      <c r="K39" s="26"/>
      <c r="L39" s="26"/>
      <c r="M39" s="27"/>
      <c r="N39" s="41"/>
      <c r="O39" s="39"/>
      <c r="P39" s="42"/>
      <c r="Q39" s="14"/>
      <c r="R39" s="62"/>
      <c r="S39" s="34"/>
      <c r="T39" s="36"/>
      <c r="U39" s="34"/>
      <c r="V39" s="27"/>
      <c r="W39" s="27"/>
      <c r="X39" s="27"/>
      <c r="Y39" s="37"/>
      <c r="Z39" s="39"/>
      <c r="AA39" s="39"/>
      <c r="AB39" s="57"/>
      <c r="AC39" s="27"/>
    </row>
    <row r="40" spans="2:29" s="35" customFormat="1" ht="12.75" customHeight="1" x14ac:dyDescent="0.2">
      <c r="B40" s="27"/>
      <c r="C40" s="27"/>
      <c r="D40" s="27"/>
      <c r="E40" s="38"/>
      <c r="F40" s="39"/>
      <c r="G40" s="39"/>
      <c r="H40" s="29"/>
      <c r="I40" s="27"/>
      <c r="J40" s="49"/>
      <c r="K40" s="26"/>
      <c r="L40" s="26"/>
      <c r="M40" s="27"/>
      <c r="N40" s="41"/>
      <c r="O40" s="39"/>
      <c r="P40" s="42"/>
      <c r="Q40" s="14"/>
      <c r="R40" s="62"/>
      <c r="S40" s="34"/>
      <c r="T40" s="36"/>
      <c r="U40" s="34"/>
      <c r="V40" s="27"/>
      <c r="W40" s="27"/>
      <c r="X40" s="27"/>
      <c r="Y40" s="37"/>
      <c r="Z40" s="39"/>
      <c r="AA40" s="39"/>
      <c r="AB40" s="57"/>
      <c r="AC40" s="27"/>
    </row>
    <row r="41" spans="2:29" s="35" customFormat="1" ht="12.75" customHeight="1" x14ac:dyDescent="0.2">
      <c r="B41" s="27"/>
      <c r="C41" s="39"/>
      <c r="D41" s="27"/>
      <c r="E41" s="38"/>
      <c r="F41" s="39"/>
      <c r="G41" s="39"/>
      <c r="H41" s="27"/>
      <c r="I41" s="27"/>
      <c r="J41" s="49"/>
      <c r="K41" s="26"/>
      <c r="L41" s="26"/>
      <c r="M41" s="27"/>
      <c r="N41" s="41"/>
      <c r="O41" s="39"/>
      <c r="P41" s="42"/>
      <c r="Q41" s="14"/>
      <c r="R41" s="62"/>
      <c r="S41" s="34"/>
      <c r="T41" s="36"/>
      <c r="U41" s="34"/>
      <c r="V41" s="27"/>
      <c r="W41" s="27"/>
      <c r="X41" s="27"/>
      <c r="Y41" s="37"/>
      <c r="Z41" s="39"/>
      <c r="AA41" s="39"/>
      <c r="AB41" s="57"/>
      <c r="AC41" s="27"/>
    </row>
    <row r="42" spans="2:29" s="35" customFormat="1" ht="12.75" customHeight="1" x14ac:dyDescent="0.2">
      <c r="B42" s="27"/>
      <c r="C42" s="39"/>
      <c r="D42" s="27"/>
      <c r="E42" s="38"/>
      <c r="F42" s="39"/>
      <c r="G42" s="39"/>
      <c r="H42" s="27"/>
      <c r="I42" s="27"/>
      <c r="J42" s="49"/>
      <c r="K42" s="26"/>
      <c r="L42" s="26"/>
      <c r="M42" s="27"/>
      <c r="N42" s="41"/>
      <c r="O42" s="39"/>
      <c r="P42" s="42"/>
      <c r="Q42" s="14"/>
      <c r="R42" s="62"/>
      <c r="S42" s="34"/>
      <c r="T42" s="36"/>
      <c r="U42" s="34"/>
      <c r="V42" s="27"/>
      <c r="W42" s="27"/>
      <c r="X42" s="27"/>
      <c r="Y42" s="37"/>
      <c r="Z42" s="39"/>
      <c r="AA42" s="39"/>
      <c r="AB42" s="57"/>
      <c r="AC42" s="27"/>
    </row>
    <row r="43" spans="2:29" s="35" customFormat="1" ht="12.75" customHeight="1" x14ac:dyDescent="0.2">
      <c r="B43" s="27"/>
      <c r="C43" s="27"/>
      <c r="D43" s="27"/>
      <c r="E43" s="38"/>
      <c r="F43" s="39"/>
      <c r="G43" s="39"/>
      <c r="H43" s="27"/>
      <c r="I43" s="27"/>
      <c r="J43" s="49"/>
      <c r="K43" s="26"/>
      <c r="L43" s="26"/>
      <c r="M43" s="27"/>
      <c r="N43" s="41"/>
      <c r="O43" s="39"/>
      <c r="P43" s="42"/>
      <c r="Q43" s="14"/>
      <c r="R43" s="62"/>
      <c r="S43" s="34"/>
      <c r="T43" s="36"/>
      <c r="U43" s="34"/>
      <c r="V43" s="27"/>
      <c r="W43" s="27"/>
      <c r="X43" s="27"/>
      <c r="Y43" s="37"/>
      <c r="Z43" s="39"/>
      <c r="AA43" s="39"/>
      <c r="AB43" s="57"/>
      <c r="AC43" s="27"/>
    </row>
    <row r="44" spans="2:29" s="35" customFormat="1" ht="12.75" customHeight="1" x14ac:dyDescent="0.2">
      <c r="B44" s="27"/>
      <c r="C44" s="27"/>
      <c r="D44" s="27"/>
      <c r="E44" s="38"/>
      <c r="F44" s="39"/>
      <c r="G44" s="43"/>
      <c r="H44" s="27"/>
      <c r="I44" s="27"/>
      <c r="J44" s="49"/>
      <c r="K44" s="26"/>
      <c r="L44" s="26"/>
      <c r="M44" s="27"/>
      <c r="N44" s="41"/>
      <c r="O44" s="40"/>
      <c r="P44" s="42"/>
      <c r="Q44" s="14"/>
      <c r="R44" s="62"/>
      <c r="S44" s="34"/>
      <c r="T44" s="36"/>
      <c r="U44" s="34"/>
      <c r="V44" s="27"/>
      <c r="W44" s="27"/>
      <c r="X44" s="27"/>
      <c r="Y44" s="37"/>
      <c r="Z44" s="39"/>
      <c r="AA44" s="39"/>
      <c r="AB44" s="57"/>
      <c r="AC44" s="27"/>
    </row>
    <row r="45" spans="2:29" s="35" customFormat="1" ht="12.75" customHeight="1" x14ac:dyDescent="0.2">
      <c r="B45" s="27"/>
      <c r="C45" s="27"/>
      <c r="D45" s="27"/>
      <c r="E45" s="44"/>
      <c r="F45" s="27"/>
      <c r="G45" s="45"/>
      <c r="H45" s="29"/>
      <c r="I45" s="27"/>
      <c r="J45" s="49"/>
      <c r="K45" s="46"/>
      <c r="L45" s="46"/>
      <c r="M45" s="27"/>
      <c r="N45" s="45"/>
      <c r="O45" s="47"/>
      <c r="P45" s="27"/>
      <c r="Q45" s="14"/>
      <c r="R45" s="34"/>
      <c r="S45" s="34"/>
      <c r="T45" s="36"/>
      <c r="U45" s="34"/>
      <c r="V45" s="27"/>
      <c r="W45" s="27"/>
      <c r="X45" s="27"/>
      <c r="Y45" s="37"/>
      <c r="Z45" s="45"/>
      <c r="AA45" s="45"/>
      <c r="AB45" s="58"/>
      <c r="AC45" s="27"/>
    </row>
    <row r="46" spans="2:29" s="35" customFormat="1" ht="12.75" customHeight="1" x14ac:dyDescent="0.2">
      <c r="B46" s="27"/>
      <c r="C46" s="27"/>
      <c r="D46" s="27"/>
      <c r="E46" s="44"/>
      <c r="F46" s="27"/>
      <c r="G46" s="45"/>
      <c r="H46" s="29"/>
      <c r="I46" s="27"/>
      <c r="J46" s="49"/>
      <c r="K46" s="46"/>
      <c r="L46" s="46"/>
      <c r="M46" s="27"/>
      <c r="N46" s="45"/>
      <c r="O46" s="47"/>
      <c r="P46" s="27"/>
      <c r="Q46" s="14"/>
      <c r="R46" s="34"/>
      <c r="S46" s="34"/>
      <c r="T46" s="36"/>
      <c r="U46" s="34"/>
      <c r="V46" s="27"/>
      <c r="W46" s="27"/>
      <c r="X46" s="27"/>
      <c r="Y46" s="37"/>
      <c r="Z46" s="45"/>
      <c r="AA46" s="45"/>
      <c r="AB46" s="58"/>
      <c r="AC46" s="27"/>
    </row>
    <row r="47" spans="2:29" s="35" customFormat="1" ht="12.75" customHeight="1" x14ac:dyDescent="0.2">
      <c r="B47" s="27"/>
      <c r="C47" s="27"/>
      <c r="D47" s="27"/>
      <c r="E47" s="44"/>
      <c r="F47" s="27"/>
      <c r="G47" s="45"/>
      <c r="H47" s="29"/>
      <c r="I47" s="27"/>
      <c r="J47" s="83"/>
      <c r="K47" s="46"/>
      <c r="L47" s="46"/>
      <c r="M47" s="27"/>
      <c r="N47" s="45"/>
      <c r="O47" s="47"/>
      <c r="P47" s="27"/>
      <c r="Q47" s="14"/>
      <c r="R47" s="34"/>
      <c r="S47" s="34"/>
      <c r="T47" s="36"/>
      <c r="U47" s="34"/>
      <c r="V47" s="27"/>
      <c r="W47" s="27"/>
      <c r="X47" s="27"/>
      <c r="Y47" s="37"/>
      <c r="Z47" s="45"/>
      <c r="AA47" s="45"/>
      <c r="AB47" s="58"/>
      <c r="AC47" s="27"/>
    </row>
    <row r="48" spans="2:29" s="35" customFormat="1" ht="12.75" customHeight="1" x14ac:dyDescent="0.2">
      <c r="B48" s="27"/>
      <c r="C48" s="27"/>
      <c r="D48" s="27"/>
      <c r="E48" s="44"/>
      <c r="F48" s="27"/>
      <c r="G48" s="45"/>
      <c r="H48" s="29"/>
      <c r="I48" s="27"/>
      <c r="J48" s="49"/>
      <c r="K48" s="46"/>
      <c r="L48" s="46"/>
      <c r="M48" s="27"/>
      <c r="N48" s="45"/>
      <c r="O48" s="47"/>
      <c r="P48" s="27"/>
      <c r="Q48" s="14"/>
      <c r="R48" s="34"/>
      <c r="S48" s="34"/>
      <c r="T48" s="36"/>
      <c r="U48" s="34"/>
      <c r="V48" s="27"/>
      <c r="W48" s="27"/>
      <c r="X48" s="27"/>
      <c r="Y48" s="37"/>
      <c r="Z48" s="45"/>
      <c r="AA48" s="45"/>
      <c r="AB48" s="58"/>
      <c r="AC48" s="27"/>
    </row>
    <row r="49" spans="2:29" s="35" customFormat="1" ht="12.75" customHeight="1" x14ac:dyDescent="0.2">
      <c r="B49" s="27"/>
      <c r="C49" s="39"/>
      <c r="D49" s="27"/>
      <c r="E49" s="49"/>
      <c r="F49" s="29"/>
      <c r="G49" s="39"/>
      <c r="H49" s="27"/>
      <c r="I49" s="27"/>
      <c r="J49" s="49"/>
      <c r="K49" s="25"/>
      <c r="L49" s="26"/>
      <c r="M49" s="27"/>
      <c r="N49" s="27"/>
      <c r="O49" s="27"/>
      <c r="P49" s="27"/>
      <c r="Q49" s="14"/>
      <c r="R49" s="62"/>
      <c r="S49" s="34"/>
      <c r="T49" s="36"/>
      <c r="U49" s="36"/>
      <c r="V49" s="27"/>
      <c r="W49" s="27"/>
      <c r="X49" s="27"/>
      <c r="Y49" s="37"/>
      <c r="Z49" s="39"/>
      <c r="AA49" s="39"/>
      <c r="AB49" s="59"/>
      <c r="AC49" s="27"/>
    </row>
    <row r="50" spans="2:29" s="35" customFormat="1" ht="12.75" customHeight="1" x14ac:dyDescent="0.2">
      <c r="B50" s="27"/>
      <c r="C50" s="27"/>
      <c r="D50" s="27"/>
      <c r="E50" s="49"/>
      <c r="F50" s="29"/>
      <c r="G50" s="39"/>
      <c r="H50" s="27"/>
      <c r="I50" s="27"/>
      <c r="J50" s="82"/>
      <c r="K50" s="25"/>
      <c r="L50" s="26"/>
      <c r="M50" s="27"/>
      <c r="N50" s="41"/>
      <c r="O50" s="39"/>
      <c r="P50" s="42"/>
      <c r="Q50" s="14"/>
      <c r="R50" s="62"/>
      <c r="S50" s="34"/>
      <c r="T50" s="36"/>
      <c r="U50" s="36"/>
      <c r="V50" s="27"/>
      <c r="W50" s="27"/>
      <c r="X50" s="27"/>
      <c r="Y50" s="37"/>
      <c r="Z50" s="39"/>
      <c r="AA50" s="39"/>
      <c r="AB50" s="59"/>
      <c r="AC50" s="27"/>
    </row>
    <row r="51" spans="2:29" s="35" customFormat="1" ht="12.75" customHeight="1" x14ac:dyDescent="0.2">
      <c r="B51" s="27"/>
      <c r="C51" s="27"/>
      <c r="D51" s="27"/>
      <c r="E51" s="38"/>
      <c r="F51" s="39"/>
      <c r="G51" s="39"/>
      <c r="H51" s="29"/>
      <c r="I51" s="27"/>
      <c r="J51" s="49"/>
      <c r="K51" s="54"/>
      <c r="L51" s="54"/>
      <c r="M51" s="27"/>
      <c r="N51" s="41"/>
      <c r="O51" s="41"/>
      <c r="P51" s="27"/>
      <c r="Q51" s="14"/>
      <c r="R51" s="34"/>
      <c r="S51" s="34"/>
      <c r="T51" s="36"/>
      <c r="U51" s="36"/>
      <c r="V51" s="27"/>
      <c r="W51" s="27"/>
      <c r="X51" s="27"/>
      <c r="Y51" s="37"/>
      <c r="Z51" s="39"/>
      <c r="AA51" s="39"/>
      <c r="AB51" s="60"/>
      <c r="AC51" s="27"/>
    </row>
    <row r="52" spans="2:29" s="35" customFormat="1" ht="12.75" customHeight="1" x14ac:dyDescent="0.2">
      <c r="B52" s="27"/>
      <c r="C52" s="27"/>
      <c r="D52" s="27"/>
      <c r="E52" s="38"/>
      <c r="F52" s="39"/>
      <c r="G52" s="39"/>
      <c r="H52" s="29"/>
      <c r="I52" s="27"/>
      <c r="J52" s="49"/>
      <c r="K52" s="54"/>
      <c r="L52" s="54"/>
      <c r="M52" s="27"/>
      <c r="N52" s="31"/>
      <c r="O52" s="31"/>
      <c r="P52" s="27"/>
      <c r="Q52" s="14"/>
      <c r="R52" s="34"/>
      <c r="S52" s="34"/>
      <c r="T52" s="36"/>
      <c r="U52" s="36"/>
      <c r="V52" s="27"/>
      <c r="W52" s="27"/>
      <c r="X52" s="27"/>
      <c r="Y52" s="37"/>
      <c r="Z52" s="29"/>
      <c r="AA52" s="29"/>
      <c r="AB52" s="60"/>
      <c r="AC52" s="27"/>
    </row>
    <row r="53" spans="2:29" s="23" customFormat="1" ht="12.75" customHeight="1" x14ac:dyDescent="0.2">
      <c r="B53" s="27"/>
      <c r="C53" s="27"/>
      <c r="D53" s="27"/>
      <c r="E53" s="12"/>
      <c r="F53" s="13"/>
      <c r="G53" s="13"/>
      <c r="H53" s="27"/>
      <c r="I53" s="27"/>
      <c r="J53" s="82"/>
      <c r="K53" s="24"/>
      <c r="L53" s="24"/>
      <c r="M53" s="27"/>
      <c r="N53" s="66"/>
      <c r="O53" s="66"/>
      <c r="P53" s="66"/>
      <c r="Q53" s="14"/>
      <c r="R53" s="62"/>
      <c r="S53" s="34"/>
      <c r="T53" s="36"/>
      <c r="U53" s="36"/>
      <c r="V53" s="27"/>
      <c r="W53" s="27"/>
      <c r="X53" s="27"/>
      <c r="Y53" s="37"/>
      <c r="Z53" s="13"/>
      <c r="AA53" s="13"/>
      <c r="AB53" s="24"/>
      <c r="AC53" s="27"/>
    </row>
    <row r="54" spans="2:29" s="23" customFormat="1" ht="12.75" customHeight="1" x14ac:dyDescent="0.2">
      <c r="B54" s="27"/>
      <c r="C54" s="27"/>
      <c r="D54" s="27"/>
      <c r="E54" s="12"/>
      <c r="F54" s="13"/>
      <c r="G54" s="13"/>
      <c r="H54" s="27"/>
      <c r="I54" s="27"/>
      <c r="J54" s="44"/>
      <c r="K54" s="24"/>
      <c r="L54" s="24"/>
      <c r="M54" s="27"/>
      <c r="N54" s="17"/>
      <c r="O54" s="13"/>
      <c r="P54" s="18"/>
      <c r="Q54" s="14"/>
      <c r="R54" s="62"/>
      <c r="S54" s="34"/>
      <c r="T54" s="36"/>
      <c r="U54" s="36"/>
      <c r="V54" s="27"/>
      <c r="W54" s="27"/>
      <c r="X54" s="27"/>
      <c r="Y54" s="37"/>
      <c r="Z54" s="13"/>
      <c r="AA54" s="13"/>
      <c r="AB54" s="24"/>
      <c r="AC54" s="27"/>
    </row>
    <row r="55" spans="2:29" s="23" customFormat="1" ht="12.75" customHeight="1" x14ac:dyDescent="0.2">
      <c r="B55" s="27"/>
      <c r="C55" s="27"/>
      <c r="D55" s="27"/>
      <c r="E55" s="12"/>
      <c r="F55" s="13"/>
      <c r="G55" s="13"/>
      <c r="H55" s="27"/>
      <c r="I55" s="27"/>
      <c r="J55" s="44"/>
      <c r="K55" s="24"/>
      <c r="L55" s="24"/>
      <c r="M55" s="27"/>
      <c r="N55" s="17"/>
      <c r="O55" s="13"/>
      <c r="P55" s="18"/>
      <c r="Q55" s="14"/>
      <c r="R55" s="62"/>
      <c r="S55" s="34"/>
      <c r="T55" s="36"/>
      <c r="U55" s="36"/>
      <c r="V55" s="27"/>
      <c r="W55" s="27"/>
      <c r="X55" s="27"/>
      <c r="Y55" s="37"/>
      <c r="Z55" s="13"/>
      <c r="AA55" s="13"/>
      <c r="AB55" s="24"/>
      <c r="AC55" s="27"/>
    </row>
    <row r="56" spans="2:29" s="23" customFormat="1" ht="12.75" customHeight="1" x14ac:dyDescent="0.2">
      <c r="B56" s="27"/>
      <c r="C56" s="27"/>
      <c r="D56" s="27"/>
      <c r="E56" s="12"/>
      <c r="F56" s="13"/>
      <c r="G56" s="13"/>
      <c r="H56" s="27"/>
      <c r="I56" s="27"/>
      <c r="J56" s="44"/>
      <c r="K56" s="24"/>
      <c r="L56" s="24"/>
      <c r="M56" s="27"/>
      <c r="N56" s="17"/>
      <c r="O56" s="13"/>
      <c r="P56" s="18"/>
      <c r="Q56" s="14"/>
      <c r="R56" s="62"/>
      <c r="S56" s="34"/>
      <c r="T56" s="36"/>
      <c r="U56" s="36"/>
      <c r="V56" s="27"/>
      <c r="W56" s="27"/>
      <c r="X56" s="27"/>
      <c r="Y56" s="37"/>
      <c r="Z56" s="13"/>
      <c r="AA56" s="13"/>
      <c r="AB56" s="24"/>
      <c r="AC56" s="27"/>
    </row>
    <row r="57" spans="2:29" s="23" customFormat="1" ht="12.75" customHeight="1" x14ac:dyDescent="0.2">
      <c r="B57" s="27"/>
      <c r="C57" s="27"/>
      <c r="D57" s="27"/>
      <c r="E57" s="12"/>
      <c r="F57" s="13"/>
      <c r="G57" s="13"/>
      <c r="H57" s="27"/>
      <c r="I57" s="27"/>
      <c r="J57" s="44"/>
      <c r="K57" s="24"/>
      <c r="L57" s="24"/>
      <c r="M57" s="27"/>
      <c r="N57" s="17"/>
      <c r="O57" s="13"/>
      <c r="P57" s="18"/>
      <c r="Q57" s="14"/>
      <c r="R57" s="62"/>
      <c r="S57" s="34"/>
      <c r="T57" s="36"/>
      <c r="U57" s="36"/>
      <c r="V57" s="27"/>
      <c r="W57" s="27"/>
      <c r="X57" s="27"/>
      <c r="Y57" s="37"/>
      <c r="Z57" s="13"/>
      <c r="AA57" s="13"/>
      <c r="AB57" s="24"/>
      <c r="AC57" s="27"/>
    </row>
    <row r="58" spans="2:29" s="23" customFormat="1" ht="12.75" customHeight="1" x14ac:dyDescent="0.2">
      <c r="B58" s="27"/>
      <c r="C58" s="27"/>
      <c r="D58" s="27"/>
      <c r="E58" s="12"/>
      <c r="F58" s="13"/>
      <c r="G58" s="13"/>
      <c r="H58" s="27"/>
      <c r="I58" s="27"/>
      <c r="J58" s="44"/>
      <c r="K58" s="24"/>
      <c r="L58" s="24"/>
      <c r="M58" s="27"/>
      <c r="N58" s="17"/>
      <c r="O58" s="13"/>
      <c r="P58" s="18"/>
      <c r="Q58" s="14"/>
      <c r="R58" s="62"/>
      <c r="S58" s="34"/>
      <c r="T58" s="36"/>
      <c r="U58" s="36"/>
      <c r="V58" s="27"/>
      <c r="W58" s="27"/>
      <c r="X58" s="27"/>
      <c r="Y58" s="37"/>
      <c r="Z58" s="13"/>
      <c r="AA58" s="13"/>
      <c r="AB58" s="24"/>
      <c r="AC58" s="27"/>
    </row>
    <row r="59" spans="2:29" s="23" customFormat="1" ht="12.75" customHeight="1" x14ac:dyDescent="0.2">
      <c r="B59" s="27"/>
      <c r="C59" s="27"/>
      <c r="D59" s="27"/>
      <c r="E59" s="12"/>
      <c r="F59" s="13"/>
      <c r="G59" s="13"/>
      <c r="H59" s="27"/>
      <c r="I59" s="27"/>
      <c r="J59" s="44"/>
      <c r="K59" s="24"/>
      <c r="L59" s="24"/>
      <c r="M59" s="27"/>
      <c r="N59" s="17"/>
      <c r="O59" s="13"/>
      <c r="P59" s="18"/>
      <c r="Q59" s="14"/>
      <c r="R59" s="62"/>
      <c r="S59" s="34"/>
      <c r="T59" s="36"/>
      <c r="U59" s="36"/>
      <c r="V59" s="27"/>
      <c r="W59" s="27"/>
      <c r="X59" s="27"/>
      <c r="Y59" s="37"/>
      <c r="Z59" s="13"/>
      <c r="AA59" s="13"/>
      <c r="AB59" s="24"/>
      <c r="AC59" s="27"/>
    </row>
    <row r="60" spans="2:29" s="23" customFormat="1" ht="12.75" customHeight="1" x14ac:dyDescent="0.2">
      <c r="B60" s="27"/>
      <c r="C60" s="27"/>
      <c r="D60" s="27"/>
      <c r="E60" s="12"/>
      <c r="F60" s="67"/>
      <c r="G60" s="77"/>
      <c r="H60" s="27"/>
      <c r="I60" s="27"/>
      <c r="J60" s="44"/>
      <c r="K60" s="78"/>
      <c r="L60" s="24"/>
      <c r="M60" s="27"/>
      <c r="N60" s="17"/>
      <c r="O60" s="13"/>
      <c r="P60" s="18"/>
      <c r="Q60" s="14"/>
      <c r="R60" s="62"/>
      <c r="S60" s="34"/>
      <c r="T60" s="36"/>
      <c r="U60" s="36"/>
      <c r="V60" s="27"/>
      <c r="W60" s="27"/>
      <c r="X60" s="27"/>
      <c r="Y60" s="37"/>
      <c r="Z60" s="13"/>
      <c r="AA60" s="13"/>
      <c r="AB60" s="24"/>
      <c r="AC60" s="27"/>
    </row>
    <row r="61" spans="2:29" s="23" customFormat="1" ht="12.75" customHeight="1" x14ac:dyDescent="0.2">
      <c r="B61" s="27"/>
      <c r="C61" s="27"/>
      <c r="D61" s="27"/>
      <c r="E61" s="12"/>
      <c r="F61" s="13"/>
      <c r="G61" s="13"/>
      <c r="H61" s="27"/>
      <c r="I61" s="27"/>
      <c r="J61" s="44"/>
      <c r="K61" s="24"/>
      <c r="L61" s="24"/>
      <c r="M61" s="27"/>
      <c r="N61" s="17"/>
      <c r="O61" s="13"/>
      <c r="P61" s="18"/>
      <c r="Q61" s="14"/>
      <c r="R61" s="62"/>
      <c r="S61" s="34"/>
      <c r="T61" s="36"/>
      <c r="U61" s="36"/>
      <c r="V61" s="27"/>
      <c r="W61" s="27"/>
      <c r="X61" s="27"/>
      <c r="Y61" s="37"/>
      <c r="Z61" s="13"/>
      <c r="AA61" s="13"/>
      <c r="AB61" s="24"/>
      <c r="AC61" s="27"/>
    </row>
    <row r="62" spans="2:29" s="23" customFormat="1" ht="12.75" customHeight="1" x14ac:dyDescent="0.2">
      <c r="B62" s="27"/>
      <c r="C62" s="27"/>
      <c r="D62" s="27"/>
      <c r="E62" s="12"/>
      <c r="F62" s="13"/>
      <c r="G62" s="13"/>
      <c r="H62" s="27"/>
      <c r="I62" s="27"/>
      <c r="J62" s="44"/>
      <c r="K62" s="24"/>
      <c r="L62" s="24"/>
      <c r="M62" s="27"/>
      <c r="N62" s="17"/>
      <c r="O62" s="13"/>
      <c r="P62" s="18"/>
      <c r="Q62" s="14"/>
      <c r="R62" s="62"/>
      <c r="S62" s="34"/>
      <c r="T62" s="36"/>
      <c r="U62" s="36"/>
      <c r="V62" s="27"/>
      <c r="W62" s="27"/>
      <c r="X62" s="27"/>
      <c r="Y62" s="37"/>
      <c r="Z62" s="13"/>
      <c r="AA62" s="13"/>
      <c r="AB62" s="24"/>
      <c r="AC62" s="27"/>
    </row>
    <row r="63" spans="2:29" s="23" customFormat="1" ht="12.75" customHeight="1" x14ac:dyDescent="0.2">
      <c r="B63" s="27"/>
      <c r="C63" s="27"/>
      <c r="D63" s="27"/>
      <c r="E63" s="12"/>
      <c r="F63" s="13"/>
      <c r="G63" s="13"/>
      <c r="H63" s="27"/>
      <c r="I63" s="27"/>
      <c r="J63" s="44"/>
      <c r="K63" s="24"/>
      <c r="L63" s="24"/>
      <c r="M63" s="27"/>
      <c r="N63" s="17"/>
      <c r="O63" s="13"/>
      <c r="P63" s="18"/>
      <c r="Q63" s="14"/>
      <c r="R63" s="62"/>
      <c r="S63" s="34"/>
      <c r="T63" s="36"/>
      <c r="U63" s="36"/>
      <c r="V63" s="27"/>
      <c r="W63" s="27"/>
      <c r="X63" s="27"/>
      <c r="Y63" s="37"/>
      <c r="Z63" s="13"/>
      <c r="AA63" s="13"/>
      <c r="AB63" s="24"/>
      <c r="AC63" s="27"/>
    </row>
    <row r="64" spans="2:29" s="23" customFormat="1" ht="12.75" customHeight="1" x14ac:dyDescent="0.2">
      <c r="B64" s="27"/>
      <c r="C64" s="27"/>
      <c r="D64" s="27"/>
      <c r="E64" s="12"/>
      <c r="F64" s="13"/>
      <c r="G64" s="13"/>
      <c r="H64" s="27"/>
      <c r="I64" s="27"/>
      <c r="J64" s="44"/>
      <c r="K64" s="24"/>
      <c r="L64" s="24"/>
      <c r="M64" s="27"/>
      <c r="N64" s="17"/>
      <c r="O64" s="13"/>
      <c r="P64" s="18"/>
      <c r="Q64" s="14"/>
      <c r="R64" s="62"/>
      <c r="S64" s="34"/>
      <c r="T64" s="36"/>
      <c r="U64" s="36"/>
      <c r="V64" s="27"/>
      <c r="W64" s="27"/>
      <c r="X64" s="27"/>
      <c r="Y64" s="37"/>
      <c r="Z64" s="13"/>
      <c r="AA64" s="13"/>
      <c r="AB64" s="24"/>
      <c r="AC64" s="27"/>
    </row>
    <row r="65" spans="2:29" s="23" customFormat="1" ht="12.75" customHeight="1" x14ac:dyDescent="0.2">
      <c r="B65" s="27"/>
      <c r="C65" s="27"/>
      <c r="D65" s="27"/>
      <c r="E65" s="12"/>
      <c r="F65" s="13"/>
      <c r="G65" s="13"/>
      <c r="H65" s="27"/>
      <c r="I65" s="27"/>
      <c r="J65" s="44"/>
      <c r="K65" s="24"/>
      <c r="L65" s="24"/>
      <c r="M65" s="27"/>
      <c r="N65" s="17"/>
      <c r="O65" s="13"/>
      <c r="P65" s="18"/>
      <c r="Q65" s="14"/>
      <c r="R65" s="62"/>
      <c r="S65" s="34"/>
      <c r="T65" s="36"/>
      <c r="U65" s="36"/>
      <c r="V65" s="27"/>
      <c r="W65" s="27"/>
      <c r="X65" s="27"/>
      <c r="Y65" s="37"/>
      <c r="Z65" s="13"/>
      <c r="AA65" s="13"/>
      <c r="AB65" s="24"/>
      <c r="AC65" s="27"/>
    </row>
    <row r="66" spans="2:29" s="23" customFormat="1" ht="12.75" customHeight="1" x14ac:dyDescent="0.2">
      <c r="B66" s="27"/>
      <c r="C66" s="27"/>
      <c r="D66" s="27"/>
      <c r="E66" s="12"/>
      <c r="F66" s="13"/>
      <c r="G66" s="13"/>
      <c r="H66" s="27"/>
      <c r="I66" s="27"/>
      <c r="J66" s="44"/>
      <c r="K66" s="24"/>
      <c r="L66" s="24"/>
      <c r="M66" s="27"/>
      <c r="N66" s="17"/>
      <c r="O66" s="13"/>
      <c r="P66" s="18"/>
      <c r="Q66" s="14"/>
      <c r="R66" s="62"/>
      <c r="S66" s="34"/>
      <c r="T66" s="36"/>
      <c r="U66" s="36"/>
      <c r="V66" s="27"/>
      <c r="W66" s="27"/>
      <c r="X66" s="27"/>
      <c r="Y66" s="37"/>
      <c r="Z66" s="13"/>
      <c r="AA66" s="13"/>
      <c r="AB66" s="24"/>
      <c r="AC66" s="27"/>
    </row>
    <row r="67" spans="2:29" s="23" customFormat="1" ht="12.75" customHeight="1" x14ac:dyDescent="0.2">
      <c r="B67" s="27"/>
      <c r="C67" s="75"/>
      <c r="D67" s="75"/>
      <c r="E67" s="12"/>
      <c r="F67" s="13"/>
      <c r="G67" s="13"/>
      <c r="H67" s="75"/>
      <c r="I67" s="27"/>
      <c r="J67" s="49"/>
      <c r="K67" s="24"/>
      <c r="L67" s="24"/>
      <c r="M67" s="75"/>
      <c r="N67" s="17"/>
      <c r="O67" s="13"/>
      <c r="P67" s="18"/>
      <c r="Q67" s="14"/>
      <c r="R67" s="62"/>
      <c r="S67" s="34"/>
      <c r="T67" s="34"/>
      <c r="U67" s="36"/>
      <c r="V67" s="75"/>
      <c r="W67" s="75"/>
      <c r="X67" s="75"/>
      <c r="Y67" s="76"/>
      <c r="Z67" s="13"/>
      <c r="AA67" s="13"/>
      <c r="AB67" s="24"/>
      <c r="AC67" s="75"/>
    </row>
    <row r="68" spans="2:29" s="23" customFormat="1" ht="12.75" customHeight="1" x14ac:dyDescent="0.2">
      <c r="B68" s="27"/>
      <c r="C68" s="75"/>
      <c r="D68" s="75"/>
      <c r="E68" s="12"/>
      <c r="F68" s="13"/>
      <c r="G68" s="13"/>
      <c r="H68" s="75"/>
      <c r="I68" s="27"/>
      <c r="J68" s="49"/>
      <c r="K68" s="24"/>
      <c r="L68" s="24"/>
      <c r="M68" s="75"/>
      <c r="N68" s="17"/>
      <c r="O68" s="13"/>
      <c r="P68" s="18"/>
      <c r="Q68" s="14"/>
      <c r="R68" s="62"/>
      <c r="S68" s="34"/>
      <c r="T68" s="34"/>
      <c r="U68" s="36"/>
      <c r="V68" s="75"/>
      <c r="W68" s="75"/>
      <c r="X68" s="75"/>
      <c r="Y68" s="76"/>
      <c r="Z68" s="13"/>
      <c r="AA68" s="13"/>
      <c r="AB68" s="24"/>
      <c r="AC68" s="75"/>
    </row>
    <row r="69" spans="2:29" s="23" customFormat="1" ht="12.75" customHeight="1" x14ac:dyDescent="0.2">
      <c r="B69" s="27"/>
      <c r="C69" s="75"/>
      <c r="D69" s="75"/>
      <c r="E69" s="12"/>
      <c r="F69" s="13"/>
      <c r="G69" s="13"/>
      <c r="H69" s="75"/>
      <c r="I69" s="27"/>
      <c r="J69" s="49"/>
      <c r="K69" s="24"/>
      <c r="L69" s="24"/>
      <c r="M69" s="75"/>
      <c r="N69" s="17"/>
      <c r="O69" s="13"/>
      <c r="P69" s="18"/>
      <c r="Q69" s="14"/>
      <c r="R69" s="62"/>
      <c r="S69" s="34"/>
      <c r="T69" s="34"/>
      <c r="U69" s="36"/>
      <c r="V69" s="75"/>
      <c r="W69" s="75"/>
      <c r="X69" s="75"/>
      <c r="Y69" s="76"/>
      <c r="Z69" s="13"/>
      <c r="AA69" s="13"/>
      <c r="AB69" s="24"/>
      <c r="AC69" s="75"/>
    </row>
    <row r="70" spans="2:29" x14ac:dyDescent="0.25">
      <c r="S70" s="81">
        <f>SUM(S12:S69)</f>
        <v>0</v>
      </c>
    </row>
  </sheetData>
  <autoFilter ref="A11:AC69" xr:uid="{40242665-7A03-4E52-8A0F-F4BB4805E0A5}"/>
  <conditionalFormatting sqref="G57:G66">
    <cfRule type="duplicateValues" dxfId="2" priority="19"/>
  </conditionalFormatting>
  <conditionalFormatting sqref="G54:G56">
    <cfRule type="duplicateValues" dxfId="1" priority="20"/>
  </conditionalFormatting>
  <hyperlinks>
    <hyperlink ref="J2" r:id="rId1" display="https://www.google.com/maps/d/edit?mid=1qWiDblB2UB4c3mCJKibv8osNQghC07Y&amp;usp=sharing" xr:uid="{0554F9FA-FE7C-44F5-A73A-4B80776BDE2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A282-F0B3-48CB-8D5B-785EE8A5843E}">
  <dimension ref="B2:AC110"/>
  <sheetViews>
    <sheetView topLeftCell="A62" zoomScale="85" zoomScaleNormal="85" workbookViewId="0">
      <selection activeCell="B12" sqref="B12:B109"/>
    </sheetView>
  </sheetViews>
  <sheetFormatPr defaultColWidth="9.140625" defaultRowHeight="12.75" x14ac:dyDescent="0.25"/>
  <cols>
    <col min="1" max="1" width="2.42578125" style="64" customWidth="1"/>
    <col min="2" max="2" width="11.42578125" style="64" customWidth="1"/>
    <col min="3" max="3" width="18.28515625" style="64" customWidth="1"/>
    <col min="4" max="4" width="14.42578125" style="64" bestFit="1" customWidth="1"/>
    <col min="5" max="5" width="53.7109375" style="1" bestFit="1" customWidth="1"/>
    <col min="6" max="6" width="9.7109375" style="64" customWidth="1"/>
    <col min="7" max="7" width="15.85546875" style="64" customWidth="1"/>
    <col min="8" max="8" width="15.28515625" style="64" customWidth="1"/>
    <col min="9" max="9" width="17" style="64" bestFit="1" customWidth="1"/>
    <col min="10" max="10" width="33.7109375" style="1" customWidth="1"/>
    <col min="11" max="11" width="9.28515625" style="64" bestFit="1" customWidth="1"/>
    <col min="12" max="12" width="9.7109375" style="64" bestFit="1" customWidth="1"/>
    <col min="13" max="13" width="13.28515625" style="64" bestFit="1" customWidth="1"/>
    <col min="14" max="14" width="8.7109375" style="64" bestFit="1" customWidth="1"/>
    <col min="15" max="15" width="8.42578125" style="64" bestFit="1" customWidth="1"/>
    <col min="16" max="16" width="11" style="64" bestFit="1" customWidth="1"/>
    <col min="17" max="17" width="15.85546875" style="19" bestFit="1" customWidth="1"/>
    <col min="18" max="18" width="10.85546875" style="2" bestFit="1" customWidth="1"/>
    <col min="19" max="19" width="15.5703125" style="2" bestFit="1" customWidth="1"/>
    <col min="20" max="20" width="15" style="2" bestFit="1" customWidth="1"/>
    <col min="21" max="21" width="13.42578125" style="2" bestFit="1" customWidth="1"/>
    <col min="22" max="22" width="14" style="64" bestFit="1" customWidth="1"/>
    <col min="23" max="23" width="13.7109375" style="64" bestFit="1" customWidth="1"/>
    <col min="24" max="24" width="21.28515625" style="64" customWidth="1"/>
    <col min="25" max="25" width="14.140625" style="64" bestFit="1" customWidth="1"/>
    <col min="26" max="26" width="11" style="64" bestFit="1" customWidth="1"/>
    <col min="27" max="27" width="11.140625" style="64" bestFit="1" customWidth="1"/>
    <col min="28" max="28" width="43.85546875" style="22" bestFit="1" customWidth="1"/>
    <col min="29" max="29" width="15.5703125" style="64" bestFit="1" customWidth="1"/>
    <col min="30" max="16384" width="9.140625" style="64"/>
  </cols>
  <sheetData>
    <row r="2" spans="2:29" ht="18" customHeight="1" x14ac:dyDescent="0.25">
      <c r="J2" s="64"/>
    </row>
    <row r="3" spans="2:29" ht="12.75" customHeight="1" x14ac:dyDescent="0.25">
      <c r="B3" s="3" t="s">
        <v>26</v>
      </c>
      <c r="C3" s="15">
        <v>45607</v>
      </c>
    </row>
    <row r="4" spans="2:29" ht="12.75" customHeight="1" x14ac:dyDescent="0.25">
      <c r="B4" s="3" t="s">
        <v>29</v>
      </c>
      <c r="C4" s="15"/>
    </row>
    <row r="5" spans="2:29" ht="3.95" customHeight="1" x14ac:dyDescent="0.25">
      <c r="B5" s="4"/>
    </row>
    <row r="6" spans="2:29" ht="12.75" customHeight="1" x14ac:dyDescent="0.25">
      <c r="B6" s="3" t="s">
        <v>23</v>
      </c>
      <c r="C6" s="16"/>
    </row>
    <row r="7" spans="2:29" ht="12.75" customHeight="1" x14ac:dyDescent="0.25">
      <c r="B7" s="3" t="s">
        <v>24</v>
      </c>
      <c r="C7" s="16"/>
    </row>
    <row r="8" spans="2:29" ht="12.75" customHeight="1" x14ac:dyDescent="0.25">
      <c r="B8" s="3" t="s">
        <v>25</v>
      </c>
      <c r="C8" s="16" t="s">
        <v>27</v>
      </c>
    </row>
    <row r="9" spans="2:29" ht="12.75" customHeight="1" x14ac:dyDescent="0.25">
      <c r="B9" s="3" t="s">
        <v>28</v>
      </c>
      <c r="C9" s="16" t="s">
        <v>57</v>
      </c>
      <c r="J9" s="84" t="s">
        <v>11</v>
      </c>
    </row>
    <row r="10" spans="2:29" ht="12.75" customHeight="1" x14ac:dyDescent="0.25"/>
    <row r="11" spans="2:29" s="5" customFormat="1" ht="51.75" customHeight="1" x14ac:dyDescent="0.25">
      <c r="B11" s="65" t="s">
        <v>0</v>
      </c>
      <c r="C11" s="65" t="s">
        <v>1</v>
      </c>
      <c r="D11" s="65" t="s">
        <v>16</v>
      </c>
      <c r="E11" s="65" t="s">
        <v>2</v>
      </c>
      <c r="F11" s="65" t="s">
        <v>3</v>
      </c>
      <c r="G11" s="6" t="s">
        <v>7</v>
      </c>
      <c r="H11" s="65" t="s">
        <v>18</v>
      </c>
      <c r="I11" s="65" t="s">
        <v>4</v>
      </c>
      <c r="J11" s="80" t="s">
        <v>31</v>
      </c>
      <c r="K11" s="65" t="s">
        <v>10</v>
      </c>
      <c r="L11" s="65" t="s">
        <v>11</v>
      </c>
      <c r="M11" s="65" t="s">
        <v>5</v>
      </c>
      <c r="N11" s="65" t="s">
        <v>6</v>
      </c>
      <c r="O11" s="65" t="s">
        <v>15</v>
      </c>
      <c r="P11" s="65" t="s">
        <v>21</v>
      </c>
      <c r="Q11" s="20" t="s">
        <v>17</v>
      </c>
      <c r="R11" s="7" t="s">
        <v>20</v>
      </c>
      <c r="S11" s="7" t="s">
        <v>30</v>
      </c>
      <c r="T11" s="7" t="s">
        <v>12</v>
      </c>
      <c r="U11" s="7" t="s">
        <v>9</v>
      </c>
      <c r="V11" s="8" t="s">
        <v>19</v>
      </c>
      <c r="W11" s="8" t="s">
        <v>22</v>
      </c>
      <c r="X11" s="8" t="s">
        <v>58</v>
      </c>
      <c r="Y11" s="9" t="s">
        <v>8</v>
      </c>
      <c r="Z11" s="10" t="s">
        <v>13</v>
      </c>
      <c r="AA11" s="10" t="s">
        <v>14</v>
      </c>
      <c r="AB11" s="55" t="s">
        <v>40</v>
      </c>
      <c r="AC11" s="11" t="s">
        <v>123</v>
      </c>
    </row>
    <row r="12" spans="2:29" s="35" customFormat="1" ht="12.75" customHeight="1" x14ac:dyDescent="0.25">
      <c r="B12" s="27">
        <v>1</v>
      </c>
      <c r="C12" s="27" t="s">
        <v>53</v>
      </c>
      <c r="D12" s="27" t="s">
        <v>52</v>
      </c>
      <c r="E12" s="28" t="s">
        <v>45</v>
      </c>
      <c r="F12" s="29" t="s">
        <v>32</v>
      </c>
      <c r="G12" s="29" t="s">
        <v>46</v>
      </c>
      <c r="H12" s="27" t="s">
        <v>34</v>
      </c>
      <c r="I12" s="27" t="s">
        <v>35</v>
      </c>
      <c r="J12" s="82" t="s">
        <v>153</v>
      </c>
      <c r="K12" s="30" t="s">
        <v>36</v>
      </c>
      <c r="L12" s="30" t="s">
        <v>36</v>
      </c>
      <c r="M12" s="27" t="s">
        <v>37</v>
      </c>
      <c r="N12" s="29">
        <v>30.34</v>
      </c>
      <c r="O12" s="31">
        <v>0.7</v>
      </c>
      <c r="P12" s="32" t="s">
        <v>49</v>
      </c>
      <c r="Q12" s="33">
        <v>192000</v>
      </c>
      <c r="R12" s="62">
        <v>0.5</v>
      </c>
      <c r="S12" s="34">
        <f t="shared" ref="S12:S28" si="0">Q12*(1-R12)</f>
        <v>96000</v>
      </c>
      <c r="T12" s="34">
        <v>0</v>
      </c>
      <c r="U12" s="34">
        <v>0</v>
      </c>
      <c r="V12" s="27" t="s">
        <v>38</v>
      </c>
      <c r="W12" s="27" t="s">
        <v>38</v>
      </c>
      <c r="X12" s="27" t="s">
        <v>122</v>
      </c>
      <c r="Y12" s="27" t="s">
        <v>39</v>
      </c>
      <c r="Z12" s="29">
        <v>59.908852479569688</v>
      </c>
      <c r="AA12" s="29">
        <v>30.31366338412186</v>
      </c>
      <c r="AB12" s="56" t="s">
        <v>41</v>
      </c>
      <c r="AC12" s="27" t="s">
        <v>152</v>
      </c>
    </row>
    <row r="13" spans="2:29" s="35" customFormat="1" ht="12.75" customHeight="1" x14ac:dyDescent="0.25">
      <c r="B13" s="27">
        <v>2</v>
      </c>
      <c r="C13" s="27" t="s">
        <v>53</v>
      </c>
      <c r="D13" s="27" t="s">
        <v>52</v>
      </c>
      <c r="E13" s="28" t="s">
        <v>47</v>
      </c>
      <c r="F13" s="29" t="s">
        <v>32</v>
      </c>
      <c r="G13" s="29" t="s">
        <v>48</v>
      </c>
      <c r="H13" s="27" t="s">
        <v>34</v>
      </c>
      <c r="I13" s="27" t="s">
        <v>35</v>
      </c>
      <c r="J13" s="82" t="s">
        <v>153</v>
      </c>
      <c r="K13" s="30" t="s">
        <v>36</v>
      </c>
      <c r="L13" s="30" t="s">
        <v>36</v>
      </c>
      <c r="M13" s="27" t="s">
        <v>37</v>
      </c>
      <c r="N13" s="29">
        <v>46.95</v>
      </c>
      <c r="O13" s="31">
        <v>1.06</v>
      </c>
      <c r="P13" s="32" t="s">
        <v>50</v>
      </c>
      <c r="Q13" s="33">
        <v>264000</v>
      </c>
      <c r="R13" s="62">
        <v>0.5</v>
      </c>
      <c r="S13" s="34">
        <f t="shared" si="0"/>
        <v>132000</v>
      </c>
      <c r="T13" s="36">
        <v>0</v>
      </c>
      <c r="U13" s="34">
        <v>0</v>
      </c>
      <c r="V13" s="27" t="s">
        <v>38</v>
      </c>
      <c r="W13" s="27" t="s">
        <v>38</v>
      </c>
      <c r="X13" s="27" t="s">
        <v>122</v>
      </c>
      <c r="Y13" s="37" t="s">
        <v>39</v>
      </c>
      <c r="Z13" s="29">
        <v>59.908320187000285</v>
      </c>
      <c r="AA13" s="29">
        <v>30.30592533099998</v>
      </c>
      <c r="AB13" s="56" t="s">
        <v>41</v>
      </c>
      <c r="AC13" s="27" t="s">
        <v>152</v>
      </c>
    </row>
    <row r="14" spans="2:29" s="35" customFormat="1" ht="12.75" customHeight="1" x14ac:dyDescent="0.2">
      <c r="B14" s="27">
        <v>3</v>
      </c>
      <c r="C14" s="27" t="s">
        <v>51</v>
      </c>
      <c r="D14" s="27" t="s">
        <v>52</v>
      </c>
      <c r="E14" s="38" t="s">
        <v>59</v>
      </c>
      <c r="F14" s="39" t="s">
        <v>32</v>
      </c>
      <c r="G14" s="39" t="s">
        <v>60</v>
      </c>
      <c r="H14" s="29" t="s">
        <v>55</v>
      </c>
      <c r="I14" s="27" t="s">
        <v>35</v>
      </c>
      <c r="J14" s="49" t="s">
        <v>344</v>
      </c>
      <c r="K14" s="26" t="s">
        <v>36</v>
      </c>
      <c r="L14" s="26" t="s">
        <v>36</v>
      </c>
      <c r="M14" s="27" t="s">
        <v>37</v>
      </c>
      <c r="N14" s="41">
        <v>1.04</v>
      </c>
      <c r="O14" s="39">
        <v>106.33</v>
      </c>
      <c r="P14" s="42">
        <v>1403267210</v>
      </c>
      <c r="Q14" s="14">
        <v>678000</v>
      </c>
      <c r="R14" s="62">
        <v>0.55000000000000004</v>
      </c>
      <c r="S14" s="34">
        <f t="shared" si="0"/>
        <v>305099.99999999994</v>
      </c>
      <c r="T14" s="36">
        <v>0</v>
      </c>
      <c r="U14" s="34">
        <v>0</v>
      </c>
      <c r="V14" s="27" t="s">
        <v>38</v>
      </c>
      <c r="W14" s="27" t="s">
        <v>38</v>
      </c>
      <c r="X14" s="27" t="s">
        <v>122</v>
      </c>
      <c r="Y14" s="37" t="s">
        <v>39</v>
      </c>
      <c r="Z14" s="39">
        <v>55.573527999999989</v>
      </c>
      <c r="AA14" s="39">
        <v>37.596963999999979</v>
      </c>
      <c r="AB14" s="57" t="s">
        <v>44</v>
      </c>
      <c r="AC14" s="27" t="s">
        <v>124</v>
      </c>
    </row>
    <row r="15" spans="2:29" s="35" customFormat="1" ht="12.75" customHeight="1" x14ac:dyDescent="0.2">
      <c r="B15" s="27">
        <v>4</v>
      </c>
      <c r="C15" s="27" t="s">
        <v>51</v>
      </c>
      <c r="D15" s="27" t="s">
        <v>52</v>
      </c>
      <c r="E15" s="38" t="s">
        <v>61</v>
      </c>
      <c r="F15" s="39" t="s">
        <v>32</v>
      </c>
      <c r="G15" s="39" t="s">
        <v>62</v>
      </c>
      <c r="H15" s="29" t="s">
        <v>55</v>
      </c>
      <c r="I15" s="27" t="s">
        <v>35</v>
      </c>
      <c r="J15" s="49" t="s">
        <v>229</v>
      </c>
      <c r="K15" s="26" t="s">
        <v>36</v>
      </c>
      <c r="L15" s="26" t="s">
        <v>36</v>
      </c>
      <c r="M15" s="27" t="s">
        <v>37</v>
      </c>
      <c r="N15" s="41">
        <v>1.93</v>
      </c>
      <c r="O15" s="39">
        <v>198.11</v>
      </c>
      <c r="P15" s="42">
        <v>1403235210</v>
      </c>
      <c r="Q15" s="14">
        <v>720000</v>
      </c>
      <c r="R15" s="62">
        <v>0.55000000000000004</v>
      </c>
      <c r="S15" s="34">
        <f t="shared" si="0"/>
        <v>323999.99999999994</v>
      </c>
      <c r="T15" s="36">
        <v>0</v>
      </c>
      <c r="U15" s="34">
        <v>0</v>
      </c>
      <c r="V15" s="27" t="s">
        <v>38</v>
      </c>
      <c r="W15" s="27" t="s">
        <v>38</v>
      </c>
      <c r="X15" s="27" t="s">
        <v>122</v>
      </c>
      <c r="Y15" s="37" t="s">
        <v>39</v>
      </c>
      <c r="Z15" s="39">
        <v>55.831161999999985</v>
      </c>
      <c r="AA15" s="39">
        <v>37.394454000000017</v>
      </c>
      <c r="AB15" s="57" t="s">
        <v>44</v>
      </c>
      <c r="AC15" s="27" t="s">
        <v>124</v>
      </c>
    </row>
    <row r="16" spans="2:29" s="35" customFormat="1" ht="12.75" customHeight="1" x14ac:dyDescent="0.2">
      <c r="B16" s="27">
        <v>5</v>
      </c>
      <c r="C16" s="27" t="s">
        <v>51</v>
      </c>
      <c r="D16" s="27" t="s">
        <v>52</v>
      </c>
      <c r="E16" s="38" t="s">
        <v>42</v>
      </c>
      <c r="F16" s="39" t="s">
        <v>32</v>
      </c>
      <c r="G16" s="39" t="s">
        <v>43</v>
      </c>
      <c r="H16" s="29" t="s">
        <v>55</v>
      </c>
      <c r="I16" s="27" t="s">
        <v>35</v>
      </c>
      <c r="J16" s="49" t="s">
        <v>221</v>
      </c>
      <c r="K16" s="26" t="s">
        <v>36</v>
      </c>
      <c r="L16" s="26" t="s">
        <v>36</v>
      </c>
      <c r="M16" s="27" t="s">
        <v>37</v>
      </c>
      <c r="N16" s="41">
        <v>1.49</v>
      </c>
      <c r="O16" s="39">
        <v>152.07</v>
      </c>
      <c r="P16" s="42">
        <v>1402065510</v>
      </c>
      <c r="Q16" s="14">
        <v>720000</v>
      </c>
      <c r="R16" s="62">
        <v>0.55000000000000004</v>
      </c>
      <c r="S16" s="34">
        <f t="shared" si="0"/>
        <v>323999.99999999994</v>
      </c>
      <c r="T16" s="36">
        <v>0</v>
      </c>
      <c r="U16" s="34">
        <v>0</v>
      </c>
      <c r="V16" s="27" t="s">
        <v>38</v>
      </c>
      <c r="W16" s="27" t="s">
        <v>38</v>
      </c>
      <c r="X16" s="27" t="s">
        <v>122</v>
      </c>
      <c r="Y16" s="37" t="s">
        <v>39</v>
      </c>
      <c r="Z16" s="39">
        <v>55.709866222358485</v>
      </c>
      <c r="AA16" s="39">
        <v>37.836616145368914</v>
      </c>
      <c r="AB16" s="57" t="s">
        <v>44</v>
      </c>
      <c r="AC16" s="27" t="s">
        <v>124</v>
      </c>
    </row>
    <row r="17" spans="2:29" s="35" customFormat="1" ht="12.75" customHeight="1" x14ac:dyDescent="0.2">
      <c r="B17" s="27">
        <v>6</v>
      </c>
      <c r="C17" s="27" t="s">
        <v>51</v>
      </c>
      <c r="D17" s="27" t="s">
        <v>52</v>
      </c>
      <c r="E17" s="38" t="s">
        <v>63</v>
      </c>
      <c r="F17" s="39" t="s">
        <v>32</v>
      </c>
      <c r="G17" s="39" t="s">
        <v>64</v>
      </c>
      <c r="H17" s="29" t="s">
        <v>55</v>
      </c>
      <c r="I17" s="27" t="s">
        <v>35</v>
      </c>
      <c r="J17" s="49" t="s">
        <v>229</v>
      </c>
      <c r="K17" s="26" t="s">
        <v>36</v>
      </c>
      <c r="L17" s="26" t="s">
        <v>36</v>
      </c>
      <c r="M17" s="27" t="s">
        <v>37</v>
      </c>
      <c r="N17" s="41">
        <v>2</v>
      </c>
      <c r="O17" s="39">
        <v>205.94</v>
      </c>
      <c r="P17" s="42">
        <v>1402207910</v>
      </c>
      <c r="Q17" s="14">
        <v>948000</v>
      </c>
      <c r="R17" s="62">
        <v>0.55000000000000004</v>
      </c>
      <c r="S17" s="34">
        <f t="shared" si="0"/>
        <v>426599.99999999994</v>
      </c>
      <c r="T17" s="36">
        <v>0</v>
      </c>
      <c r="U17" s="34">
        <v>0</v>
      </c>
      <c r="V17" s="27" t="s">
        <v>38</v>
      </c>
      <c r="W17" s="27" t="s">
        <v>38</v>
      </c>
      <c r="X17" s="27" t="s">
        <v>122</v>
      </c>
      <c r="Y17" s="37" t="s">
        <v>39</v>
      </c>
      <c r="Z17" s="39">
        <v>55.808425457051705</v>
      </c>
      <c r="AA17" s="39">
        <v>37.388807961811303</v>
      </c>
      <c r="AB17" s="57" t="s">
        <v>44</v>
      </c>
      <c r="AC17" s="27" t="s">
        <v>124</v>
      </c>
    </row>
    <row r="18" spans="2:29" s="35" customFormat="1" ht="12.75" customHeight="1" x14ac:dyDescent="0.2">
      <c r="B18" s="27">
        <v>7</v>
      </c>
      <c r="C18" s="39" t="s">
        <v>51</v>
      </c>
      <c r="D18" s="27" t="s">
        <v>52</v>
      </c>
      <c r="E18" s="38" t="s">
        <v>65</v>
      </c>
      <c r="F18" s="39" t="s">
        <v>32</v>
      </c>
      <c r="G18" s="39" t="s">
        <v>66</v>
      </c>
      <c r="H18" s="27" t="s">
        <v>34</v>
      </c>
      <c r="I18" s="27" t="s">
        <v>35</v>
      </c>
      <c r="J18" s="49" t="s">
        <v>220</v>
      </c>
      <c r="K18" s="26" t="s">
        <v>36</v>
      </c>
      <c r="L18" s="26" t="s">
        <v>36</v>
      </c>
      <c r="M18" s="27" t="s">
        <v>37</v>
      </c>
      <c r="N18" s="41">
        <v>0.85</v>
      </c>
      <c r="O18" s="39">
        <v>87.26</v>
      </c>
      <c r="P18" s="42">
        <v>1402008710</v>
      </c>
      <c r="Q18" s="14">
        <v>600000</v>
      </c>
      <c r="R18" s="62">
        <v>0.55000000000000004</v>
      </c>
      <c r="S18" s="34">
        <f t="shared" si="0"/>
        <v>270000</v>
      </c>
      <c r="T18" s="36">
        <v>0</v>
      </c>
      <c r="U18" s="34">
        <v>0</v>
      </c>
      <c r="V18" s="27" t="s">
        <v>38</v>
      </c>
      <c r="W18" s="27" t="s">
        <v>38</v>
      </c>
      <c r="X18" s="27" t="s">
        <v>122</v>
      </c>
      <c r="Y18" s="37" t="s">
        <v>39</v>
      </c>
      <c r="Z18" s="39">
        <v>55.582195044410952</v>
      </c>
      <c r="AA18" s="39">
        <v>37.596588217127177</v>
      </c>
      <c r="AB18" s="57" t="s">
        <v>41</v>
      </c>
      <c r="AC18" s="27" t="s">
        <v>124</v>
      </c>
    </row>
    <row r="19" spans="2:29" s="35" customFormat="1" ht="12.75" customHeight="1" x14ac:dyDescent="0.2">
      <c r="B19" s="27">
        <v>8</v>
      </c>
      <c r="C19" s="39" t="s">
        <v>51</v>
      </c>
      <c r="D19" s="27" t="s">
        <v>52</v>
      </c>
      <c r="E19" s="38" t="s">
        <v>67</v>
      </c>
      <c r="F19" s="39" t="s">
        <v>32</v>
      </c>
      <c r="G19" s="39" t="s">
        <v>68</v>
      </c>
      <c r="H19" s="27" t="s">
        <v>34</v>
      </c>
      <c r="I19" s="27" t="s">
        <v>35</v>
      </c>
      <c r="J19" s="49" t="s">
        <v>224</v>
      </c>
      <c r="K19" s="26" t="s">
        <v>36</v>
      </c>
      <c r="L19" s="26" t="s">
        <v>36</v>
      </c>
      <c r="M19" s="27" t="s">
        <v>37</v>
      </c>
      <c r="N19" s="41">
        <v>0.72</v>
      </c>
      <c r="O19" s="39">
        <v>74.53</v>
      </c>
      <c r="P19" s="42">
        <v>1127401110</v>
      </c>
      <c r="Q19" s="14">
        <v>600000</v>
      </c>
      <c r="R19" s="62">
        <v>0.55000000000000004</v>
      </c>
      <c r="S19" s="34">
        <f t="shared" si="0"/>
        <v>270000</v>
      </c>
      <c r="T19" s="36">
        <v>0</v>
      </c>
      <c r="U19" s="34">
        <v>0</v>
      </c>
      <c r="V19" s="27" t="s">
        <v>38</v>
      </c>
      <c r="W19" s="27" t="s">
        <v>38</v>
      </c>
      <c r="X19" s="27" t="s">
        <v>122</v>
      </c>
      <c r="Y19" s="37" t="s">
        <v>39</v>
      </c>
      <c r="Z19" s="39">
        <v>55.593321830679031</v>
      </c>
      <c r="AA19" s="39">
        <v>37.727533578872681</v>
      </c>
      <c r="AB19" s="57" t="s">
        <v>41</v>
      </c>
      <c r="AC19" s="27" t="s">
        <v>124</v>
      </c>
    </row>
    <row r="20" spans="2:29" s="35" customFormat="1" ht="12.75" customHeight="1" x14ac:dyDescent="0.2">
      <c r="B20" s="27">
        <v>9</v>
      </c>
      <c r="C20" s="39" t="s">
        <v>51</v>
      </c>
      <c r="D20" s="27" t="s">
        <v>52</v>
      </c>
      <c r="E20" s="38" t="s">
        <v>69</v>
      </c>
      <c r="F20" s="39" t="s">
        <v>32</v>
      </c>
      <c r="G20" s="39" t="s">
        <v>70</v>
      </c>
      <c r="H20" s="27" t="s">
        <v>34</v>
      </c>
      <c r="I20" s="27" t="s">
        <v>35</v>
      </c>
      <c r="J20" s="49" t="s">
        <v>221</v>
      </c>
      <c r="K20" s="26" t="s">
        <v>36</v>
      </c>
      <c r="L20" s="26" t="s">
        <v>36</v>
      </c>
      <c r="M20" s="27" t="s">
        <v>37</v>
      </c>
      <c r="N20" s="41">
        <v>0.61</v>
      </c>
      <c r="O20" s="39">
        <v>62.76</v>
      </c>
      <c r="P20" s="42">
        <v>1400129510</v>
      </c>
      <c r="Q20" s="14">
        <v>600000</v>
      </c>
      <c r="R20" s="62">
        <v>0.55000000000000004</v>
      </c>
      <c r="S20" s="34">
        <f t="shared" si="0"/>
        <v>270000</v>
      </c>
      <c r="T20" s="36">
        <v>0</v>
      </c>
      <c r="U20" s="34">
        <v>0</v>
      </c>
      <c r="V20" s="27" t="s">
        <v>38</v>
      </c>
      <c r="W20" s="27" t="s">
        <v>38</v>
      </c>
      <c r="X20" s="27" t="s">
        <v>122</v>
      </c>
      <c r="Y20" s="37" t="s">
        <v>39</v>
      </c>
      <c r="Z20" s="39">
        <v>55.709141064351968</v>
      </c>
      <c r="AA20" s="39">
        <v>37.827699682208959</v>
      </c>
      <c r="AB20" s="57" t="s">
        <v>41</v>
      </c>
      <c r="AC20" s="27" t="s">
        <v>124</v>
      </c>
    </row>
    <row r="21" spans="2:29" s="35" customFormat="1" ht="12.75" customHeight="1" x14ac:dyDescent="0.2">
      <c r="B21" s="27">
        <v>10</v>
      </c>
      <c r="C21" s="39" t="s">
        <v>51</v>
      </c>
      <c r="D21" s="27" t="s">
        <v>52</v>
      </c>
      <c r="E21" s="38" t="s">
        <v>71</v>
      </c>
      <c r="F21" s="39" t="s">
        <v>32</v>
      </c>
      <c r="G21" s="39" t="s">
        <v>72</v>
      </c>
      <c r="H21" s="27" t="s">
        <v>34</v>
      </c>
      <c r="I21" s="27" t="s">
        <v>35</v>
      </c>
      <c r="J21" s="49" t="s">
        <v>227</v>
      </c>
      <c r="K21" s="26" t="s">
        <v>36</v>
      </c>
      <c r="L21" s="26" t="s">
        <v>36</v>
      </c>
      <c r="M21" s="27" t="s">
        <v>37</v>
      </c>
      <c r="N21" s="41">
        <v>0.81</v>
      </c>
      <c r="O21" s="39">
        <v>82.02</v>
      </c>
      <c r="P21" s="42">
        <v>1403247421</v>
      </c>
      <c r="Q21" s="14">
        <v>390000</v>
      </c>
      <c r="R21" s="62">
        <v>0.55000000000000004</v>
      </c>
      <c r="S21" s="34">
        <f t="shared" si="0"/>
        <v>175499.99999999997</v>
      </c>
      <c r="T21" s="36">
        <v>0</v>
      </c>
      <c r="U21" s="34">
        <v>0</v>
      </c>
      <c r="V21" s="27" t="s">
        <v>38</v>
      </c>
      <c r="W21" s="27" t="s">
        <v>38</v>
      </c>
      <c r="X21" s="27" t="s">
        <v>122</v>
      </c>
      <c r="Y21" s="37" t="s">
        <v>39</v>
      </c>
      <c r="Z21" s="39">
        <v>55.610773000000023</v>
      </c>
      <c r="AA21" s="39">
        <v>37.384644999999971</v>
      </c>
      <c r="AB21" s="57" t="s">
        <v>41</v>
      </c>
      <c r="AC21" s="27" t="s">
        <v>124</v>
      </c>
    </row>
    <row r="22" spans="2:29" s="35" customFormat="1" ht="12.75" customHeight="1" x14ac:dyDescent="0.2">
      <c r="B22" s="27">
        <v>11</v>
      </c>
      <c r="C22" s="39" t="s">
        <v>51</v>
      </c>
      <c r="D22" s="27" t="s">
        <v>52</v>
      </c>
      <c r="E22" s="38" t="s">
        <v>73</v>
      </c>
      <c r="F22" s="39" t="s">
        <v>32</v>
      </c>
      <c r="G22" s="39" t="s">
        <v>74</v>
      </c>
      <c r="H22" s="27" t="s">
        <v>34</v>
      </c>
      <c r="I22" s="27" t="s">
        <v>35</v>
      </c>
      <c r="J22" s="49" t="s">
        <v>230</v>
      </c>
      <c r="K22" s="26" t="s">
        <v>36</v>
      </c>
      <c r="L22" s="26" t="s">
        <v>36</v>
      </c>
      <c r="M22" s="27" t="s">
        <v>37</v>
      </c>
      <c r="N22" s="41">
        <v>0.59</v>
      </c>
      <c r="O22" s="39">
        <v>60.26</v>
      </c>
      <c r="P22" s="42">
        <v>1402972110</v>
      </c>
      <c r="Q22" s="14">
        <v>780000</v>
      </c>
      <c r="R22" s="62">
        <v>0.55000000000000004</v>
      </c>
      <c r="S22" s="34">
        <f t="shared" si="0"/>
        <v>350999.99999999994</v>
      </c>
      <c r="T22" s="36">
        <v>0</v>
      </c>
      <c r="U22" s="34">
        <v>0</v>
      </c>
      <c r="V22" s="27" t="s">
        <v>38</v>
      </c>
      <c r="W22" s="27" t="s">
        <v>38</v>
      </c>
      <c r="X22" s="27" t="s">
        <v>122</v>
      </c>
      <c r="Y22" s="37" t="s">
        <v>39</v>
      </c>
      <c r="Z22" s="39">
        <v>55.749458288058669</v>
      </c>
      <c r="AA22" s="39">
        <v>37.697793245315566</v>
      </c>
      <c r="AB22" s="57" t="s">
        <v>41</v>
      </c>
      <c r="AC22" s="27" t="s">
        <v>124</v>
      </c>
    </row>
    <row r="23" spans="2:29" s="35" customFormat="1" ht="12.75" customHeight="1" x14ac:dyDescent="0.2">
      <c r="B23" s="27">
        <v>12</v>
      </c>
      <c r="C23" s="39" t="s">
        <v>51</v>
      </c>
      <c r="D23" s="27" t="s">
        <v>52</v>
      </c>
      <c r="E23" s="38" t="s">
        <v>75</v>
      </c>
      <c r="F23" s="39" t="s">
        <v>32</v>
      </c>
      <c r="G23" s="39" t="s">
        <v>76</v>
      </c>
      <c r="H23" s="27" t="s">
        <v>34</v>
      </c>
      <c r="I23" s="27" t="s">
        <v>35</v>
      </c>
      <c r="J23" s="49" t="s">
        <v>223</v>
      </c>
      <c r="K23" s="26" t="s">
        <v>36</v>
      </c>
      <c r="L23" s="26" t="s">
        <v>36</v>
      </c>
      <c r="M23" s="27" t="s">
        <v>37</v>
      </c>
      <c r="N23" s="41">
        <v>0.57999999999999996</v>
      </c>
      <c r="O23" s="39">
        <v>60.12</v>
      </c>
      <c r="P23" s="42">
        <v>1400286910</v>
      </c>
      <c r="Q23" s="14">
        <v>708000</v>
      </c>
      <c r="R23" s="62">
        <v>0.55000000000000004</v>
      </c>
      <c r="S23" s="34">
        <f t="shared" si="0"/>
        <v>318599.99999999994</v>
      </c>
      <c r="T23" s="36">
        <v>0</v>
      </c>
      <c r="U23" s="34">
        <v>0</v>
      </c>
      <c r="V23" s="27" t="s">
        <v>38</v>
      </c>
      <c r="W23" s="27" t="s">
        <v>38</v>
      </c>
      <c r="X23" s="27" t="s">
        <v>122</v>
      </c>
      <c r="Y23" s="37" t="s">
        <v>39</v>
      </c>
      <c r="Z23" s="39">
        <v>55.70303068482724</v>
      </c>
      <c r="AA23" s="39">
        <v>37.65433341264724</v>
      </c>
      <c r="AB23" s="57" t="s">
        <v>41</v>
      </c>
      <c r="AC23" s="27" t="s">
        <v>124</v>
      </c>
    </row>
    <row r="24" spans="2:29" s="35" customFormat="1" ht="12.75" customHeight="1" x14ac:dyDescent="0.2">
      <c r="B24" s="27">
        <v>13</v>
      </c>
      <c r="C24" s="39" t="s">
        <v>51</v>
      </c>
      <c r="D24" s="27" t="s">
        <v>52</v>
      </c>
      <c r="E24" s="38" t="s">
        <v>77</v>
      </c>
      <c r="F24" s="39" t="s">
        <v>32</v>
      </c>
      <c r="G24" s="39" t="s">
        <v>78</v>
      </c>
      <c r="H24" s="27" t="s">
        <v>34</v>
      </c>
      <c r="I24" s="27" t="s">
        <v>35</v>
      </c>
      <c r="J24" s="49" t="s">
        <v>223</v>
      </c>
      <c r="K24" s="26" t="s">
        <v>36</v>
      </c>
      <c r="L24" s="26" t="s">
        <v>36</v>
      </c>
      <c r="M24" s="27" t="s">
        <v>37</v>
      </c>
      <c r="N24" s="41">
        <v>0.74</v>
      </c>
      <c r="O24" s="39">
        <v>76.56</v>
      </c>
      <c r="P24" s="42">
        <v>1400287110</v>
      </c>
      <c r="Q24" s="14">
        <v>708000</v>
      </c>
      <c r="R24" s="62">
        <v>0.55000000000000004</v>
      </c>
      <c r="S24" s="34">
        <f t="shared" si="0"/>
        <v>318599.99999999994</v>
      </c>
      <c r="T24" s="36">
        <v>0</v>
      </c>
      <c r="U24" s="34">
        <v>0</v>
      </c>
      <c r="V24" s="27" t="s">
        <v>38</v>
      </c>
      <c r="W24" s="27" t="s">
        <v>38</v>
      </c>
      <c r="X24" s="27" t="s">
        <v>122</v>
      </c>
      <c r="Y24" s="37" t="s">
        <v>39</v>
      </c>
      <c r="Z24" s="39">
        <v>55.703533970274776</v>
      </c>
      <c r="AA24" s="39">
        <v>37.65707194805146</v>
      </c>
      <c r="AB24" s="57" t="s">
        <v>41</v>
      </c>
      <c r="AC24" s="27" t="s">
        <v>124</v>
      </c>
    </row>
    <row r="25" spans="2:29" s="35" customFormat="1" ht="12.75" customHeight="1" x14ac:dyDescent="0.2">
      <c r="B25" s="27">
        <v>14</v>
      </c>
      <c r="C25" s="39" t="s">
        <v>51</v>
      </c>
      <c r="D25" s="27" t="s">
        <v>52</v>
      </c>
      <c r="E25" s="38" t="s">
        <v>79</v>
      </c>
      <c r="F25" s="39" t="s">
        <v>32</v>
      </c>
      <c r="G25" s="39" t="s">
        <v>80</v>
      </c>
      <c r="H25" s="27" t="s">
        <v>34</v>
      </c>
      <c r="I25" s="27" t="s">
        <v>35</v>
      </c>
      <c r="J25" s="49" t="s">
        <v>230</v>
      </c>
      <c r="K25" s="26" t="s">
        <v>36</v>
      </c>
      <c r="L25" s="26" t="s">
        <v>36</v>
      </c>
      <c r="M25" s="27" t="s">
        <v>37</v>
      </c>
      <c r="N25" s="41">
        <v>0.56000000000000005</v>
      </c>
      <c r="O25" s="39">
        <v>56.8</v>
      </c>
      <c r="P25" s="42">
        <v>1113801410</v>
      </c>
      <c r="Q25" s="14">
        <v>648000</v>
      </c>
      <c r="R25" s="62">
        <v>0.55000000000000004</v>
      </c>
      <c r="S25" s="34">
        <f t="shared" si="0"/>
        <v>291600</v>
      </c>
      <c r="T25" s="36">
        <v>0</v>
      </c>
      <c r="U25" s="34">
        <v>0</v>
      </c>
      <c r="V25" s="27" t="s">
        <v>38</v>
      </c>
      <c r="W25" s="27" t="s">
        <v>38</v>
      </c>
      <c r="X25" s="27" t="s">
        <v>122</v>
      </c>
      <c r="Y25" s="37" t="s">
        <v>39</v>
      </c>
      <c r="Z25" s="39">
        <v>55.747308077321513</v>
      </c>
      <c r="AA25" s="39">
        <v>37.691355882000728</v>
      </c>
      <c r="AB25" s="57" t="s">
        <v>41</v>
      </c>
      <c r="AC25" s="27" t="s">
        <v>124</v>
      </c>
    </row>
    <row r="26" spans="2:29" s="35" customFormat="1" ht="12.75" customHeight="1" x14ac:dyDescent="0.2">
      <c r="B26" s="27">
        <v>15</v>
      </c>
      <c r="C26" s="27" t="s">
        <v>54</v>
      </c>
      <c r="D26" s="27" t="s">
        <v>52</v>
      </c>
      <c r="E26" s="38" t="s">
        <v>81</v>
      </c>
      <c r="F26" s="39" t="s">
        <v>32</v>
      </c>
      <c r="G26" s="39" t="s">
        <v>82</v>
      </c>
      <c r="H26" s="27" t="s">
        <v>34</v>
      </c>
      <c r="I26" s="27" t="s">
        <v>35</v>
      </c>
      <c r="J26" s="49" t="s">
        <v>222</v>
      </c>
      <c r="K26" s="26" t="s">
        <v>36</v>
      </c>
      <c r="L26" s="26" t="s">
        <v>36</v>
      </c>
      <c r="M26" s="27" t="s">
        <v>37</v>
      </c>
      <c r="N26" s="41">
        <v>23.04</v>
      </c>
      <c r="O26" s="39">
        <v>40.89</v>
      </c>
      <c r="P26" s="42" t="s">
        <v>87</v>
      </c>
      <c r="Q26" s="14">
        <v>270000</v>
      </c>
      <c r="R26" s="62">
        <v>0.55000000000000004</v>
      </c>
      <c r="S26" s="34">
        <f t="shared" si="0"/>
        <v>121499.99999999999</v>
      </c>
      <c r="T26" s="36">
        <v>0</v>
      </c>
      <c r="U26" s="34">
        <v>0</v>
      </c>
      <c r="V26" s="27" t="s">
        <v>38</v>
      </c>
      <c r="W26" s="27" t="s">
        <v>38</v>
      </c>
      <c r="X26" s="27" t="s">
        <v>122</v>
      </c>
      <c r="Y26" s="37" t="s">
        <v>39</v>
      </c>
      <c r="Z26" s="39">
        <v>55.424273999994121</v>
      </c>
      <c r="AA26" s="39">
        <v>37.773374177909844</v>
      </c>
      <c r="AB26" s="57" t="s">
        <v>41</v>
      </c>
      <c r="AC26" s="27" t="s">
        <v>124</v>
      </c>
    </row>
    <row r="27" spans="2:29" s="35" customFormat="1" ht="12.75" customHeight="1" x14ac:dyDescent="0.2">
      <c r="B27" s="27">
        <v>16</v>
      </c>
      <c r="C27" s="27" t="s">
        <v>54</v>
      </c>
      <c r="D27" s="27" t="s">
        <v>52</v>
      </c>
      <c r="E27" s="38" t="s">
        <v>83</v>
      </c>
      <c r="F27" s="39" t="s">
        <v>32</v>
      </c>
      <c r="G27" s="39" t="s">
        <v>84</v>
      </c>
      <c r="H27" s="27" t="s">
        <v>34</v>
      </c>
      <c r="I27" s="27" t="s">
        <v>35</v>
      </c>
      <c r="J27" s="49" t="s">
        <v>228</v>
      </c>
      <c r="K27" s="26" t="s">
        <v>36</v>
      </c>
      <c r="L27" s="26" t="s">
        <v>36</v>
      </c>
      <c r="M27" s="27" t="s">
        <v>37</v>
      </c>
      <c r="N27" s="41">
        <v>7.19</v>
      </c>
      <c r="O27" s="39">
        <v>20.05</v>
      </c>
      <c r="P27" s="42" t="s">
        <v>88</v>
      </c>
      <c r="Q27" s="14">
        <v>300000</v>
      </c>
      <c r="R27" s="62">
        <v>0.55000000000000004</v>
      </c>
      <c r="S27" s="34">
        <f t="shared" si="0"/>
        <v>135000</v>
      </c>
      <c r="T27" s="36">
        <v>0</v>
      </c>
      <c r="U27" s="34">
        <v>0</v>
      </c>
      <c r="V27" s="27" t="s">
        <v>38</v>
      </c>
      <c r="W27" s="27" t="s">
        <v>38</v>
      </c>
      <c r="X27" s="27" t="s">
        <v>122</v>
      </c>
      <c r="Y27" s="37" t="s">
        <v>39</v>
      </c>
      <c r="Z27" s="39">
        <v>55.418267102702153</v>
      </c>
      <c r="AA27" s="39">
        <v>37.54726164418031</v>
      </c>
      <c r="AB27" s="57" t="s">
        <v>41</v>
      </c>
      <c r="AC27" s="27" t="s">
        <v>124</v>
      </c>
    </row>
    <row r="28" spans="2:29" s="35" customFormat="1" ht="12.75" customHeight="1" x14ac:dyDescent="0.2">
      <c r="B28" s="27">
        <v>17</v>
      </c>
      <c r="C28" s="27" t="s">
        <v>54</v>
      </c>
      <c r="D28" s="27" t="s">
        <v>52</v>
      </c>
      <c r="E28" s="38" t="s">
        <v>85</v>
      </c>
      <c r="F28" s="39" t="s">
        <v>32</v>
      </c>
      <c r="G28" s="43" t="s">
        <v>86</v>
      </c>
      <c r="H28" s="27" t="s">
        <v>34</v>
      </c>
      <c r="I28" s="27" t="s">
        <v>35</v>
      </c>
      <c r="J28" s="49" t="s">
        <v>228</v>
      </c>
      <c r="K28" s="26" t="s">
        <v>36</v>
      </c>
      <c r="L28" s="26" t="s">
        <v>36</v>
      </c>
      <c r="M28" s="27" t="s">
        <v>37</v>
      </c>
      <c r="N28" s="41">
        <v>9.26</v>
      </c>
      <c r="O28" s="40">
        <v>25.86</v>
      </c>
      <c r="P28" s="42" t="s">
        <v>89</v>
      </c>
      <c r="Q28" s="14">
        <v>270000</v>
      </c>
      <c r="R28" s="62">
        <v>0.55000000000000004</v>
      </c>
      <c r="S28" s="34">
        <f t="shared" si="0"/>
        <v>121499.99999999999</v>
      </c>
      <c r="T28" s="36">
        <v>0</v>
      </c>
      <c r="U28" s="34">
        <v>0</v>
      </c>
      <c r="V28" s="27" t="s">
        <v>38</v>
      </c>
      <c r="W28" s="27" t="s">
        <v>38</v>
      </c>
      <c r="X28" s="27" t="s">
        <v>122</v>
      </c>
      <c r="Y28" s="37" t="s">
        <v>39</v>
      </c>
      <c r="Z28" s="39">
        <v>55.380795333443729</v>
      </c>
      <c r="AA28" s="39">
        <v>37.536184431877011</v>
      </c>
      <c r="AB28" s="57" t="s">
        <v>41</v>
      </c>
      <c r="AC28" s="27" t="s">
        <v>124</v>
      </c>
    </row>
    <row r="29" spans="2:29" s="35" customFormat="1" ht="12.75" customHeight="1" x14ac:dyDescent="0.2">
      <c r="B29" s="27">
        <v>18</v>
      </c>
      <c r="C29" s="27" t="s">
        <v>54</v>
      </c>
      <c r="D29" s="27" t="s">
        <v>99</v>
      </c>
      <c r="E29" s="44" t="s">
        <v>90</v>
      </c>
      <c r="F29" s="27" t="s">
        <v>32</v>
      </c>
      <c r="G29" s="45">
        <v>276</v>
      </c>
      <c r="H29" s="27" t="s">
        <v>34</v>
      </c>
      <c r="I29" s="27" t="s">
        <v>35</v>
      </c>
      <c r="J29" s="49" t="s">
        <v>222</v>
      </c>
      <c r="K29" s="46" t="s">
        <v>100</v>
      </c>
      <c r="L29" s="46" t="s">
        <v>100</v>
      </c>
      <c r="M29" s="27" t="s">
        <v>37</v>
      </c>
      <c r="N29" s="45">
        <v>0.08</v>
      </c>
      <c r="O29" s="47">
        <v>8.92</v>
      </c>
      <c r="P29" s="27" t="s">
        <v>121</v>
      </c>
      <c r="Q29" s="14">
        <v>132600</v>
      </c>
      <c r="R29" s="62">
        <v>0.55000000000000004</v>
      </c>
      <c r="S29" s="63">
        <f>Q29*(1-R29)</f>
        <v>59669.999999999993</v>
      </c>
      <c r="T29" s="36">
        <v>0</v>
      </c>
      <c r="U29" s="34">
        <v>0</v>
      </c>
      <c r="V29" s="27" t="s">
        <v>38</v>
      </c>
      <c r="W29" s="27" t="s">
        <v>38</v>
      </c>
      <c r="X29" s="27" t="s">
        <v>122</v>
      </c>
      <c r="Y29" s="37" t="s">
        <v>119</v>
      </c>
      <c r="Z29" s="45" t="s">
        <v>101</v>
      </c>
      <c r="AA29" s="45" t="s">
        <v>102</v>
      </c>
      <c r="AB29" s="58" t="s">
        <v>120</v>
      </c>
      <c r="AC29" s="27" t="s">
        <v>124</v>
      </c>
    </row>
    <row r="30" spans="2:29" s="35" customFormat="1" ht="12.75" customHeight="1" x14ac:dyDescent="0.2">
      <c r="B30" s="27">
        <v>19</v>
      </c>
      <c r="C30" s="27" t="s">
        <v>54</v>
      </c>
      <c r="D30" s="27" t="s">
        <v>99</v>
      </c>
      <c r="E30" s="44" t="s">
        <v>91</v>
      </c>
      <c r="F30" s="27" t="s">
        <v>32</v>
      </c>
      <c r="G30" s="45">
        <v>287</v>
      </c>
      <c r="H30" s="27" t="s">
        <v>34</v>
      </c>
      <c r="I30" s="27" t="s">
        <v>35</v>
      </c>
      <c r="J30" s="49" t="s">
        <v>222</v>
      </c>
      <c r="K30" s="46" t="s">
        <v>100</v>
      </c>
      <c r="L30" s="46" t="s">
        <v>100</v>
      </c>
      <c r="M30" s="27" t="s">
        <v>37</v>
      </c>
      <c r="N30" s="45">
        <v>0.08</v>
      </c>
      <c r="O30" s="47">
        <v>8.92</v>
      </c>
      <c r="P30" s="27" t="s">
        <v>121</v>
      </c>
      <c r="Q30" s="14">
        <v>163800</v>
      </c>
      <c r="R30" s="62">
        <v>0.55000000000000004</v>
      </c>
      <c r="S30" s="63">
        <f>Q30*(1-R30)</f>
        <v>73710</v>
      </c>
      <c r="T30" s="36">
        <v>0</v>
      </c>
      <c r="U30" s="34">
        <v>0</v>
      </c>
      <c r="V30" s="27" t="s">
        <v>38</v>
      </c>
      <c r="W30" s="27" t="s">
        <v>38</v>
      </c>
      <c r="X30" s="27" t="s">
        <v>122</v>
      </c>
      <c r="Y30" s="37" t="s">
        <v>119</v>
      </c>
      <c r="Z30" s="45" t="s">
        <v>103</v>
      </c>
      <c r="AA30" s="45" t="s">
        <v>104</v>
      </c>
      <c r="AB30" s="58" t="s">
        <v>120</v>
      </c>
      <c r="AC30" s="27" t="s">
        <v>124</v>
      </c>
    </row>
    <row r="31" spans="2:29" s="35" customFormat="1" ht="12.75" customHeight="1" x14ac:dyDescent="0.2">
      <c r="B31" s="27">
        <v>20</v>
      </c>
      <c r="C31" s="27" t="s">
        <v>54</v>
      </c>
      <c r="D31" s="27" t="s">
        <v>99</v>
      </c>
      <c r="E31" s="44" t="s">
        <v>92</v>
      </c>
      <c r="F31" s="27" t="s">
        <v>32</v>
      </c>
      <c r="G31" s="45">
        <v>417</v>
      </c>
      <c r="H31" s="29" t="s">
        <v>56</v>
      </c>
      <c r="I31" s="27" t="s">
        <v>35</v>
      </c>
      <c r="J31" s="49" t="s">
        <v>227</v>
      </c>
      <c r="K31" s="46" t="s">
        <v>100</v>
      </c>
      <c r="L31" s="46" t="s">
        <v>100</v>
      </c>
      <c r="M31" s="27" t="s">
        <v>37</v>
      </c>
      <c r="N31" s="45">
        <v>3</v>
      </c>
      <c r="O31" s="47">
        <v>277.85000000000002</v>
      </c>
      <c r="P31" s="27" t="s">
        <v>121</v>
      </c>
      <c r="Q31" s="14">
        <v>702000</v>
      </c>
      <c r="R31" s="34" t="s">
        <v>150</v>
      </c>
      <c r="S31" s="34">
        <v>174000</v>
      </c>
      <c r="T31" s="36">
        <v>0</v>
      </c>
      <c r="U31" s="34">
        <v>0</v>
      </c>
      <c r="V31" s="27" t="s">
        <v>38</v>
      </c>
      <c r="W31" s="27" t="s">
        <v>38</v>
      </c>
      <c r="X31" s="27" t="s">
        <v>122</v>
      </c>
      <c r="Y31" s="37" t="s">
        <v>119</v>
      </c>
      <c r="Z31" s="45" t="s">
        <v>105</v>
      </c>
      <c r="AA31" s="45" t="s">
        <v>106</v>
      </c>
      <c r="AB31" s="58" t="s">
        <v>120</v>
      </c>
      <c r="AC31" s="27" t="s">
        <v>124</v>
      </c>
    </row>
    <row r="32" spans="2:29" s="35" customFormat="1" ht="12.75" customHeight="1" x14ac:dyDescent="0.2">
      <c r="B32" s="27">
        <v>21</v>
      </c>
      <c r="C32" s="27" t="s">
        <v>54</v>
      </c>
      <c r="D32" s="27" t="s">
        <v>99</v>
      </c>
      <c r="E32" s="44" t="s">
        <v>93</v>
      </c>
      <c r="F32" s="27" t="s">
        <v>33</v>
      </c>
      <c r="G32" s="45">
        <v>584</v>
      </c>
      <c r="H32" s="29" t="s">
        <v>56</v>
      </c>
      <c r="I32" s="27" t="s">
        <v>35</v>
      </c>
      <c r="J32" s="49" t="s">
        <v>220</v>
      </c>
      <c r="K32" s="46" t="s">
        <v>100</v>
      </c>
      <c r="L32" s="46" t="s">
        <v>100</v>
      </c>
      <c r="M32" s="27" t="s">
        <v>37</v>
      </c>
      <c r="N32" s="45">
        <v>2.58</v>
      </c>
      <c r="O32" s="47">
        <v>157.63</v>
      </c>
      <c r="P32" s="27" t="s">
        <v>121</v>
      </c>
      <c r="Q32" s="14">
        <v>513000</v>
      </c>
      <c r="R32" s="34" t="s">
        <v>150</v>
      </c>
      <c r="S32" s="34">
        <v>144000</v>
      </c>
      <c r="T32" s="36">
        <v>0</v>
      </c>
      <c r="U32" s="34">
        <v>0</v>
      </c>
      <c r="V32" s="27" t="s">
        <v>38</v>
      </c>
      <c r="W32" s="27" t="s">
        <v>38</v>
      </c>
      <c r="X32" s="27" t="s">
        <v>122</v>
      </c>
      <c r="Y32" s="37" t="s">
        <v>119</v>
      </c>
      <c r="Z32" s="45" t="s">
        <v>107</v>
      </c>
      <c r="AA32" s="45" t="s">
        <v>108</v>
      </c>
      <c r="AB32" s="58" t="s">
        <v>120</v>
      </c>
      <c r="AC32" s="27" t="s">
        <v>124</v>
      </c>
    </row>
    <row r="33" spans="2:29" s="35" customFormat="1" ht="12.75" customHeight="1" x14ac:dyDescent="0.2">
      <c r="B33" s="27">
        <v>22</v>
      </c>
      <c r="C33" s="27" t="s">
        <v>54</v>
      </c>
      <c r="D33" s="27" t="s">
        <v>99</v>
      </c>
      <c r="E33" s="44" t="s">
        <v>94</v>
      </c>
      <c r="F33" s="27" t="s">
        <v>32</v>
      </c>
      <c r="G33" s="45">
        <v>143</v>
      </c>
      <c r="H33" s="29" t="s">
        <v>56</v>
      </c>
      <c r="I33" s="27" t="s">
        <v>35</v>
      </c>
      <c r="J33" s="83" t="s">
        <v>232</v>
      </c>
      <c r="K33" s="46" t="s">
        <v>100</v>
      </c>
      <c r="L33" s="46" t="s">
        <v>100</v>
      </c>
      <c r="M33" s="27" t="s">
        <v>37</v>
      </c>
      <c r="N33" s="45">
        <v>3.58</v>
      </c>
      <c r="O33" s="47">
        <v>331.81</v>
      </c>
      <c r="P33" s="27" t="s">
        <v>121</v>
      </c>
      <c r="Q33" s="14">
        <v>685800</v>
      </c>
      <c r="R33" s="34" t="s">
        <v>150</v>
      </c>
      <c r="S33" s="34">
        <v>162000</v>
      </c>
      <c r="T33" s="36">
        <v>0</v>
      </c>
      <c r="U33" s="34">
        <v>0</v>
      </c>
      <c r="V33" s="27" t="s">
        <v>38</v>
      </c>
      <c r="W33" s="27" t="s">
        <v>38</v>
      </c>
      <c r="X33" s="27" t="s">
        <v>122</v>
      </c>
      <c r="Y33" s="37" t="s">
        <v>119</v>
      </c>
      <c r="Z33" s="45" t="s">
        <v>109</v>
      </c>
      <c r="AA33" s="45" t="s">
        <v>110</v>
      </c>
      <c r="AB33" s="58" t="s">
        <v>120</v>
      </c>
      <c r="AC33" s="27" t="s">
        <v>124</v>
      </c>
    </row>
    <row r="34" spans="2:29" s="35" customFormat="1" ht="12.75" customHeight="1" x14ac:dyDescent="0.2">
      <c r="B34" s="27">
        <v>23</v>
      </c>
      <c r="C34" s="27" t="s">
        <v>54</v>
      </c>
      <c r="D34" s="27" t="s">
        <v>99</v>
      </c>
      <c r="E34" s="44" t="s">
        <v>95</v>
      </c>
      <c r="F34" s="27" t="s">
        <v>32</v>
      </c>
      <c r="G34" s="45">
        <v>412</v>
      </c>
      <c r="H34" s="29" t="s">
        <v>56</v>
      </c>
      <c r="I34" s="27" t="s">
        <v>35</v>
      </c>
      <c r="J34" s="83" t="s">
        <v>232</v>
      </c>
      <c r="K34" s="46" t="s">
        <v>100</v>
      </c>
      <c r="L34" s="46" t="s">
        <v>100</v>
      </c>
      <c r="M34" s="27" t="s">
        <v>37</v>
      </c>
      <c r="N34" s="45">
        <v>1.96</v>
      </c>
      <c r="O34" s="47">
        <v>181.31</v>
      </c>
      <c r="P34" s="27" t="s">
        <v>121</v>
      </c>
      <c r="Q34" s="14">
        <v>583200</v>
      </c>
      <c r="R34" s="34" t="s">
        <v>150</v>
      </c>
      <c r="S34" s="34">
        <v>162000</v>
      </c>
      <c r="T34" s="36">
        <v>0</v>
      </c>
      <c r="U34" s="34">
        <v>0</v>
      </c>
      <c r="V34" s="27" t="s">
        <v>38</v>
      </c>
      <c r="W34" s="27" t="s">
        <v>38</v>
      </c>
      <c r="X34" s="27" t="s">
        <v>122</v>
      </c>
      <c r="Y34" s="37" t="s">
        <v>119</v>
      </c>
      <c r="Z34" s="45" t="s">
        <v>111</v>
      </c>
      <c r="AA34" s="45" t="s">
        <v>112</v>
      </c>
      <c r="AB34" s="58" t="s">
        <v>120</v>
      </c>
      <c r="AC34" s="27" t="s">
        <v>124</v>
      </c>
    </row>
    <row r="35" spans="2:29" s="35" customFormat="1" ht="12.75" customHeight="1" x14ac:dyDescent="0.2">
      <c r="B35" s="27">
        <v>24</v>
      </c>
      <c r="C35" s="27" t="s">
        <v>54</v>
      </c>
      <c r="D35" s="27" t="s">
        <v>99</v>
      </c>
      <c r="E35" s="44" t="s">
        <v>96</v>
      </c>
      <c r="F35" s="27" t="s">
        <v>32</v>
      </c>
      <c r="G35" s="45">
        <v>259</v>
      </c>
      <c r="H35" s="29" t="s">
        <v>56</v>
      </c>
      <c r="I35" s="27" t="s">
        <v>35</v>
      </c>
      <c r="J35" s="49" t="s">
        <v>231</v>
      </c>
      <c r="K35" s="46" t="s">
        <v>100</v>
      </c>
      <c r="L35" s="46" t="s">
        <v>100</v>
      </c>
      <c r="M35" s="27" t="s">
        <v>37</v>
      </c>
      <c r="N35" s="45">
        <v>2.35</v>
      </c>
      <c r="O35" s="47">
        <v>217.53</v>
      </c>
      <c r="P35" s="27" t="s">
        <v>121</v>
      </c>
      <c r="Q35" s="14">
        <v>561600</v>
      </c>
      <c r="R35" s="34" t="s">
        <v>150</v>
      </c>
      <c r="S35" s="34">
        <v>156000</v>
      </c>
      <c r="T35" s="36">
        <v>0</v>
      </c>
      <c r="U35" s="34">
        <v>0</v>
      </c>
      <c r="V35" s="27" t="s">
        <v>38</v>
      </c>
      <c r="W35" s="27" t="s">
        <v>38</v>
      </c>
      <c r="X35" s="27" t="s">
        <v>122</v>
      </c>
      <c r="Y35" s="37" t="s">
        <v>119</v>
      </c>
      <c r="Z35" s="45" t="s">
        <v>113</v>
      </c>
      <c r="AA35" s="45" t="s">
        <v>114</v>
      </c>
      <c r="AB35" s="58" t="s">
        <v>120</v>
      </c>
      <c r="AC35" s="27" t="s">
        <v>124</v>
      </c>
    </row>
    <row r="36" spans="2:29" s="35" customFormat="1" ht="12.75" customHeight="1" x14ac:dyDescent="0.2">
      <c r="B36" s="27">
        <v>25</v>
      </c>
      <c r="C36" s="27" t="s">
        <v>54</v>
      </c>
      <c r="D36" s="27" t="s">
        <v>99</v>
      </c>
      <c r="E36" s="44" t="s">
        <v>97</v>
      </c>
      <c r="F36" s="27" t="s">
        <v>32</v>
      </c>
      <c r="G36" s="45">
        <v>715</v>
      </c>
      <c r="H36" s="29" t="s">
        <v>55</v>
      </c>
      <c r="I36" s="27" t="s">
        <v>35</v>
      </c>
      <c r="J36" s="49" t="s">
        <v>231</v>
      </c>
      <c r="K36" s="46" t="s">
        <v>100</v>
      </c>
      <c r="L36" s="46" t="s">
        <v>100</v>
      </c>
      <c r="M36" s="27" t="s">
        <v>37</v>
      </c>
      <c r="N36" s="45">
        <v>1.91</v>
      </c>
      <c r="O36" s="47">
        <v>176.53</v>
      </c>
      <c r="P36" s="27" t="s">
        <v>121</v>
      </c>
      <c r="Q36" s="14">
        <v>696600</v>
      </c>
      <c r="R36" s="34" t="s">
        <v>150</v>
      </c>
      <c r="S36" s="34">
        <v>156000</v>
      </c>
      <c r="T36" s="36">
        <v>0</v>
      </c>
      <c r="U36" s="34">
        <v>0</v>
      </c>
      <c r="V36" s="27" t="s">
        <v>38</v>
      </c>
      <c r="W36" s="27" t="s">
        <v>38</v>
      </c>
      <c r="X36" s="27" t="s">
        <v>122</v>
      </c>
      <c r="Y36" s="37" t="s">
        <v>119</v>
      </c>
      <c r="Z36" s="45" t="s">
        <v>115</v>
      </c>
      <c r="AA36" s="45" t="s">
        <v>116</v>
      </c>
      <c r="AB36" s="58" t="s">
        <v>120</v>
      </c>
      <c r="AC36" s="27" t="s">
        <v>124</v>
      </c>
    </row>
    <row r="37" spans="2:29" s="35" customFormat="1" ht="12.75" customHeight="1" x14ac:dyDescent="0.2">
      <c r="B37" s="27">
        <v>26</v>
      </c>
      <c r="C37" s="27" t="s">
        <v>54</v>
      </c>
      <c r="D37" s="27" t="s">
        <v>99</v>
      </c>
      <c r="E37" s="44" t="s">
        <v>98</v>
      </c>
      <c r="F37" s="27" t="s">
        <v>32</v>
      </c>
      <c r="G37" s="45">
        <v>209</v>
      </c>
      <c r="H37" s="29" t="s">
        <v>56</v>
      </c>
      <c r="I37" s="27" t="s">
        <v>35</v>
      </c>
      <c r="J37" s="49" t="s">
        <v>228</v>
      </c>
      <c r="K37" s="48" t="s">
        <v>100</v>
      </c>
      <c r="L37" s="46" t="s">
        <v>100</v>
      </c>
      <c r="M37" s="27" t="s">
        <v>37</v>
      </c>
      <c r="N37" s="45">
        <v>0.63</v>
      </c>
      <c r="O37" s="47">
        <v>87.52</v>
      </c>
      <c r="P37" s="27" t="s">
        <v>121</v>
      </c>
      <c r="Q37" s="14">
        <v>561600</v>
      </c>
      <c r="R37" s="34" t="s">
        <v>150</v>
      </c>
      <c r="S37" s="34">
        <v>156000</v>
      </c>
      <c r="T37" s="36">
        <v>0</v>
      </c>
      <c r="U37" s="34">
        <v>0</v>
      </c>
      <c r="V37" s="27" t="s">
        <v>38</v>
      </c>
      <c r="W37" s="27" t="s">
        <v>38</v>
      </c>
      <c r="X37" s="27" t="s">
        <v>122</v>
      </c>
      <c r="Y37" s="37" t="s">
        <v>119</v>
      </c>
      <c r="Z37" s="45" t="s">
        <v>117</v>
      </c>
      <c r="AA37" s="45" t="s">
        <v>118</v>
      </c>
      <c r="AB37" s="58" t="s">
        <v>120</v>
      </c>
      <c r="AC37" s="27" t="s">
        <v>124</v>
      </c>
    </row>
    <row r="38" spans="2:29" s="35" customFormat="1" ht="12.75" customHeight="1" x14ac:dyDescent="0.2">
      <c r="B38" s="27">
        <v>27</v>
      </c>
      <c r="C38" s="39" t="s">
        <v>51</v>
      </c>
      <c r="D38" s="27" t="s">
        <v>52</v>
      </c>
      <c r="E38" s="49" t="s">
        <v>125</v>
      </c>
      <c r="F38" s="29" t="s">
        <v>32</v>
      </c>
      <c r="G38" s="39" t="s">
        <v>126</v>
      </c>
      <c r="H38" s="27" t="s">
        <v>34</v>
      </c>
      <c r="I38" s="27" t="s">
        <v>35</v>
      </c>
      <c r="J38" s="49" t="s">
        <v>221</v>
      </c>
      <c r="K38" s="25" t="s">
        <v>36</v>
      </c>
      <c r="L38" s="26" t="s">
        <v>36</v>
      </c>
      <c r="M38" s="27" t="s">
        <v>37</v>
      </c>
      <c r="N38" s="27" t="s">
        <v>121</v>
      </c>
      <c r="O38" s="27" t="s">
        <v>121</v>
      </c>
      <c r="P38" s="27" t="s">
        <v>121</v>
      </c>
      <c r="Q38" s="14">
        <v>600000</v>
      </c>
      <c r="R38" s="62">
        <v>0.55000000000000004</v>
      </c>
      <c r="S38" s="34">
        <f t="shared" ref="S38:S40" si="1">Q38*(1-R38)</f>
        <v>270000</v>
      </c>
      <c r="T38" s="36">
        <v>0</v>
      </c>
      <c r="U38" s="36">
        <v>0</v>
      </c>
      <c r="V38" s="27" t="s">
        <v>38</v>
      </c>
      <c r="W38" s="27" t="s">
        <v>38</v>
      </c>
      <c r="X38" s="27" t="s">
        <v>122</v>
      </c>
      <c r="Y38" s="37" t="s">
        <v>39</v>
      </c>
      <c r="Z38" s="39">
        <v>55.713696893052607</v>
      </c>
      <c r="AA38" s="39">
        <v>37.829192399975433</v>
      </c>
      <c r="AB38" s="59" t="s">
        <v>41</v>
      </c>
      <c r="AC38" s="27" t="s">
        <v>124</v>
      </c>
    </row>
    <row r="39" spans="2:29" s="35" customFormat="1" ht="12.75" customHeight="1" x14ac:dyDescent="0.2">
      <c r="B39" s="27">
        <v>28</v>
      </c>
      <c r="C39" s="27" t="s">
        <v>54</v>
      </c>
      <c r="D39" s="27" t="s">
        <v>52</v>
      </c>
      <c r="E39" s="49" t="s">
        <v>127</v>
      </c>
      <c r="F39" s="29" t="s">
        <v>32</v>
      </c>
      <c r="G39" s="39" t="s">
        <v>128</v>
      </c>
      <c r="H39" s="27" t="s">
        <v>34</v>
      </c>
      <c r="I39" s="27" t="s">
        <v>35</v>
      </c>
      <c r="J39" s="82" t="s">
        <v>226</v>
      </c>
      <c r="K39" s="25" t="s">
        <v>36</v>
      </c>
      <c r="L39" s="26" t="s">
        <v>36</v>
      </c>
      <c r="M39" s="27" t="s">
        <v>37</v>
      </c>
      <c r="N39" s="41">
        <v>13.25</v>
      </c>
      <c r="O39" s="39">
        <v>18.25</v>
      </c>
      <c r="P39" s="42" t="s">
        <v>131</v>
      </c>
      <c r="Q39" s="14">
        <v>198000</v>
      </c>
      <c r="R39" s="62">
        <v>0.55000000000000004</v>
      </c>
      <c r="S39" s="34">
        <f t="shared" si="1"/>
        <v>89099.999999999985</v>
      </c>
      <c r="T39" s="36">
        <v>0</v>
      </c>
      <c r="U39" s="36">
        <v>0</v>
      </c>
      <c r="V39" s="27" t="s">
        <v>38</v>
      </c>
      <c r="W39" s="27" t="s">
        <v>38</v>
      </c>
      <c r="X39" s="27" t="s">
        <v>122</v>
      </c>
      <c r="Y39" s="37" t="s">
        <v>39</v>
      </c>
      <c r="Z39" s="39">
        <v>55.908742934043218</v>
      </c>
      <c r="AA39" s="39">
        <v>36.878170177909858</v>
      </c>
      <c r="AB39" s="59" t="s">
        <v>41</v>
      </c>
      <c r="AC39" s="27" t="s">
        <v>124</v>
      </c>
    </row>
    <row r="40" spans="2:29" s="35" customFormat="1" ht="12.75" customHeight="1" x14ac:dyDescent="0.2">
      <c r="B40" s="27">
        <v>29</v>
      </c>
      <c r="C40" s="27" t="s">
        <v>54</v>
      </c>
      <c r="D40" s="27" t="s">
        <v>52</v>
      </c>
      <c r="E40" s="49" t="s">
        <v>129</v>
      </c>
      <c r="F40" s="29" t="s">
        <v>32</v>
      </c>
      <c r="G40" s="39" t="s">
        <v>130</v>
      </c>
      <c r="H40" s="27" t="s">
        <v>34</v>
      </c>
      <c r="I40" s="27" t="s">
        <v>35</v>
      </c>
      <c r="J40" s="82" t="s">
        <v>226</v>
      </c>
      <c r="K40" s="25" t="s">
        <v>36</v>
      </c>
      <c r="L40" s="26" t="s">
        <v>36</v>
      </c>
      <c r="M40" s="27" t="s">
        <v>37</v>
      </c>
      <c r="N40" s="41">
        <v>17.940000000000001</v>
      </c>
      <c r="O40" s="39">
        <v>24.73</v>
      </c>
      <c r="P40" s="42" t="s">
        <v>132</v>
      </c>
      <c r="Q40" s="14">
        <v>270000</v>
      </c>
      <c r="R40" s="62">
        <v>0.55000000000000004</v>
      </c>
      <c r="S40" s="34">
        <f t="shared" si="1"/>
        <v>121499.99999999999</v>
      </c>
      <c r="T40" s="36">
        <v>0</v>
      </c>
      <c r="U40" s="36">
        <v>0</v>
      </c>
      <c r="V40" s="27" t="s">
        <v>38</v>
      </c>
      <c r="W40" s="27" t="s">
        <v>38</v>
      </c>
      <c r="X40" s="27" t="s">
        <v>122</v>
      </c>
      <c r="Y40" s="37" t="s">
        <v>39</v>
      </c>
      <c r="Z40" s="39">
        <v>55.900988000000005</v>
      </c>
      <c r="AA40" s="39">
        <v>36.956564000000014</v>
      </c>
      <c r="AB40" s="59" t="s">
        <v>41</v>
      </c>
      <c r="AC40" s="27" t="s">
        <v>124</v>
      </c>
    </row>
    <row r="41" spans="2:29" s="35" customFormat="1" ht="12.75" customHeight="1" x14ac:dyDescent="0.2">
      <c r="B41" s="27">
        <v>30</v>
      </c>
      <c r="C41" s="27" t="s">
        <v>54</v>
      </c>
      <c r="D41" s="27" t="s">
        <v>52</v>
      </c>
      <c r="E41" s="38" t="s">
        <v>137</v>
      </c>
      <c r="F41" s="39" t="s">
        <v>32</v>
      </c>
      <c r="G41" s="39" t="s">
        <v>138</v>
      </c>
      <c r="H41" s="27" t="s">
        <v>34</v>
      </c>
      <c r="I41" s="27" t="s">
        <v>35</v>
      </c>
      <c r="J41" s="49" t="s">
        <v>225</v>
      </c>
      <c r="K41" s="26" t="s">
        <v>36</v>
      </c>
      <c r="L41" s="26" t="s">
        <v>36</v>
      </c>
      <c r="M41" s="27" t="s">
        <v>37</v>
      </c>
      <c r="N41" s="41">
        <v>0.33</v>
      </c>
      <c r="O41" s="39">
        <v>32.5</v>
      </c>
      <c r="P41" s="42" t="s">
        <v>139</v>
      </c>
      <c r="Q41" s="14">
        <v>240000</v>
      </c>
      <c r="R41" s="62">
        <v>0.55000000000000004</v>
      </c>
      <c r="S41" s="34">
        <f>Q41*(1-R41)</f>
        <v>107999.99999999999</v>
      </c>
      <c r="T41" s="36">
        <v>0</v>
      </c>
      <c r="U41" s="36">
        <v>0</v>
      </c>
      <c r="V41" s="27" t="s">
        <v>38</v>
      </c>
      <c r="W41" s="27" t="s">
        <v>38</v>
      </c>
      <c r="X41" s="27" t="s">
        <v>122</v>
      </c>
      <c r="Y41" s="37" t="s">
        <v>39</v>
      </c>
      <c r="Z41" s="39">
        <v>56.011077000000007</v>
      </c>
      <c r="AA41" s="39">
        <v>37.203610000000026</v>
      </c>
      <c r="AB41" s="59" t="s">
        <v>41</v>
      </c>
      <c r="AC41" s="27" t="s">
        <v>124</v>
      </c>
    </row>
    <row r="42" spans="2:29" s="35" customFormat="1" ht="12.6" customHeight="1" x14ac:dyDescent="0.2">
      <c r="B42" s="27">
        <v>31</v>
      </c>
      <c r="C42" s="27" t="s">
        <v>54</v>
      </c>
      <c r="D42" s="27" t="s">
        <v>144</v>
      </c>
      <c r="E42" s="50" t="s">
        <v>143</v>
      </c>
      <c r="F42" s="39" t="s">
        <v>32</v>
      </c>
      <c r="G42" s="51">
        <v>10</v>
      </c>
      <c r="H42" s="27" t="s">
        <v>34</v>
      </c>
      <c r="I42" s="27" t="s">
        <v>35</v>
      </c>
      <c r="J42" s="49" t="s">
        <v>225</v>
      </c>
      <c r="K42" s="52" t="s">
        <v>10</v>
      </c>
      <c r="L42" s="53" t="s">
        <v>145</v>
      </c>
      <c r="M42" s="27" t="s">
        <v>37</v>
      </c>
      <c r="N42" s="27" t="s">
        <v>121</v>
      </c>
      <c r="O42" s="27" t="s">
        <v>121</v>
      </c>
      <c r="P42" s="27" t="s">
        <v>121</v>
      </c>
      <c r="Q42" s="14">
        <v>114000</v>
      </c>
      <c r="R42" s="34" t="s">
        <v>150</v>
      </c>
      <c r="S42" s="34">
        <v>24000</v>
      </c>
      <c r="T42" s="36">
        <v>0</v>
      </c>
      <c r="U42" s="36">
        <v>0</v>
      </c>
      <c r="V42" s="27" t="s">
        <v>38</v>
      </c>
      <c r="W42" s="27" t="s">
        <v>151</v>
      </c>
      <c r="X42" s="27" t="s">
        <v>122</v>
      </c>
      <c r="Y42" s="37" t="s">
        <v>146</v>
      </c>
      <c r="Z42" s="27" t="s">
        <v>147</v>
      </c>
      <c r="AA42" s="27" t="s">
        <v>148</v>
      </c>
      <c r="AB42" s="61" t="s">
        <v>149</v>
      </c>
      <c r="AC42" s="27" t="s">
        <v>124</v>
      </c>
    </row>
    <row r="43" spans="2:29" s="35" customFormat="1" ht="12.75" customHeight="1" x14ac:dyDescent="0.2">
      <c r="B43" s="27">
        <v>32</v>
      </c>
      <c r="C43" s="27" t="s">
        <v>53</v>
      </c>
      <c r="D43" s="27" t="s">
        <v>52</v>
      </c>
      <c r="E43" s="12" t="s">
        <v>154</v>
      </c>
      <c r="F43" s="13" t="s">
        <v>32</v>
      </c>
      <c r="G43" s="13" t="s">
        <v>155</v>
      </c>
      <c r="H43" s="27" t="s">
        <v>34</v>
      </c>
      <c r="I43" s="27" t="s">
        <v>35</v>
      </c>
      <c r="J43" s="82" t="s">
        <v>153</v>
      </c>
      <c r="K43" s="24" t="s">
        <v>36</v>
      </c>
      <c r="L43" s="24" t="s">
        <v>36</v>
      </c>
      <c r="M43" s="27" t="s">
        <v>37</v>
      </c>
      <c r="N43" s="17">
        <v>1.24</v>
      </c>
      <c r="O43" s="13">
        <v>54.8</v>
      </c>
      <c r="P43" s="27" t="s">
        <v>121</v>
      </c>
      <c r="Q43" s="14">
        <v>492000</v>
      </c>
      <c r="R43" s="62">
        <v>0.5</v>
      </c>
      <c r="S43" s="34">
        <f>Q43*(1-R43)</f>
        <v>246000</v>
      </c>
      <c r="T43" s="36">
        <v>0</v>
      </c>
      <c r="U43" s="36">
        <v>0</v>
      </c>
      <c r="V43" s="27" t="s">
        <v>38</v>
      </c>
      <c r="W43" s="27" t="s">
        <v>38</v>
      </c>
      <c r="X43" s="27" t="s">
        <v>122</v>
      </c>
      <c r="Y43" s="37" t="s">
        <v>39</v>
      </c>
      <c r="Z43" s="13">
        <v>59.902681000000044</v>
      </c>
      <c r="AA43" s="13">
        <v>30.31932900000001</v>
      </c>
      <c r="AB43" s="24" t="s">
        <v>41</v>
      </c>
      <c r="AC43" s="27" t="s">
        <v>152</v>
      </c>
    </row>
    <row r="44" spans="2:29" s="23" customFormat="1" ht="12.75" customHeight="1" x14ac:dyDescent="0.2">
      <c r="B44" s="27">
        <v>33</v>
      </c>
      <c r="C44" s="27" t="s">
        <v>156</v>
      </c>
      <c r="D44" s="27" t="s">
        <v>157</v>
      </c>
      <c r="E44" s="12" t="s">
        <v>162</v>
      </c>
      <c r="F44" s="13" t="s">
        <v>33</v>
      </c>
      <c r="G44" s="13" t="s">
        <v>163</v>
      </c>
      <c r="H44" s="27" t="s">
        <v>55</v>
      </c>
      <c r="I44" s="27" t="s">
        <v>35</v>
      </c>
      <c r="J44" s="44" t="s">
        <v>164</v>
      </c>
      <c r="K44" s="24" t="s">
        <v>36</v>
      </c>
      <c r="L44" s="24" t="s">
        <v>36</v>
      </c>
      <c r="M44" s="27" t="s">
        <v>159</v>
      </c>
      <c r="N44" s="17">
        <v>1.95</v>
      </c>
      <c r="O44" s="13">
        <v>133.29</v>
      </c>
      <c r="P44" s="18">
        <v>1403438520</v>
      </c>
      <c r="Q44" s="14">
        <v>450000</v>
      </c>
      <c r="R44" s="62">
        <v>0.55000000000000004</v>
      </c>
      <c r="S44" s="34">
        <f t="shared" ref="S44:S57" si="2">Q44*(1-R44)</f>
        <v>202499.99999999997</v>
      </c>
      <c r="T44" s="36">
        <v>0</v>
      </c>
      <c r="U44" s="36">
        <v>0</v>
      </c>
      <c r="V44" s="27" t="s">
        <v>38</v>
      </c>
      <c r="W44" s="27" t="s">
        <v>38</v>
      </c>
      <c r="X44" s="27" t="s">
        <v>160</v>
      </c>
      <c r="Y44" s="37" t="s">
        <v>161</v>
      </c>
      <c r="Z44" s="13">
        <v>55.904949999999999</v>
      </c>
      <c r="AA44" s="13">
        <v>37.415949999999981</v>
      </c>
      <c r="AB44" s="24" t="s">
        <v>44</v>
      </c>
      <c r="AC44" s="27" t="s">
        <v>124</v>
      </c>
    </row>
    <row r="45" spans="2:29" s="23" customFormat="1" ht="12.75" customHeight="1" x14ac:dyDescent="0.2">
      <c r="B45" s="27">
        <v>34</v>
      </c>
      <c r="C45" s="27" t="s">
        <v>156</v>
      </c>
      <c r="D45" s="27" t="s">
        <v>157</v>
      </c>
      <c r="E45" s="12" t="s">
        <v>167</v>
      </c>
      <c r="F45" s="13" t="s">
        <v>32</v>
      </c>
      <c r="G45" s="13" t="s">
        <v>168</v>
      </c>
      <c r="H45" s="27" t="s">
        <v>55</v>
      </c>
      <c r="I45" s="27" t="s">
        <v>35</v>
      </c>
      <c r="J45" s="44" t="s">
        <v>166</v>
      </c>
      <c r="K45" s="24" t="s">
        <v>36</v>
      </c>
      <c r="L45" s="24" t="s">
        <v>36</v>
      </c>
      <c r="M45" s="27" t="s">
        <v>159</v>
      </c>
      <c r="N45" s="17">
        <v>2.11</v>
      </c>
      <c r="O45" s="13">
        <v>216.39</v>
      </c>
      <c r="P45" s="18">
        <v>1403258810</v>
      </c>
      <c r="Q45" s="14">
        <v>708000</v>
      </c>
      <c r="R45" s="62">
        <v>0.55000000000000004</v>
      </c>
      <c r="S45" s="34">
        <f t="shared" si="2"/>
        <v>318599.99999999994</v>
      </c>
      <c r="T45" s="36">
        <v>0</v>
      </c>
      <c r="U45" s="36">
        <v>0</v>
      </c>
      <c r="V45" s="27" t="s">
        <v>38</v>
      </c>
      <c r="W45" s="27" t="s">
        <v>38</v>
      </c>
      <c r="X45" s="27" t="s">
        <v>160</v>
      </c>
      <c r="Y45" s="37" t="s">
        <v>161</v>
      </c>
      <c r="Z45" s="13">
        <v>55.792532000000008</v>
      </c>
      <c r="AA45" s="13">
        <v>37.358139999999977</v>
      </c>
      <c r="AB45" s="24" t="s">
        <v>44</v>
      </c>
      <c r="AC45" s="27" t="s">
        <v>124</v>
      </c>
    </row>
    <row r="46" spans="2:29" s="23" customFormat="1" ht="12.75" customHeight="1" x14ac:dyDescent="0.2">
      <c r="B46" s="27">
        <v>35</v>
      </c>
      <c r="C46" s="27" t="s">
        <v>51</v>
      </c>
      <c r="D46" s="27" t="s">
        <v>157</v>
      </c>
      <c r="E46" s="12" t="s">
        <v>169</v>
      </c>
      <c r="F46" s="13" t="s">
        <v>32</v>
      </c>
      <c r="G46" s="13" t="s">
        <v>170</v>
      </c>
      <c r="H46" s="27" t="s">
        <v>34</v>
      </c>
      <c r="I46" s="27" t="s">
        <v>35</v>
      </c>
      <c r="J46" s="44" t="s">
        <v>171</v>
      </c>
      <c r="K46" s="24" t="s">
        <v>36</v>
      </c>
      <c r="L46" s="24" t="s">
        <v>36</v>
      </c>
      <c r="M46" s="27" t="s">
        <v>159</v>
      </c>
      <c r="N46" s="17">
        <v>0.8</v>
      </c>
      <c r="O46" s="13">
        <v>81.819999999999993</v>
      </c>
      <c r="P46" s="18">
        <v>1403267110</v>
      </c>
      <c r="Q46" s="14">
        <v>270000</v>
      </c>
      <c r="R46" s="62">
        <v>0.55000000000000004</v>
      </c>
      <c r="S46" s="34">
        <f t="shared" si="2"/>
        <v>121499.99999999999</v>
      </c>
      <c r="T46" s="36">
        <v>0</v>
      </c>
      <c r="U46" s="36">
        <v>0</v>
      </c>
      <c r="V46" s="27" t="s">
        <v>38</v>
      </c>
      <c r="W46" s="27" t="s">
        <v>38</v>
      </c>
      <c r="X46" s="27" t="s">
        <v>160</v>
      </c>
      <c r="Y46" s="37" t="s">
        <v>161</v>
      </c>
      <c r="Z46" s="13">
        <v>55.455174999999983</v>
      </c>
      <c r="AA46" s="13">
        <v>37.293624000000015</v>
      </c>
      <c r="AB46" s="24" t="s">
        <v>41</v>
      </c>
      <c r="AC46" s="27" t="s">
        <v>124</v>
      </c>
    </row>
    <row r="47" spans="2:29" s="23" customFormat="1" ht="12.75" customHeight="1" x14ac:dyDescent="0.2">
      <c r="B47" s="27">
        <v>36</v>
      </c>
      <c r="C47" s="27" t="s">
        <v>51</v>
      </c>
      <c r="D47" s="27" t="s">
        <v>157</v>
      </c>
      <c r="E47" s="12" t="s">
        <v>172</v>
      </c>
      <c r="F47" s="13" t="s">
        <v>32</v>
      </c>
      <c r="G47" s="13" t="s">
        <v>173</v>
      </c>
      <c r="H47" s="27" t="s">
        <v>34</v>
      </c>
      <c r="I47" s="27" t="s">
        <v>35</v>
      </c>
      <c r="J47" s="44" t="s">
        <v>171</v>
      </c>
      <c r="K47" s="24" t="s">
        <v>36</v>
      </c>
      <c r="L47" s="24" t="s">
        <v>36</v>
      </c>
      <c r="M47" s="27" t="s">
        <v>159</v>
      </c>
      <c r="N47" s="17" t="s">
        <v>174</v>
      </c>
      <c r="O47" s="13" t="s">
        <v>174</v>
      </c>
      <c r="P47" s="18" t="s">
        <v>174</v>
      </c>
      <c r="Q47" s="14">
        <v>270000</v>
      </c>
      <c r="R47" s="62">
        <v>0.55000000000000004</v>
      </c>
      <c r="S47" s="34">
        <f t="shared" si="2"/>
        <v>121499.99999999999</v>
      </c>
      <c r="T47" s="36">
        <v>0</v>
      </c>
      <c r="U47" s="36">
        <v>0</v>
      </c>
      <c r="V47" s="27" t="s">
        <v>38</v>
      </c>
      <c r="W47" s="27" t="s">
        <v>38</v>
      </c>
      <c r="X47" s="27" t="s">
        <v>160</v>
      </c>
      <c r="Y47" s="37" t="s">
        <v>161</v>
      </c>
      <c r="Z47" s="13">
        <v>55.451306000000017</v>
      </c>
      <c r="AA47" s="13">
        <v>37.291183000000025</v>
      </c>
      <c r="AB47" s="24" t="s">
        <v>41</v>
      </c>
      <c r="AC47" s="27" t="s">
        <v>124</v>
      </c>
    </row>
    <row r="48" spans="2:29" s="23" customFormat="1" ht="12.75" customHeight="1" x14ac:dyDescent="0.2">
      <c r="B48" s="27">
        <v>37</v>
      </c>
      <c r="C48" s="27" t="s">
        <v>51</v>
      </c>
      <c r="D48" s="27" t="s">
        <v>157</v>
      </c>
      <c r="E48" s="12" t="s">
        <v>176</v>
      </c>
      <c r="F48" s="13" t="s">
        <v>32</v>
      </c>
      <c r="G48" s="13" t="s">
        <v>177</v>
      </c>
      <c r="H48" s="27" t="s">
        <v>34</v>
      </c>
      <c r="I48" s="27" t="s">
        <v>35</v>
      </c>
      <c r="J48" s="44" t="s">
        <v>175</v>
      </c>
      <c r="K48" s="24" t="s">
        <v>36</v>
      </c>
      <c r="L48" s="24" t="s">
        <v>36</v>
      </c>
      <c r="M48" s="27" t="s">
        <v>159</v>
      </c>
      <c r="N48" s="17">
        <v>0.74</v>
      </c>
      <c r="O48" s="13">
        <v>76.45</v>
      </c>
      <c r="P48" s="18">
        <v>1401874310</v>
      </c>
      <c r="Q48" s="14">
        <v>678000</v>
      </c>
      <c r="R48" s="62">
        <v>0.55000000000000004</v>
      </c>
      <c r="S48" s="34">
        <f t="shared" si="2"/>
        <v>305099.99999999994</v>
      </c>
      <c r="T48" s="36">
        <v>0</v>
      </c>
      <c r="U48" s="36">
        <v>0</v>
      </c>
      <c r="V48" s="27" t="s">
        <v>38</v>
      </c>
      <c r="W48" s="27" t="s">
        <v>38</v>
      </c>
      <c r="X48" s="27" t="s">
        <v>160</v>
      </c>
      <c r="Y48" s="37" t="s">
        <v>161</v>
      </c>
      <c r="Z48" s="13">
        <v>55.789531288347909</v>
      </c>
      <c r="AA48" s="13">
        <v>37.657675406745973</v>
      </c>
      <c r="AB48" s="24" t="s">
        <v>41</v>
      </c>
      <c r="AC48" s="27" t="s">
        <v>124</v>
      </c>
    </row>
    <row r="49" spans="2:29" s="23" customFormat="1" ht="12.75" customHeight="1" x14ac:dyDescent="0.2">
      <c r="B49" s="27">
        <v>38</v>
      </c>
      <c r="C49" s="27" t="s">
        <v>51</v>
      </c>
      <c r="D49" s="27" t="s">
        <v>157</v>
      </c>
      <c r="E49" s="12" t="s">
        <v>345</v>
      </c>
      <c r="F49" s="67" t="s">
        <v>32</v>
      </c>
      <c r="G49" s="13" t="s">
        <v>346</v>
      </c>
      <c r="H49" s="27" t="s">
        <v>34</v>
      </c>
      <c r="I49" s="27" t="s">
        <v>35</v>
      </c>
      <c r="J49" s="44" t="s">
        <v>178</v>
      </c>
      <c r="K49" s="78" t="s">
        <v>347</v>
      </c>
      <c r="L49" s="24"/>
      <c r="M49" s="27" t="s">
        <v>159</v>
      </c>
      <c r="N49" s="17">
        <v>0.71</v>
      </c>
      <c r="O49" s="13">
        <v>74.05</v>
      </c>
      <c r="P49" s="18">
        <v>1115502210</v>
      </c>
      <c r="Q49" s="14">
        <v>690000</v>
      </c>
      <c r="R49" s="62">
        <v>0.55000000000000004</v>
      </c>
      <c r="S49" s="34">
        <f t="shared" si="2"/>
        <v>310499.99999999994</v>
      </c>
      <c r="T49" s="36">
        <v>0</v>
      </c>
      <c r="U49" s="36">
        <v>0</v>
      </c>
      <c r="V49" s="27" t="s">
        <v>38</v>
      </c>
      <c r="W49" s="27" t="s">
        <v>38</v>
      </c>
      <c r="X49" s="27" t="s">
        <v>160</v>
      </c>
      <c r="Y49" s="37" t="s">
        <v>161</v>
      </c>
      <c r="Z49" s="13" t="s">
        <v>348</v>
      </c>
      <c r="AA49" s="13" t="s">
        <v>349</v>
      </c>
      <c r="AB49" s="24" t="s">
        <v>41</v>
      </c>
      <c r="AC49" s="27" t="s">
        <v>124</v>
      </c>
    </row>
    <row r="50" spans="2:29" s="23" customFormat="1" ht="12.75" customHeight="1" x14ac:dyDescent="0.2">
      <c r="B50" s="27">
        <v>39</v>
      </c>
      <c r="C50" s="27" t="s">
        <v>51</v>
      </c>
      <c r="D50" s="27" t="s">
        <v>157</v>
      </c>
      <c r="E50" s="12" t="s">
        <v>179</v>
      </c>
      <c r="F50" s="13" t="s">
        <v>32</v>
      </c>
      <c r="G50" s="13" t="s">
        <v>180</v>
      </c>
      <c r="H50" s="27" t="s">
        <v>34</v>
      </c>
      <c r="I50" s="27" t="s">
        <v>35</v>
      </c>
      <c r="J50" s="44" t="s">
        <v>175</v>
      </c>
      <c r="K50" s="24" t="s">
        <v>36</v>
      </c>
      <c r="L50" s="24" t="s">
        <v>36</v>
      </c>
      <c r="M50" s="27" t="s">
        <v>159</v>
      </c>
      <c r="N50" s="17">
        <v>0.53</v>
      </c>
      <c r="O50" s="13">
        <v>54.27</v>
      </c>
      <c r="P50" s="18">
        <v>1110610810</v>
      </c>
      <c r="Q50" s="14">
        <v>678000</v>
      </c>
      <c r="R50" s="62">
        <v>0.55000000000000004</v>
      </c>
      <c r="S50" s="34">
        <f t="shared" si="2"/>
        <v>305099.99999999994</v>
      </c>
      <c r="T50" s="36">
        <v>0</v>
      </c>
      <c r="U50" s="36">
        <v>0</v>
      </c>
      <c r="V50" s="27" t="s">
        <v>38</v>
      </c>
      <c r="W50" s="27" t="s">
        <v>38</v>
      </c>
      <c r="X50" s="27" t="s">
        <v>160</v>
      </c>
      <c r="Y50" s="37" t="s">
        <v>161</v>
      </c>
      <c r="Z50" s="13">
        <v>55.777374498777085</v>
      </c>
      <c r="AA50" s="13">
        <v>37.680555741179411</v>
      </c>
      <c r="AB50" s="24" t="s">
        <v>41</v>
      </c>
      <c r="AC50" s="27" t="s">
        <v>124</v>
      </c>
    </row>
    <row r="51" spans="2:29" s="23" customFormat="1" ht="12.75" customHeight="1" x14ac:dyDescent="0.2">
      <c r="B51" s="27">
        <v>40</v>
      </c>
      <c r="C51" s="27" t="s">
        <v>156</v>
      </c>
      <c r="D51" s="27" t="s">
        <v>157</v>
      </c>
      <c r="E51" s="12" t="s">
        <v>182</v>
      </c>
      <c r="F51" s="13" t="s">
        <v>33</v>
      </c>
      <c r="G51" s="13" t="s">
        <v>183</v>
      </c>
      <c r="H51" s="27" t="s">
        <v>34</v>
      </c>
      <c r="I51" s="27" t="s">
        <v>35</v>
      </c>
      <c r="J51" s="44" t="s">
        <v>184</v>
      </c>
      <c r="K51" s="24" t="s">
        <v>36</v>
      </c>
      <c r="L51" s="24" t="s">
        <v>36</v>
      </c>
      <c r="M51" s="27" t="s">
        <v>159</v>
      </c>
      <c r="N51" s="17">
        <v>8.5399999999999991</v>
      </c>
      <c r="O51" s="13">
        <v>32.74</v>
      </c>
      <c r="P51" s="18" t="s">
        <v>185</v>
      </c>
      <c r="Q51" s="14">
        <v>270000</v>
      </c>
      <c r="R51" s="62">
        <v>0.55000000000000004</v>
      </c>
      <c r="S51" s="34">
        <f t="shared" si="2"/>
        <v>121499.99999999999</v>
      </c>
      <c r="T51" s="36">
        <v>0</v>
      </c>
      <c r="U51" s="36">
        <v>0</v>
      </c>
      <c r="V51" s="27" t="s">
        <v>38</v>
      </c>
      <c r="W51" s="27" t="s">
        <v>38</v>
      </c>
      <c r="X51" s="27" t="s">
        <v>160</v>
      </c>
      <c r="Y51" s="37" t="s">
        <v>161</v>
      </c>
      <c r="Z51" s="13">
        <v>55.660746999999994</v>
      </c>
      <c r="AA51" s="13">
        <v>37.210367999999981</v>
      </c>
      <c r="AB51" s="24" t="s">
        <v>41</v>
      </c>
      <c r="AC51" s="27" t="s">
        <v>124</v>
      </c>
    </row>
    <row r="52" spans="2:29" s="23" customFormat="1" ht="12.75" customHeight="1" x14ac:dyDescent="0.2">
      <c r="B52" s="27">
        <v>41</v>
      </c>
      <c r="C52" s="27" t="s">
        <v>156</v>
      </c>
      <c r="D52" s="27" t="s">
        <v>157</v>
      </c>
      <c r="E52" s="12" t="s">
        <v>186</v>
      </c>
      <c r="F52" s="13" t="s">
        <v>32</v>
      </c>
      <c r="G52" s="13" t="s">
        <v>187</v>
      </c>
      <c r="H52" s="27" t="s">
        <v>34</v>
      </c>
      <c r="I52" s="27" t="s">
        <v>35</v>
      </c>
      <c r="J52" s="44" t="s">
        <v>184</v>
      </c>
      <c r="K52" s="24" t="s">
        <v>36</v>
      </c>
      <c r="L52" s="24" t="s">
        <v>36</v>
      </c>
      <c r="M52" s="27" t="s">
        <v>159</v>
      </c>
      <c r="N52" s="17">
        <v>0.41</v>
      </c>
      <c r="O52" s="13">
        <v>28.13</v>
      </c>
      <c r="P52" s="18" t="s">
        <v>188</v>
      </c>
      <c r="Q52" s="14">
        <v>300000</v>
      </c>
      <c r="R52" s="62">
        <v>0.55000000000000004</v>
      </c>
      <c r="S52" s="34">
        <f t="shared" si="2"/>
        <v>135000</v>
      </c>
      <c r="T52" s="36">
        <v>0</v>
      </c>
      <c r="U52" s="36">
        <v>0</v>
      </c>
      <c r="V52" s="27" t="s">
        <v>38</v>
      </c>
      <c r="W52" s="27" t="s">
        <v>38</v>
      </c>
      <c r="X52" s="27" t="s">
        <v>160</v>
      </c>
      <c r="Y52" s="37" t="s">
        <v>161</v>
      </c>
      <c r="Z52" s="13">
        <v>55.660331677836126</v>
      </c>
      <c r="AA52" s="13">
        <v>37.198903756794621</v>
      </c>
      <c r="AB52" s="24" t="s">
        <v>41</v>
      </c>
      <c r="AC52" s="27" t="s">
        <v>124</v>
      </c>
    </row>
    <row r="53" spans="2:29" s="23" customFormat="1" ht="12.75" customHeight="1" x14ac:dyDescent="0.2">
      <c r="B53" s="27">
        <v>42</v>
      </c>
      <c r="C53" s="27" t="s">
        <v>156</v>
      </c>
      <c r="D53" s="27" t="s">
        <v>157</v>
      </c>
      <c r="E53" s="12" t="s">
        <v>189</v>
      </c>
      <c r="F53" s="13" t="s">
        <v>33</v>
      </c>
      <c r="G53" s="13" t="s">
        <v>190</v>
      </c>
      <c r="H53" s="27" t="s">
        <v>34</v>
      </c>
      <c r="I53" s="27" t="s">
        <v>35</v>
      </c>
      <c r="J53" s="44" t="s">
        <v>158</v>
      </c>
      <c r="K53" s="24" t="s">
        <v>36</v>
      </c>
      <c r="L53" s="24" t="s">
        <v>36</v>
      </c>
      <c r="M53" s="27" t="s">
        <v>159</v>
      </c>
      <c r="N53" s="17" t="s">
        <v>174</v>
      </c>
      <c r="O53" s="13" t="s">
        <v>174</v>
      </c>
      <c r="P53" s="18" t="s">
        <v>174</v>
      </c>
      <c r="Q53" s="14">
        <v>210000</v>
      </c>
      <c r="R53" s="62">
        <v>0.55000000000000004</v>
      </c>
      <c r="S53" s="34">
        <f t="shared" si="2"/>
        <v>94499.999999999985</v>
      </c>
      <c r="T53" s="36">
        <v>0</v>
      </c>
      <c r="U53" s="36">
        <v>0</v>
      </c>
      <c r="V53" s="27" t="s">
        <v>38</v>
      </c>
      <c r="W53" s="27" t="s">
        <v>38</v>
      </c>
      <c r="X53" s="27" t="s">
        <v>160</v>
      </c>
      <c r="Y53" s="37" t="s">
        <v>161</v>
      </c>
      <c r="Z53" s="13">
        <v>55.859643245738404</v>
      </c>
      <c r="AA53" s="13">
        <v>38.439965565641344</v>
      </c>
      <c r="AB53" s="24" t="s">
        <v>41</v>
      </c>
      <c r="AC53" s="27" t="s">
        <v>124</v>
      </c>
    </row>
    <row r="54" spans="2:29" s="23" customFormat="1" ht="12.75" customHeight="1" x14ac:dyDescent="0.2">
      <c r="B54" s="27">
        <v>43</v>
      </c>
      <c r="C54" s="27" t="s">
        <v>156</v>
      </c>
      <c r="D54" s="27" t="s">
        <v>157</v>
      </c>
      <c r="E54" s="12" t="s">
        <v>191</v>
      </c>
      <c r="F54" s="13" t="s">
        <v>32</v>
      </c>
      <c r="G54" s="13" t="s">
        <v>192</v>
      </c>
      <c r="H54" s="27" t="s">
        <v>34</v>
      </c>
      <c r="I54" s="27" t="s">
        <v>35</v>
      </c>
      <c r="J54" s="44" t="s">
        <v>193</v>
      </c>
      <c r="K54" s="24" t="s">
        <v>36</v>
      </c>
      <c r="L54" s="24" t="s">
        <v>36</v>
      </c>
      <c r="M54" s="27" t="s">
        <v>159</v>
      </c>
      <c r="N54" s="17">
        <v>12.54</v>
      </c>
      <c r="O54" s="13">
        <v>30.07</v>
      </c>
      <c r="P54" s="18" t="s">
        <v>194</v>
      </c>
      <c r="Q54" s="14">
        <v>300000</v>
      </c>
      <c r="R54" s="62">
        <v>0.55000000000000004</v>
      </c>
      <c r="S54" s="34">
        <f t="shared" si="2"/>
        <v>135000</v>
      </c>
      <c r="T54" s="36">
        <v>0</v>
      </c>
      <c r="U54" s="36">
        <v>0</v>
      </c>
      <c r="V54" s="27" t="s">
        <v>38</v>
      </c>
      <c r="W54" s="27" t="s">
        <v>38</v>
      </c>
      <c r="X54" s="27" t="s">
        <v>160</v>
      </c>
      <c r="Y54" s="37" t="s">
        <v>161</v>
      </c>
      <c r="Z54" s="13">
        <v>55.995417000000018</v>
      </c>
      <c r="AA54" s="13">
        <v>37.867881000000011</v>
      </c>
      <c r="AB54" s="24" t="s">
        <v>41</v>
      </c>
      <c r="AC54" s="27" t="s">
        <v>124</v>
      </c>
    </row>
    <row r="55" spans="2:29" s="23" customFormat="1" ht="12.75" customHeight="1" x14ac:dyDescent="0.2">
      <c r="B55" s="27">
        <v>44</v>
      </c>
      <c r="C55" s="27" t="s">
        <v>156</v>
      </c>
      <c r="D55" s="27" t="s">
        <v>157</v>
      </c>
      <c r="E55" s="12" t="s">
        <v>195</v>
      </c>
      <c r="F55" s="13" t="s">
        <v>32</v>
      </c>
      <c r="G55" s="13" t="s">
        <v>196</v>
      </c>
      <c r="H55" s="27" t="s">
        <v>34</v>
      </c>
      <c r="I55" s="27" t="s">
        <v>35</v>
      </c>
      <c r="J55" s="44" t="s">
        <v>164</v>
      </c>
      <c r="K55" s="24" t="s">
        <v>36</v>
      </c>
      <c r="L55" s="24" t="s">
        <v>36</v>
      </c>
      <c r="M55" s="27" t="s">
        <v>159</v>
      </c>
      <c r="N55" s="17">
        <v>9.59</v>
      </c>
      <c r="O55" s="13">
        <v>21.25</v>
      </c>
      <c r="P55" s="18" t="s">
        <v>197</v>
      </c>
      <c r="Q55" s="14">
        <v>390000</v>
      </c>
      <c r="R55" s="62">
        <v>0.55000000000000004</v>
      </c>
      <c r="S55" s="34">
        <f t="shared" si="2"/>
        <v>175499.99999999997</v>
      </c>
      <c r="T55" s="36">
        <v>0</v>
      </c>
      <c r="U55" s="36">
        <v>0</v>
      </c>
      <c r="V55" s="27" t="s">
        <v>38</v>
      </c>
      <c r="W55" s="27" t="s">
        <v>38</v>
      </c>
      <c r="X55" s="27" t="s">
        <v>160</v>
      </c>
      <c r="Y55" s="37" t="s">
        <v>161</v>
      </c>
      <c r="Z55" s="13">
        <v>55.900609548383414</v>
      </c>
      <c r="AA55" s="13">
        <v>37.417280093254043</v>
      </c>
      <c r="AB55" s="24" t="s">
        <v>41</v>
      </c>
      <c r="AC55" s="27" t="s">
        <v>124</v>
      </c>
    </row>
    <row r="56" spans="2:29" s="23" customFormat="1" ht="12.75" customHeight="1" x14ac:dyDescent="0.2">
      <c r="B56" s="27">
        <v>45</v>
      </c>
      <c r="C56" s="27" t="s">
        <v>156</v>
      </c>
      <c r="D56" s="27" t="s">
        <v>157</v>
      </c>
      <c r="E56" s="12" t="s">
        <v>198</v>
      </c>
      <c r="F56" s="13" t="s">
        <v>32</v>
      </c>
      <c r="G56" s="13" t="s">
        <v>199</v>
      </c>
      <c r="H56" s="27" t="s">
        <v>34</v>
      </c>
      <c r="I56" s="27" t="s">
        <v>35</v>
      </c>
      <c r="J56" s="44" t="s">
        <v>158</v>
      </c>
      <c r="K56" s="24" t="s">
        <v>36</v>
      </c>
      <c r="L56" s="24" t="s">
        <v>36</v>
      </c>
      <c r="M56" s="27" t="s">
        <v>159</v>
      </c>
      <c r="N56" s="17" t="s">
        <v>174</v>
      </c>
      <c r="O56" s="13" t="s">
        <v>174</v>
      </c>
      <c r="P56" s="18" t="s">
        <v>174</v>
      </c>
      <c r="Q56" s="14">
        <v>240000</v>
      </c>
      <c r="R56" s="62">
        <v>0.55000000000000004</v>
      </c>
      <c r="S56" s="34">
        <f t="shared" si="2"/>
        <v>107999.99999999999</v>
      </c>
      <c r="T56" s="36">
        <v>0</v>
      </c>
      <c r="U56" s="36">
        <v>0</v>
      </c>
      <c r="V56" s="27" t="s">
        <v>38</v>
      </c>
      <c r="W56" s="27" t="s">
        <v>38</v>
      </c>
      <c r="X56" s="27" t="s">
        <v>160</v>
      </c>
      <c r="Y56" s="37" t="s">
        <v>161</v>
      </c>
      <c r="Z56" s="13">
        <v>55.813953999999988</v>
      </c>
      <c r="AA56" s="13">
        <v>38.425851000000023</v>
      </c>
      <c r="AB56" s="24" t="s">
        <v>41</v>
      </c>
      <c r="AC56" s="27" t="s">
        <v>124</v>
      </c>
    </row>
    <row r="57" spans="2:29" s="23" customFormat="1" ht="12.75" customHeight="1" x14ac:dyDescent="0.2">
      <c r="B57" s="27">
        <v>46</v>
      </c>
      <c r="C57" s="27" t="s">
        <v>156</v>
      </c>
      <c r="D57" s="27" t="s">
        <v>200</v>
      </c>
      <c r="E57" s="12" t="s">
        <v>201</v>
      </c>
      <c r="F57" s="13" t="s">
        <v>32</v>
      </c>
      <c r="G57" s="13">
        <v>421</v>
      </c>
      <c r="H57" s="27" t="s">
        <v>34</v>
      </c>
      <c r="I57" s="27" t="s">
        <v>35</v>
      </c>
      <c r="J57" s="44" t="s">
        <v>193</v>
      </c>
      <c r="K57" s="24" t="s">
        <v>100</v>
      </c>
      <c r="L57" s="24" t="s">
        <v>100</v>
      </c>
      <c r="M57" s="27" t="s">
        <v>159</v>
      </c>
      <c r="N57" s="17">
        <v>0.28000000000000003</v>
      </c>
      <c r="O57" s="13">
        <v>19.25</v>
      </c>
      <c r="P57" s="18" t="s">
        <v>174</v>
      </c>
      <c r="Q57" s="14">
        <f>84500*1.2</f>
        <v>101400</v>
      </c>
      <c r="R57" s="62">
        <v>0.55000000000000004</v>
      </c>
      <c r="S57" s="34">
        <f t="shared" si="2"/>
        <v>45629.999999999993</v>
      </c>
      <c r="T57" s="36">
        <v>0</v>
      </c>
      <c r="U57" s="36">
        <v>0</v>
      </c>
      <c r="V57" s="27" t="s">
        <v>38</v>
      </c>
      <c r="W57" s="27" t="s">
        <v>38</v>
      </c>
      <c r="X57" s="27" t="s">
        <v>160</v>
      </c>
      <c r="Y57" s="37" t="s">
        <v>202</v>
      </c>
      <c r="Z57" s="13" t="s">
        <v>203</v>
      </c>
      <c r="AA57" s="13" t="s">
        <v>204</v>
      </c>
      <c r="AB57" s="24" t="s">
        <v>120</v>
      </c>
      <c r="AC57" s="27" t="s">
        <v>124</v>
      </c>
    </row>
    <row r="58" spans="2:29" s="23" customFormat="1" ht="12.75" customHeight="1" x14ac:dyDescent="0.2">
      <c r="B58" s="27">
        <v>47</v>
      </c>
      <c r="C58" s="27" t="s">
        <v>156</v>
      </c>
      <c r="D58" s="27" t="s">
        <v>200</v>
      </c>
      <c r="E58" s="12" t="s">
        <v>205</v>
      </c>
      <c r="F58" s="13" t="s">
        <v>33</v>
      </c>
      <c r="G58" s="13">
        <v>190</v>
      </c>
      <c r="H58" s="27" t="s">
        <v>55</v>
      </c>
      <c r="I58" s="27" t="s">
        <v>35</v>
      </c>
      <c r="J58" s="44" t="s">
        <v>165</v>
      </c>
      <c r="K58" s="24" t="s">
        <v>100</v>
      </c>
      <c r="L58" s="24" t="s">
        <v>100</v>
      </c>
      <c r="M58" s="27" t="s">
        <v>159</v>
      </c>
      <c r="N58" s="17">
        <v>1.08</v>
      </c>
      <c r="O58" s="13">
        <v>110.45</v>
      </c>
      <c r="P58" s="18" t="s">
        <v>174</v>
      </c>
      <c r="Q58" s="14">
        <f>468000*1.2</f>
        <v>561600</v>
      </c>
      <c r="R58" s="62" t="s">
        <v>150</v>
      </c>
      <c r="S58" s="34">
        <f>120000*1.2</f>
        <v>144000</v>
      </c>
      <c r="T58" s="36">
        <v>0</v>
      </c>
      <c r="U58" s="36">
        <v>0</v>
      </c>
      <c r="V58" s="27" t="s">
        <v>38</v>
      </c>
      <c r="W58" s="27" t="s">
        <v>38</v>
      </c>
      <c r="X58" s="27" t="s">
        <v>160</v>
      </c>
      <c r="Y58" s="37" t="s">
        <v>202</v>
      </c>
      <c r="Z58" s="13" t="s">
        <v>206</v>
      </c>
      <c r="AA58" s="13" t="s">
        <v>207</v>
      </c>
      <c r="AB58" s="24" t="s">
        <v>120</v>
      </c>
      <c r="AC58" s="27" t="s">
        <v>124</v>
      </c>
    </row>
    <row r="59" spans="2:29" s="23" customFormat="1" ht="12.75" customHeight="1" x14ac:dyDescent="0.2">
      <c r="B59" s="27">
        <v>48</v>
      </c>
      <c r="C59" s="27" t="s">
        <v>156</v>
      </c>
      <c r="D59" s="27" t="s">
        <v>200</v>
      </c>
      <c r="E59" s="12" t="s">
        <v>208</v>
      </c>
      <c r="F59" s="13" t="s">
        <v>33</v>
      </c>
      <c r="G59" s="13">
        <v>268</v>
      </c>
      <c r="H59" s="27" t="s">
        <v>56</v>
      </c>
      <c r="I59" s="27" t="s">
        <v>35</v>
      </c>
      <c r="J59" s="44" t="s">
        <v>166</v>
      </c>
      <c r="K59" s="24" t="s">
        <v>100</v>
      </c>
      <c r="L59" s="24" t="s">
        <v>100</v>
      </c>
      <c r="M59" s="27" t="s">
        <v>159</v>
      </c>
      <c r="N59" s="17">
        <v>1.08</v>
      </c>
      <c r="O59" s="13">
        <v>73.88</v>
      </c>
      <c r="P59" s="18" t="s">
        <v>174</v>
      </c>
      <c r="Q59" s="14">
        <f>373500*1.2</f>
        <v>448200</v>
      </c>
      <c r="R59" s="62" t="s">
        <v>150</v>
      </c>
      <c r="S59" s="34">
        <f>115000*1.2</f>
        <v>138000</v>
      </c>
      <c r="T59" s="36">
        <v>0</v>
      </c>
      <c r="U59" s="36">
        <v>0</v>
      </c>
      <c r="V59" s="27" t="s">
        <v>38</v>
      </c>
      <c r="W59" s="27" t="s">
        <v>38</v>
      </c>
      <c r="X59" s="27" t="s">
        <v>160</v>
      </c>
      <c r="Y59" s="37" t="s">
        <v>202</v>
      </c>
      <c r="Z59" s="13" t="s">
        <v>209</v>
      </c>
      <c r="AA59" s="13" t="s">
        <v>210</v>
      </c>
      <c r="AB59" s="24" t="s">
        <v>120</v>
      </c>
      <c r="AC59" s="27" t="s">
        <v>124</v>
      </c>
    </row>
    <row r="60" spans="2:29" s="23" customFormat="1" ht="12.75" customHeight="1" x14ac:dyDescent="0.2">
      <c r="B60" s="27">
        <v>49</v>
      </c>
      <c r="C60" s="27" t="s">
        <v>156</v>
      </c>
      <c r="D60" s="27" t="s">
        <v>200</v>
      </c>
      <c r="E60" s="12" t="s">
        <v>211</v>
      </c>
      <c r="F60" s="13" t="s">
        <v>32</v>
      </c>
      <c r="G60" s="13">
        <v>195</v>
      </c>
      <c r="H60" s="27" t="s">
        <v>56</v>
      </c>
      <c r="I60" s="27" t="s">
        <v>35</v>
      </c>
      <c r="J60" s="44" t="s">
        <v>165</v>
      </c>
      <c r="K60" s="24" t="s">
        <v>100</v>
      </c>
      <c r="L60" s="24" t="s">
        <v>100</v>
      </c>
      <c r="M60" s="27" t="s">
        <v>159</v>
      </c>
      <c r="N60" s="17">
        <v>0.82</v>
      </c>
      <c r="O60" s="13">
        <v>55.79</v>
      </c>
      <c r="P60" s="18" t="s">
        <v>174</v>
      </c>
      <c r="Q60" s="14">
        <f>468000*1.2</f>
        <v>561600</v>
      </c>
      <c r="R60" s="62" t="s">
        <v>150</v>
      </c>
      <c r="S60" s="34">
        <f>130000*1.2</f>
        <v>156000</v>
      </c>
      <c r="T60" s="36">
        <v>0</v>
      </c>
      <c r="U60" s="36">
        <v>0</v>
      </c>
      <c r="V60" s="27" t="s">
        <v>38</v>
      </c>
      <c r="W60" s="27" t="s">
        <v>38</v>
      </c>
      <c r="X60" s="27" t="s">
        <v>160</v>
      </c>
      <c r="Y60" s="37" t="s">
        <v>202</v>
      </c>
      <c r="Z60" s="13" t="s">
        <v>212</v>
      </c>
      <c r="AA60" s="13" t="s">
        <v>213</v>
      </c>
      <c r="AB60" s="24" t="s">
        <v>120</v>
      </c>
      <c r="AC60" s="27" t="s">
        <v>124</v>
      </c>
    </row>
    <row r="61" spans="2:29" s="23" customFormat="1" ht="12.75" customHeight="1" x14ac:dyDescent="0.2">
      <c r="B61" s="27">
        <v>50</v>
      </c>
      <c r="C61" s="27" t="s">
        <v>156</v>
      </c>
      <c r="D61" s="27" t="s">
        <v>214</v>
      </c>
      <c r="E61" s="12" t="s">
        <v>215</v>
      </c>
      <c r="F61" s="13" t="s">
        <v>32</v>
      </c>
      <c r="G61" s="13" t="s">
        <v>216</v>
      </c>
      <c r="H61" s="27" t="s">
        <v>55</v>
      </c>
      <c r="I61" s="27" t="s">
        <v>35</v>
      </c>
      <c r="J61" s="44" t="s">
        <v>181</v>
      </c>
      <c r="K61" s="24" t="s">
        <v>217</v>
      </c>
      <c r="L61" s="24" t="s">
        <v>217</v>
      </c>
      <c r="M61" s="27" t="s">
        <v>159</v>
      </c>
      <c r="N61" s="17">
        <v>0.95</v>
      </c>
      <c r="O61" s="13">
        <v>96.23</v>
      </c>
      <c r="P61" s="18" t="s">
        <v>174</v>
      </c>
      <c r="Q61" s="14">
        <v>765899.99999999988</v>
      </c>
      <c r="R61" s="62" t="s">
        <v>150</v>
      </c>
      <c r="S61" s="34">
        <v>100000</v>
      </c>
      <c r="T61" s="36">
        <v>0</v>
      </c>
      <c r="U61" s="36">
        <v>0</v>
      </c>
      <c r="V61" s="27" t="s">
        <v>38</v>
      </c>
      <c r="W61" s="27" t="s">
        <v>38</v>
      </c>
      <c r="X61" s="27" t="s">
        <v>160</v>
      </c>
      <c r="Y61" s="37" t="s">
        <v>202</v>
      </c>
      <c r="Z61" s="13" t="s">
        <v>218</v>
      </c>
      <c r="AA61" s="13" t="s">
        <v>219</v>
      </c>
      <c r="AB61" s="24" t="s">
        <v>136</v>
      </c>
      <c r="AC61" s="27" t="s">
        <v>124</v>
      </c>
    </row>
    <row r="62" spans="2:29" s="23" customFormat="1" ht="12.75" customHeight="1" x14ac:dyDescent="0.2">
      <c r="B62" s="27">
        <v>51</v>
      </c>
      <c r="C62" s="75" t="s">
        <v>53</v>
      </c>
      <c r="D62" s="75" t="s">
        <v>52</v>
      </c>
      <c r="E62" s="12" t="s">
        <v>330</v>
      </c>
      <c r="F62" s="13" t="s">
        <v>32</v>
      </c>
      <c r="G62" s="13" t="s">
        <v>331</v>
      </c>
      <c r="H62" s="75" t="s">
        <v>34</v>
      </c>
      <c r="I62" s="27" t="s">
        <v>35</v>
      </c>
      <c r="J62" s="49" t="s">
        <v>332</v>
      </c>
      <c r="K62" s="24" t="s">
        <v>36</v>
      </c>
      <c r="L62" s="24" t="s">
        <v>36</v>
      </c>
      <c r="M62" s="75" t="s">
        <v>37</v>
      </c>
      <c r="N62" s="17">
        <v>0.46</v>
      </c>
      <c r="O62" s="13">
        <v>20.23</v>
      </c>
      <c r="P62" s="18" t="s">
        <v>333</v>
      </c>
      <c r="Q62" s="14">
        <v>300000</v>
      </c>
      <c r="R62" s="62">
        <v>0.5</v>
      </c>
      <c r="S62" s="34">
        <f t="shared" ref="S62:S65" si="3">Q62*(1-R62)</f>
        <v>150000</v>
      </c>
      <c r="T62" s="34">
        <v>0</v>
      </c>
      <c r="U62" s="36">
        <v>0</v>
      </c>
      <c r="V62" s="75" t="s">
        <v>38</v>
      </c>
      <c r="W62" s="75" t="s">
        <v>38</v>
      </c>
      <c r="X62" s="75" t="s">
        <v>122</v>
      </c>
      <c r="Y62" s="76" t="s">
        <v>39</v>
      </c>
      <c r="Z62" s="13">
        <v>60.06386186241528</v>
      </c>
      <c r="AA62" s="13">
        <v>30.302729871194028</v>
      </c>
      <c r="AB62" s="24" t="s">
        <v>41</v>
      </c>
      <c r="AC62" s="75" t="s">
        <v>152</v>
      </c>
    </row>
    <row r="63" spans="2:29" s="23" customFormat="1" ht="12.75" customHeight="1" x14ac:dyDescent="0.2">
      <c r="B63" s="27">
        <v>52</v>
      </c>
      <c r="C63" s="75" t="s">
        <v>53</v>
      </c>
      <c r="D63" s="75" t="s">
        <v>52</v>
      </c>
      <c r="E63" s="12" t="s">
        <v>334</v>
      </c>
      <c r="F63" s="13" t="s">
        <v>32</v>
      </c>
      <c r="G63" s="13" t="s">
        <v>335</v>
      </c>
      <c r="H63" s="75" t="s">
        <v>34</v>
      </c>
      <c r="I63" s="27" t="s">
        <v>35</v>
      </c>
      <c r="J63" s="49" t="s">
        <v>332</v>
      </c>
      <c r="K63" s="24" t="s">
        <v>36</v>
      </c>
      <c r="L63" s="24" t="s">
        <v>36</v>
      </c>
      <c r="M63" s="75" t="s">
        <v>37</v>
      </c>
      <c r="N63" s="17">
        <v>0.52</v>
      </c>
      <c r="O63" s="13">
        <v>23.14</v>
      </c>
      <c r="P63" s="18" t="s">
        <v>336</v>
      </c>
      <c r="Q63" s="14">
        <v>204000</v>
      </c>
      <c r="R63" s="62">
        <v>0.5</v>
      </c>
      <c r="S63" s="34">
        <f t="shared" ref="S63" si="4">Q63*(1-R63)</f>
        <v>102000</v>
      </c>
      <c r="T63" s="34">
        <v>0</v>
      </c>
      <c r="U63" s="36">
        <v>0</v>
      </c>
      <c r="V63" s="75" t="s">
        <v>38</v>
      </c>
      <c r="W63" s="75" t="s">
        <v>38</v>
      </c>
      <c r="X63" s="75" t="s">
        <v>122</v>
      </c>
      <c r="Y63" s="76" t="s">
        <v>39</v>
      </c>
      <c r="Z63" s="13">
        <v>60.042969868181906</v>
      </c>
      <c r="AA63" s="13">
        <v>30.315688066052882</v>
      </c>
      <c r="AB63" s="24" t="s">
        <v>41</v>
      </c>
      <c r="AC63" s="75" t="s">
        <v>152</v>
      </c>
    </row>
    <row r="64" spans="2:29" s="23" customFormat="1" ht="12.75" customHeight="1" x14ac:dyDescent="0.2">
      <c r="B64" s="27">
        <v>53</v>
      </c>
      <c r="C64" s="75" t="s">
        <v>53</v>
      </c>
      <c r="D64" s="75" t="s">
        <v>52</v>
      </c>
      <c r="E64" s="12" t="s">
        <v>337</v>
      </c>
      <c r="F64" s="13" t="s">
        <v>32</v>
      </c>
      <c r="G64" s="13" t="s">
        <v>338</v>
      </c>
      <c r="H64" s="75" t="s">
        <v>34</v>
      </c>
      <c r="I64" s="27" t="s">
        <v>35</v>
      </c>
      <c r="J64" s="49" t="s">
        <v>332</v>
      </c>
      <c r="K64" s="24" t="s">
        <v>36</v>
      </c>
      <c r="L64" s="24" t="s">
        <v>36</v>
      </c>
      <c r="M64" s="75" t="s">
        <v>37</v>
      </c>
      <c r="N64" s="17">
        <v>0.84</v>
      </c>
      <c r="O64" s="13">
        <v>37.06</v>
      </c>
      <c r="P64" s="18" t="s">
        <v>339</v>
      </c>
      <c r="Q64" s="14">
        <v>204000</v>
      </c>
      <c r="R64" s="62">
        <v>0.5</v>
      </c>
      <c r="S64" s="34">
        <f t="shared" si="3"/>
        <v>102000</v>
      </c>
      <c r="T64" s="34">
        <v>0</v>
      </c>
      <c r="U64" s="36">
        <v>0</v>
      </c>
      <c r="V64" s="75" t="s">
        <v>38</v>
      </c>
      <c r="W64" s="75" t="s">
        <v>38</v>
      </c>
      <c r="X64" s="75" t="s">
        <v>122</v>
      </c>
      <c r="Y64" s="76" t="s">
        <v>39</v>
      </c>
      <c r="Z64" s="13">
        <v>60.053468849351823</v>
      </c>
      <c r="AA64" s="13">
        <v>30.309617495784384</v>
      </c>
      <c r="AB64" s="24" t="s">
        <v>41</v>
      </c>
      <c r="AC64" s="75" t="s">
        <v>152</v>
      </c>
    </row>
    <row r="65" spans="2:29" s="23" customFormat="1" ht="12.75" customHeight="1" x14ac:dyDescent="0.2">
      <c r="B65" s="27">
        <v>54</v>
      </c>
      <c r="C65" s="75" t="s">
        <v>53</v>
      </c>
      <c r="D65" s="75" t="s">
        <v>52</v>
      </c>
      <c r="E65" s="12" t="s">
        <v>340</v>
      </c>
      <c r="F65" s="13" t="s">
        <v>33</v>
      </c>
      <c r="G65" s="13" t="s">
        <v>341</v>
      </c>
      <c r="H65" s="75" t="s">
        <v>34</v>
      </c>
      <c r="I65" s="27" t="s">
        <v>35</v>
      </c>
      <c r="J65" s="49" t="s">
        <v>342</v>
      </c>
      <c r="K65" s="24" t="s">
        <v>36</v>
      </c>
      <c r="L65" s="24" t="s">
        <v>36</v>
      </c>
      <c r="M65" s="75" t="s">
        <v>37</v>
      </c>
      <c r="N65" s="17">
        <v>0.45</v>
      </c>
      <c r="O65" s="13">
        <v>19.93</v>
      </c>
      <c r="P65" s="18" t="s">
        <v>343</v>
      </c>
      <c r="Q65" s="14">
        <v>264000</v>
      </c>
      <c r="R65" s="62">
        <v>0.5</v>
      </c>
      <c r="S65" s="34">
        <f t="shared" si="3"/>
        <v>132000</v>
      </c>
      <c r="T65" s="34">
        <v>0</v>
      </c>
      <c r="U65" s="36">
        <v>0</v>
      </c>
      <c r="V65" s="75" t="s">
        <v>38</v>
      </c>
      <c r="W65" s="75" t="s">
        <v>38</v>
      </c>
      <c r="X65" s="75" t="s">
        <v>122</v>
      </c>
      <c r="Y65" s="76" t="s">
        <v>39</v>
      </c>
      <c r="Z65" s="13">
        <v>59.906511999999999</v>
      </c>
      <c r="AA65" s="13">
        <v>30.300033999999997</v>
      </c>
      <c r="AB65" s="24" t="s">
        <v>41</v>
      </c>
      <c r="AC65" s="75" t="s">
        <v>152</v>
      </c>
    </row>
    <row r="66" spans="2:29" x14ac:dyDescent="0.2">
      <c r="B66" s="27">
        <v>55</v>
      </c>
      <c r="C66" s="27" t="s">
        <v>156</v>
      </c>
      <c r="D66" s="68" t="s">
        <v>234</v>
      </c>
      <c r="E66" s="69" t="s">
        <v>133</v>
      </c>
      <c r="F66" s="68" t="s">
        <v>32</v>
      </c>
      <c r="G66" s="68" t="s">
        <v>134</v>
      </c>
      <c r="H66" s="68" t="s">
        <v>55</v>
      </c>
      <c r="I66" s="27" t="s">
        <v>35</v>
      </c>
      <c r="J66" s="49" t="s">
        <v>350</v>
      </c>
      <c r="K66" s="71" t="s">
        <v>133</v>
      </c>
      <c r="L66" s="72" t="s">
        <v>133</v>
      </c>
      <c r="M66" s="75" t="s">
        <v>37</v>
      </c>
      <c r="N66" s="73">
        <v>1.67</v>
      </c>
      <c r="O66" s="73">
        <v>164.21</v>
      </c>
      <c r="P66" s="68"/>
      <c r="Q66" s="70">
        <f>795708*1.2</f>
        <v>954849.6</v>
      </c>
      <c r="R66" s="86" t="s">
        <v>233</v>
      </c>
      <c r="S66" s="89">
        <v>2148000</v>
      </c>
      <c r="T66" s="34">
        <v>0</v>
      </c>
      <c r="U66" s="36">
        <v>0</v>
      </c>
      <c r="V66" s="75" t="s">
        <v>38</v>
      </c>
      <c r="W66" s="75" t="s">
        <v>38</v>
      </c>
      <c r="X66" s="75" t="s">
        <v>122</v>
      </c>
      <c r="Y66" s="37" t="s">
        <v>202</v>
      </c>
      <c r="Z66" s="68">
        <v>55.830584000000002</v>
      </c>
      <c r="AA66" s="68">
        <v>37.379702000000002</v>
      </c>
      <c r="AB66" s="74" t="s">
        <v>135</v>
      </c>
      <c r="AC66" s="27" t="s">
        <v>351</v>
      </c>
    </row>
    <row r="67" spans="2:29" x14ac:dyDescent="0.2">
      <c r="B67" s="27">
        <v>56</v>
      </c>
      <c r="C67" s="27" t="s">
        <v>156</v>
      </c>
      <c r="D67" s="68" t="s">
        <v>234</v>
      </c>
      <c r="E67" s="69" t="s">
        <v>235</v>
      </c>
      <c r="F67" s="68" t="s">
        <v>33</v>
      </c>
      <c r="G67" s="68" t="s">
        <v>236</v>
      </c>
      <c r="H67" s="68" t="s">
        <v>55</v>
      </c>
      <c r="I67" s="27" t="s">
        <v>35</v>
      </c>
      <c r="J67" s="49" t="s">
        <v>350</v>
      </c>
      <c r="K67" s="71" t="s">
        <v>235</v>
      </c>
      <c r="L67" s="72" t="s">
        <v>235</v>
      </c>
      <c r="M67" s="75" t="s">
        <v>37</v>
      </c>
      <c r="N67" s="73">
        <v>1.21</v>
      </c>
      <c r="O67" s="73">
        <v>123.12</v>
      </c>
      <c r="P67" s="68"/>
      <c r="Q67" s="70">
        <f t="shared" ref="Q67:Q68" si="5">795708*1.2</f>
        <v>954849.6</v>
      </c>
      <c r="R67" s="87"/>
      <c r="S67" s="90"/>
      <c r="T67" s="34">
        <v>0</v>
      </c>
      <c r="U67" s="36">
        <v>0</v>
      </c>
      <c r="V67" s="75" t="s">
        <v>38</v>
      </c>
      <c r="W67" s="75" t="s">
        <v>38</v>
      </c>
      <c r="X67" s="75" t="s">
        <v>122</v>
      </c>
      <c r="Y67" s="37" t="s">
        <v>202</v>
      </c>
      <c r="Z67" s="79">
        <v>55.816299999999998</v>
      </c>
      <c r="AA67" s="79">
        <v>37.349615</v>
      </c>
      <c r="AB67" s="74" t="s">
        <v>237</v>
      </c>
      <c r="AC67" s="27" t="s">
        <v>351</v>
      </c>
    </row>
    <row r="68" spans="2:29" x14ac:dyDescent="0.2">
      <c r="B68" s="27">
        <v>57</v>
      </c>
      <c r="C68" s="27" t="s">
        <v>156</v>
      </c>
      <c r="D68" s="68" t="s">
        <v>234</v>
      </c>
      <c r="E68" s="69" t="s">
        <v>238</v>
      </c>
      <c r="F68" s="68" t="s">
        <v>32</v>
      </c>
      <c r="G68" s="68" t="s">
        <v>239</v>
      </c>
      <c r="H68" s="68" t="s">
        <v>55</v>
      </c>
      <c r="I68" s="27" t="s">
        <v>35</v>
      </c>
      <c r="J68" s="49" t="s">
        <v>350</v>
      </c>
      <c r="K68" s="71" t="s">
        <v>238</v>
      </c>
      <c r="L68" s="72" t="s">
        <v>238</v>
      </c>
      <c r="M68" s="75" t="s">
        <v>37</v>
      </c>
      <c r="N68" s="73">
        <v>1.58</v>
      </c>
      <c r="O68" s="73">
        <v>156.36000000000001</v>
      </c>
      <c r="P68" s="68"/>
      <c r="Q68" s="70">
        <f t="shared" si="5"/>
        <v>954849.6</v>
      </c>
      <c r="R68" s="87"/>
      <c r="S68" s="90"/>
      <c r="T68" s="34">
        <v>0</v>
      </c>
      <c r="U68" s="36">
        <v>0</v>
      </c>
      <c r="V68" s="75" t="s">
        <v>38</v>
      </c>
      <c r="W68" s="75" t="s">
        <v>38</v>
      </c>
      <c r="X68" s="75" t="s">
        <v>122</v>
      </c>
      <c r="Y68" s="37" t="s">
        <v>202</v>
      </c>
      <c r="Z68" s="68">
        <v>55.816299999999998</v>
      </c>
      <c r="AA68" s="68">
        <v>37.349615</v>
      </c>
      <c r="AB68" s="74" t="s">
        <v>237</v>
      </c>
      <c r="AC68" s="27" t="s">
        <v>351</v>
      </c>
    </row>
    <row r="69" spans="2:29" x14ac:dyDescent="0.2">
      <c r="B69" s="27">
        <v>58</v>
      </c>
      <c r="C69" s="27" t="s">
        <v>156</v>
      </c>
      <c r="D69" s="68" t="s">
        <v>234</v>
      </c>
      <c r="E69" s="69" t="s">
        <v>215</v>
      </c>
      <c r="F69" s="68" t="s">
        <v>32</v>
      </c>
      <c r="G69" s="68" t="s">
        <v>216</v>
      </c>
      <c r="H69" s="68" t="s">
        <v>55</v>
      </c>
      <c r="I69" s="27" t="s">
        <v>35</v>
      </c>
      <c r="J69" s="49" t="s">
        <v>350</v>
      </c>
      <c r="K69" s="71" t="s">
        <v>217</v>
      </c>
      <c r="L69" s="72" t="s">
        <v>217</v>
      </c>
      <c r="M69" s="75" t="s">
        <v>37</v>
      </c>
      <c r="N69" s="73">
        <v>0.95</v>
      </c>
      <c r="O69" s="73">
        <v>96.23</v>
      </c>
      <c r="P69" s="68"/>
      <c r="Q69" s="70">
        <f>765900*1.2</f>
        <v>919080</v>
      </c>
      <c r="R69" s="87"/>
      <c r="S69" s="90"/>
      <c r="T69" s="34">
        <v>0</v>
      </c>
      <c r="U69" s="36">
        <v>0</v>
      </c>
      <c r="V69" s="75" t="s">
        <v>38</v>
      </c>
      <c r="W69" s="75" t="s">
        <v>38</v>
      </c>
      <c r="X69" s="75" t="s">
        <v>122</v>
      </c>
      <c r="Y69" s="37" t="s">
        <v>202</v>
      </c>
      <c r="Z69" s="79">
        <v>55.969335000000001</v>
      </c>
      <c r="AA69" s="79">
        <v>37.533256000000002</v>
      </c>
      <c r="AB69" s="74" t="s">
        <v>136</v>
      </c>
      <c r="AC69" s="27" t="s">
        <v>351</v>
      </c>
    </row>
    <row r="70" spans="2:29" x14ac:dyDescent="0.2">
      <c r="B70" s="27">
        <v>59</v>
      </c>
      <c r="C70" s="27" t="s">
        <v>156</v>
      </c>
      <c r="D70" s="68" t="s">
        <v>234</v>
      </c>
      <c r="E70" s="69" t="s">
        <v>240</v>
      </c>
      <c r="F70" s="68" t="s">
        <v>33</v>
      </c>
      <c r="G70" s="68" t="s">
        <v>241</v>
      </c>
      <c r="H70" s="68" t="s">
        <v>34</v>
      </c>
      <c r="I70" s="27" t="s">
        <v>35</v>
      </c>
      <c r="J70" s="49" t="s">
        <v>350</v>
      </c>
      <c r="K70" s="71" t="s">
        <v>242</v>
      </c>
      <c r="L70" s="72" t="s">
        <v>242</v>
      </c>
      <c r="M70" s="75" t="s">
        <v>37</v>
      </c>
      <c r="N70" s="73">
        <v>1.89</v>
      </c>
      <c r="O70" s="73">
        <v>188.75</v>
      </c>
      <c r="P70" s="68"/>
      <c r="Q70" s="70">
        <f>120000*1.2</f>
        <v>144000</v>
      </c>
      <c r="R70" s="87"/>
      <c r="S70" s="90"/>
      <c r="T70" s="34">
        <v>0</v>
      </c>
      <c r="U70" s="36">
        <v>0</v>
      </c>
      <c r="V70" s="75" t="s">
        <v>38</v>
      </c>
      <c r="W70" s="75" t="s">
        <v>38</v>
      </c>
      <c r="X70" s="75" t="s">
        <v>122</v>
      </c>
      <c r="Y70" s="37" t="s">
        <v>202</v>
      </c>
      <c r="Z70" s="79">
        <v>55.459738000000002</v>
      </c>
      <c r="AA70" s="79">
        <v>37.757987</v>
      </c>
      <c r="AB70" s="74" t="s">
        <v>243</v>
      </c>
      <c r="AC70" s="27" t="s">
        <v>351</v>
      </c>
    </row>
    <row r="71" spans="2:29" x14ac:dyDescent="0.2">
      <c r="B71" s="27">
        <v>60</v>
      </c>
      <c r="C71" s="27" t="s">
        <v>156</v>
      </c>
      <c r="D71" s="68" t="s">
        <v>234</v>
      </c>
      <c r="E71" s="69" t="s">
        <v>244</v>
      </c>
      <c r="F71" s="68" t="s">
        <v>32</v>
      </c>
      <c r="G71" s="68" t="s">
        <v>245</v>
      </c>
      <c r="H71" s="68" t="s">
        <v>34</v>
      </c>
      <c r="I71" s="27" t="s">
        <v>35</v>
      </c>
      <c r="J71" s="49" t="s">
        <v>350</v>
      </c>
      <c r="K71" s="71" t="s">
        <v>246</v>
      </c>
      <c r="L71" s="72" t="s">
        <v>246</v>
      </c>
      <c r="M71" s="75" t="s">
        <v>37</v>
      </c>
      <c r="N71" s="73">
        <v>1.89</v>
      </c>
      <c r="O71" s="73">
        <v>188.75</v>
      </c>
      <c r="P71" s="68"/>
      <c r="Q71" s="70">
        <f>120000*1.2</f>
        <v>144000</v>
      </c>
      <c r="R71" s="87"/>
      <c r="S71" s="90"/>
      <c r="T71" s="34">
        <v>0</v>
      </c>
      <c r="U71" s="36">
        <v>0</v>
      </c>
      <c r="V71" s="75" t="s">
        <v>38</v>
      </c>
      <c r="W71" s="75" t="s">
        <v>38</v>
      </c>
      <c r="X71" s="75" t="s">
        <v>122</v>
      </c>
      <c r="Y71" s="37" t="s">
        <v>202</v>
      </c>
      <c r="Z71" s="79">
        <v>55.459738000000002</v>
      </c>
      <c r="AA71" s="79">
        <v>37.757987</v>
      </c>
      <c r="AB71" s="74" t="s">
        <v>243</v>
      </c>
      <c r="AC71" s="27" t="s">
        <v>351</v>
      </c>
    </row>
    <row r="72" spans="2:29" x14ac:dyDescent="0.2">
      <c r="B72" s="27">
        <v>61</v>
      </c>
      <c r="C72" s="27" t="s">
        <v>156</v>
      </c>
      <c r="D72" s="68" t="s">
        <v>234</v>
      </c>
      <c r="E72" s="69" t="s">
        <v>247</v>
      </c>
      <c r="F72" s="68" t="s">
        <v>32</v>
      </c>
      <c r="G72" s="68" t="s">
        <v>248</v>
      </c>
      <c r="H72" s="68" t="s">
        <v>55</v>
      </c>
      <c r="I72" s="27" t="s">
        <v>35</v>
      </c>
      <c r="J72" s="49" t="s">
        <v>350</v>
      </c>
      <c r="K72" s="71" t="s">
        <v>247</v>
      </c>
      <c r="L72" s="72" t="s">
        <v>247</v>
      </c>
      <c r="M72" s="75" t="s">
        <v>37</v>
      </c>
      <c r="N72" s="73">
        <v>1.85</v>
      </c>
      <c r="O72" s="73">
        <v>182.32</v>
      </c>
      <c r="P72" s="68"/>
      <c r="Q72" s="70">
        <f>745200*1.2</f>
        <v>894240</v>
      </c>
      <c r="R72" s="87"/>
      <c r="S72" s="90"/>
      <c r="T72" s="34">
        <v>0</v>
      </c>
      <c r="U72" s="36">
        <v>0</v>
      </c>
      <c r="V72" s="75" t="s">
        <v>38</v>
      </c>
      <c r="W72" s="75" t="s">
        <v>38</v>
      </c>
      <c r="X72" s="75" t="s">
        <v>122</v>
      </c>
      <c r="Y72" s="37" t="s">
        <v>202</v>
      </c>
      <c r="Z72" s="79">
        <v>55.451951000000001</v>
      </c>
      <c r="AA72" s="79">
        <v>37.857936000000002</v>
      </c>
      <c r="AB72" s="74" t="s">
        <v>142</v>
      </c>
      <c r="AC72" s="27" t="s">
        <v>351</v>
      </c>
    </row>
    <row r="73" spans="2:29" x14ac:dyDescent="0.2">
      <c r="B73" s="27">
        <v>62</v>
      </c>
      <c r="C73" s="27" t="s">
        <v>156</v>
      </c>
      <c r="D73" s="68" t="s">
        <v>234</v>
      </c>
      <c r="E73" s="69" t="s">
        <v>249</v>
      </c>
      <c r="F73" s="68" t="s">
        <v>33</v>
      </c>
      <c r="G73" s="68" t="s">
        <v>250</v>
      </c>
      <c r="H73" s="68" t="s">
        <v>251</v>
      </c>
      <c r="I73" s="27" t="s">
        <v>35</v>
      </c>
      <c r="J73" s="49" t="s">
        <v>350</v>
      </c>
      <c r="K73" s="71" t="s">
        <v>252</v>
      </c>
      <c r="L73" s="72" t="s">
        <v>252</v>
      </c>
      <c r="M73" s="75" t="s">
        <v>37</v>
      </c>
      <c r="N73" s="73">
        <v>6.27</v>
      </c>
      <c r="O73" s="73">
        <v>183</v>
      </c>
      <c r="P73" s="68"/>
      <c r="Q73" s="70">
        <f>1000000*1.2</f>
        <v>1200000</v>
      </c>
      <c r="R73" s="87"/>
      <c r="S73" s="90"/>
      <c r="T73" s="34">
        <v>0</v>
      </c>
      <c r="U73" s="36">
        <v>0</v>
      </c>
      <c r="V73" s="75" t="s">
        <v>38</v>
      </c>
      <c r="W73" s="75" t="s">
        <v>38</v>
      </c>
      <c r="X73" s="75" t="s">
        <v>122</v>
      </c>
      <c r="Y73" s="37" t="s">
        <v>202</v>
      </c>
      <c r="Z73" s="68">
        <v>55.884140000000002</v>
      </c>
      <c r="AA73" s="68">
        <v>37.443989999999999</v>
      </c>
      <c r="AB73" s="74" t="s">
        <v>253</v>
      </c>
      <c r="AC73" s="27" t="s">
        <v>351</v>
      </c>
    </row>
    <row r="74" spans="2:29" x14ac:dyDescent="0.2">
      <c r="B74" s="27">
        <v>63</v>
      </c>
      <c r="C74" s="27" t="s">
        <v>156</v>
      </c>
      <c r="D74" s="68" t="s">
        <v>234</v>
      </c>
      <c r="E74" s="69" t="s">
        <v>254</v>
      </c>
      <c r="F74" s="68" t="s">
        <v>33</v>
      </c>
      <c r="G74" s="68" t="s">
        <v>255</v>
      </c>
      <c r="H74" s="68" t="s">
        <v>55</v>
      </c>
      <c r="I74" s="27" t="s">
        <v>35</v>
      </c>
      <c r="J74" s="49" t="s">
        <v>350</v>
      </c>
      <c r="K74" s="71" t="s">
        <v>256</v>
      </c>
      <c r="L74" s="72" t="s">
        <v>256</v>
      </c>
      <c r="M74" s="75" t="s">
        <v>37</v>
      </c>
      <c r="N74" s="73">
        <v>1.47</v>
      </c>
      <c r="O74" s="73">
        <v>148.32</v>
      </c>
      <c r="P74" s="68"/>
      <c r="Q74" s="70">
        <f>770040*1.2</f>
        <v>924048</v>
      </c>
      <c r="R74" s="87"/>
      <c r="S74" s="90"/>
      <c r="T74" s="34">
        <v>0</v>
      </c>
      <c r="U74" s="36">
        <v>0</v>
      </c>
      <c r="V74" s="75" t="s">
        <v>38</v>
      </c>
      <c r="W74" s="75" t="s">
        <v>38</v>
      </c>
      <c r="X74" s="75" t="s">
        <v>122</v>
      </c>
      <c r="Y74" s="37" t="s">
        <v>202</v>
      </c>
      <c r="Z74" s="79">
        <v>55.961879000000003</v>
      </c>
      <c r="AA74" s="79">
        <v>37.333987999999998</v>
      </c>
      <c r="AB74" s="74" t="s">
        <v>237</v>
      </c>
      <c r="AC74" s="27" t="s">
        <v>351</v>
      </c>
    </row>
    <row r="75" spans="2:29" x14ac:dyDescent="0.2">
      <c r="B75" s="27">
        <v>64</v>
      </c>
      <c r="C75" s="27" t="s">
        <v>156</v>
      </c>
      <c r="D75" s="68" t="s">
        <v>234</v>
      </c>
      <c r="E75" s="69" t="s">
        <v>140</v>
      </c>
      <c r="F75" s="68" t="s">
        <v>32</v>
      </c>
      <c r="G75" s="68" t="s">
        <v>141</v>
      </c>
      <c r="H75" s="68" t="s">
        <v>55</v>
      </c>
      <c r="I75" s="27" t="s">
        <v>35</v>
      </c>
      <c r="J75" s="49" t="s">
        <v>350</v>
      </c>
      <c r="K75" s="71" t="s">
        <v>140</v>
      </c>
      <c r="L75" s="72" t="s">
        <v>140</v>
      </c>
      <c r="M75" s="75" t="s">
        <v>37</v>
      </c>
      <c r="N75" s="73">
        <v>1.3</v>
      </c>
      <c r="O75" s="73">
        <v>131.97</v>
      </c>
      <c r="P75" s="68"/>
      <c r="Q75" s="70">
        <f t="shared" ref="Q75:Q76" si="6">770040*1.2</f>
        <v>924048</v>
      </c>
      <c r="R75" s="87"/>
      <c r="S75" s="90"/>
      <c r="T75" s="34">
        <v>0</v>
      </c>
      <c r="U75" s="36">
        <v>0</v>
      </c>
      <c r="V75" s="75" t="s">
        <v>38</v>
      </c>
      <c r="W75" s="75" t="s">
        <v>38</v>
      </c>
      <c r="X75" s="75" t="s">
        <v>122</v>
      </c>
      <c r="Y75" s="37" t="s">
        <v>202</v>
      </c>
      <c r="Z75" s="79">
        <v>55.961879000000003</v>
      </c>
      <c r="AA75" s="79">
        <v>37.333987999999998</v>
      </c>
      <c r="AB75" s="74" t="s">
        <v>142</v>
      </c>
      <c r="AC75" s="27" t="s">
        <v>351</v>
      </c>
    </row>
    <row r="76" spans="2:29" x14ac:dyDescent="0.2">
      <c r="B76" s="27">
        <v>65</v>
      </c>
      <c r="C76" s="27" t="s">
        <v>156</v>
      </c>
      <c r="D76" s="68" t="s">
        <v>234</v>
      </c>
      <c r="E76" s="69" t="s">
        <v>257</v>
      </c>
      <c r="F76" s="68" t="s">
        <v>33</v>
      </c>
      <c r="G76" s="68" t="s">
        <v>258</v>
      </c>
      <c r="H76" s="68" t="s">
        <v>55</v>
      </c>
      <c r="I76" s="27" t="s">
        <v>35</v>
      </c>
      <c r="J76" s="49" t="s">
        <v>350</v>
      </c>
      <c r="K76" s="71" t="s">
        <v>257</v>
      </c>
      <c r="L76" s="72" t="s">
        <v>257</v>
      </c>
      <c r="M76" s="75" t="s">
        <v>37</v>
      </c>
      <c r="N76" s="73">
        <v>1.56</v>
      </c>
      <c r="O76" s="73">
        <v>159.81</v>
      </c>
      <c r="P76" s="68"/>
      <c r="Q76" s="70">
        <f t="shared" si="6"/>
        <v>924048</v>
      </c>
      <c r="R76" s="87"/>
      <c r="S76" s="90"/>
      <c r="T76" s="34">
        <v>0</v>
      </c>
      <c r="U76" s="36">
        <v>0</v>
      </c>
      <c r="V76" s="75" t="s">
        <v>38</v>
      </c>
      <c r="W76" s="75" t="s">
        <v>38</v>
      </c>
      <c r="X76" s="75" t="s">
        <v>122</v>
      </c>
      <c r="Y76" s="37" t="s">
        <v>202</v>
      </c>
      <c r="Z76" s="79">
        <v>55.898060000000001</v>
      </c>
      <c r="AA76" s="79">
        <v>37.424069000000003</v>
      </c>
      <c r="AB76" s="74" t="s">
        <v>142</v>
      </c>
      <c r="AC76" s="27" t="s">
        <v>351</v>
      </c>
    </row>
    <row r="77" spans="2:29" x14ac:dyDescent="0.2">
      <c r="B77" s="27">
        <v>66</v>
      </c>
      <c r="C77" s="27" t="s">
        <v>156</v>
      </c>
      <c r="D77" s="68" t="s">
        <v>234</v>
      </c>
      <c r="E77" s="69" t="s">
        <v>259</v>
      </c>
      <c r="F77" s="68" t="s">
        <v>33</v>
      </c>
      <c r="G77" s="68" t="s">
        <v>260</v>
      </c>
      <c r="H77" s="68" t="s">
        <v>55</v>
      </c>
      <c r="I77" s="27" t="s">
        <v>35</v>
      </c>
      <c r="J77" s="49" t="s">
        <v>350</v>
      </c>
      <c r="K77" s="71" t="s">
        <v>261</v>
      </c>
      <c r="L77" s="72" t="s">
        <v>261</v>
      </c>
      <c r="M77" s="75" t="s">
        <v>37</v>
      </c>
      <c r="N77" s="73">
        <v>0.9</v>
      </c>
      <c r="O77" s="73">
        <v>89.56</v>
      </c>
      <c r="P77" s="68"/>
      <c r="Q77" s="70">
        <f t="shared" ref="Q77:Q78" si="7">745200*1.2</f>
        <v>894240</v>
      </c>
      <c r="R77" s="87"/>
      <c r="S77" s="90"/>
      <c r="T77" s="34">
        <v>0</v>
      </c>
      <c r="U77" s="36">
        <v>0</v>
      </c>
      <c r="V77" s="75" t="s">
        <v>38</v>
      </c>
      <c r="W77" s="75" t="s">
        <v>38</v>
      </c>
      <c r="X77" s="75" t="s">
        <v>122</v>
      </c>
      <c r="Y77" s="37" t="s">
        <v>202</v>
      </c>
      <c r="Z77" s="79">
        <v>55.922078999999997</v>
      </c>
      <c r="AA77" s="79">
        <v>37.492834999999999</v>
      </c>
      <c r="AB77" s="74" t="s">
        <v>237</v>
      </c>
      <c r="AC77" s="27" t="s">
        <v>351</v>
      </c>
    </row>
    <row r="78" spans="2:29" x14ac:dyDescent="0.2">
      <c r="B78" s="27">
        <v>67</v>
      </c>
      <c r="C78" s="27" t="s">
        <v>156</v>
      </c>
      <c r="D78" s="68" t="s">
        <v>234</v>
      </c>
      <c r="E78" s="69" t="s">
        <v>262</v>
      </c>
      <c r="F78" s="68" t="s">
        <v>32</v>
      </c>
      <c r="G78" s="68" t="s">
        <v>263</v>
      </c>
      <c r="H78" s="68" t="s">
        <v>55</v>
      </c>
      <c r="I78" s="27" t="s">
        <v>35</v>
      </c>
      <c r="J78" s="49" t="s">
        <v>350</v>
      </c>
      <c r="K78" s="71" t="s">
        <v>264</v>
      </c>
      <c r="L78" s="72" t="s">
        <v>264</v>
      </c>
      <c r="M78" s="75" t="s">
        <v>37</v>
      </c>
      <c r="N78" s="73">
        <v>0.95</v>
      </c>
      <c r="O78" s="73">
        <v>94.37</v>
      </c>
      <c r="P78" s="68"/>
      <c r="Q78" s="70">
        <f t="shared" si="7"/>
        <v>894240</v>
      </c>
      <c r="R78" s="87"/>
      <c r="S78" s="90"/>
      <c r="T78" s="34">
        <v>0</v>
      </c>
      <c r="U78" s="36">
        <v>0</v>
      </c>
      <c r="V78" s="75" t="s">
        <v>38</v>
      </c>
      <c r="W78" s="75" t="s">
        <v>38</v>
      </c>
      <c r="X78" s="75" t="s">
        <v>122</v>
      </c>
      <c r="Y78" s="37" t="s">
        <v>202</v>
      </c>
      <c r="Z78" s="68">
        <v>55.922078999999997</v>
      </c>
      <c r="AA78" s="68">
        <v>37.492834999999999</v>
      </c>
      <c r="AB78" s="74" t="s">
        <v>237</v>
      </c>
      <c r="AC78" s="27" t="s">
        <v>351</v>
      </c>
    </row>
    <row r="79" spans="2:29" x14ac:dyDescent="0.2">
      <c r="B79" s="27">
        <v>68</v>
      </c>
      <c r="C79" s="27" t="s">
        <v>156</v>
      </c>
      <c r="D79" s="68" t="s">
        <v>234</v>
      </c>
      <c r="E79" s="69" t="s">
        <v>265</v>
      </c>
      <c r="F79" s="68" t="s">
        <v>33</v>
      </c>
      <c r="G79" s="68" t="s">
        <v>266</v>
      </c>
      <c r="H79" s="68" t="s">
        <v>55</v>
      </c>
      <c r="I79" s="27" t="s">
        <v>35</v>
      </c>
      <c r="J79" s="49" t="s">
        <v>350</v>
      </c>
      <c r="K79" s="71" t="s">
        <v>265</v>
      </c>
      <c r="L79" s="72" t="s">
        <v>265</v>
      </c>
      <c r="M79" s="75" t="s">
        <v>37</v>
      </c>
      <c r="N79" s="73">
        <v>1.39</v>
      </c>
      <c r="O79" s="73">
        <v>142.78</v>
      </c>
      <c r="P79" s="68"/>
      <c r="Q79" s="70">
        <f t="shared" ref="Q79:Q80" si="8">770040*1.2</f>
        <v>924048</v>
      </c>
      <c r="R79" s="87"/>
      <c r="S79" s="90"/>
      <c r="T79" s="34">
        <v>0</v>
      </c>
      <c r="U79" s="36">
        <v>0</v>
      </c>
      <c r="V79" s="75" t="s">
        <v>38</v>
      </c>
      <c r="W79" s="75" t="s">
        <v>38</v>
      </c>
      <c r="X79" s="75" t="s">
        <v>122</v>
      </c>
      <c r="Y79" s="37" t="s">
        <v>202</v>
      </c>
      <c r="Z79" s="79">
        <v>55.955374999999997</v>
      </c>
      <c r="AA79" s="79">
        <v>37.413848999999999</v>
      </c>
      <c r="AB79" s="74" t="s">
        <v>142</v>
      </c>
      <c r="AC79" s="27" t="s">
        <v>351</v>
      </c>
    </row>
    <row r="80" spans="2:29" x14ac:dyDescent="0.2">
      <c r="B80" s="27">
        <v>69</v>
      </c>
      <c r="C80" s="27" t="s">
        <v>156</v>
      </c>
      <c r="D80" s="68" t="s">
        <v>234</v>
      </c>
      <c r="E80" s="69" t="s">
        <v>267</v>
      </c>
      <c r="F80" s="68" t="s">
        <v>32</v>
      </c>
      <c r="G80" s="68" t="s">
        <v>268</v>
      </c>
      <c r="H80" s="68" t="s">
        <v>55</v>
      </c>
      <c r="I80" s="27" t="s">
        <v>35</v>
      </c>
      <c r="J80" s="49" t="s">
        <v>350</v>
      </c>
      <c r="K80" s="71" t="s">
        <v>267</v>
      </c>
      <c r="L80" s="72" t="s">
        <v>267</v>
      </c>
      <c r="M80" s="75" t="s">
        <v>37</v>
      </c>
      <c r="N80" s="73">
        <v>1.45</v>
      </c>
      <c r="O80" s="73">
        <v>148.56</v>
      </c>
      <c r="P80" s="68"/>
      <c r="Q80" s="70">
        <f t="shared" si="8"/>
        <v>924048</v>
      </c>
      <c r="R80" s="87"/>
      <c r="S80" s="90"/>
      <c r="T80" s="34">
        <v>0</v>
      </c>
      <c r="U80" s="36">
        <v>0</v>
      </c>
      <c r="V80" s="75" t="s">
        <v>38</v>
      </c>
      <c r="W80" s="75" t="s">
        <v>38</v>
      </c>
      <c r="X80" s="75" t="s">
        <v>122</v>
      </c>
      <c r="Y80" s="37" t="s">
        <v>202</v>
      </c>
      <c r="Z80" s="79">
        <v>55.955374999999997</v>
      </c>
      <c r="AA80" s="79">
        <v>37.413848999999999</v>
      </c>
      <c r="AB80" s="74" t="s">
        <v>142</v>
      </c>
      <c r="AC80" s="27" t="s">
        <v>351</v>
      </c>
    </row>
    <row r="81" spans="2:29" x14ac:dyDescent="0.2">
      <c r="B81" s="27">
        <v>70</v>
      </c>
      <c r="C81" s="27" t="s">
        <v>156</v>
      </c>
      <c r="D81" s="68" t="s">
        <v>234</v>
      </c>
      <c r="E81" s="69" t="s">
        <v>269</v>
      </c>
      <c r="F81" s="68" t="s">
        <v>33</v>
      </c>
      <c r="G81" s="68" t="s">
        <v>270</v>
      </c>
      <c r="H81" s="68" t="s">
        <v>55</v>
      </c>
      <c r="I81" s="27" t="s">
        <v>35</v>
      </c>
      <c r="J81" s="49" t="s">
        <v>350</v>
      </c>
      <c r="K81" s="71" t="s">
        <v>271</v>
      </c>
      <c r="L81" s="72" t="s">
        <v>271</v>
      </c>
      <c r="M81" s="75" t="s">
        <v>37</v>
      </c>
      <c r="N81" s="73">
        <v>1.21</v>
      </c>
      <c r="O81" s="73">
        <v>123.39</v>
      </c>
      <c r="P81" s="68"/>
      <c r="Q81" s="70">
        <f t="shared" ref="Q81:Q82" si="9">795708*1.2</f>
        <v>954849.6</v>
      </c>
      <c r="R81" s="87"/>
      <c r="S81" s="90"/>
      <c r="T81" s="34">
        <v>0</v>
      </c>
      <c r="U81" s="36">
        <v>0</v>
      </c>
      <c r="V81" s="75" t="s">
        <v>38</v>
      </c>
      <c r="W81" s="75" t="s">
        <v>38</v>
      </c>
      <c r="X81" s="75" t="s">
        <v>122</v>
      </c>
      <c r="Y81" s="37" t="s">
        <v>202</v>
      </c>
      <c r="Z81" s="79">
        <v>55.711602999999997</v>
      </c>
      <c r="AA81" s="79">
        <v>37.371682</v>
      </c>
      <c r="AB81" s="74" t="s">
        <v>237</v>
      </c>
      <c r="AC81" s="27" t="s">
        <v>351</v>
      </c>
    </row>
    <row r="82" spans="2:29" x14ac:dyDescent="0.2">
      <c r="B82" s="27">
        <v>71</v>
      </c>
      <c r="C82" s="27" t="s">
        <v>156</v>
      </c>
      <c r="D82" s="68" t="s">
        <v>234</v>
      </c>
      <c r="E82" s="69" t="s">
        <v>272</v>
      </c>
      <c r="F82" s="68" t="s">
        <v>32</v>
      </c>
      <c r="G82" s="68" t="s">
        <v>273</v>
      </c>
      <c r="H82" s="68" t="s">
        <v>55</v>
      </c>
      <c r="I82" s="27" t="s">
        <v>35</v>
      </c>
      <c r="J82" s="49" t="s">
        <v>350</v>
      </c>
      <c r="K82" s="71" t="s">
        <v>274</v>
      </c>
      <c r="L82" s="72" t="s">
        <v>274</v>
      </c>
      <c r="M82" s="75" t="s">
        <v>37</v>
      </c>
      <c r="N82" s="73">
        <v>1.34</v>
      </c>
      <c r="O82" s="73">
        <v>128.36000000000001</v>
      </c>
      <c r="P82" s="68"/>
      <c r="Q82" s="70">
        <f t="shared" si="9"/>
        <v>954849.6</v>
      </c>
      <c r="R82" s="87"/>
      <c r="S82" s="90"/>
      <c r="T82" s="34">
        <v>0</v>
      </c>
      <c r="U82" s="36">
        <v>0</v>
      </c>
      <c r="V82" s="75" t="s">
        <v>38</v>
      </c>
      <c r="W82" s="75" t="s">
        <v>38</v>
      </c>
      <c r="X82" s="75" t="s">
        <v>122</v>
      </c>
      <c r="Y82" s="37" t="s">
        <v>202</v>
      </c>
      <c r="Z82" s="68">
        <v>55.672592999999999</v>
      </c>
      <c r="AA82" s="68">
        <v>37.314934999999998</v>
      </c>
      <c r="AB82" s="74" t="s">
        <v>135</v>
      </c>
      <c r="AC82" s="27" t="s">
        <v>351</v>
      </c>
    </row>
    <row r="83" spans="2:29" x14ac:dyDescent="0.2">
      <c r="B83" s="27">
        <v>72</v>
      </c>
      <c r="C83" s="27" t="s">
        <v>156</v>
      </c>
      <c r="D83" s="68" t="s">
        <v>234</v>
      </c>
      <c r="E83" s="69" t="s">
        <v>275</v>
      </c>
      <c r="F83" s="68" t="s">
        <v>33</v>
      </c>
      <c r="G83" s="68" t="s">
        <v>276</v>
      </c>
      <c r="H83" s="68" t="s">
        <v>55</v>
      </c>
      <c r="I83" s="27" t="s">
        <v>35</v>
      </c>
      <c r="J83" s="49" t="s">
        <v>350</v>
      </c>
      <c r="K83" s="71" t="s">
        <v>275</v>
      </c>
      <c r="L83" s="72" t="s">
        <v>275</v>
      </c>
      <c r="M83" s="75" t="s">
        <v>37</v>
      </c>
      <c r="N83" s="73">
        <v>1.25</v>
      </c>
      <c r="O83" s="73">
        <v>128.31</v>
      </c>
      <c r="P83" s="68"/>
      <c r="Q83" s="70">
        <f>770040*1.2</f>
        <v>924048</v>
      </c>
      <c r="R83" s="87"/>
      <c r="S83" s="90"/>
      <c r="T83" s="34">
        <v>0</v>
      </c>
      <c r="U83" s="36">
        <v>0</v>
      </c>
      <c r="V83" s="75" t="s">
        <v>38</v>
      </c>
      <c r="W83" s="75" t="s">
        <v>38</v>
      </c>
      <c r="X83" s="75" t="s">
        <v>122</v>
      </c>
      <c r="Y83" s="37" t="s">
        <v>202</v>
      </c>
      <c r="Z83" s="79">
        <v>55.780648999999997</v>
      </c>
      <c r="AA83" s="79">
        <v>37.843094000000001</v>
      </c>
      <c r="AB83" s="74" t="s">
        <v>142</v>
      </c>
      <c r="AC83" s="27" t="s">
        <v>351</v>
      </c>
    </row>
    <row r="84" spans="2:29" x14ac:dyDescent="0.2">
      <c r="B84" s="27">
        <v>73</v>
      </c>
      <c r="C84" s="27" t="s">
        <v>156</v>
      </c>
      <c r="D84" s="68" t="s">
        <v>234</v>
      </c>
      <c r="E84" s="69" t="s">
        <v>277</v>
      </c>
      <c r="F84" s="68" t="s">
        <v>33</v>
      </c>
      <c r="G84" s="68" t="s">
        <v>278</v>
      </c>
      <c r="H84" s="68" t="s">
        <v>55</v>
      </c>
      <c r="I84" s="27" t="s">
        <v>35</v>
      </c>
      <c r="J84" s="49" t="s">
        <v>350</v>
      </c>
      <c r="K84" s="71" t="s">
        <v>277</v>
      </c>
      <c r="L84" s="72" t="s">
        <v>277</v>
      </c>
      <c r="M84" s="75" t="s">
        <v>37</v>
      </c>
      <c r="N84" s="73">
        <v>1.31</v>
      </c>
      <c r="O84" s="73">
        <v>135.1</v>
      </c>
      <c r="P84" s="68"/>
      <c r="Q84" s="70">
        <f>745200*1.2</f>
        <v>894240</v>
      </c>
      <c r="R84" s="87"/>
      <c r="S84" s="90"/>
      <c r="T84" s="34">
        <v>0</v>
      </c>
      <c r="U84" s="36">
        <v>0</v>
      </c>
      <c r="V84" s="75" t="s">
        <v>38</v>
      </c>
      <c r="W84" s="75" t="s">
        <v>38</v>
      </c>
      <c r="X84" s="75" t="s">
        <v>122</v>
      </c>
      <c r="Y84" s="37" t="s">
        <v>202</v>
      </c>
      <c r="Z84" s="68">
        <v>55.632857999999999</v>
      </c>
      <c r="AA84" s="68">
        <v>37.808979000000001</v>
      </c>
      <c r="AB84" s="74" t="s">
        <v>237</v>
      </c>
      <c r="AC84" s="27" t="s">
        <v>351</v>
      </c>
    </row>
    <row r="85" spans="2:29" x14ac:dyDescent="0.2">
      <c r="B85" s="27">
        <v>74</v>
      </c>
      <c r="C85" s="27" t="s">
        <v>156</v>
      </c>
      <c r="D85" s="68" t="s">
        <v>234</v>
      </c>
      <c r="E85" s="69" t="s">
        <v>279</v>
      </c>
      <c r="F85" s="68" t="s">
        <v>33</v>
      </c>
      <c r="G85" s="68" t="s">
        <v>280</v>
      </c>
      <c r="H85" s="68" t="s">
        <v>55</v>
      </c>
      <c r="I85" s="27" t="s">
        <v>35</v>
      </c>
      <c r="J85" s="49" t="s">
        <v>350</v>
      </c>
      <c r="K85" s="71" t="s">
        <v>279</v>
      </c>
      <c r="L85" s="72" t="s">
        <v>279</v>
      </c>
      <c r="M85" s="75" t="s">
        <v>37</v>
      </c>
      <c r="N85" s="73">
        <v>1.46</v>
      </c>
      <c r="O85" s="73">
        <v>145.78</v>
      </c>
      <c r="P85" s="68"/>
      <c r="Q85" s="70">
        <f t="shared" ref="Q85:Q89" si="10">770040*1.2</f>
        <v>924048</v>
      </c>
      <c r="R85" s="87"/>
      <c r="S85" s="90"/>
      <c r="T85" s="34">
        <v>0</v>
      </c>
      <c r="U85" s="36">
        <v>0</v>
      </c>
      <c r="V85" s="75" t="s">
        <v>38</v>
      </c>
      <c r="W85" s="75" t="s">
        <v>38</v>
      </c>
      <c r="X85" s="75" t="s">
        <v>122</v>
      </c>
      <c r="Y85" s="37" t="s">
        <v>202</v>
      </c>
      <c r="Z85" s="68">
        <v>55.598306999999998</v>
      </c>
      <c r="AA85" s="68">
        <v>37.746209</v>
      </c>
      <c r="AB85" s="74" t="s">
        <v>237</v>
      </c>
      <c r="AC85" s="27" t="s">
        <v>351</v>
      </c>
    </row>
    <row r="86" spans="2:29" x14ac:dyDescent="0.2">
      <c r="B86" s="27">
        <v>75</v>
      </c>
      <c r="C86" s="27" t="s">
        <v>156</v>
      </c>
      <c r="D86" s="68" t="s">
        <v>234</v>
      </c>
      <c r="E86" s="69" t="s">
        <v>281</v>
      </c>
      <c r="F86" s="68" t="s">
        <v>32</v>
      </c>
      <c r="G86" s="68" t="s">
        <v>282</v>
      </c>
      <c r="H86" s="68" t="s">
        <v>55</v>
      </c>
      <c r="I86" s="27" t="s">
        <v>35</v>
      </c>
      <c r="J86" s="49" t="s">
        <v>350</v>
      </c>
      <c r="K86" s="71" t="s">
        <v>281</v>
      </c>
      <c r="L86" s="72" t="s">
        <v>281</v>
      </c>
      <c r="M86" s="75" t="s">
        <v>37</v>
      </c>
      <c r="N86" s="73">
        <v>1.82</v>
      </c>
      <c r="O86" s="73">
        <v>181.23</v>
      </c>
      <c r="P86" s="68"/>
      <c r="Q86" s="70">
        <f t="shared" si="10"/>
        <v>924048</v>
      </c>
      <c r="R86" s="87"/>
      <c r="S86" s="90"/>
      <c r="T86" s="34">
        <v>0</v>
      </c>
      <c r="U86" s="36">
        <v>0</v>
      </c>
      <c r="V86" s="75" t="s">
        <v>38</v>
      </c>
      <c r="W86" s="75" t="s">
        <v>38</v>
      </c>
      <c r="X86" s="75" t="s">
        <v>122</v>
      </c>
      <c r="Y86" s="37" t="s">
        <v>202</v>
      </c>
      <c r="Z86" s="68">
        <v>55.598306999999998</v>
      </c>
      <c r="AA86" s="68">
        <v>37.746209</v>
      </c>
      <c r="AB86" s="74" t="s">
        <v>237</v>
      </c>
      <c r="AC86" s="27" t="s">
        <v>351</v>
      </c>
    </row>
    <row r="87" spans="2:29" x14ac:dyDescent="0.2">
      <c r="B87" s="27">
        <v>76</v>
      </c>
      <c r="C87" s="27" t="s">
        <v>156</v>
      </c>
      <c r="D87" s="68" t="s">
        <v>234</v>
      </c>
      <c r="E87" s="69" t="s">
        <v>283</v>
      </c>
      <c r="F87" s="68" t="s">
        <v>33</v>
      </c>
      <c r="G87" s="68" t="s">
        <v>284</v>
      </c>
      <c r="H87" s="68" t="s">
        <v>55</v>
      </c>
      <c r="I87" s="27" t="s">
        <v>35</v>
      </c>
      <c r="J87" s="49" t="s">
        <v>350</v>
      </c>
      <c r="K87" s="71" t="s">
        <v>283</v>
      </c>
      <c r="L87" s="72" t="s">
        <v>283</v>
      </c>
      <c r="M87" s="75" t="s">
        <v>37</v>
      </c>
      <c r="N87" s="73">
        <v>1.23</v>
      </c>
      <c r="O87" s="73">
        <v>121.23</v>
      </c>
      <c r="P87" s="68"/>
      <c r="Q87" s="70">
        <f t="shared" si="10"/>
        <v>924048</v>
      </c>
      <c r="R87" s="87"/>
      <c r="S87" s="90"/>
      <c r="T87" s="34">
        <v>0</v>
      </c>
      <c r="U87" s="36">
        <v>0</v>
      </c>
      <c r="V87" s="75" t="s">
        <v>38</v>
      </c>
      <c r="W87" s="75" t="s">
        <v>38</v>
      </c>
      <c r="X87" s="75" t="s">
        <v>122</v>
      </c>
      <c r="Y87" s="37" t="s">
        <v>202</v>
      </c>
      <c r="Z87" s="79">
        <v>55.585678000000001</v>
      </c>
      <c r="AA87" s="79">
        <v>37.715744000000001</v>
      </c>
      <c r="AB87" s="74" t="s">
        <v>237</v>
      </c>
      <c r="AC87" s="27" t="s">
        <v>351</v>
      </c>
    </row>
    <row r="88" spans="2:29" x14ac:dyDescent="0.2">
      <c r="B88" s="27">
        <v>77</v>
      </c>
      <c r="C88" s="27" t="s">
        <v>156</v>
      </c>
      <c r="D88" s="68" t="s">
        <v>234</v>
      </c>
      <c r="E88" s="69" t="s">
        <v>285</v>
      </c>
      <c r="F88" s="68" t="s">
        <v>33</v>
      </c>
      <c r="G88" s="68" t="s">
        <v>286</v>
      </c>
      <c r="H88" s="68" t="s">
        <v>55</v>
      </c>
      <c r="I88" s="27" t="s">
        <v>35</v>
      </c>
      <c r="J88" s="49" t="s">
        <v>350</v>
      </c>
      <c r="K88" s="71" t="s">
        <v>285</v>
      </c>
      <c r="L88" s="72" t="s">
        <v>285</v>
      </c>
      <c r="M88" s="75" t="s">
        <v>37</v>
      </c>
      <c r="N88" s="73">
        <v>1.53</v>
      </c>
      <c r="O88" s="73">
        <v>156.72999999999999</v>
      </c>
      <c r="P88" s="68"/>
      <c r="Q88" s="70">
        <f t="shared" si="10"/>
        <v>924048</v>
      </c>
      <c r="R88" s="87"/>
      <c r="S88" s="90"/>
      <c r="T88" s="34">
        <v>0</v>
      </c>
      <c r="U88" s="36">
        <v>0</v>
      </c>
      <c r="V88" s="75" t="s">
        <v>38</v>
      </c>
      <c r="W88" s="75" t="s">
        <v>38</v>
      </c>
      <c r="X88" s="75" t="s">
        <v>122</v>
      </c>
      <c r="Y88" s="37" t="s">
        <v>202</v>
      </c>
      <c r="Z88" s="79">
        <v>55.571499000000003</v>
      </c>
      <c r="AA88" s="79">
        <v>37.666426999999999</v>
      </c>
      <c r="AB88" s="74" t="s">
        <v>142</v>
      </c>
      <c r="AC88" s="27" t="s">
        <v>351</v>
      </c>
    </row>
    <row r="89" spans="2:29" x14ac:dyDescent="0.2">
      <c r="B89" s="27">
        <v>78</v>
      </c>
      <c r="C89" s="27" t="s">
        <v>156</v>
      </c>
      <c r="D89" s="68" t="s">
        <v>234</v>
      </c>
      <c r="E89" s="69" t="s">
        <v>287</v>
      </c>
      <c r="F89" s="68" t="s">
        <v>32</v>
      </c>
      <c r="G89" s="68" t="s">
        <v>288</v>
      </c>
      <c r="H89" s="68" t="s">
        <v>55</v>
      </c>
      <c r="I89" s="27" t="s">
        <v>35</v>
      </c>
      <c r="J89" s="49" t="s">
        <v>350</v>
      </c>
      <c r="K89" s="71" t="s">
        <v>287</v>
      </c>
      <c r="L89" s="72" t="s">
        <v>287</v>
      </c>
      <c r="M89" s="75" t="s">
        <v>37</v>
      </c>
      <c r="N89" s="73">
        <v>1.59</v>
      </c>
      <c r="O89" s="73">
        <v>161.29</v>
      </c>
      <c r="P89" s="68"/>
      <c r="Q89" s="70">
        <f t="shared" si="10"/>
        <v>924048</v>
      </c>
      <c r="R89" s="87"/>
      <c r="S89" s="90"/>
      <c r="T89" s="34">
        <v>0</v>
      </c>
      <c r="U89" s="36">
        <v>0</v>
      </c>
      <c r="V89" s="75" t="s">
        <v>38</v>
      </c>
      <c r="W89" s="75" t="s">
        <v>38</v>
      </c>
      <c r="X89" s="75" t="s">
        <v>122</v>
      </c>
      <c r="Y89" s="37" t="s">
        <v>202</v>
      </c>
      <c r="Z89" s="79">
        <v>55.571499000000003</v>
      </c>
      <c r="AA89" s="79">
        <v>37.666426999999999</v>
      </c>
      <c r="AB89" s="74" t="s">
        <v>142</v>
      </c>
      <c r="AC89" s="27" t="s">
        <v>351</v>
      </c>
    </row>
    <row r="90" spans="2:29" x14ac:dyDescent="0.2">
      <c r="B90" s="27">
        <v>79</v>
      </c>
      <c r="C90" s="27" t="s">
        <v>156</v>
      </c>
      <c r="D90" s="68" t="s">
        <v>234</v>
      </c>
      <c r="E90" s="69" t="s">
        <v>289</v>
      </c>
      <c r="F90" s="68" t="s">
        <v>32</v>
      </c>
      <c r="G90" s="68" t="s">
        <v>290</v>
      </c>
      <c r="H90" s="68" t="s">
        <v>55</v>
      </c>
      <c r="I90" s="27" t="s">
        <v>35</v>
      </c>
      <c r="J90" s="49" t="s">
        <v>350</v>
      </c>
      <c r="K90" s="71" t="s">
        <v>289</v>
      </c>
      <c r="L90" s="72" t="s">
        <v>289</v>
      </c>
      <c r="M90" s="75" t="s">
        <v>37</v>
      </c>
      <c r="N90" s="73">
        <v>1.54</v>
      </c>
      <c r="O90" s="73">
        <v>157.21</v>
      </c>
      <c r="P90" s="68"/>
      <c r="Q90" s="70">
        <f t="shared" ref="Q90:Q93" si="11">795708*1.2</f>
        <v>954849.6</v>
      </c>
      <c r="R90" s="87"/>
      <c r="S90" s="90"/>
      <c r="T90" s="34">
        <v>0</v>
      </c>
      <c r="U90" s="36">
        <v>0</v>
      </c>
      <c r="V90" s="75" t="s">
        <v>38</v>
      </c>
      <c r="W90" s="75" t="s">
        <v>38</v>
      </c>
      <c r="X90" s="75" t="s">
        <v>122</v>
      </c>
      <c r="Y90" s="37" t="s">
        <v>202</v>
      </c>
      <c r="Z90" s="68">
        <v>55.755240999999998</v>
      </c>
      <c r="AA90" s="68">
        <v>37.843111</v>
      </c>
      <c r="AB90" s="74" t="s">
        <v>237</v>
      </c>
      <c r="AC90" s="27" t="s">
        <v>351</v>
      </c>
    </row>
    <row r="91" spans="2:29" x14ac:dyDescent="0.2">
      <c r="B91" s="27">
        <v>80</v>
      </c>
      <c r="C91" s="27" t="s">
        <v>156</v>
      </c>
      <c r="D91" s="68" t="s">
        <v>234</v>
      </c>
      <c r="E91" s="69" t="s">
        <v>291</v>
      </c>
      <c r="F91" s="68" t="s">
        <v>33</v>
      </c>
      <c r="G91" s="68" t="s">
        <v>292</v>
      </c>
      <c r="H91" s="68" t="s">
        <v>55</v>
      </c>
      <c r="I91" s="27" t="s">
        <v>35</v>
      </c>
      <c r="J91" s="49" t="s">
        <v>350</v>
      </c>
      <c r="K91" s="71" t="s">
        <v>289</v>
      </c>
      <c r="L91" s="72" t="s">
        <v>289</v>
      </c>
      <c r="M91" s="75" t="s">
        <v>37</v>
      </c>
      <c r="N91" s="73">
        <v>1.29</v>
      </c>
      <c r="O91" s="73">
        <v>131.29</v>
      </c>
      <c r="P91" s="68"/>
      <c r="Q91" s="70">
        <f t="shared" si="11"/>
        <v>954849.6</v>
      </c>
      <c r="R91" s="87"/>
      <c r="S91" s="90"/>
      <c r="T91" s="34">
        <v>0</v>
      </c>
      <c r="U91" s="36">
        <v>0</v>
      </c>
      <c r="V91" s="75" t="s">
        <v>38</v>
      </c>
      <c r="W91" s="75" t="s">
        <v>38</v>
      </c>
      <c r="X91" s="75" t="s">
        <v>122</v>
      </c>
      <c r="Y91" s="37" t="s">
        <v>202</v>
      </c>
      <c r="Z91" s="68">
        <v>55.755240999999998</v>
      </c>
      <c r="AA91" s="68">
        <v>37.843111</v>
      </c>
      <c r="AB91" s="74" t="s">
        <v>237</v>
      </c>
      <c r="AC91" s="27" t="s">
        <v>351</v>
      </c>
    </row>
    <row r="92" spans="2:29" x14ac:dyDescent="0.2">
      <c r="B92" s="27">
        <v>81</v>
      </c>
      <c r="C92" s="27" t="s">
        <v>156</v>
      </c>
      <c r="D92" s="68" t="s">
        <v>234</v>
      </c>
      <c r="E92" s="69" t="s">
        <v>293</v>
      </c>
      <c r="F92" s="68" t="s">
        <v>32</v>
      </c>
      <c r="G92" s="68" t="s">
        <v>294</v>
      </c>
      <c r="H92" s="68" t="s">
        <v>55</v>
      </c>
      <c r="I92" s="27" t="s">
        <v>35</v>
      </c>
      <c r="J92" s="49" t="s">
        <v>350</v>
      </c>
      <c r="K92" s="71" t="s">
        <v>293</v>
      </c>
      <c r="L92" s="72" t="s">
        <v>293</v>
      </c>
      <c r="M92" s="75" t="s">
        <v>37</v>
      </c>
      <c r="N92" s="73">
        <v>1.43</v>
      </c>
      <c r="O92" s="73">
        <v>147.19999999999999</v>
      </c>
      <c r="P92" s="68"/>
      <c r="Q92" s="70">
        <f t="shared" si="11"/>
        <v>954849.6</v>
      </c>
      <c r="R92" s="87"/>
      <c r="S92" s="90"/>
      <c r="T92" s="34">
        <v>0</v>
      </c>
      <c r="U92" s="36">
        <v>0</v>
      </c>
      <c r="V92" s="75" t="s">
        <v>38</v>
      </c>
      <c r="W92" s="75" t="s">
        <v>38</v>
      </c>
      <c r="X92" s="75" t="s">
        <v>122</v>
      </c>
      <c r="Y92" s="37" t="s">
        <v>202</v>
      </c>
      <c r="Z92" s="68">
        <v>55.686655999999999</v>
      </c>
      <c r="AA92" s="68">
        <v>37.414253000000002</v>
      </c>
      <c r="AB92" s="74" t="s">
        <v>142</v>
      </c>
      <c r="AC92" s="27" t="s">
        <v>351</v>
      </c>
    </row>
    <row r="93" spans="2:29" x14ac:dyDescent="0.2">
      <c r="B93" s="27">
        <v>82</v>
      </c>
      <c r="C93" s="27" t="s">
        <v>156</v>
      </c>
      <c r="D93" s="68" t="s">
        <v>234</v>
      </c>
      <c r="E93" s="69" t="s">
        <v>295</v>
      </c>
      <c r="F93" s="68" t="s">
        <v>33</v>
      </c>
      <c r="G93" s="68" t="s">
        <v>296</v>
      </c>
      <c r="H93" s="68" t="s">
        <v>55</v>
      </c>
      <c r="I93" s="27" t="s">
        <v>35</v>
      </c>
      <c r="J93" s="49" t="s">
        <v>350</v>
      </c>
      <c r="K93" s="71" t="s">
        <v>295</v>
      </c>
      <c r="L93" s="72" t="s">
        <v>295</v>
      </c>
      <c r="M93" s="75" t="s">
        <v>37</v>
      </c>
      <c r="N93" s="73">
        <v>1.29</v>
      </c>
      <c r="O93" s="73">
        <v>131.56</v>
      </c>
      <c r="P93" s="68"/>
      <c r="Q93" s="70">
        <f t="shared" si="11"/>
        <v>954849.6</v>
      </c>
      <c r="R93" s="87"/>
      <c r="S93" s="90"/>
      <c r="T93" s="34">
        <v>0</v>
      </c>
      <c r="U93" s="36">
        <v>0</v>
      </c>
      <c r="V93" s="75" t="s">
        <v>38</v>
      </c>
      <c r="W93" s="75" t="s">
        <v>38</v>
      </c>
      <c r="X93" s="75" t="s">
        <v>122</v>
      </c>
      <c r="Y93" s="37" t="s">
        <v>202</v>
      </c>
      <c r="Z93" s="79">
        <v>55.768667000000001</v>
      </c>
      <c r="AA93" s="79">
        <v>37.368636000000002</v>
      </c>
      <c r="AB93" s="74" t="s">
        <v>237</v>
      </c>
      <c r="AC93" s="27" t="s">
        <v>351</v>
      </c>
    </row>
    <row r="94" spans="2:29" x14ac:dyDescent="0.2">
      <c r="B94" s="27">
        <v>83</v>
      </c>
      <c r="C94" s="27" t="s">
        <v>156</v>
      </c>
      <c r="D94" s="68" t="s">
        <v>234</v>
      </c>
      <c r="E94" s="69" t="s">
        <v>297</v>
      </c>
      <c r="F94" s="68" t="s">
        <v>33</v>
      </c>
      <c r="G94" s="68" t="s">
        <v>298</v>
      </c>
      <c r="H94" s="68" t="s">
        <v>55</v>
      </c>
      <c r="I94" s="27" t="s">
        <v>35</v>
      </c>
      <c r="J94" s="49" t="s">
        <v>350</v>
      </c>
      <c r="K94" s="71" t="s">
        <v>297</v>
      </c>
      <c r="L94" s="72" t="s">
        <v>297</v>
      </c>
      <c r="M94" s="75" t="s">
        <v>37</v>
      </c>
      <c r="N94" s="73">
        <v>1.36</v>
      </c>
      <c r="O94" s="73">
        <v>138.56</v>
      </c>
      <c r="P94" s="68"/>
      <c r="Q94" s="70">
        <f>780735*1.2</f>
        <v>936882</v>
      </c>
      <c r="R94" s="87"/>
      <c r="S94" s="90"/>
      <c r="T94" s="34">
        <v>0</v>
      </c>
      <c r="U94" s="36">
        <v>0</v>
      </c>
      <c r="V94" s="75" t="s">
        <v>38</v>
      </c>
      <c r="W94" s="75" t="s">
        <v>38</v>
      </c>
      <c r="X94" s="75" t="s">
        <v>122</v>
      </c>
      <c r="Y94" s="37" t="s">
        <v>202</v>
      </c>
      <c r="Z94" s="79">
        <v>55.871245000000002</v>
      </c>
      <c r="AA94" s="79">
        <v>37.410527000000002</v>
      </c>
      <c r="AB94" s="74" t="s">
        <v>237</v>
      </c>
      <c r="AC94" s="27" t="s">
        <v>351</v>
      </c>
    </row>
    <row r="95" spans="2:29" x14ac:dyDescent="0.2">
      <c r="B95" s="27">
        <v>84</v>
      </c>
      <c r="C95" s="27" t="s">
        <v>156</v>
      </c>
      <c r="D95" s="68" t="s">
        <v>234</v>
      </c>
      <c r="E95" s="69" t="s">
        <v>299</v>
      </c>
      <c r="F95" s="68" t="s">
        <v>32</v>
      </c>
      <c r="G95" s="68" t="s">
        <v>300</v>
      </c>
      <c r="H95" s="68" t="s">
        <v>55</v>
      </c>
      <c r="I95" s="27" t="s">
        <v>35</v>
      </c>
      <c r="J95" s="49" t="s">
        <v>350</v>
      </c>
      <c r="K95" s="71" t="s">
        <v>299</v>
      </c>
      <c r="L95" s="72" t="s">
        <v>299</v>
      </c>
      <c r="M95" s="75" t="s">
        <v>37</v>
      </c>
      <c r="N95" s="73">
        <v>1.54</v>
      </c>
      <c r="O95" s="73">
        <v>156.78</v>
      </c>
      <c r="P95" s="68"/>
      <c r="Q95" s="70">
        <f>780735*1.2</f>
        <v>936882</v>
      </c>
      <c r="R95" s="87"/>
      <c r="S95" s="90"/>
      <c r="T95" s="34">
        <v>0</v>
      </c>
      <c r="U95" s="36">
        <v>0</v>
      </c>
      <c r="V95" s="75" t="s">
        <v>38</v>
      </c>
      <c r="W95" s="75" t="s">
        <v>38</v>
      </c>
      <c r="X95" s="75" t="s">
        <v>122</v>
      </c>
      <c r="Y95" s="37" t="s">
        <v>202</v>
      </c>
      <c r="Z95" s="79">
        <v>55.871245000000002</v>
      </c>
      <c r="AA95" s="79">
        <v>37.410527000000002</v>
      </c>
      <c r="AB95" s="74" t="s">
        <v>142</v>
      </c>
      <c r="AC95" s="27" t="s">
        <v>351</v>
      </c>
    </row>
    <row r="96" spans="2:29" x14ac:dyDescent="0.2">
      <c r="B96" s="27">
        <v>85</v>
      </c>
      <c r="C96" s="27" t="s">
        <v>156</v>
      </c>
      <c r="D96" s="68" t="s">
        <v>234</v>
      </c>
      <c r="E96" s="69" t="s">
        <v>301</v>
      </c>
      <c r="F96" s="68" t="s">
        <v>33</v>
      </c>
      <c r="G96" s="68" t="s">
        <v>302</v>
      </c>
      <c r="H96" s="68" t="s">
        <v>55</v>
      </c>
      <c r="I96" s="27" t="s">
        <v>35</v>
      </c>
      <c r="J96" s="49" t="s">
        <v>350</v>
      </c>
      <c r="K96" s="71" t="s">
        <v>301</v>
      </c>
      <c r="L96" s="72" t="s">
        <v>301</v>
      </c>
      <c r="M96" s="75" t="s">
        <v>37</v>
      </c>
      <c r="N96" s="73">
        <v>1.39</v>
      </c>
      <c r="O96" s="73">
        <v>141.09</v>
      </c>
      <c r="P96" s="68"/>
      <c r="Q96" s="70">
        <f>770040*1.2</f>
        <v>924048</v>
      </c>
      <c r="R96" s="87"/>
      <c r="S96" s="90"/>
      <c r="T96" s="34">
        <v>0</v>
      </c>
      <c r="U96" s="36">
        <v>0</v>
      </c>
      <c r="V96" s="75" t="s">
        <v>38</v>
      </c>
      <c r="W96" s="75" t="s">
        <v>38</v>
      </c>
      <c r="X96" s="75" t="s">
        <v>122</v>
      </c>
      <c r="Y96" s="37" t="s">
        <v>202</v>
      </c>
      <c r="Z96" s="79">
        <v>55.908746000000001</v>
      </c>
      <c r="AA96" s="79">
        <v>37.594365000000003</v>
      </c>
      <c r="AB96" s="74" t="s">
        <v>142</v>
      </c>
      <c r="AC96" s="27" t="s">
        <v>351</v>
      </c>
    </row>
    <row r="97" spans="2:29" x14ac:dyDescent="0.2">
      <c r="B97" s="27">
        <v>86</v>
      </c>
      <c r="C97" s="27" t="s">
        <v>156</v>
      </c>
      <c r="D97" s="68" t="s">
        <v>234</v>
      </c>
      <c r="E97" s="69" t="s">
        <v>303</v>
      </c>
      <c r="F97" s="68" t="s">
        <v>33</v>
      </c>
      <c r="G97" s="68" t="s">
        <v>304</v>
      </c>
      <c r="H97" s="68" t="s">
        <v>55</v>
      </c>
      <c r="I97" s="27" t="s">
        <v>35</v>
      </c>
      <c r="J97" s="49" t="s">
        <v>350</v>
      </c>
      <c r="K97" s="71" t="s">
        <v>303</v>
      </c>
      <c r="L97" s="72" t="s">
        <v>303</v>
      </c>
      <c r="M97" s="75" t="s">
        <v>37</v>
      </c>
      <c r="N97" s="73">
        <v>1.65</v>
      </c>
      <c r="O97" s="73">
        <v>167.53</v>
      </c>
      <c r="P97" s="68"/>
      <c r="Q97" s="70">
        <f>745200*1.2</f>
        <v>894240</v>
      </c>
      <c r="R97" s="87"/>
      <c r="S97" s="90"/>
      <c r="T97" s="34">
        <v>0</v>
      </c>
      <c r="U97" s="36">
        <v>0</v>
      </c>
      <c r="V97" s="75" t="s">
        <v>38</v>
      </c>
      <c r="W97" s="75" t="s">
        <v>38</v>
      </c>
      <c r="X97" s="75" t="s">
        <v>122</v>
      </c>
      <c r="Y97" s="37" t="s">
        <v>202</v>
      </c>
      <c r="Z97" s="79">
        <v>55.898426000000001</v>
      </c>
      <c r="AA97" s="79">
        <v>37.639192999999999</v>
      </c>
      <c r="AB97" s="74" t="s">
        <v>142</v>
      </c>
      <c r="AC97" s="27" t="s">
        <v>351</v>
      </c>
    </row>
    <row r="98" spans="2:29" x14ac:dyDescent="0.2">
      <c r="B98" s="27">
        <v>87</v>
      </c>
      <c r="C98" s="27" t="s">
        <v>156</v>
      </c>
      <c r="D98" s="68" t="s">
        <v>234</v>
      </c>
      <c r="E98" s="69" t="s">
        <v>305</v>
      </c>
      <c r="F98" s="68" t="s">
        <v>32</v>
      </c>
      <c r="G98" s="68" t="s">
        <v>306</v>
      </c>
      <c r="H98" s="68" t="s">
        <v>55</v>
      </c>
      <c r="I98" s="27" t="s">
        <v>35</v>
      </c>
      <c r="J98" s="49" t="s">
        <v>350</v>
      </c>
      <c r="K98" s="71" t="s">
        <v>305</v>
      </c>
      <c r="L98" s="72" t="s">
        <v>305</v>
      </c>
      <c r="M98" s="75" t="s">
        <v>37</v>
      </c>
      <c r="N98" s="73">
        <v>1.61</v>
      </c>
      <c r="O98" s="73">
        <v>162.32</v>
      </c>
      <c r="P98" s="68"/>
      <c r="Q98" s="70">
        <f>770040*1.2</f>
        <v>924048</v>
      </c>
      <c r="R98" s="87"/>
      <c r="S98" s="90"/>
      <c r="T98" s="34">
        <v>0</v>
      </c>
      <c r="U98" s="36">
        <v>0</v>
      </c>
      <c r="V98" s="75" t="s">
        <v>38</v>
      </c>
      <c r="W98" s="75" t="s">
        <v>38</v>
      </c>
      <c r="X98" s="75" t="s">
        <v>122</v>
      </c>
      <c r="Y98" s="37" t="s">
        <v>202</v>
      </c>
      <c r="Z98" s="79">
        <v>55.898426000000001</v>
      </c>
      <c r="AA98" s="79">
        <v>37.639192999999999</v>
      </c>
      <c r="AB98" s="74" t="s">
        <v>142</v>
      </c>
      <c r="AC98" s="27" t="s">
        <v>351</v>
      </c>
    </row>
    <row r="99" spans="2:29" x14ac:dyDescent="0.2">
      <c r="B99" s="27">
        <v>88</v>
      </c>
      <c r="C99" s="27" t="s">
        <v>156</v>
      </c>
      <c r="D99" s="68" t="s">
        <v>234</v>
      </c>
      <c r="E99" s="69" t="s">
        <v>307</v>
      </c>
      <c r="F99" s="68" t="s">
        <v>32</v>
      </c>
      <c r="G99" s="68" t="s">
        <v>308</v>
      </c>
      <c r="H99" s="68" t="s">
        <v>55</v>
      </c>
      <c r="I99" s="27" t="s">
        <v>35</v>
      </c>
      <c r="J99" s="49" t="s">
        <v>350</v>
      </c>
      <c r="K99" s="71" t="s">
        <v>307</v>
      </c>
      <c r="L99" s="72" t="s">
        <v>307</v>
      </c>
      <c r="M99" s="75" t="s">
        <v>37</v>
      </c>
      <c r="N99" s="73">
        <v>1.87</v>
      </c>
      <c r="O99" s="73">
        <v>189.43</v>
      </c>
      <c r="P99" s="68"/>
      <c r="Q99" s="70">
        <f>780735*1.2</f>
        <v>936882</v>
      </c>
      <c r="R99" s="87"/>
      <c r="S99" s="90"/>
      <c r="T99" s="34">
        <v>0</v>
      </c>
      <c r="U99" s="36">
        <v>0</v>
      </c>
      <c r="V99" s="75" t="s">
        <v>38</v>
      </c>
      <c r="W99" s="75" t="s">
        <v>38</v>
      </c>
      <c r="X99" s="75" t="s">
        <v>122</v>
      </c>
      <c r="Y99" s="37" t="s">
        <v>202</v>
      </c>
      <c r="Z99" s="79">
        <v>55.890293999999997</v>
      </c>
      <c r="AA99" s="79">
        <v>37.711556999999999</v>
      </c>
      <c r="AB99" s="74" t="s">
        <v>237</v>
      </c>
      <c r="AC99" s="27" t="s">
        <v>351</v>
      </c>
    </row>
    <row r="100" spans="2:29" x14ac:dyDescent="0.2">
      <c r="B100" s="27">
        <v>89</v>
      </c>
      <c r="C100" s="27" t="s">
        <v>156</v>
      </c>
      <c r="D100" s="68" t="s">
        <v>234</v>
      </c>
      <c r="E100" s="69" t="s">
        <v>309</v>
      </c>
      <c r="F100" s="68" t="s">
        <v>33</v>
      </c>
      <c r="G100" s="68" t="s">
        <v>310</v>
      </c>
      <c r="H100" s="68" t="s">
        <v>55</v>
      </c>
      <c r="I100" s="27" t="s">
        <v>35</v>
      </c>
      <c r="J100" s="49" t="s">
        <v>350</v>
      </c>
      <c r="K100" s="71" t="s">
        <v>309</v>
      </c>
      <c r="L100" s="72" t="s">
        <v>309</v>
      </c>
      <c r="M100" s="75" t="s">
        <v>37</v>
      </c>
      <c r="N100" s="73">
        <v>1.53</v>
      </c>
      <c r="O100" s="73">
        <v>154.63</v>
      </c>
      <c r="P100" s="68"/>
      <c r="Q100" s="70">
        <f t="shared" ref="Q100:Q105" si="12">745200*1.2</f>
        <v>894240</v>
      </c>
      <c r="R100" s="87"/>
      <c r="S100" s="90"/>
      <c r="T100" s="34">
        <v>0</v>
      </c>
      <c r="U100" s="36">
        <v>0</v>
      </c>
      <c r="V100" s="75" t="s">
        <v>38</v>
      </c>
      <c r="W100" s="75" t="s">
        <v>38</v>
      </c>
      <c r="X100" s="75" t="s">
        <v>122</v>
      </c>
      <c r="Y100" s="37" t="s">
        <v>202</v>
      </c>
      <c r="Z100" s="79">
        <v>55.658521</v>
      </c>
      <c r="AA100" s="79">
        <v>37.893295999999999</v>
      </c>
      <c r="AB100" s="74" t="s">
        <v>237</v>
      </c>
      <c r="AC100" s="27" t="s">
        <v>351</v>
      </c>
    </row>
    <row r="101" spans="2:29" x14ac:dyDescent="0.2">
      <c r="B101" s="27">
        <v>90</v>
      </c>
      <c r="C101" s="27" t="s">
        <v>156</v>
      </c>
      <c r="D101" s="68" t="s">
        <v>234</v>
      </c>
      <c r="E101" s="69" t="s">
        <v>311</v>
      </c>
      <c r="F101" s="68" t="s">
        <v>33</v>
      </c>
      <c r="G101" s="68" t="s">
        <v>312</v>
      </c>
      <c r="H101" s="68" t="s">
        <v>55</v>
      </c>
      <c r="I101" s="27" t="s">
        <v>35</v>
      </c>
      <c r="J101" s="49" t="s">
        <v>350</v>
      </c>
      <c r="K101" s="71" t="s">
        <v>313</v>
      </c>
      <c r="L101" s="72" t="s">
        <v>313</v>
      </c>
      <c r="M101" s="75" t="s">
        <v>37</v>
      </c>
      <c r="N101" s="73">
        <v>0.89</v>
      </c>
      <c r="O101" s="73">
        <v>88.56</v>
      </c>
      <c r="P101" s="68"/>
      <c r="Q101" s="70">
        <f t="shared" si="12"/>
        <v>894240</v>
      </c>
      <c r="R101" s="87"/>
      <c r="S101" s="90"/>
      <c r="T101" s="34">
        <v>0</v>
      </c>
      <c r="U101" s="36">
        <v>0</v>
      </c>
      <c r="V101" s="75" t="s">
        <v>38</v>
      </c>
      <c r="W101" s="75" t="s">
        <v>38</v>
      </c>
      <c r="X101" s="75" t="s">
        <v>122</v>
      </c>
      <c r="Y101" s="37" t="s">
        <v>202</v>
      </c>
      <c r="Z101" s="79">
        <v>55.745184000000002</v>
      </c>
      <c r="AA101" s="79">
        <v>37.858271999999999</v>
      </c>
      <c r="AB101" s="74" t="s">
        <v>237</v>
      </c>
      <c r="AC101" s="27" t="s">
        <v>351</v>
      </c>
    </row>
    <row r="102" spans="2:29" x14ac:dyDescent="0.2">
      <c r="B102" s="27">
        <v>91</v>
      </c>
      <c r="C102" s="27" t="s">
        <v>156</v>
      </c>
      <c r="D102" s="68" t="s">
        <v>234</v>
      </c>
      <c r="E102" s="69" t="s">
        <v>314</v>
      </c>
      <c r="F102" s="68" t="s">
        <v>32</v>
      </c>
      <c r="G102" s="68" t="s">
        <v>315</v>
      </c>
      <c r="H102" s="68" t="s">
        <v>55</v>
      </c>
      <c r="I102" s="27" t="s">
        <v>35</v>
      </c>
      <c r="J102" s="49" t="s">
        <v>350</v>
      </c>
      <c r="K102" s="71" t="s">
        <v>314</v>
      </c>
      <c r="L102" s="72" t="s">
        <v>314</v>
      </c>
      <c r="M102" s="75" t="s">
        <v>37</v>
      </c>
      <c r="N102" s="73">
        <v>0.96</v>
      </c>
      <c r="O102" s="73">
        <v>96.98</v>
      </c>
      <c r="P102" s="68"/>
      <c r="Q102" s="70">
        <f t="shared" si="12"/>
        <v>894240</v>
      </c>
      <c r="R102" s="87"/>
      <c r="S102" s="90"/>
      <c r="T102" s="34">
        <v>0</v>
      </c>
      <c r="U102" s="36">
        <v>0</v>
      </c>
      <c r="V102" s="75" t="s">
        <v>38</v>
      </c>
      <c r="W102" s="75" t="s">
        <v>38</v>
      </c>
      <c r="X102" s="75" t="s">
        <v>122</v>
      </c>
      <c r="Y102" s="37" t="s">
        <v>202</v>
      </c>
      <c r="Z102" s="79">
        <v>55.745184000000002</v>
      </c>
      <c r="AA102" s="79">
        <v>37.858271999999999</v>
      </c>
      <c r="AB102" s="74" t="s">
        <v>237</v>
      </c>
      <c r="AC102" s="27" t="s">
        <v>351</v>
      </c>
    </row>
    <row r="103" spans="2:29" x14ac:dyDescent="0.2">
      <c r="B103" s="27">
        <v>92</v>
      </c>
      <c r="C103" s="27" t="s">
        <v>156</v>
      </c>
      <c r="D103" s="68" t="s">
        <v>234</v>
      </c>
      <c r="E103" s="69" t="s">
        <v>316</v>
      </c>
      <c r="F103" s="68" t="s">
        <v>33</v>
      </c>
      <c r="G103" s="68" t="s">
        <v>317</v>
      </c>
      <c r="H103" s="68" t="s">
        <v>55</v>
      </c>
      <c r="I103" s="27" t="s">
        <v>35</v>
      </c>
      <c r="J103" s="49" t="s">
        <v>350</v>
      </c>
      <c r="K103" s="71" t="s">
        <v>316</v>
      </c>
      <c r="L103" s="72" t="s">
        <v>316</v>
      </c>
      <c r="M103" s="75" t="s">
        <v>37</v>
      </c>
      <c r="N103" s="73">
        <v>0.94</v>
      </c>
      <c r="O103" s="73">
        <v>96.73</v>
      </c>
      <c r="P103" s="68"/>
      <c r="Q103" s="70">
        <f t="shared" si="12"/>
        <v>894240</v>
      </c>
      <c r="R103" s="87"/>
      <c r="S103" s="90"/>
      <c r="T103" s="34">
        <v>0</v>
      </c>
      <c r="U103" s="36">
        <v>0</v>
      </c>
      <c r="V103" s="75" t="s">
        <v>38</v>
      </c>
      <c r="W103" s="75" t="s">
        <v>38</v>
      </c>
      <c r="X103" s="75" t="s">
        <v>122</v>
      </c>
      <c r="Y103" s="37" t="s">
        <v>202</v>
      </c>
      <c r="Z103" s="79">
        <v>55.874749999999999</v>
      </c>
      <c r="AA103" s="79">
        <v>37.330663999999999</v>
      </c>
      <c r="AB103" s="74" t="s">
        <v>142</v>
      </c>
      <c r="AC103" s="27" t="s">
        <v>351</v>
      </c>
    </row>
    <row r="104" spans="2:29" x14ac:dyDescent="0.2">
      <c r="B104" s="27">
        <v>93</v>
      </c>
      <c r="C104" s="27" t="s">
        <v>156</v>
      </c>
      <c r="D104" s="68" t="s">
        <v>234</v>
      </c>
      <c r="E104" s="69" t="s">
        <v>318</v>
      </c>
      <c r="F104" s="68" t="s">
        <v>32</v>
      </c>
      <c r="G104" s="68" t="s">
        <v>319</v>
      </c>
      <c r="H104" s="68" t="s">
        <v>55</v>
      </c>
      <c r="I104" s="27" t="s">
        <v>35</v>
      </c>
      <c r="J104" s="49" t="s">
        <v>350</v>
      </c>
      <c r="K104" s="71" t="s">
        <v>318</v>
      </c>
      <c r="L104" s="72" t="s">
        <v>318</v>
      </c>
      <c r="M104" s="75" t="s">
        <v>37</v>
      </c>
      <c r="N104" s="73">
        <v>1.72</v>
      </c>
      <c r="O104" s="73">
        <v>171.34</v>
      </c>
      <c r="P104" s="68"/>
      <c r="Q104" s="70">
        <f t="shared" si="12"/>
        <v>894240</v>
      </c>
      <c r="R104" s="87"/>
      <c r="S104" s="90"/>
      <c r="T104" s="34">
        <v>0</v>
      </c>
      <c r="U104" s="36">
        <v>0</v>
      </c>
      <c r="V104" s="75" t="s">
        <v>38</v>
      </c>
      <c r="W104" s="75" t="s">
        <v>38</v>
      </c>
      <c r="X104" s="75" t="s">
        <v>122</v>
      </c>
      <c r="Y104" s="37" t="s">
        <v>202</v>
      </c>
      <c r="Z104" s="79">
        <v>55.892834999999998</v>
      </c>
      <c r="AA104" s="79">
        <v>37.486156000000001</v>
      </c>
      <c r="AB104" s="74" t="s">
        <v>142</v>
      </c>
      <c r="AC104" s="27" t="s">
        <v>351</v>
      </c>
    </row>
    <row r="105" spans="2:29" x14ac:dyDescent="0.2">
      <c r="B105" s="27">
        <v>94</v>
      </c>
      <c r="C105" s="27" t="s">
        <v>156</v>
      </c>
      <c r="D105" s="68" t="s">
        <v>234</v>
      </c>
      <c r="E105" s="69" t="s">
        <v>320</v>
      </c>
      <c r="F105" s="68" t="s">
        <v>33</v>
      </c>
      <c r="G105" s="68" t="s">
        <v>321</v>
      </c>
      <c r="H105" s="68" t="s">
        <v>55</v>
      </c>
      <c r="I105" s="27" t="s">
        <v>35</v>
      </c>
      <c r="J105" s="49" t="s">
        <v>350</v>
      </c>
      <c r="K105" s="71" t="s">
        <v>320</v>
      </c>
      <c r="L105" s="72" t="s">
        <v>320</v>
      </c>
      <c r="M105" s="75" t="s">
        <v>37</v>
      </c>
      <c r="N105" s="73">
        <v>1.29</v>
      </c>
      <c r="O105" s="73">
        <v>132.93</v>
      </c>
      <c r="P105" s="68"/>
      <c r="Q105" s="70">
        <f t="shared" si="12"/>
        <v>894240</v>
      </c>
      <c r="R105" s="87"/>
      <c r="S105" s="90"/>
      <c r="T105" s="34">
        <v>0</v>
      </c>
      <c r="U105" s="36">
        <v>0</v>
      </c>
      <c r="V105" s="75" t="s">
        <v>38</v>
      </c>
      <c r="W105" s="75" t="s">
        <v>38</v>
      </c>
      <c r="X105" s="75" t="s">
        <v>122</v>
      </c>
      <c r="Y105" s="37" t="s">
        <v>202</v>
      </c>
      <c r="Z105" s="79">
        <v>55.892834999999998</v>
      </c>
      <c r="AA105" s="79">
        <v>37.486156000000001</v>
      </c>
      <c r="AB105" s="74" t="s">
        <v>237</v>
      </c>
      <c r="AC105" s="27" t="s">
        <v>351</v>
      </c>
    </row>
    <row r="106" spans="2:29" x14ac:dyDescent="0.2">
      <c r="B106" s="27">
        <v>95</v>
      </c>
      <c r="C106" s="27" t="s">
        <v>156</v>
      </c>
      <c r="D106" s="68" t="s">
        <v>234</v>
      </c>
      <c r="E106" s="69" t="s">
        <v>322</v>
      </c>
      <c r="F106" s="68" t="s">
        <v>32</v>
      </c>
      <c r="G106" s="68" t="s">
        <v>323</v>
      </c>
      <c r="H106" s="68" t="s">
        <v>55</v>
      </c>
      <c r="I106" s="27" t="s">
        <v>35</v>
      </c>
      <c r="J106" s="49" t="s">
        <v>350</v>
      </c>
      <c r="K106" s="71" t="s">
        <v>322</v>
      </c>
      <c r="L106" s="72" t="s">
        <v>322</v>
      </c>
      <c r="M106" s="75" t="s">
        <v>37</v>
      </c>
      <c r="N106" s="73">
        <v>1.1200000000000001</v>
      </c>
      <c r="O106" s="73">
        <v>115.63</v>
      </c>
      <c r="P106" s="68"/>
      <c r="Q106" s="70">
        <f t="shared" ref="Q106:Q108" si="13">770040*1.2</f>
        <v>924048</v>
      </c>
      <c r="R106" s="87"/>
      <c r="S106" s="90"/>
      <c r="T106" s="34">
        <v>0</v>
      </c>
      <c r="U106" s="36">
        <v>0</v>
      </c>
      <c r="V106" s="75" t="s">
        <v>38</v>
      </c>
      <c r="W106" s="75" t="s">
        <v>38</v>
      </c>
      <c r="X106" s="75" t="s">
        <v>122</v>
      </c>
      <c r="Y106" s="37" t="s">
        <v>202</v>
      </c>
      <c r="Z106" s="79">
        <v>55.567571000000001</v>
      </c>
      <c r="AA106" s="79">
        <v>37.693576999999998</v>
      </c>
      <c r="AB106" s="74" t="s">
        <v>142</v>
      </c>
      <c r="AC106" s="27" t="s">
        <v>351</v>
      </c>
    </row>
    <row r="107" spans="2:29" x14ac:dyDescent="0.2">
      <c r="B107" s="27">
        <v>96</v>
      </c>
      <c r="C107" s="27" t="s">
        <v>156</v>
      </c>
      <c r="D107" s="68" t="s">
        <v>234</v>
      </c>
      <c r="E107" s="69" t="s">
        <v>324</v>
      </c>
      <c r="F107" s="68" t="s">
        <v>33</v>
      </c>
      <c r="G107" s="68" t="s">
        <v>325</v>
      </c>
      <c r="H107" s="68" t="s">
        <v>55</v>
      </c>
      <c r="I107" s="27" t="s">
        <v>35</v>
      </c>
      <c r="J107" s="49" t="s">
        <v>350</v>
      </c>
      <c r="K107" s="71" t="s">
        <v>324</v>
      </c>
      <c r="L107" s="72" t="s">
        <v>324</v>
      </c>
      <c r="M107" s="75" t="s">
        <v>37</v>
      </c>
      <c r="N107" s="73">
        <v>1.1100000000000001</v>
      </c>
      <c r="O107" s="73">
        <v>113.91</v>
      </c>
      <c r="P107" s="68"/>
      <c r="Q107" s="70">
        <f t="shared" si="13"/>
        <v>924048</v>
      </c>
      <c r="R107" s="87"/>
      <c r="S107" s="90"/>
      <c r="T107" s="34">
        <v>0</v>
      </c>
      <c r="U107" s="36">
        <v>0</v>
      </c>
      <c r="V107" s="75" t="s">
        <v>38</v>
      </c>
      <c r="W107" s="75" t="s">
        <v>38</v>
      </c>
      <c r="X107" s="75" t="s">
        <v>122</v>
      </c>
      <c r="Y107" s="37" t="s">
        <v>202</v>
      </c>
      <c r="Z107" s="79">
        <v>55.567571000000001</v>
      </c>
      <c r="AA107" s="79">
        <v>37.693576999999998</v>
      </c>
      <c r="AB107" s="74" t="s">
        <v>237</v>
      </c>
      <c r="AC107" s="27" t="s">
        <v>351</v>
      </c>
    </row>
    <row r="108" spans="2:29" x14ac:dyDescent="0.2">
      <c r="B108" s="27">
        <v>97</v>
      </c>
      <c r="C108" s="27" t="s">
        <v>156</v>
      </c>
      <c r="D108" s="68" t="s">
        <v>234</v>
      </c>
      <c r="E108" s="69" t="s">
        <v>326</v>
      </c>
      <c r="F108" s="68" t="s">
        <v>33</v>
      </c>
      <c r="G108" s="68" t="s">
        <v>327</v>
      </c>
      <c r="H108" s="68" t="s">
        <v>55</v>
      </c>
      <c r="I108" s="27" t="s">
        <v>35</v>
      </c>
      <c r="J108" s="49" t="s">
        <v>350</v>
      </c>
      <c r="K108" s="71" t="s">
        <v>326</v>
      </c>
      <c r="L108" s="72" t="s">
        <v>326</v>
      </c>
      <c r="M108" s="75" t="s">
        <v>37</v>
      </c>
      <c r="N108" s="73">
        <v>1.49</v>
      </c>
      <c r="O108" s="73">
        <v>154.32</v>
      </c>
      <c r="P108" s="68"/>
      <c r="Q108" s="70">
        <f t="shared" si="13"/>
        <v>924048</v>
      </c>
      <c r="R108" s="87"/>
      <c r="S108" s="90"/>
      <c r="T108" s="34">
        <v>0</v>
      </c>
      <c r="U108" s="36">
        <v>0</v>
      </c>
      <c r="V108" s="75" t="s">
        <v>38</v>
      </c>
      <c r="W108" s="75" t="s">
        <v>38</v>
      </c>
      <c r="X108" s="75" t="s">
        <v>122</v>
      </c>
      <c r="Y108" s="37" t="s">
        <v>202</v>
      </c>
      <c r="Z108" s="79">
        <v>55.780914000000003</v>
      </c>
      <c r="AA108" s="79">
        <v>37.856828</v>
      </c>
      <c r="AB108" s="74" t="s">
        <v>237</v>
      </c>
      <c r="AC108" s="27" t="s">
        <v>351</v>
      </c>
    </row>
    <row r="109" spans="2:29" x14ac:dyDescent="0.2">
      <c r="B109" s="27">
        <v>98</v>
      </c>
      <c r="C109" s="27" t="s">
        <v>156</v>
      </c>
      <c r="D109" s="68" t="s">
        <v>234</v>
      </c>
      <c r="E109" s="69" t="s">
        <v>328</v>
      </c>
      <c r="F109" s="68" t="s">
        <v>33</v>
      </c>
      <c r="G109" s="68" t="s">
        <v>329</v>
      </c>
      <c r="H109" s="68" t="s">
        <v>55</v>
      </c>
      <c r="I109" s="27" t="s">
        <v>35</v>
      </c>
      <c r="J109" s="49" t="s">
        <v>350</v>
      </c>
      <c r="K109" s="71" t="s">
        <v>328</v>
      </c>
      <c r="L109" s="72" t="s">
        <v>328</v>
      </c>
      <c r="M109" s="75" t="s">
        <v>37</v>
      </c>
      <c r="N109" s="73">
        <v>1.58</v>
      </c>
      <c r="O109" s="73">
        <v>161.78</v>
      </c>
      <c r="P109" s="68"/>
      <c r="Q109" s="70">
        <f>745200*1.2</f>
        <v>894240</v>
      </c>
      <c r="R109" s="88"/>
      <c r="S109" s="91"/>
      <c r="T109" s="34">
        <v>0</v>
      </c>
      <c r="U109" s="36">
        <v>0</v>
      </c>
      <c r="V109" s="75" t="s">
        <v>38</v>
      </c>
      <c r="W109" s="75" t="s">
        <v>38</v>
      </c>
      <c r="X109" s="75" t="s">
        <v>122</v>
      </c>
      <c r="Y109" s="37" t="s">
        <v>202</v>
      </c>
      <c r="Z109" s="79">
        <v>55.886702</v>
      </c>
      <c r="AA109" s="79">
        <v>37.733009000000003</v>
      </c>
      <c r="AB109" s="74" t="s">
        <v>142</v>
      </c>
      <c r="AC109" s="27" t="s">
        <v>351</v>
      </c>
    </row>
    <row r="110" spans="2:29" x14ac:dyDescent="0.25">
      <c r="S110" s="81">
        <f>SUM(S12:S109)</f>
        <v>12024910</v>
      </c>
    </row>
  </sheetData>
  <autoFilter ref="B11:AC67" xr:uid="{94A2A282-F0B3-48CB-8D5B-785EE8A5843E}"/>
  <mergeCells count="2">
    <mergeCell ref="R66:R109"/>
    <mergeCell ref="S66:S109"/>
  </mergeCells>
  <conditionalFormatting sqref="G44:G61">
    <cfRule type="duplicateValues" dxfId="0" priority="26"/>
  </conditionalFormatting>
  <hyperlinks>
    <hyperlink ref="K12" r:id="rId1" xr:uid="{4565F5C3-5445-4FC1-B095-C8886380CDF2}"/>
    <hyperlink ref="K13" r:id="rId2" xr:uid="{4AF3D7C2-7B92-4191-86CF-06687718E3CD}"/>
    <hyperlink ref="L12" r:id="rId3" xr:uid="{9C3FCB08-FBDA-474B-AC2C-82548228B1B6}"/>
    <hyperlink ref="L13" r:id="rId4" xr:uid="{F338C81D-A783-46F4-A808-13BF35D849C7}"/>
    <hyperlink ref="AB12" r:id="rId5" xr:uid="{C2EAC3D3-24D2-4E9A-BA2F-EF06DA782145}"/>
    <hyperlink ref="AB13" r:id="rId6" xr:uid="{83F2B5B8-280D-46F2-B760-84456C1F35E3}"/>
    <hyperlink ref="K14" r:id="rId7" xr:uid="{7AEF623E-FC54-452D-BF11-B5124A126369}"/>
    <hyperlink ref="K15" r:id="rId8" xr:uid="{7CB3DC84-3422-4164-ADC4-E7069DB824BE}"/>
    <hyperlink ref="K16" r:id="rId9" xr:uid="{E0E0B40A-B18E-4486-BF56-95912B882002}"/>
    <hyperlink ref="K17" r:id="rId10" xr:uid="{391876BF-70C6-42BD-8942-1B3B0B338D89}"/>
    <hyperlink ref="L14" r:id="rId11" xr:uid="{3EC17231-EF02-46BF-9F6A-1B024903DD2D}"/>
    <hyperlink ref="L15" r:id="rId12" xr:uid="{EDFD3310-0881-4FA0-867B-64E682CBFC97}"/>
    <hyperlink ref="L16" r:id="rId13" xr:uid="{E85EB498-F4B0-4663-8D4B-83EC802B2536}"/>
    <hyperlink ref="L17" r:id="rId14" xr:uid="{0007A0EA-AB86-4776-A9D3-1AF08A710570}"/>
    <hyperlink ref="AB14" r:id="rId15" xr:uid="{E9526191-5296-4A56-930D-CE3B442ED657}"/>
    <hyperlink ref="AB15" r:id="rId16" xr:uid="{0E3EB006-1085-418A-A586-39800F58671D}"/>
    <hyperlink ref="AB16" r:id="rId17" xr:uid="{69204BC6-92CA-4B73-BDCE-4719BA67BD7A}"/>
    <hyperlink ref="AB17" r:id="rId18" xr:uid="{A8ED8BA6-836A-4A54-ABEC-1AEFAEFED0CC}"/>
    <hyperlink ref="K18" r:id="rId19" xr:uid="{BFC0B461-812E-4078-9DDD-0390349CED0C}"/>
    <hyperlink ref="K19" r:id="rId20" xr:uid="{BE1A2805-1EA4-4FEA-B493-4B5B6245C339}"/>
    <hyperlink ref="K20" r:id="rId21" xr:uid="{684FA62F-7963-46D3-8989-FC01B1ED8F40}"/>
    <hyperlink ref="K21" r:id="rId22" xr:uid="{647A1B52-D817-41A9-91AF-B16B07F2F55F}"/>
    <hyperlink ref="K22" r:id="rId23" xr:uid="{5788C355-3896-46CA-9625-E2D9190A752D}"/>
    <hyperlink ref="K23" r:id="rId24" xr:uid="{916B37FD-9DD1-4905-97A3-96017B16EA90}"/>
    <hyperlink ref="K24" r:id="rId25" xr:uid="{965BBB56-F50F-4BA1-AC22-099C2FE0A409}"/>
    <hyperlink ref="K25" r:id="rId26" xr:uid="{E1A1B85E-79DE-4623-8893-E3440679DFF2}"/>
    <hyperlink ref="K26" r:id="rId27" xr:uid="{BAB18529-4873-4CFC-9D4D-CEB95DE5543D}"/>
    <hyperlink ref="K27" r:id="rId28" xr:uid="{BEA90545-3361-40D1-A843-FCCD30487BE1}"/>
    <hyperlink ref="K28" r:id="rId29" xr:uid="{FEF56046-696F-43FF-9B5E-38F171609651}"/>
    <hyperlink ref="L18" r:id="rId30" xr:uid="{71685099-1FFD-42D2-A526-1E9A256131CC}"/>
    <hyperlink ref="L19" r:id="rId31" xr:uid="{19D780F9-3D44-41EF-9C69-46046DBD9A67}"/>
    <hyperlink ref="L20" r:id="rId32" xr:uid="{7AF14A66-E476-4F7F-AED1-2CB0492B8905}"/>
    <hyperlink ref="L21" r:id="rId33" xr:uid="{DA610F64-AF63-436C-A875-AF8CE910B020}"/>
    <hyperlink ref="L22" r:id="rId34" xr:uid="{3C8D0266-FCA3-4C7F-B607-B22B917A7FE7}"/>
    <hyperlink ref="L23" r:id="rId35" xr:uid="{8194ECAC-D083-4FD5-ACD4-378F04969DF6}"/>
    <hyperlink ref="L24" r:id="rId36" xr:uid="{04A449CD-8C18-4C68-A757-9419FBFA6AB4}"/>
    <hyperlink ref="L25" r:id="rId37" xr:uid="{C33F5553-1256-4E83-BB49-E60853951B3D}"/>
    <hyperlink ref="L26" r:id="rId38" xr:uid="{13E12B7A-32E9-479A-8B93-3C5917CCDEE2}"/>
    <hyperlink ref="L27" r:id="rId39" xr:uid="{4502B526-D0E9-4839-AACE-61D22055838E}"/>
    <hyperlink ref="L28" r:id="rId40" xr:uid="{8A260F0B-EDF7-439C-ABFB-3CE5247D61DA}"/>
    <hyperlink ref="AB18" r:id="rId41" xr:uid="{6E345678-90F9-4653-A944-D64F3D906C60}"/>
    <hyperlink ref="AB19" r:id="rId42" xr:uid="{5941361F-AA78-4FF4-92D3-84AE85EC9D1C}"/>
    <hyperlink ref="AB20" r:id="rId43" xr:uid="{4A90AC98-5F85-4253-AE48-21FBE18413B3}"/>
    <hyperlink ref="AB21" r:id="rId44" xr:uid="{BA904413-BAC7-4F62-9F87-03F7193BFF31}"/>
    <hyperlink ref="AB22" r:id="rId45" xr:uid="{AFA87A3C-4273-4BD9-826B-FEABCEB13287}"/>
    <hyperlink ref="AB23" r:id="rId46" xr:uid="{6EC39EBC-D208-4897-83B4-ED896559111A}"/>
    <hyperlink ref="AB24" r:id="rId47" xr:uid="{263AB52E-E624-4B05-A3D2-65FA5546F027}"/>
    <hyperlink ref="AB25" r:id="rId48" xr:uid="{8B59A750-B2D6-4718-93E0-E1B8A1C3B584}"/>
    <hyperlink ref="AB26" r:id="rId49" xr:uid="{51DAD9CE-F8CB-440E-967D-65845A846FAC}"/>
    <hyperlink ref="AB27" r:id="rId50" xr:uid="{6D6EEC94-AC2B-4E80-8C2D-9C42E8367120}"/>
    <hyperlink ref="AB28" r:id="rId51" xr:uid="{129FE6AF-FE35-4FE8-A221-769CC5E2935B}"/>
    <hyperlink ref="K29" r:id="rId52" display="https://www.mosoblreclama.ru/product/901" xr:uid="{C67159B3-BC84-4245-A0D4-292621605178}"/>
    <hyperlink ref="K30" r:id="rId53" display="https://www.mosoblreclama.ru/product/1001702" xr:uid="{4D008942-70D0-46F4-87A3-4E8868327123}"/>
    <hyperlink ref="K31" r:id="rId54" display="https://www.mosoblreclama.ru/product/1221" xr:uid="{8FC9B32A-C185-47B7-B0C9-CB11E9B85DFA}"/>
    <hyperlink ref="K32" r:id="rId55" display="https://www.mosoblreclama.ru/product/833" xr:uid="{F82B6E43-1ED3-455C-A4AF-43FEB177E170}"/>
    <hyperlink ref="K33" r:id="rId56" display="https://www.mosoblreclama.ru/product/1000973" xr:uid="{D939243B-39F5-4EE5-9BA6-B7EE5D94C4C8}"/>
    <hyperlink ref="K34" r:id="rId57" display="https://www.mosoblreclama.ru/product/1000983" xr:uid="{535EF5A1-B23C-4197-8CC1-34F27C3E3FDC}"/>
    <hyperlink ref="K35" r:id="rId58" display="https://www.mosoblreclama.ru/product/427" xr:uid="{772A0E80-FCB2-4FFF-ADA0-127F9A543717}"/>
    <hyperlink ref="K36" r:id="rId59" display="https://www.mosoblreclama.ru/product/1001679" xr:uid="{E86D34F0-408C-44A5-899D-5684139BE5DC}"/>
    <hyperlink ref="K37" r:id="rId60" display="https://www.mosoblreclama.ru/product/904" xr:uid="{FC019D46-8067-40A1-91C2-10952B586344}"/>
    <hyperlink ref="L29" r:id="rId61" display="https://www.mosoblreclama.ru/product/901" xr:uid="{EB4E59CA-4F3C-48E5-8FD9-16BE791A15E5}"/>
    <hyperlink ref="L30" r:id="rId62" display="https://www.mosoblreclama.ru/product/1001702" xr:uid="{51121183-5D1E-4025-8DBF-16343336E6BD}"/>
    <hyperlink ref="L31" r:id="rId63" display="https://www.mosoblreclama.ru/product/1221" xr:uid="{87E61D94-5A75-4138-AD21-457C154E1E51}"/>
    <hyperlink ref="L32" r:id="rId64" display="https://www.mosoblreclama.ru/product/833" xr:uid="{20DCBA5F-A9B7-48BC-B1F9-E31BA8651892}"/>
    <hyperlink ref="L33" r:id="rId65" display="https://www.mosoblreclama.ru/product/1000973" xr:uid="{3F6635D9-B726-4486-BCC1-049C5306CA15}"/>
    <hyperlink ref="L34" r:id="rId66" display="https://www.mosoblreclama.ru/product/1000983" xr:uid="{5ACBD355-06F9-40B3-9AB6-34819B257CFD}"/>
    <hyperlink ref="L35" r:id="rId67" display="https://www.mosoblreclama.ru/product/427" xr:uid="{CDFCE089-6F8E-47B2-A474-C1487E394553}"/>
    <hyperlink ref="L36" r:id="rId68" display="https://www.mosoblreclama.ru/product/1001679" xr:uid="{09D5AC37-7358-4D12-A4BA-23F6245EC11C}"/>
    <hyperlink ref="L37" r:id="rId69" display="https://www.mosoblreclama.ru/product/904" xr:uid="{565C3808-C6C2-4BBC-9443-5D7F00D54CFC}"/>
    <hyperlink ref="AB29" r:id="rId70" display="https://www.mosoblreclama.ru/img/tt-video3x6.jpg" xr:uid="{F5D7E377-0926-4FA2-95D0-16A98DB1EA4C}"/>
    <hyperlink ref="AB30" r:id="rId71" display="https://www.mosoblreclama.ru/img/tt-video3x6.jpg" xr:uid="{073C2E7C-B611-493A-96D5-CE1C010E675A}"/>
    <hyperlink ref="AB31" r:id="rId72" display="https://www.mosoblreclama.ru/img/tt-video4x12.jpg" xr:uid="{CBEC8A01-630D-4E0A-9B3E-614103879A0C}"/>
    <hyperlink ref="AB32" r:id="rId73" display="https://www.mosoblreclama.ru/img/tt-video4x12.jpg" xr:uid="{AEDC00E5-FB8F-47AB-AD3E-194706850B1F}"/>
    <hyperlink ref="AB33" r:id="rId74" display="https://www.mosoblreclama.ru/img/tt-video4x12.jpg" xr:uid="{B1DD5F97-80A1-4E5C-8CFA-D0FE359B5165}"/>
    <hyperlink ref="AB34" r:id="rId75" display="https://www.mosoblreclama.ru/img/tt-video4x12.jpg" xr:uid="{58F54D0C-72F7-44A1-A0C2-C76CEC6F1408}"/>
    <hyperlink ref="AB35" r:id="rId76" display="https://www.mosoblreclama.ru/img/tt-video4x12.jpg" xr:uid="{502F4D8F-7817-4609-90C7-F0165C3C0723}"/>
    <hyperlink ref="AB36" r:id="rId77" display="https://www.mosoblreclama.ru/img/tt-video4x12.jpg" xr:uid="{1E0749A7-284E-49F2-A2FF-4DF21FF6764B}"/>
    <hyperlink ref="AB37" r:id="rId78" display="https://www.mosoblreclama.ru/img/tt-video4x12.jpg" xr:uid="{BA981777-49ED-4F15-A568-58AFAFE1121D}"/>
    <hyperlink ref="K38" r:id="rId79" xr:uid="{F2FE1C35-39A1-429B-844E-AAF58C289C84}"/>
    <hyperlink ref="L38" r:id="rId80" xr:uid="{C449B7EB-4D37-4657-9EAD-2FDB8D146BD9}"/>
    <hyperlink ref="AB38" r:id="rId81" xr:uid="{6000799D-C98E-446F-83EE-3BE66DC8C942}"/>
    <hyperlink ref="K39" r:id="rId82" xr:uid="{FCC50A43-CEED-4850-83FE-09CBE8A819E1}"/>
    <hyperlink ref="K40" r:id="rId83" xr:uid="{235ABADE-7674-470D-915F-C0388DF6F48E}"/>
    <hyperlink ref="L39" r:id="rId84" xr:uid="{DFB7F3CE-A572-4853-9BE3-BE1A98163224}"/>
    <hyperlink ref="L40" r:id="rId85" xr:uid="{53FB050B-9E22-4B6A-91EB-E212C8BC561D}"/>
    <hyperlink ref="AB40" r:id="rId86" xr:uid="{A3FD64BE-3E3A-4EB7-919A-026D34ABF6EC}"/>
    <hyperlink ref="AB39" r:id="rId87" xr:uid="{7BC796D6-4DEB-4DFA-A3ED-20EAD61B34D4}"/>
    <hyperlink ref="K41" r:id="rId88" xr:uid="{CBA5A667-F41D-4F1F-89EB-49CA32CE4E91}"/>
    <hyperlink ref="L41" r:id="rId89" xr:uid="{93148F0E-86AA-41EF-81B0-3C087E4F0D37}"/>
    <hyperlink ref="AB41" r:id="rId90" xr:uid="{646A9533-76ED-43B3-B1B9-B8E7B4F18878}"/>
    <hyperlink ref="K42" r:id="rId91" xr:uid="{204D2A31-EFA3-40C7-BA46-7062F75DBF3C}"/>
    <hyperlink ref="L42" r:id="rId92" xr:uid="{30321F44-74BB-4979-A798-9027A4E36827}"/>
    <hyperlink ref="AB42" r:id="rId93" xr:uid="{704DEB94-EF64-48DE-9C60-060CCDDC64E8}"/>
    <hyperlink ref="K43" r:id="rId94" xr:uid="{9EB5EC1C-9F22-4CE0-A2A8-D7AC76D0385D}"/>
    <hyperlink ref="L43" r:id="rId95" xr:uid="{B595FAFF-DFCD-4B89-A6F3-00229374AA2F}"/>
    <hyperlink ref="AB43" r:id="rId96" xr:uid="{94D7E554-A443-421E-A390-63069137A21D}"/>
    <hyperlink ref="K44" r:id="rId97" xr:uid="{88754C22-219E-4D60-9327-1F2D221F4D9C}"/>
    <hyperlink ref="K45" r:id="rId98" xr:uid="{30E3ECA0-3C76-4CD9-A458-CD0EAD965DDC}"/>
    <hyperlink ref="L44" r:id="rId99" xr:uid="{7C5CCE8D-CEEC-44CC-9FD2-1428B95B5A44}"/>
    <hyperlink ref="L45" r:id="rId100" xr:uid="{A514557F-8803-4365-8DB3-04362B522A7F}"/>
    <hyperlink ref="K46" r:id="rId101" xr:uid="{42E62800-2105-4943-91D2-FB0C3809BF0E}"/>
    <hyperlink ref="K47" r:id="rId102" xr:uid="{A2E24148-EE4F-4DC1-B06E-35987F13B8AC}"/>
    <hyperlink ref="K48" r:id="rId103" xr:uid="{5072AB15-BEFA-4174-9A96-3628409295B7}"/>
    <hyperlink ref="K50" r:id="rId104" xr:uid="{896C4549-97BC-4564-94BF-B7EDC4F9CD1F}"/>
    <hyperlink ref="K51" r:id="rId105" xr:uid="{3EA4EE02-684B-45A9-A3F1-57FF660C6341}"/>
    <hyperlink ref="K52" r:id="rId106" xr:uid="{548A6DB2-82D9-4E76-9B4A-0AAABEB5248E}"/>
    <hyperlink ref="K53" r:id="rId107" xr:uid="{DD5B620C-4EBC-4093-93BD-83C0AA0D8B50}"/>
    <hyperlink ref="K54" r:id="rId108" xr:uid="{EE88A942-F9C9-49E1-AA19-9BB32510A7FE}"/>
    <hyperlink ref="K55" r:id="rId109" xr:uid="{AEAD49B0-8D1B-4FAC-9C97-F79844187307}"/>
    <hyperlink ref="K56" r:id="rId110" xr:uid="{694D98CB-8CA1-441C-A4C9-EF6C60F62EA9}"/>
    <hyperlink ref="L46" r:id="rId111" xr:uid="{558B83B3-8545-49DE-B473-C73CD3E10FCA}"/>
    <hyperlink ref="L47" r:id="rId112" xr:uid="{FBEB04F9-4261-44D5-8E54-946C4AA69106}"/>
    <hyperlink ref="L48" r:id="rId113" xr:uid="{60C35487-ADF0-4DCF-B11A-B8936EFB1817}"/>
    <hyperlink ref="L50" r:id="rId114" xr:uid="{CA1DFE0B-E810-4E64-A2B5-59033F5631E1}"/>
    <hyperlink ref="L51" r:id="rId115" xr:uid="{AC18CAF2-8278-48B0-8D37-966B83BD1881}"/>
    <hyperlink ref="L52" r:id="rId116" xr:uid="{B8EF1CBD-4AC7-4D61-9D26-B87FB4BD33C8}"/>
    <hyperlink ref="L53" r:id="rId117" xr:uid="{36487E64-7D81-45BA-BA71-0D2373E15748}"/>
    <hyperlink ref="L54" r:id="rId118" xr:uid="{4D583F08-2BAC-4BCD-9314-501D2186CA45}"/>
    <hyperlink ref="L55" r:id="rId119" xr:uid="{386BF1C6-D297-46B4-982B-3C76F02E2058}"/>
    <hyperlink ref="L56" r:id="rId120" xr:uid="{E59056E9-A8F0-4680-8FCF-986882966E69}"/>
    <hyperlink ref="AB46" r:id="rId121" xr:uid="{554AD352-8D75-4691-AF0E-44153181D749}"/>
    <hyperlink ref="AB47" r:id="rId122" xr:uid="{9B11F72D-A80A-41F6-995B-758574C2830D}"/>
    <hyperlink ref="AB48" r:id="rId123" xr:uid="{8F579762-78E5-4712-A94F-6958FF1F30FA}"/>
    <hyperlink ref="AB49" r:id="rId124" xr:uid="{DD4940FF-6FC6-4BA9-A3F5-834A9ECB8A2D}"/>
    <hyperlink ref="AB50" r:id="rId125" xr:uid="{6D822BCB-CA0E-4C8F-B45A-69349429864C}"/>
    <hyperlink ref="AB51" r:id="rId126" xr:uid="{2846E9B6-9D6B-451F-8A28-676EF8A0C747}"/>
    <hyperlink ref="AB52" r:id="rId127" xr:uid="{5B88ECEF-2BAC-4D9E-9DA4-4350E8C31E18}"/>
    <hyperlink ref="AB53" r:id="rId128" xr:uid="{010F5581-42EA-4334-A0E2-EF0B653669B7}"/>
    <hyperlink ref="AB54" r:id="rId129" xr:uid="{8F8C08F1-631F-493D-90D7-60C6261603E0}"/>
    <hyperlink ref="AB55" r:id="rId130" xr:uid="{CF915EDE-3C5A-4446-B03F-32A8600CC9E9}"/>
    <hyperlink ref="AB56" r:id="rId131" xr:uid="{B4ACEA02-BEFA-48B1-AF4D-EB778FEFF577}"/>
    <hyperlink ref="AB44" r:id="rId132" xr:uid="{3D5547B6-35EB-4751-8865-457077FC120A}"/>
    <hyperlink ref="AB45" r:id="rId133" xr:uid="{42A4ABA2-01D3-4BDB-8BBB-096187BA94D7}"/>
    <hyperlink ref="K57" r:id="rId134" display="https://www.mosoblreclama.ru/product/1001642" xr:uid="{CAC04417-DFA1-4236-83DA-713A5A764C91}"/>
    <hyperlink ref="K58" r:id="rId135" display="https://www.mosoblreclama.ru/product/111999" xr:uid="{415C21B5-F659-4934-8899-CB2944EEDA3A}"/>
    <hyperlink ref="K59" r:id="rId136" display="https://www.mosoblreclama.ru/product/830" xr:uid="{26426ACE-6411-4943-9FAE-A9A099ADE0F4}"/>
    <hyperlink ref="K60" r:id="rId137" display="https://www.mosoblreclama.ru/product/871" xr:uid="{5F3854F4-78DC-47A0-91CC-8D348BBC33E9}"/>
    <hyperlink ref="L57" r:id="rId138" display="https://www.mosoblreclama.ru/product/1001642" xr:uid="{86A22300-3EE7-4CF5-AC30-EC822A0AB924}"/>
    <hyperlink ref="L58" r:id="rId139" display="https://www.mosoblreclama.ru/product/111999" xr:uid="{7C1F7F88-DC33-4E01-A7B1-48A319CCFE66}"/>
    <hyperlink ref="L59" r:id="rId140" display="https://www.mosoblreclama.ru/product/830" xr:uid="{0C97F07B-FB26-4E87-84CC-123673A0B3FB}"/>
    <hyperlink ref="L60" r:id="rId141" display="https://www.mosoblreclama.ru/product/871" xr:uid="{02551BBB-5204-4E90-9A2C-1B4168782B4F}"/>
    <hyperlink ref="AB57" r:id="rId142" display="https://www.mosoblreclama.ru/img/tt-video3x6.jpg" xr:uid="{C08616D8-095B-4AA1-97C7-55F32E3CBF60}"/>
    <hyperlink ref="AB58" r:id="rId143" display="https://www.mosoblreclama.ru/img/tt-video5x15(17km).jpg" xr:uid="{24913DEB-47F0-4B86-9146-C256F09CE3D7}"/>
    <hyperlink ref="AB59" r:id="rId144" display="https://www.mosoblreclama.ru/img/tt-video4x12.jpg" xr:uid="{707C8069-C0B5-40EA-947F-BE10C9C795DC}"/>
    <hyperlink ref="AB60" r:id="rId145" display="https://www.mosoblreclama.ru/img/tt-video4x12.jpg" xr:uid="{B72620A1-450F-45E2-A874-992D7711D47B}"/>
    <hyperlink ref="K61:L61" r:id="rId146" tooltip="Ссылка" display="Дмитровское шоссе, А104, 25,78 км., (7 км. от МКАД) (А) из Москвы старт 20.06.21" xr:uid="{21358F39-2E1A-4BA6-9E0C-09E85B568611}"/>
    <hyperlink ref="AB61" r:id="rId147" display="https://drive.google.com/file/d/15uo26irCqtMbgxu2HX5PYWfAdBGFsz3_/view?usp=sharing" xr:uid="{62FC931A-457C-4695-B75E-E6AE8398CC4C}"/>
    <hyperlink ref="K62" r:id="rId148" xr:uid="{49E72BE3-59EC-45B2-975D-CD2DCBFF6C3A}"/>
    <hyperlink ref="K63" r:id="rId149" xr:uid="{F8A3A784-37E7-4F9A-A761-6F2A0D2DD875}"/>
    <hyperlink ref="K64" r:id="rId150" xr:uid="{5778923E-7099-4DE3-8493-F583C35B803D}"/>
    <hyperlink ref="K65" r:id="rId151" xr:uid="{D2753E00-FFDE-4C31-AFF0-1E0FF0F1469D}"/>
    <hyperlink ref="L62" r:id="rId152" xr:uid="{DDB4CB87-0D3E-44A5-8F07-10C421D0F9BF}"/>
    <hyperlink ref="L63" r:id="rId153" xr:uid="{6D36DFB2-E7D3-4704-983A-9A77AF20CFD5}"/>
    <hyperlink ref="L64" r:id="rId154" xr:uid="{00C3F3DE-1D2A-4998-9A3D-B2F4C32E5CCC}"/>
    <hyperlink ref="L65" r:id="rId155" xr:uid="{316F02B0-4D1E-42E2-AB43-9B84C9CAAEA6}"/>
    <hyperlink ref="AB62" r:id="rId156" xr:uid="{11CFC2D1-9F3D-4DCE-9501-C9191504B99C}"/>
    <hyperlink ref="AB63" r:id="rId157" xr:uid="{8ADC479A-D07A-42F3-B466-EA3CA05074D3}"/>
    <hyperlink ref="AB64" r:id="rId158" xr:uid="{5EFF268C-267A-45EF-9E2A-27B846630AAB}"/>
    <hyperlink ref="AB65" r:id="rId159" xr:uid="{58C34137-FE54-41E2-A307-2660871C6A39}"/>
    <hyperlink ref="K49" r:id="rId160" xr:uid="{AB146129-C63C-4608-9E21-1BD67960CC9C}"/>
    <hyperlink ref="J9" r:id="rId161" display="https://www.google.com/maps/d/edit?mid=17YlhbvE0szdRtutK0Tl3_XYHg5vs7W8&amp;usp=sharing" xr:uid="{1DC74780-E11C-46A9-B10A-C70504B9BCD4}"/>
    <hyperlink ref="K69" r:id="rId162" tooltip="Ссылка" xr:uid="{21A8735B-C3B8-48EA-A963-A66DF399AE87}"/>
    <hyperlink ref="K71" r:id="rId163" tooltip="Ссылка" xr:uid="{86234B84-B71E-4B41-A44B-1073E38E4BEB}"/>
    <hyperlink ref="K70" r:id="rId164" tooltip="Ссылка" xr:uid="{85E5A55E-5BE4-44CC-A5B6-2C0ECA7DBFE4}"/>
    <hyperlink ref="K72" r:id="rId165" tooltip="Ссылка" xr:uid="{BCA7245F-3D48-4F40-B4FE-BC04CC6B1E58}"/>
    <hyperlink ref="K74" r:id="rId166" tooltip="Ссылка" xr:uid="{14876D00-ADAC-4223-9B98-1D0B2AFAEB1F}"/>
    <hyperlink ref="K75" r:id="rId167" tooltip="Ссылка" xr:uid="{A8AE88D4-02D4-4D94-9DD4-3DABE336CD80}"/>
    <hyperlink ref="K76" r:id="rId168" tooltip="Ссылка" xr:uid="{819ED99E-0179-4C77-BA69-D89AE268BC7F}"/>
    <hyperlink ref="K79" r:id="rId169" tooltip="Ссылка" xr:uid="{E17BA89C-ED86-425E-BF00-26C6A0ABF520}"/>
    <hyperlink ref="K80" r:id="rId170" tooltip="Ссылка" xr:uid="{CCBDB0D0-18B8-4B98-8371-5E2893351939}"/>
    <hyperlink ref="K83" r:id="rId171" tooltip="Ссылка" xr:uid="{D5F771C6-9A07-4D6A-92FB-FED480BFC0B2}"/>
    <hyperlink ref="K88" r:id="rId172" tooltip="Ссылка" xr:uid="{FD3BC3F1-B9AC-4F63-AB9C-0B59BBDECFDC}"/>
    <hyperlink ref="K89" r:id="rId173" tooltip="Ссылка" xr:uid="{F9955E35-DDDC-48BD-8CD9-684A03D6DD44}"/>
    <hyperlink ref="K96" r:id="rId174" tooltip="Ссылка" xr:uid="{02751BA0-4B19-4E16-BE09-9A9F34484659}"/>
    <hyperlink ref="K97" r:id="rId175" tooltip="Ссылка" xr:uid="{7891C631-5AFB-46E1-B2B9-0BD121BEC754}"/>
    <hyperlink ref="K98" r:id="rId176" tooltip="Ссылка" xr:uid="{E415A021-95AE-4FB3-97AB-69ED531DE0E1}"/>
    <hyperlink ref="K103" r:id="rId177" tooltip="Ссылка" xr:uid="{94FDECB7-F28D-430F-B9F9-DDE205DA7CBA}"/>
    <hyperlink ref="K106" r:id="rId178" tooltip="Ссылка" xr:uid="{31DDEA96-2E80-43B1-9A04-65C994E219A3}"/>
    <hyperlink ref="K109" r:id="rId179" tooltip="Ссылка" xr:uid="{9918BB11-1798-44A5-9DD6-0110E272F969}"/>
    <hyperlink ref="K82" r:id="rId180" tooltip="Ссылка" xr:uid="{C6770AAE-7925-4D1E-AEF7-31A6EA7248F7}"/>
    <hyperlink ref="K73" r:id="rId181" tooltip="Ссылка" xr:uid="{75E7BE25-29D7-4FE7-98CD-97D079DFD8AE}"/>
    <hyperlink ref="K66" r:id="rId182" tooltip="Ссылка" xr:uid="{688A15A7-8A78-44D1-AF3C-DC22FDD934E5}"/>
    <hyperlink ref="K92" r:id="rId183" xr:uid="{E7AE9755-0323-4791-B3AB-BBBC32FFB565}"/>
    <hyperlink ref="K99" r:id="rId184" tooltip="Ссылка" xr:uid="{EA33B55C-AC48-4286-B28B-CE59DB4FF77F}"/>
    <hyperlink ref="K95" r:id="rId185" tooltip="Ссылка" xr:uid="{B2D3AE6B-1205-42AA-950B-233ED63AF9A9}"/>
    <hyperlink ref="K93" r:id="rId186" tooltip="Ссылка" xr:uid="{61663BFC-28C7-43DD-944B-B5150D48E5B8}"/>
    <hyperlink ref="K84" r:id="rId187" tooltip="Ссылка" xr:uid="{D99547FE-8D8C-4568-BF3E-23D2DC17ED44}"/>
    <hyperlink ref="K90" r:id="rId188" xr:uid="{6A124208-B25B-49A8-A8DB-83C749A6B0D1}"/>
    <hyperlink ref="K91" r:id="rId189" tooltip="Ссылка" xr:uid="{B9827025-B71B-43EB-9A5B-729E0A3EFFD0}"/>
    <hyperlink ref="K94" r:id="rId190" tooltip="Ссылка" xr:uid="{0998A087-D19A-416B-ACF9-6CBCD2FB0AF9}"/>
    <hyperlink ref="K81" r:id="rId191" tooltip="Ссылка" xr:uid="{480938A7-3EB2-46D7-A4D6-6E0ADA86FDFB}"/>
    <hyperlink ref="K108" r:id="rId192" tooltip="Ссылка" xr:uid="{3B968846-6BE3-4CCF-B577-3838ACD8238F}"/>
    <hyperlink ref="K100" r:id="rId193" tooltip="Ссылка" xr:uid="{02ABAB65-01CA-4B9F-8C78-4E11514C4A51}"/>
    <hyperlink ref="K104" r:id="rId194" tooltip="Ссылка" xr:uid="{9F729A56-78E6-4B2D-B80A-E3134B50C752}"/>
    <hyperlink ref="K87" r:id="rId195" tooltip="Ссылка" xr:uid="{81BDDE85-145B-4001-A478-3EE654232FB7}"/>
    <hyperlink ref="K107" r:id="rId196" tooltip="Ссылка" xr:uid="{A87EF297-D11B-4611-8207-ED41D3057666}"/>
    <hyperlink ref="K105" r:id="rId197" tooltip="Ссылка" xr:uid="{2EDE854C-3CAD-40DD-BE84-9E82A547570C}"/>
    <hyperlink ref="K68" r:id="rId198" tooltip="Ссылка" xr:uid="{B99B0B8A-A26F-4745-AE28-C58AEDAFC941}"/>
    <hyperlink ref="K67" r:id="rId199" tooltip="Ссылка" xr:uid="{45D40B91-3AEC-4A76-8916-F02112D83684}"/>
    <hyperlink ref="K102" r:id="rId200" tooltip="Ссылка" xr:uid="{BD730144-1B81-4186-8184-E767E297B6A6}"/>
    <hyperlink ref="K101" r:id="rId201" tooltip="Ссылка" xr:uid="{1D45EB02-23F1-45DF-8C4B-1BEA5D39DB3C}"/>
    <hyperlink ref="K78" r:id="rId202" tooltip="Ссылка" xr:uid="{1A2D6C4A-67EB-4C2B-8090-EC3EB037AD67}"/>
    <hyperlink ref="K77" r:id="rId203" tooltip="Ссылка" xr:uid="{EDD2169A-468D-479B-A54B-994B965C966A}"/>
    <hyperlink ref="K86" r:id="rId204" tooltip="Ссылка" xr:uid="{5883C9B6-7680-4439-96CA-B675D87C847D}"/>
    <hyperlink ref="K85" r:id="rId205" tooltip="Ссылка" xr:uid="{23A22EFC-1B90-4996-8561-73DC81CA08CB}"/>
    <hyperlink ref="L69" r:id="rId206" tooltip="Ссылка" xr:uid="{1B6EE2EB-AF66-48CF-A4E0-2DC3C8F3E021}"/>
    <hyperlink ref="L71" r:id="rId207" tooltip="Ссылка" xr:uid="{5A54C139-B14A-4F75-9282-F7FAC45AF8EC}"/>
    <hyperlink ref="L70" r:id="rId208" tooltip="Ссылка" xr:uid="{B5146ADA-DBAA-4595-A078-841409C9C93C}"/>
    <hyperlink ref="L72" r:id="rId209" tooltip="Ссылка" xr:uid="{5CF85E9D-2A76-4F07-AE57-81CCA7BF53FC}"/>
    <hyperlink ref="L74" r:id="rId210" tooltip="Ссылка" xr:uid="{A10096C9-03CA-4D70-8862-5C06C3E811C0}"/>
    <hyperlink ref="L75" r:id="rId211" tooltip="Ссылка" xr:uid="{D668DF75-5B67-4EEE-AE6A-0B92A0B118E6}"/>
    <hyperlink ref="L76" r:id="rId212" tooltip="Ссылка" xr:uid="{474F2FE3-68A7-402C-951A-24B15D2CD2C3}"/>
    <hyperlink ref="L79" r:id="rId213" tooltip="Ссылка" xr:uid="{06B18D1D-26CA-4799-A679-27C656BDF0F1}"/>
    <hyperlink ref="L80" r:id="rId214" tooltip="Ссылка" xr:uid="{2300886F-B3FB-4C2A-B7EA-133CD682D70C}"/>
    <hyperlink ref="L83" r:id="rId215" tooltip="Ссылка" xr:uid="{897301B8-F991-42C2-9D92-8F6DB05B375D}"/>
    <hyperlink ref="L88" r:id="rId216" tooltip="Ссылка" xr:uid="{2FCF0E9F-FF2F-4B92-9334-8EBDDADF09CF}"/>
    <hyperlink ref="L89" r:id="rId217" tooltip="Ссылка" xr:uid="{D42F6C44-1B56-45B8-868B-D8C7B8026137}"/>
    <hyperlink ref="L96" r:id="rId218" tooltip="Ссылка" xr:uid="{BD10A158-169F-4703-9FAD-BB54D849B895}"/>
    <hyperlink ref="L97" r:id="rId219" tooltip="Ссылка" xr:uid="{06FE4C6E-E035-4628-AD35-A15A37D747C8}"/>
    <hyperlink ref="L98" r:id="rId220" tooltip="Ссылка" xr:uid="{854D71BE-B1DD-4E40-9851-875A797F6F90}"/>
    <hyperlink ref="L103" r:id="rId221" tooltip="Ссылка" xr:uid="{7B97C63E-C1DC-4F3B-A5BF-4F3EF617A7CF}"/>
    <hyperlink ref="L106" r:id="rId222" tooltip="Ссылка" xr:uid="{77F70BE5-5B14-41CC-8FF8-621F52D0EECC}"/>
    <hyperlink ref="L109" r:id="rId223" tooltip="Ссылка" xr:uid="{41FE79DA-9613-496B-AFCC-487DB7304BC2}"/>
    <hyperlink ref="L82" r:id="rId224" tooltip="Ссылка" xr:uid="{D7EA59BC-91A3-4A7E-8DAF-600BE2A90E97}"/>
    <hyperlink ref="L73" r:id="rId225" tooltip="Ссылка" xr:uid="{933662B4-97E4-4373-BC8C-D9089DC54D3B}"/>
    <hyperlink ref="L66" r:id="rId226" tooltip="Ссылка" xr:uid="{3B3DE75D-7E62-46A5-847C-F9F4FE4030A0}"/>
    <hyperlink ref="L92" r:id="rId227" xr:uid="{A00B0FEC-D251-485F-BC8B-48B33A24114E}"/>
    <hyperlink ref="L99" r:id="rId228" tooltip="Ссылка" xr:uid="{B810D44E-AA54-41C1-8BC6-26FE6F953401}"/>
    <hyperlink ref="L95" r:id="rId229" tooltip="Ссылка" xr:uid="{F01CA471-2F93-4E14-B0E3-D4971DD7AB79}"/>
    <hyperlink ref="L93" r:id="rId230" tooltip="Ссылка" xr:uid="{50BCF094-2289-4B27-98F3-39ED3BCB887A}"/>
    <hyperlink ref="L84" r:id="rId231" tooltip="Ссылка" xr:uid="{C532FAFC-ADB1-4696-9597-038B6F344BBD}"/>
    <hyperlink ref="L90" r:id="rId232" xr:uid="{3D52B13C-54D8-448B-B340-949EA3379156}"/>
    <hyperlink ref="L91" r:id="rId233" tooltip="Ссылка" xr:uid="{A35388E1-A25F-4445-821C-DDB6F53ADA97}"/>
    <hyperlink ref="L94" r:id="rId234" tooltip="Ссылка" xr:uid="{A0A9EC42-5E58-4365-88A0-654ABA90CD40}"/>
    <hyperlink ref="L81" r:id="rId235" tooltip="Ссылка" xr:uid="{3DF3BC7B-0892-4AE4-93D4-C804FC1039DB}"/>
    <hyperlink ref="L108" r:id="rId236" tooltip="Ссылка" xr:uid="{77FB7575-3E88-475E-82E8-EC81CCF1F6C8}"/>
    <hyperlink ref="L100" r:id="rId237" tooltip="Ссылка" xr:uid="{5AB30258-80B2-45BD-9856-C83D31719D98}"/>
    <hyperlink ref="L104" r:id="rId238" tooltip="Ссылка" xr:uid="{F878A2D3-9ABE-4F3D-A03D-438C5406DC51}"/>
    <hyperlink ref="L87" r:id="rId239" tooltip="Ссылка" xr:uid="{E48F7F0F-F9F2-4295-9A31-24A0F81C3E24}"/>
    <hyperlink ref="L107" r:id="rId240" tooltip="Ссылка" xr:uid="{51F291B9-D419-471D-88F8-289631BA0359}"/>
    <hyperlink ref="L105" r:id="rId241" tooltip="Ссылка" xr:uid="{0F6E6A2F-6F25-4CAD-B4F5-9B3F160DD89D}"/>
    <hyperlink ref="L68" r:id="rId242" tooltip="Ссылка" xr:uid="{80A28BA9-0B58-4D59-8B4D-AE77815BD3F3}"/>
    <hyperlink ref="L67" r:id="rId243" tooltip="Ссылка" xr:uid="{5FE7BABD-F1AC-4414-8BE6-BEFF330C8323}"/>
    <hyperlink ref="L102" r:id="rId244" tooltip="Ссылка" xr:uid="{3A4F72AD-262A-4A96-BA98-899A79B79693}"/>
    <hyperlink ref="L101" r:id="rId245" tooltip="Ссылка" xr:uid="{C89DE1C0-7EBD-45E8-85D0-AE5EEEC6B432}"/>
    <hyperlink ref="L78" r:id="rId246" tooltip="Ссылка" xr:uid="{B17B0429-165A-4098-BF90-865535BAFAAC}"/>
    <hyperlink ref="L77" r:id="rId247" tooltip="Ссылка" xr:uid="{A0A3CD6A-2A29-4261-8CC3-77B0B35DE024}"/>
    <hyperlink ref="L86" r:id="rId248" tooltip="Ссылка" xr:uid="{91DCE07D-CE60-4647-AEB7-8078D013F695}"/>
    <hyperlink ref="L85" r:id="rId249" tooltip="Ссылка" xr:uid="{9C52899F-72E5-407A-A860-B224D06FCD16}"/>
    <hyperlink ref="AB71" r:id="rId250" display="https://drive.google.com/file/d/1J5W81j6GByLzuoi2TBokkzIPcEsQ7IsK/view?usp=sharing" xr:uid="{150703A4-6DF4-49B3-8DD4-C45E57656673}"/>
    <hyperlink ref="AB70" r:id="rId251" display="https://drive.google.com/file/d/1J5W81j6GByLzuoi2TBokkzIPcEsQ7IsK/view?usp=sharing" xr:uid="{37C8321A-2F41-4D0E-A192-12D32C7A041E}"/>
    <hyperlink ref="AB69" r:id="rId252" display="https://drive.google.com/file/d/15uo26irCqtMbgxu2HX5PYWfAdBGFsz3_/view?usp=sharing" xr:uid="{80A022B1-FFBE-4EB6-A2C3-6304F73FFA58}"/>
    <hyperlink ref="AB73" r:id="rId253" display="https://drive.google.com/file/d/1Dzc9IINihpQKG1luQLy0UuBKeOE2AzAT/view?usp=sharing" xr:uid="{F2F3A3C9-F6E0-4257-9C2F-2F171D1CD857}"/>
    <hyperlink ref="AB96" r:id="rId254" display="https://drive.google.com/file/d/1R_iHgXkJZUmgeYfxKRosQfoPXyhcj1uw/view?usp=sharing" xr:uid="{D4738D64-19DC-4F8C-9E75-3DA7A1958E44}"/>
    <hyperlink ref="AB67" r:id="rId255" display="https://drive.google.com/file/d/1g-LBdRXdWJGObA3P-zzW7J1x1_rq71Ko/view" xr:uid="{DD7057B3-4090-46C7-AF88-4086A5BE404A}"/>
    <hyperlink ref="AB72" r:id="rId256" display="https://drive.google.com/file/d/1R_iHgXkJZUmgeYfxKRosQfoPXyhcj1uw/view?usp=sharing" xr:uid="{9DE3811F-1096-4D20-BF6D-121209226EE7}"/>
    <hyperlink ref="AB75:AB78" r:id="rId257" display="https://drive.google.com/file/d/1R_iHgXkJZUmgeYfxKRosQfoPXyhcj1uw/view?usp=sharing" xr:uid="{EF948F93-ABAE-42DB-9CCB-AAC39F8303BF}"/>
    <hyperlink ref="AB82" r:id="rId258" display="https://drive.google.com/file/d/1VPH_RYvegVUeXIWppkY-aRFi5VwhFvxv/view?usp=sharing" xr:uid="{A6B7B544-3CAC-4DE7-BF50-BC8903F605EA}"/>
    <hyperlink ref="AB86:AB87" r:id="rId259" display="https://drive.google.com/file/d/1R_iHgXkJZUmgeYfxKRosQfoPXyhcj1uw/view?usp=sharing" xr:uid="{DBC8917E-227D-452A-9F17-F21F9489E781}"/>
    <hyperlink ref="AB88:AB89" r:id="rId260" display="https://drive.google.com/file/d/1R_iHgXkJZUmgeYfxKRosQfoPXyhcj1uw/view?usp=sharing" xr:uid="{5FB59F3E-BE52-4429-A7E0-2744A63305B8}"/>
    <hyperlink ref="AB95" r:id="rId261" display="https://drive.google.com/file/d/1R_iHgXkJZUmgeYfxKRosQfoPXyhcj1uw/view?usp=sharing" xr:uid="{0A0986C1-461F-4532-A611-DF4E57E25F2D}"/>
    <hyperlink ref="AB94:AB95" r:id="rId262" display="https://drive.google.com/file/d/1R_iHgXkJZUmgeYfxKRosQfoPXyhcj1uw/view?usp=sharing" xr:uid="{3DCD0421-BD16-4421-A9AD-3834E1BD5606}"/>
    <hyperlink ref="AB100:AB101" r:id="rId263" display="https://drive.google.com/file/d/1R_iHgXkJZUmgeYfxKRosQfoPXyhcj1uw/view?usp=sharing" xr:uid="{DDF4DC88-FB51-45F6-85C1-B02A968C70F1}"/>
    <hyperlink ref="AB106" r:id="rId264" display="https://drive.google.com/file/d/1R_iHgXkJZUmgeYfxKRosQfoPXyhcj1uw/view?usp=sharing" xr:uid="{0F45113C-F2AF-4692-A5D6-AE768087F588}"/>
    <hyperlink ref="AB104:AB105" r:id="rId265" display="https://drive.google.com/file/d/1R_iHgXkJZUmgeYfxKRosQfoPXyhcj1uw/view?usp=sharing" xr:uid="{5B66E099-CB26-4EE6-B773-13812C036202}"/>
    <hyperlink ref="AB68" r:id="rId266" display="https://drive.google.com/file/d/1g-LBdRXdWJGObA3P-zzW7J1x1_rq71Ko/view" xr:uid="{E24DEE5A-A74C-42DD-9806-3967EDC8DEE1}"/>
    <hyperlink ref="AB74" r:id="rId267" display="https://drive.google.com/file/d/1g-LBdRXdWJGObA3P-zzW7J1x1_rq71Ko/view" xr:uid="{8BD557E9-48D3-4CD6-859A-613EFE9DAB92}"/>
    <hyperlink ref="AB79:AB80" r:id="rId268" display="https://drive.google.com/file/d/1g-LBdRXdWJGObA3P-zzW7J1x1_rq71Ko/view" xr:uid="{F5DD09E0-20E1-41E5-AB8A-A9721D6F8F55}"/>
    <hyperlink ref="AB83" r:id="rId269" display="https://drive.google.com/file/d/1g-LBdRXdWJGObA3P-zzW7J1x1_rq71Ko/view" xr:uid="{63274AF4-3424-4994-B94E-78CD7A2731CD}"/>
    <hyperlink ref="AB87" r:id="rId270" display="https://drive.google.com/file/d/1g-LBdRXdWJGObA3P-zzW7J1x1_rq71Ko/view" xr:uid="{79F82CDB-05A9-4C03-AE2B-7B2C64EDDEEA}"/>
    <hyperlink ref="AB90:AB91" r:id="rId271" display="https://drive.google.com/file/d/1g-LBdRXdWJGObA3P-zzW7J1x1_rq71Ko/view" xr:uid="{C3E229CB-60B8-447A-83A9-115CCEBB5001}"/>
    <hyperlink ref="AB96:AB97" r:id="rId272" display="https://drive.google.com/file/d/1g-LBdRXdWJGObA3P-zzW7J1x1_rq71Ko/view" xr:uid="{96A45A3E-8868-4D6C-BDD2-2FF16DD8E00B}"/>
    <hyperlink ref="AB99" r:id="rId273" display="https://drive.google.com/file/d/1g-LBdRXdWJGObA3P-zzW7J1x1_rq71Ko/view" xr:uid="{014B52BA-65F3-4370-AE4E-101391D3DDF0}"/>
    <hyperlink ref="AB105" r:id="rId274" display="https://drive.google.com/file/d/1g-LBdRXdWJGObA3P-zzW7J1x1_rq71Ko/view" xr:uid="{38643E9A-CF4B-4592-BFD3-8278AFACB4F7}"/>
    <hyperlink ref="AB107" r:id="rId275" display="https://drive.google.com/file/d/1g-LBdRXdWJGObA3P-zzW7J1x1_rq71Ko/view" xr:uid="{B9F34C2D-397E-40E8-A378-CF1BDFCDF5D2}"/>
    <hyperlink ref="AB108" r:id="rId276" display="https://drive.google.com/file/d/1g-LBdRXdWJGObA3P-zzW7J1x1_rq71Ko/view" xr:uid="{0A791D9C-EBF8-4F77-8E1E-239D0DD902AC}"/>
    <hyperlink ref="AB66" r:id="rId277" display="https://drive.google.com/file/d/1VPH_RYvegVUeXIWppkY-aRFi5VwhFvxv/view?usp=sharing" xr:uid="{43BA6FEE-3850-4C27-B157-312F16858EA7}"/>
    <hyperlink ref="AB78" r:id="rId278" display="https://drive.google.com/file/d/1R_iHgXkJZUmgeYfxKRosQfoPXyhcj1uw/view?usp=sharing" xr:uid="{090EE0BC-401A-4421-B9E1-001E91ACA7E4}"/>
    <hyperlink ref="AB106:AB107" r:id="rId279" display="https://drive.google.com/file/d/1g-LBdRXdWJGObA3P-zzW7J1x1_rq71Ko/view" xr:uid="{295A94B1-B010-4FC7-8E0D-E57AB91443CC}"/>
    <hyperlink ref="AB86" r:id="rId280" display="https://drive.google.com/file/d/1g-LBdRXdWJGObA3P-zzW7J1x1_rq71Ko/view" xr:uid="{AF015F86-C436-4F44-BCD5-11A253DD1B98}"/>
    <hyperlink ref="AB85" r:id="rId281" display="https://drive.google.com/file/d/1g-LBdRXdWJGObA3P-zzW7J1x1_rq71Ko/view" xr:uid="{BA226153-3578-4868-8008-BCDC32749027}"/>
    <hyperlink ref="AB109" r:id="rId282" display="https://drive.google.com/file/d/1g-LBdRXdWJGObA3P-zzW7J1x1_rq71Ko/view" xr:uid="{73CFBA01-67D4-45FC-9EC6-86A3A7818DF4}"/>
  </hyperlinks>
  <pageMargins left="0.7" right="0.7" top="0.75" bottom="0.75" header="0.3" footer="0.3"/>
  <drawing r:id="rId28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Вариант 1</vt:lpstr>
      <vt:lpstr>Вариант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2025-09-11T07:24:46Z</dcterms:modified>
</cp:coreProperties>
</file>