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Tec21\Semestre 6\Optimizacion No lineal\Untitled Folder\"/>
    </mc:Choice>
  </mc:AlternateContent>
  <xr:revisionPtr revIDLastSave="0" documentId="13_ncr:1_{0A70D819-0803-4423-ACDF-BCB953DE594D}" xr6:coauthVersionLast="47" xr6:coauthVersionMax="47" xr10:uidLastSave="{00000000-0000-0000-0000-000000000000}"/>
  <bookViews>
    <workbookView xWindow="-108" yWindow="-108" windowWidth="23256" windowHeight="12456" xr2:uid="{862058BD-8E19-4A67-8E71-5EF60C8ED32E}"/>
  </bookViews>
  <sheets>
    <sheet name="Poligono" sheetId="2" r:id="rId1"/>
    <sheet name="Viajes" sheetId="4" r:id="rId2"/>
    <sheet name="Tiemp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2" l="1"/>
  <c r="O39" i="2"/>
  <c r="M39" i="2"/>
  <c r="C31" i="2"/>
  <c r="D31" i="2"/>
  <c r="E31" i="2"/>
  <c r="F31" i="2"/>
  <c r="G31" i="2"/>
  <c r="H31" i="2"/>
  <c r="I31" i="2"/>
  <c r="J31" i="2"/>
  <c r="K31" i="2"/>
  <c r="L31" i="2"/>
  <c r="M31" i="2" s="1"/>
  <c r="C32" i="2"/>
  <c r="M32" i="2" s="1"/>
  <c r="D32" i="2"/>
  <c r="E32" i="2"/>
  <c r="F32" i="2"/>
  <c r="G32" i="2"/>
  <c r="H32" i="2"/>
  <c r="I32" i="2"/>
  <c r="J32" i="2"/>
  <c r="K32" i="2"/>
  <c r="L32" i="2"/>
  <c r="C33" i="2"/>
  <c r="D33" i="2"/>
  <c r="E33" i="2"/>
  <c r="F33" i="2"/>
  <c r="G33" i="2"/>
  <c r="H33" i="2"/>
  <c r="I33" i="2"/>
  <c r="J33" i="2"/>
  <c r="K33" i="2"/>
  <c r="L33" i="2"/>
  <c r="C34" i="2"/>
  <c r="D34" i="2"/>
  <c r="E34" i="2"/>
  <c r="F34" i="2"/>
  <c r="G34" i="2"/>
  <c r="H34" i="2"/>
  <c r="I34" i="2"/>
  <c r="J34" i="2"/>
  <c r="K34" i="2"/>
  <c r="L34" i="2"/>
  <c r="C35" i="2"/>
  <c r="D35" i="2"/>
  <c r="E35" i="2"/>
  <c r="F35" i="2"/>
  <c r="G35" i="2"/>
  <c r="H35" i="2"/>
  <c r="I35" i="2"/>
  <c r="J35" i="2"/>
  <c r="K35" i="2"/>
  <c r="L35" i="2"/>
  <c r="C25" i="2"/>
  <c r="D25" i="2"/>
  <c r="E25" i="2"/>
  <c r="F25" i="2"/>
  <c r="G25" i="2"/>
  <c r="H25" i="2"/>
  <c r="I25" i="2"/>
  <c r="J25" i="2"/>
  <c r="K25" i="2"/>
  <c r="L25" i="2"/>
  <c r="C26" i="2"/>
  <c r="D26" i="2"/>
  <c r="E26" i="2"/>
  <c r="F26" i="2"/>
  <c r="G26" i="2"/>
  <c r="H26" i="2"/>
  <c r="I26" i="2"/>
  <c r="J26" i="2"/>
  <c r="K26" i="2"/>
  <c r="L26" i="2"/>
  <c r="C27" i="2"/>
  <c r="D27" i="2"/>
  <c r="E27" i="2"/>
  <c r="F27" i="2"/>
  <c r="G27" i="2"/>
  <c r="H27" i="2"/>
  <c r="I27" i="2"/>
  <c r="J27" i="2"/>
  <c r="K27" i="2"/>
  <c r="L27" i="2"/>
  <c r="C28" i="2"/>
  <c r="D28" i="2"/>
  <c r="E28" i="2"/>
  <c r="F28" i="2"/>
  <c r="G28" i="2"/>
  <c r="H28" i="2"/>
  <c r="I28" i="2"/>
  <c r="J28" i="2"/>
  <c r="K28" i="2"/>
  <c r="L28" i="2"/>
  <c r="C29" i="2"/>
  <c r="D29" i="2"/>
  <c r="E29" i="2"/>
  <c r="F29" i="2"/>
  <c r="G29" i="2"/>
  <c r="H29" i="2"/>
  <c r="I29" i="2"/>
  <c r="J29" i="2"/>
  <c r="K29" i="2"/>
  <c r="L29" i="2"/>
  <c r="C30" i="2"/>
  <c r="D30" i="2"/>
  <c r="E30" i="2"/>
  <c r="F30" i="2"/>
  <c r="G30" i="2"/>
  <c r="H30" i="2"/>
  <c r="I30" i="2"/>
  <c r="J30" i="2"/>
  <c r="K30" i="2"/>
  <c r="L30" i="2"/>
  <c r="C24" i="2"/>
  <c r="D24" i="2"/>
  <c r="E24" i="2"/>
  <c r="F24" i="2"/>
  <c r="G24" i="2"/>
  <c r="H24" i="2"/>
  <c r="I24" i="2"/>
  <c r="J24" i="2"/>
  <c r="K24" i="2"/>
  <c r="L24" i="2"/>
  <c r="X28" i="4"/>
  <c r="X26" i="4"/>
  <c r="X24" i="4"/>
  <c r="D23" i="4"/>
  <c r="D25" i="4"/>
  <c r="M33" i="4"/>
  <c r="N33" i="4"/>
  <c r="O33" i="4"/>
  <c r="P33" i="4"/>
  <c r="Q33" i="4"/>
  <c r="R33" i="4"/>
  <c r="S33" i="4"/>
  <c r="T33" i="4"/>
  <c r="U33" i="4"/>
  <c r="M34" i="4"/>
  <c r="N34" i="4"/>
  <c r="O34" i="4"/>
  <c r="P34" i="4"/>
  <c r="Q34" i="4"/>
  <c r="R34" i="4"/>
  <c r="S34" i="4"/>
  <c r="T34" i="4"/>
  <c r="U34" i="4"/>
  <c r="M35" i="4"/>
  <c r="N35" i="4"/>
  <c r="O35" i="4"/>
  <c r="P35" i="4"/>
  <c r="Q35" i="4"/>
  <c r="R35" i="4"/>
  <c r="S35" i="4"/>
  <c r="T35" i="4"/>
  <c r="U35" i="4"/>
  <c r="M36" i="4"/>
  <c r="N36" i="4"/>
  <c r="O36" i="4"/>
  <c r="P36" i="4"/>
  <c r="Q36" i="4"/>
  <c r="R36" i="4"/>
  <c r="S36" i="4"/>
  <c r="T36" i="4"/>
  <c r="U36" i="4"/>
  <c r="M37" i="4"/>
  <c r="N37" i="4"/>
  <c r="O37" i="4"/>
  <c r="P37" i="4"/>
  <c r="Q37" i="4"/>
  <c r="R37" i="4"/>
  <c r="S37" i="4"/>
  <c r="T37" i="4"/>
  <c r="U37" i="4"/>
  <c r="M38" i="4"/>
  <c r="N38" i="4"/>
  <c r="O38" i="4"/>
  <c r="P38" i="4"/>
  <c r="Q38" i="4"/>
  <c r="R38" i="4"/>
  <c r="S38" i="4"/>
  <c r="T38" i="4"/>
  <c r="U38" i="4"/>
  <c r="M39" i="4"/>
  <c r="N39" i="4"/>
  <c r="O39" i="4"/>
  <c r="P39" i="4"/>
  <c r="Q39" i="4"/>
  <c r="R39" i="4"/>
  <c r="S39" i="4"/>
  <c r="T39" i="4"/>
  <c r="U39" i="4"/>
  <c r="M40" i="4"/>
  <c r="N40" i="4"/>
  <c r="O40" i="4"/>
  <c r="P40" i="4"/>
  <c r="Q40" i="4"/>
  <c r="R40" i="4"/>
  <c r="S40" i="4"/>
  <c r="T40" i="4"/>
  <c r="U40" i="4"/>
  <c r="N41" i="4"/>
  <c r="O41" i="4"/>
  <c r="P41" i="4"/>
  <c r="Q41" i="4"/>
  <c r="R41" i="4"/>
  <c r="S41" i="4"/>
  <c r="T41" i="4"/>
  <c r="U41" i="4"/>
  <c r="M41" i="4"/>
  <c r="E41" i="4"/>
  <c r="F41" i="4"/>
  <c r="G41" i="4"/>
  <c r="H41" i="4"/>
  <c r="I41" i="4"/>
  <c r="J41" i="4"/>
  <c r="K41" i="4"/>
  <c r="L41" i="4"/>
  <c r="D41" i="4"/>
  <c r="H33" i="4"/>
  <c r="I33" i="4"/>
  <c r="J33" i="4"/>
  <c r="K33" i="4"/>
  <c r="L33" i="4"/>
  <c r="H34" i="4"/>
  <c r="I34" i="4"/>
  <c r="J34" i="4"/>
  <c r="K34" i="4"/>
  <c r="L34" i="4"/>
  <c r="H35" i="4"/>
  <c r="I35" i="4"/>
  <c r="J35" i="4"/>
  <c r="K35" i="4"/>
  <c r="L35" i="4"/>
  <c r="H36" i="4"/>
  <c r="I36" i="4"/>
  <c r="J36" i="4"/>
  <c r="K36" i="4"/>
  <c r="L36" i="4"/>
  <c r="H37" i="4"/>
  <c r="I37" i="4"/>
  <c r="J37" i="4"/>
  <c r="K37" i="4"/>
  <c r="L37" i="4"/>
  <c r="H38" i="4"/>
  <c r="I38" i="4"/>
  <c r="J38" i="4"/>
  <c r="K38" i="4"/>
  <c r="L38" i="4"/>
  <c r="H39" i="4"/>
  <c r="I39" i="4"/>
  <c r="J39" i="4"/>
  <c r="K39" i="4"/>
  <c r="L39" i="4"/>
  <c r="D33" i="4"/>
  <c r="E33" i="4"/>
  <c r="F33" i="4"/>
  <c r="G33" i="4"/>
  <c r="D34" i="4"/>
  <c r="E34" i="4"/>
  <c r="F34" i="4"/>
  <c r="G34" i="4"/>
  <c r="D35" i="4"/>
  <c r="E35" i="4"/>
  <c r="F35" i="4"/>
  <c r="G35" i="4"/>
  <c r="D36" i="4"/>
  <c r="E36" i="4"/>
  <c r="F36" i="4"/>
  <c r="G36" i="4"/>
  <c r="D37" i="4"/>
  <c r="E37" i="4"/>
  <c r="F37" i="4"/>
  <c r="G37" i="4"/>
  <c r="D38" i="4"/>
  <c r="E38" i="4"/>
  <c r="F38" i="4"/>
  <c r="G38" i="4"/>
  <c r="D39" i="4"/>
  <c r="E39" i="4"/>
  <c r="F39" i="4"/>
  <c r="G39" i="4"/>
  <c r="D40" i="4"/>
  <c r="E40" i="4"/>
  <c r="F40" i="4"/>
  <c r="G40" i="4"/>
  <c r="D32" i="4"/>
  <c r="C33" i="4"/>
  <c r="C34" i="4"/>
  <c r="C35" i="4"/>
  <c r="J2" i="4"/>
  <c r="H2" i="4"/>
  <c r="H23" i="4" s="1"/>
  <c r="L9" i="4"/>
  <c r="L30" i="4" s="1"/>
  <c r="K9" i="4"/>
  <c r="K30" i="4" s="1"/>
  <c r="J8" i="4"/>
  <c r="J29" i="4" s="1"/>
  <c r="J7" i="4"/>
  <c r="J28" i="4" s="1"/>
  <c r="H11" i="4"/>
  <c r="H32" i="4" s="1"/>
  <c r="L7" i="4"/>
  <c r="H10" i="4"/>
  <c r="K7" i="4"/>
  <c r="K28" i="4" s="1"/>
  <c r="H9" i="4"/>
  <c r="H30" i="4" s="1"/>
  <c r="I7" i="4"/>
  <c r="H8" i="4"/>
  <c r="H29" i="4" s="1"/>
  <c r="C9" i="4"/>
  <c r="C30" i="4" s="1"/>
  <c r="C7" i="4"/>
  <c r="C28" i="4" s="1"/>
  <c r="D24" i="4"/>
  <c r="E25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D28" i="4"/>
  <c r="E28" i="4"/>
  <c r="F28" i="4"/>
  <c r="G28" i="4"/>
  <c r="H28" i="4"/>
  <c r="I28" i="4"/>
  <c r="L28" i="4"/>
  <c r="M28" i="4"/>
  <c r="N28" i="4"/>
  <c r="O28" i="4"/>
  <c r="P28" i="4"/>
  <c r="Q28" i="4"/>
  <c r="R28" i="4"/>
  <c r="S28" i="4"/>
  <c r="T28" i="4"/>
  <c r="U28" i="4"/>
  <c r="D29" i="4"/>
  <c r="E29" i="4"/>
  <c r="F29" i="4"/>
  <c r="G29" i="4"/>
  <c r="I29" i="4"/>
  <c r="K29" i="4"/>
  <c r="L29" i="4"/>
  <c r="M29" i="4"/>
  <c r="N29" i="4"/>
  <c r="O29" i="4"/>
  <c r="P29" i="4"/>
  <c r="Q29" i="4"/>
  <c r="R29" i="4"/>
  <c r="S29" i="4"/>
  <c r="T29" i="4"/>
  <c r="U29" i="4"/>
  <c r="D30" i="4"/>
  <c r="E30" i="4"/>
  <c r="F30" i="4"/>
  <c r="G30" i="4"/>
  <c r="I30" i="4"/>
  <c r="J30" i="4"/>
  <c r="M30" i="4"/>
  <c r="N30" i="4"/>
  <c r="O30" i="4"/>
  <c r="P30" i="4"/>
  <c r="Q30" i="4"/>
  <c r="R30" i="4"/>
  <c r="S30" i="4"/>
  <c r="T30" i="4"/>
  <c r="U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E32" i="4"/>
  <c r="F32" i="4"/>
  <c r="G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H40" i="4"/>
  <c r="I40" i="4"/>
  <c r="J40" i="4"/>
  <c r="K40" i="4"/>
  <c r="L40" i="4"/>
  <c r="E23" i="4"/>
  <c r="F23" i="4"/>
  <c r="G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C24" i="4"/>
  <c r="C25" i="4"/>
  <c r="C26" i="4"/>
  <c r="C27" i="4"/>
  <c r="C29" i="4"/>
  <c r="C31" i="4"/>
  <c r="C32" i="4"/>
  <c r="C36" i="4"/>
  <c r="C37" i="4"/>
  <c r="C38" i="4"/>
  <c r="C39" i="4"/>
  <c r="C40" i="4"/>
  <c r="C41" i="4"/>
  <c r="C23" i="4"/>
  <c r="O9" i="2"/>
  <c r="O23" i="2"/>
  <c r="O14" i="2"/>
  <c r="D42" i="2"/>
  <c r="E42" i="2"/>
  <c r="F42" i="2"/>
  <c r="G42" i="2"/>
  <c r="H42" i="2"/>
  <c r="I42" i="2"/>
  <c r="J42" i="2"/>
  <c r="K42" i="2"/>
  <c r="L42" i="2"/>
  <c r="C42" i="2"/>
  <c r="B39" i="2"/>
  <c r="L23" i="2"/>
  <c r="K23" i="2"/>
  <c r="J23" i="2"/>
  <c r="I23" i="2"/>
  <c r="H23" i="2"/>
  <c r="G23" i="2"/>
  <c r="F23" i="2"/>
  <c r="E23" i="2"/>
  <c r="D23" i="2"/>
  <c r="C23" i="2"/>
  <c r="L22" i="2"/>
  <c r="K22" i="2"/>
  <c r="J22" i="2"/>
  <c r="I22" i="2"/>
  <c r="H22" i="2"/>
  <c r="G22" i="2"/>
  <c r="F22" i="2"/>
  <c r="E22" i="2"/>
  <c r="D22" i="2"/>
  <c r="C22" i="2"/>
  <c r="L21" i="2"/>
  <c r="K21" i="2"/>
  <c r="J21" i="2"/>
  <c r="I21" i="2"/>
  <c r="H21" i="2"/>
  <c r="G21" i="2"/>
  <c r="F21" i="2"/>
  <c r="E21" i="2"/>
  <c r="D21" i="2"/>
  <c r="C21" i="2"/>
  <c r="L20" i="2"/>
  <c r="K20" i="2"/>
  <c r="J20" i="2"/>
  <c r="I20" i="2"/>
  <c r="H20" i="2"/>
  <c r="G20" i="2"/>
  <c r="F20" i="2"/>
  <c r="E20" i="2"/>
  <c r="D20" i="2"/>
  <c r="C20" i="2"/>
  <c r="L19" i="2"/>
  <c r="K19" i="2"/>
  <c r="J19" i="2"/>
  <c r="I19" i="2"/>
  <c r="H19" i="2"/>
  <c r="G19" i="2"/>
  <c r="F19" i="2"/>
  <c r="E19" i="2"/>
  <c r="D19" i="2"/>
  <c r="C19" i="2"/>
  <c r="L18" i="2"/>
  <c r="K18" i="2"/>
  <c r="J18" i="2"/>
  <c r="I18" i="2"/>
  <c r="H18" i="2"/>
  <c r="G18" i="2"/>
  <c r="F18" i="2"/>
  <c r="E18" i="2"/>
  <c r="D18" i="2"/>
  <c r="C18" i="2"/>
  <c r="L17" i="2"/>
  <c r="K17" i="2"/>
  <c r="J17" i="2"/>
  <c r="I17" i="2"/>
  <c r="H17" i="2"/>
  <c r="G17" i="2"/>
  <c r="F17" i="2"/>
  <c r="E17" i="2"/>
  <c r="D17" i="2"/>
  <c r="C17" i="2"/>
  <c r="L16" i="2"/>
  <c r="K16" i="2"/>
  <c r="J16" i="2"/>
  <c r="I16" i="2"/>
  <c r="H16" i="2"/>
  <c r="G16" i="2"/>
  <c r="F16" i="2"/>
  <c r="E16" i="2"/>
  <c r="D16" i="2"/>
  <c r="C16" i="2"/>
  <c r="L15" i="2"/>
  <c r="K15" i="2"/>
  <c r="J15" i="2"/>
  <c r="I15" i="2"/>
  <c r="H15" i="2"/>
  <c r="G15" i="2"/>
  <c r="F15" i="2"/>
  <c r="E15" i="2"/>
  <c r="D15" i="2"/>
  <c r="C15" i="2"/>
  <c r="L14" i="2"/>
  <c r="K14" i="2"/>
  <c r="J14" i="2"/>
  <c r="I14" i="2"/>
  <c r="H14" i="2"/>
  <c r="G14" i="2"/>
  <c r="F14" i="2"/>
  <c r="E14" i="2"/>
  <c r="D14" i="2"/>
  <c r="C14" i="2"/>
  <c r="L13" i="2"/>
  <c r="K13" i="2"/>
  <c r="J13" i="2"/>
  <c r="I13" i="2"/>
  <c r="H13" i="2"/>
  <c r="G13" i="2"/>
  <c r="F13" i="2"/>
  <c r="E13" i="2"/>
  <c r="D13" i="2"/>
  <c r="C13" i="2"/>
  <c r="L12" i="2"/>
  <c r="K12" i="2"/>
  <c r="J12" i="2"/>
  <c r="I12" i="2"/>
  <c r="H12" i="2"/>
  <c r="G12" i="2"/>
  <c r="F12" i="2"/>
  <c r="E12" i="2"/>
  <c r="D12" i="2"/>
  <c r="C12" i="2"/>
  <c r="L11" i="2"/>
  <c r="K11" i="2"/>
  <c r="J11" i="2"/>
  <c r="I11" i="2"/>
  <c r="H11" i="2"/>
  <c r="G11" i="2"/>
  <c r="F11" i="2"/>
  <c r="E11" i="2"/>
  <c r="D11" i="2"/>
  <c r="C11" i="2"/>
  <c r="L10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L8" i="2"/>
  <c r="K8" i="2"/>
  <c r="J8" i="2"/>
  <c r="I8" i="2"/>
  <c r="H8" i="2"/>
  <c r="G8" i="2"/>
  <c r="F8" i="2"/>
  <c r="E8" i="2"/>
  <c r="D8" i="2"/>
  <c r="C8" i="2"/>
  <c r="M8" i="2" s="1"/>
  <c r="L7" i="2"/>
  <c r="K7" i="2"/>
  <c r="J7" i="2"/>
  <c r="I7" i="2"/>
  <c r="H7" i="2"/>
  <c r="G7" i="2"/>
  <c r="F7" i="2"/>
  <c r="E7" i="2"/>
  <c r="D7" i="2"/>
  <c r="C7" i="2"/>
  <c r="L6" i="2"/>
  <c r="K6" i="2"/>
  <c r="J6" i="2"/>
  <c r="I6" i="2"/>
  <c r="H6" i="2"/>
  <c r="G6" i="2"/>
  <c r="F6" i="2"/>
  <c r="E6" i="2"/>
  <c r="D6" i="2"/>
  <c r="C6" i="2"/>
  <c r="L5" i="2"/>
  <c r="K5" i="2"/>
  <c r="J5" i="2"/>
  <c r="I5" i="2"/>
  <c r="H5" i="2"/>
  <c r="G5" i="2"/>
  <c r="F5" i="2"/>
  <c r="E5" i="2"/>
  <c r="D5" i="2"/>
  <c r="C5" i="2"/>
  <c r="M35" i="2" l="1"/>
  <c r="M34" i="2"/>
  <c r="M33" i="2"/>
  <c r="M28" i="2"/>
  <c r="M42" i="2"/>
  <c r="M13" i="2"/>
  <c r="M14" i="2"/>
  <c r="M21" i="2"/>
  <c r="M24" i="2"/>
  <c r="M20" i="2"/>
  <c r="M19" i="2"/>
  <c r="M29" i="2"/>
  <c r="M26" i="2"/>
  <c r="M11" i="2"/>
  <c r="M27" i="2"/>
  <c r="M7" i="2"/>
  <c r="M10" i="2"/>
  <c r="M17" i="2"/>
  <c r="M22" i="2"/>
  <c r="M30" i="2"/>
  <c r="M12" i="2"/>
  <c r="M23" i="2"/>
  <c r="M16" i="2"/>
  <c r="M25" i="2"/>
  <c r="M18" i="2"/>
  <c r="M6" i="2"/>
  <c r="N9" i="2" s="1"/>
  <c r="M5" i="2"/>
  <c r="M9" i="2"/>
  <c r="M15" i="2"/>
  <c r="W31" i="4"/>
  <c r="N14" i="2" l="1"/>
  <c r="N23" i="2"/>
</calcChain>
</file>

<file path=xl/sharedStrings.xml><?xml version="1.0" encoding="utf-8"?>
<sst xmlns="http://schemas.openxmlformats.org/spreadsheetml/2006/main" count="34" uniqueCount="29">
  <si>
    <t>Especie </t>
  </si>
  <si>
    <t>% POR HA</t>
  </si>
  <si>
    <t>Agave lechuguilla </t>
  </si>
  <si>
    <t>Agave salmiana </t>
  </si>
  <si>
    <t>Agave scabra </t>
  </si>
  <si>
    <t>Agave striata </t>
  </si>
  <si>
    <t>Opuntia cantabrigiensis </t>
  </si>
  <si>
    <t>Opuntia engelmani </t>
  </si>
  <si>
    <t>Opuntia robusta </t>
  </si>
  <si>
    <t>Opuntia streptacanta </t>
  </si>
  <si>
    <t>Prosopis laevigata </t>
  </si>
  <si>
    <t>Yucca filifera </t>
  </si>
  <si>
    <t>Num. Poligonos</t>
  </si>
  <si>
    <t>Numero de plantas por poligono</t>
  </si>
  <si>
    <t>HA. Total:</t>
  </si>
  <si>
    <t>Num. Hectáreas</t>
  </si>
  <si>
    <t>Plantas total</t>
  </si>
  <si>
    <t>Plantas por Poligono</t>
  </si>
  <si>
    <t>Suma Plantas</t>
  </si>
  <si>
    <t>Numero de plantas por Camión</t>
  </si>
  <si>
    <t>Plantas total por camion</t>
  </si>
  <si>
    <t>HA por Cluster</t>
  </si>
  <si>
    <t>Num. Viajes</t>
  </si>
  <si>
    <t>Azul</t>
  </si>
  <si>
    <t>Verde</t>
  </si>
  <si>
    <t>Rosa</t>
  </si>
  <si>
    <t>Tiempo Total Ruta</t>
  </si>
  <si>
    <t>numero rutas incluyendo 18</t>
  </si>
  <si>
    <t>sin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</si>
</sst>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244061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44061"/>
      </left>
      <right/>
      <top style="medium">
        <color rgb="FF0000CC"/>
      </top>
      <bottom style="medium">
        <color rgb="FF0000CC"/>
      </bottom>
      <diagonal/>
    </border>
    <border>
      <left style="thin">
        <color rgb="FF002060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00CC"/>
      </bottom>
      <diagonal/>
    </border>
    <border>
      <left/>
      <right/>
      <top style="medium">
        <color rgb="FF002060"/>
      </top>
      <bottom style="medium">
        <color rgb="FF0000CC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00CC"/>
      </bottom>
      <diagonal/>
    </border>
    <border>
      <left style="medium">
        <color rgb="FF002060"/>
      </left>
      <right style="medium">
        <color rgb="FF0000CC"/>
      </right>
      <top style="medium">
        <color rgb="FF0000CC"/>
      </top>
      <bottom style="medium">
        <color rgb="FF002060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00CC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" fontId="3" fillId="0" borderId="2" xfId="0" applyNumberFormat="1" applyFont="1" applyBorder="1" applyAlignment="1">
      <alignment vertical="center" wrapText="1"/>
    </xf>
    <xf numFmtId="164" fontId="3" fillId="0" borderId="7" xfId="0" applyNumberFormat="1" applyFont="1" applyBorder="1" applyAlignment="1">
      <alignment vertical="center" wrapText="1"/>
    </xf>
    <xf numFmtId="1" fontId="3" fillId="0" borderId="5" xfId="0" applyNumberFormat="1" applyFont="1" applyBorder="1" applyAlignment="1">
      <alignment vertical="center" wrapText="1"/>
    </xf>
    <xf numFmtId="1" fontId="3" fillId="0" borderId="7" xfId="0" applyNumberFormat="1" applyFont="1" applyBorder="1" applyAlignment="1">
      <alignment vertical="center" wrapText="1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3" fillId="0" borderId="16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0" fillId="2" borderId="0" xfId="0" applyNumberFormat="1" applyFill="1"/>
    <xf numFmtId="0" fontId="0" fillId="0" borderId="11" xfId="0" applyBorder="1" applyAlignment="1">
      <alignment wrapText="1"/>
    </xf>
    <xf numFmtId="1" fontId="0" fillId="0" borderId="16" xfId="0" applyNumberFormat="1" applyBorder="1"/>
    <xf numFmtId="164" fontId="3" fillId="3" borderId="7" xfId="0" applyNumberFormat="1" applyFont="1" applyFill="1" applyBorder="1" applyAlignment="1">
      <alignment vertical="center" wrapText="1"/>
    </xf>
    <xf numFmtId="0" fontId="0" fillId="3" borderId="12" xfId="0" applyFill="1" applyBorder="1"/>
    <xf numFmtId="1" fontId="3" fillId="3" borderId="5" xfId="0" applyNumberFormat="1" applyFont="1" applyFill="1" applyBorder="1" applyAlignment="1">
      <alignment vertical="center" wrapText="1"/>
    </xf>
    <xf numFmtId="1" fontId="3" fillId="3" borderId="2" xfId="0" applyNumberFormat="1" applyFont="1" applyFill="1" applyBorder="1" applyAlignment="1">
      <alignment vertical="center" wrapText="1"/>
    </xf>
    <xf numFmtId="1" fontId="3" fillId="3" borderId="7" xfId="0" applyNumberFormat="1" applyFont="1" applyFill="1" applyBorder="1" applyAlignment="1">
      <alignment vertical="center" wrapText="1"/>
    </xf>
    <xf numFmtId="1" fontId="0" fillId="3" borderId="16" xfId="0" applyNumberFormat="1" applyFill="1" applyBorder="1"/>
    <xf numFmtId="164" fontId="3" fillId="4" borderId="7" xfId="0" applyNumberFormat="1" applyFont="1" applyFill="1" applyBorder="1" applyAlignment="1">
      <alignment vertical="center" wrapText="1"/>
    </xf>
    <xf numFmtId="0" fontId="0" fillId="4" borderId="13" xfId="0" applyFill="1" applyBorder="1"/>
    <xf numFmtId="1" fontId="3" fillId="4" borderId="5" xfId="0" applyNumberFormat="1" applyFont="1" applyFill="1" applyBorder="1" applyAlignment="1">
      <alignment vertical="center" wrapText="1"/>
    </xf>
    <xf numFmtId="1" fontId="3" fillId="4" borderId="2" xfId="0" applyNumberFormat="1" applyFont="1" applyFill="1" applyBorder="1" applyAlignment="1">
      <alignment vertical="center" wrapText="1"/>
    </xf>
    <xf numFmtId="1" fontId="3" fillId="4" borderId="7" xfId="0" applyNumberFormat="1" applyFont="1" applyFill="1" applyBorder="1" applyAlignment="1">
      <alignment vertical="center" wrapText="1"/>
    </xf>
    <xf numFmtId="1" fontId="0" fillId="4" borderId="16" xfId="0" applyNumberFormat="1" applyFill="1" applyBorder="1"/>
    <xf numFmtId="0" fontId="0" fillId="4" borderId="14" xfId="0" applyFill="1" applyBorder="1"/>
    <xf numFmtId="1" fontId="3" fillId="4" borderId="8" xfId="0" applyNumberFormat="1" applyFont="1" applyFill="1" applyBorder="1" applyAlignment="1">
      <alignment vertical="center" wrapText="1"/>
    </xf>
    <xf numFmtId="0" fontId="0" fillId="4" borderId="12" xfId="0" applyFill="1" applyBorder="1"/>
    <xf numFmtId="164" fontId="3" fillId="5" borderId="7" xfId="0" applyNumberFormat="1" applyFont="1" applyFill="1" applyBorder="1" applyAlignment="1">
      <alignment vertical="center" wrapText="1"/>
    </xf>
    <xf numFmtId="0" fontId="0" fillId="5" borderId="12" xfId="0" applyFill="1" applyBorder="1"/>
    <xf numFmtId="1" fontId="3" fillId="5" borderId="5" xfId="0" applyNumberFormat="1" applyFont="1" applyFill="1" applyBorder="1" applyAlignment="1">
      <alignment vertical="center" wrapText="1"/>
    </xf>
    <xf numFmtId="1" fontId="3" fillId="5" borderId="2" xfId="0" applyNumberFormat="1" applyFont="1" applyFill="1" applyBorder="1" applyAlignment="1">
      <alignment vertical="center" wrapText="1"/>
    </xf>
    <xf numFmtId="1" fontId="3" fillId="5" borderId="7" xfId="0" applyNumberFormat="1" applyFont="1" applyFill="1" applyBorder="1" applyAlignment="1">
      <alignment vertical="center" wrapText="1"/>
    </xf>
    <xf numFmtId="1" fontId="0" fillId="5" borderId="16" xfId="0" applyNumberFormat="1" applyFill="1" applyBorder="1"/>
    <xf numFmtId="0" fontId="0" fillId="5" borderId="15" xfId="0" applyFill="1" applyBorder="1"/>
    <xf numFmtId="1" fontId="0" fillId="5" borderId="17" xfId="0" applyNumberFormat="1" applyFill="1" applyBorder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3" fillId="0" borderId="21" xfId="0" applyNumberFormat="1" applyFont="1" applyBorder="1" applyAlignment="1">
      <alignment vertical="center" wrapText="1"/>
    </xf>
    <xf numFmtId="1" fontId="3" fillId="0" borderId="22" xfId="0" applyNumberFormat="1" applyFont="1" applyBorder="1" applyAlignment="1">
      <alignment vertical="center" wrapText="1"/>
    </xf>
    <xf numFmtId="1" fontId="3" fillId="0" borderId="23" xfId="0" applyNumberFormat="1" applyFont="1" applyBorder="1" applyAlignment="1">
      <alignment vertical="center" wrapText="1"/>
    </xf>
    <xf numFmtId="165" fontId="0" fillId="6" borderId="0" xfId="0" applyNumberFormat="1" applyFill="1"/>
    <xf numFmtId="165" fontId="0" fillId="7" borderId="0" xfId="0" applyNumberFormat="1" applyFill="1"/>
    <xf numFmtId="165" fontId="0" fillId="8" borderId="0" xfId="0" applyNumberFormat="1" applyFill="1"/>
    <xf numFmtId="0" fontId="4" fillId="0" borderId="6" xfId="0" applyFont="1" applyBorder="1"/>
    <xf numFmtId="0" fontId="4" fillId="9" borderId="6" xfId="0" applyFont="1" applyFill="1" applyBorder="1"/>
    <xf numFmtId="0" fontId="0" fillId="10" borderId="6" xfId="0" applyFill="1" applyBorder="1"/>
    <xf numFmtId="0" fontId="0" fillId="9" borderId="6" xfId="0" applyFill="1" applyBorder="1"/>
    <xf numFmtId="0" fontId="4" fillId="11" borderId="6" xfId="0" applyFont="1" applyFill="1" applyBorder="1"/>
    <xf numFmtId="0" fontId="0" fillId="11" borderId="6" xfId="0" applyFill="1" applyBorder="1"/>
    <xf numFmtId="0" fontId="4" fillId="12" borderId="6" xfId="0" applyFont="1" applyFill="1" applyBorder="1"/>
    <xf numFmtId="0" fontId="0" fillId="12" borderId="6" xfId="0" applyFill="1" applyBorder="1"/>
    <xf numFmtId="0" fontId="4" fillId="13" borderId="6" xfId="0" applyFont="1" applyFill="1" applyBorder="1"/>
    <xf numFmtId="0" fontId="0" fillId="13" borderId="6" xfId="0" applyFill="1" applyBorder="1"/>
    <xf numFmtId="2" fontId="3" fillId="0" borderId="7" xfId="0" applyNumberFormat="1" applyFont="1" applyBorder="1" applyAlignment="1">
      <alignment vertical="center" wrapText="1"/>
    </xf>
    <xf numFmtId="2" fontId="3" fillId="3" borderId="7" xfId="0" applyNumberFormat="1" applyFont="1" applyFill="1" applyBorder="1" applyAlignment="1">
      <alignment vertical="center" wrapText="1"/>
    </xf>
    <xf numFmtId="2" fontId="3" fillId="4" borderId="7" xfId="0" applyNumberFormat="1" applyFont="1" applyFill="1" applyBorder="1" applyAlignment="1">
      <alignment vertical="center" wrapText="1"/>
    </xf>
    <xf numFmtId="2" fontId="3" fillId="5" borderId="7" xfId="0" applyNumberFormat="1" applyFont="1" applyFill="1" applyBorder="1" applyAlignment="1">
      <alignment vertical="center" wrapText="1"/>
    </xf>
    <xf numFmtId="0" fontId="0" fillId="10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3" borderId="0" xfId="0" applyFill="1"/>
    <xf numFmtId="0" fontId="0" fillId="5" borderId="0" xfId="0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" fontId="0" fillId="3" borderId="12" xfId="0" applyNumberFormat="1" applyFill="1" applyBorder="1"/>
    <xf numFmtId="164" fontId="3" fillId="2" borderId="7" xfId="0" applyNumberFormat="1" applyFont="1" applyFill="1" applyBorder="1" applyAlignment="1">
      <alignment vertical="center" wrapText="1"/>
    </xf>
    <xf numFmtId="0" fontId="0" fillId="2" borderId="15" xfId="0" applyFill="1" applyBorder="1"/>
    <xf numFmtId="1" fontId="3" fillId="2" borderId="5" xfId="0" applyNumberFormat="1" applyFont="1" applyFill="1" applyBorder="1" applyAlignment="1">
      <alignment vertical="center" wrapText="1"/>
    </xf>
    <xf numFmtId="1" fontId="3" fillId="2" borderId="2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0" fillId="2" borderId="17" xfId="0" applyNumberFormat="1" applyFill="1" applyBorder="1"/>
    <xf numFmtId="164" fontId="1" fillId="0" borderId="4" xfId="0" applyNumberFormat="1" applyFont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22DB-1DE7-4E3D-8502-50C426C737C2}">
  <dimension ref="A1:P42"/>
  <sheetViews>
    <sheetView tabSelected="1" topLeftCell="A20" zoomScale="77" zoomScaleNormal="100" workbookViewId="0">
      <selection activeCell="N28" sqref="N28"/>
    </sheetView>
  </sheetViews>
  <sheetFormatPr defaultColWidth="11.5546875" defaultRowHeight="14.4" x14ac:dyDescent="0.3"/>
  <cols>
    <col min="1" max="1" width="12.88671875" customWidth="1"/>
    <col min="2" max="2" width="17.109375" customWidth="1"/>
    <col min="3" max="3" width="13.88671875" customWidth="1"/>
    <col min="4" max="4" width="12.5546875" customWidth="1"/>
    <col min="5" max="5" width="11" customWidth="1"/>
    <col min="6" max="6" width="10.5546875" customWidth="1"/>
    <col min="7" max="7" width="14.33203125" customWidth="1"/>
    <col min="8" max="8" width="11.5546875" bestFit="1" customWidth="1"/>
    <col min="9" max="9" width="12.5546875" bestFit="1" customWidth="1"/>
    <col min="10" max="10" width="13" customWidth="1"/>
    <col min="11" max="11" width="11.6640625" customWidth="1"/>
    <col min="12" max="12" width="12" customWidth="1"/>
    <col min="13" max="13" width="20.6640625" customWidth="1"/>
    <col min="14" max="14" width="12.33203125" customWidth="1"/>
    <col min="15" max="15" width="13.33203125" customWidth="1"/>
  </cols>
  <sheetData>
    <row r="1" spans="1:15" ht="15" thickBot="1" x14ac:dyDescent="0.35"/>
    <row r="2" spans="1:15" ht="29.4" thickBot="1" x14ac:dyDescent="0.35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5" ht="15" thickBot="1" x14ac:dyDescent="0.35">
      <c r="B3" s="11" t="s">
        <v>1</v>
      </c>
      <c r="C3" s="3">
        <v>6.2977099240000003</v>
      </c>
      <c r="D3" s="3">
        <v>29.961832059999999</v>
      </c>
      <c r="E3" s="3">
        <v>6.2977099240000003</v>
      </c>
      <c r="F3" s="3">
        <v>6.2977099240000003</v>
      </c>
      <c r="G3" s="3">
        <v>7.4427480920000004</v>
      </c>
      <c r="H3" s="3">
        <v>5.7251908399999998</v>
      </c>
      <c r="I3" s="3">
        <v>11.068702289999999</v>
      </c>
      <c r="J3" s="3">
        <v>9.7328244270000006</v>
      </c>
      <c r="K3" s="3">
        <v>13.16793893</v>
      </c>
      <c r="L3" s="3">
        <v>4.007633588</v>
      </c>
    </row>
    <row r="4" spans="1:15" ht="31.5" customHeight="1" thickBot="1" x14ac:dyDescent="0.35">
      <c r="A4" s="10" t="s">
        <v>12</v>
      </c>
      <c r="B4" s="13" t="s">
        <v>15</v>
      </c>
      <c r="C4" s="83" t="s">
        <v>13</v>
      </c>
      <c r="D4" s="83"/>
      <c r="E4" s="83"/>
      <c r="F4" s="83"/>
      <c r="G4" s="83"/>
      <c r="H4" s="83"/>
      <c r="I4" s="83"/>
      <c r="J4" s="83"/>
      <c r="K4" s="83"/>
      <c r="L4" s="83"/>
      <c r="M4" s="16" t="s">
        <v>17</v>
      </c>
    </row>
    <row r="5" spans="1:15" ht="15" thickBot="1" x14ac:dyDescent="0.35">
      <c r="A5" s="5">
        <v>18</v>
      </c>
      <c r="B5" s="12">
        <v>7.11</v>
      </c>
      <c r="C5" s="6">
        <f>$B5*524*C$3%</f>
        <v>234.63000001251362</v>
      </c>
      <c r="D5" s="4">
        <f t="shared" ref="D5:L20" si="0">$B5*524*D$3%</f>
        <v>1116.2699999601841</v>
      </c>
      <c r="E5" s="4">
        <f t="shared" si="0"/>
        <v>234.63000001251362</v>
      </c>
      <c r="F5" s="4">
        <f t="shared" si="0"/>
        <v>234.63000001251362</v>
      </c>
      <c r="G5" s="4">
        <f t="shared" si="0"/>
        <v>277.29000001478886</v>
      </c>
      <c r="H5" s="4">
        <f t="shared" si="0"/>
        <v>213.300000011376</v>
      </c>
      <c r="I5" s="4">
        <f t="shared" si="0"/>
        <v>412.37999999715601</v>
      </c>
      <c r="J5" s="4">
        <f t="shared" si="0"/>
        <v>362.60999998208285</v>
      </c>
      <c r="K5" s="4">
        <f t="shared" si="0"/>
        <v>490.58999995165209</v>
      </c>
      <c r="L5" s="7">
        <f t="shared" si="0"/>
        <v>149.31000000796323</v>
      </c>
      <c r="M5" s="17">
        <f>SUM(C5:L5)</f>
        <v>3725.6399999627447</v>
      </c>
    </row>
    <row r="6" spans="1:15" ht="15" thickBot="1" x14ac:dyDescent="0.35">
      <c r="A6" s="18">
        <v>1</v>
      </c>
      <c r="B6" s="19">
        <v>5.4</v>
      </c>
      <c r="C6" s="20">
        <f>$B6*524*C$3%</f>
        <v>178.20000000950404</v>
      </c>
      <c r="D6" s="21">
        <f t="shared" si="0"/>
        <v>847.79999996976005</v>
      </c>
      <c r="E6" s="21">
        <f t="shared" si="0"/>
        <v>178.20000000950404</v>
      </c>
      <c r="F6" s="21">
        <f t="shared" si="0"/>
        <v>178.20000000950404</v>
      </c>
      <c r="G6" s="21">
        <f t="shared" si="0"/>
        <v>210.60000001123205</v>
      </c>
      <c r="H6" s="21">
        <f t="shared" si="0"/>
        <v>162.00000000864</v>
      </c>
      <c r="I6" s="21">
        <f t="shared" si="0"/>
        <v>313.19999999784</v>
      </c>
      <c r="J6" s="21">
        <f t="shared" si="0"/>
        <v>275.39999998639206</v>
      </c>
      <c r="K6" s="21">
        <f t="shared" si="0"/>
        <v>372.59999996328008</v>
      </c>
      <c r="L6" s="22">
        <f t="shared" si="0"/>
        <v>113.40000000604802</v>
      </c>
      <c r="M6" s="23">
        <f t="shared" ref="M6:M23" si="1">SUM(C6:L6)</f>
        <v>2829.5999999717046</v>
      </c>
    </row>
    <row r="7" spans="1:15" ht="15" thickBot="1" x14ac:dyDescent="0.35">
      <c r="A7" s="18">
        <v>3</v>
      </c>
      <c r="B7" s="19">
        <v>8</v>
      </c>
      <c r="C7" s="20">
        <f t="shared" ref="C7:L25" si="2">$B7*524*C$3%</f>
        <v>264.00000001408</v>
      </c>
      <c r="D7" s="21">
        <f t="shared" si="0"/>
        <v>1255.9999999551999</v>
      </c>
      <c r="E7" s="21">
        <f t="shared" si="0"/>
        <v>264.00000001408</v>
      </c>
      <c r="F7" s="21">
        <f t="shared" si="0"/>
        <v>264.00000001408</v>
      </c>
      <c r="G7" s="21">
        <f t="shared" si="0"/>
        <v>312.00000001664006</v>
      </c>
      <c r="H7" s="21">
        <f t="shared" si="0"/>
        <v>240.00000001279997</v>
      </c>
      <c r="I7" s="21">
        <f t="shared" si="0"/>
        <v>463.99999999679994</v>
      </c>
      <c r="J7" s="21">
        <f t="shared" si="0"/>
        <v>407.99999997984003</v>
      </c>
      <c r="K7" s="21">
        <f t="shared" si="0"/>
        <v>551.99999994560005</v>
      </c>
      <c r="L7" s="22">
        <f t="shared" si="0"/>
        <v>168.00000000896</v>
      </c>
      <c r="M7" s="23">
        <f t="shared" si="1"/>
        <v>4191.9999999580796</v>
      </c>
    </row>
    <row r="8" spans="1:15" ht="15" thickBot="1" x14ac:dyDescent="0.35">
      <c r="A8" s="18">
        <v>4</v>
      </c>
      <c r="B8" s="19">
        <v>8</v>
      </c>
      <c r="C8" s="20">
        <f t="shared" si="2"/>
        <v>264.00000001408</v>
      </c>
      <c r="D8" s="21">
        <f t="shared" si="0"/>
        <v>1255.9999999551999</v>
      </c>
      <c r="E8" s="21">
        <f t="shared" si="0"/>
        <v>264.00000001408</v>
      </c>
      <c r="F8" s="21">
        <f t="shared" si="0"/>
        <v>264.00000001408</v>
      </c>
      <c r="G8" s="21">
        <f t="shared" si="0"/>
        <v>312.00000001664006</v>
      </c>
      <c r="H8" s="21">
        <f t="shared" si="0"/>
        <v>240.00000001279997</v>
      </c>
      <c r="I8" s="21">
        <f t="shared" si="0"/>
        <v>463.99999999679994</v>
      </c>
      <c r="J8" s="21">
        <f t="shared" si="0"/>
        <v>407.99999997984003</v>
      </c>
      <c r="K8" s="21">
        <f t="shared" si="0"/>
        <v>551.99999994560005</v>
      </c>
      <c r="L8" s="22">
        <f t="shared" si="0"/>
        <v>168.00000000896</v>
      </c>
      <c r="M8" s="23">
        <f t="shared" si="1"/>
        <v>4191.9999999580796</v>
      </c>
      <c r="N8" t="s">
        <v>18</v>
      </c>
      <c r="O8" t="s">
        <v>21</v>
      </c>
    </row>
    <row r="9" spans="1:15" ht="15" thickBot="1" x14ac:dyDescent="0.35">
      <c r="A9" s="18">
        <v>5</v>
      </c>
      <c r="B9" s="19">
        <v>7.56</v>
      </c>
      <c r="C9" s="20">
        <f t="shared" si="2"/>
        <v>249.48000001330558</v>
      </c>
      <c r="D9" s="21">
        <f t="shared" si="0"/>
        <v>1186.9199999576638</v>
      </c>
      <c r="E9" s="21">
        <f t="shared" si="0"/>
        <v>249.48000001330558</v>
      </c>
      <c r="F9" s="21">
        <f t="shared" si="0"/>
        <v>249.48000001330558</v>
      </c>
      <c r="G9" s="21">
        <f t="shared" si="0"/>
        <v>294.8400000157248</v>
      </c>
      <c r="H9" s="21">
        <f t="shared" si="0"/>
        <v>226.80000001209595</v>
      </c>
      <c r="I9" s="21">
        <f t="shared" si="0"/>
        <v>438.47999999697589</v>
      </c>
      <c r="J9" s="21">
        <f t="shared" si="0"/>
        <v>385.55999998094876</v>
      </c>
      <c r="K9" s="21">
        <f t="shared" si="0"/>
        <v>521.63999994859194</v>
      </c>
      <c r="L9" s="22">
        <f t="shared" si="0"/>
        <v>158.76000000846719</v>
      </c>
      <c r="M9" s="23">
        <f t="shared" si="1"/>
        <v>3961.4399999603852</v>
      </c>
      <c r="N9" s="41">
        <f>SUM(M6:M9)</f>
        <v>15175.039999848248</v>
      </c>
      <c r="O9" s="47">
        <f>SUM(B6:B9)</f>
        <v>28.959999999999997</v>
      </c>
    </row>
    <row r="10" spans="1:15" ht="15" thickBot="1" x14ac:dyDescent="0.35">
      <c r="A10" s="24">
        <v>17</v>
      </c>
      <c r="B10" s="25">
        <v>6.11</v>
      </c>
      <c r="C10" s="26">
        <f t="shared" si="2"/>
        <v>201.63000001075363</v>
      </c>
      <c r="D10" s="27">
        <f t="shared" si="0"/>
        <v>959.26999996578411</v>
      </c>
      <c r="E10" s="27">
        <f t="shared" si="0"/>
        <v>201.63000001075363</v>
      </c>
      <c r="F10" s="27">
        <f t="shared" si="0"/>
        <v>201.63000001075363</v>
      </c>
      <c r="G10" s="27">
        <f t="shared" si="0"/>
        <v>238.29000001270887</v>
      </c>
      <c r="H10" s="27">
        <f t="shared" si="0"/>
        <v>183.300000009776</v>
      </c>
      <c r="I10" s="27">
        <f t="shared" si="0"/>
        <v>354.37999999755601</v>
      </c>
      <c r="J10" s="27">
        <f t="shared" si="0"/>
        <v>311.60999998460284</v>
      </c>
      <c r="K10" s="27">
        <f t="shared" si="0"/>
        <v>421.58999995845204</v>
      </c>
      <c r="L10" s="28">
        <f t="shared" si="0"/>
        <v>128.31000000684321</v>
      </c>
      <c r="M10" s="29">
        <f t="shared" si="1"/>
        <v>3201.6399999679834</v>
      </c>
    </row>
    <row r="11" spans="1:15" ht="15" thickBot="1" x14ac:dyDescent="0.35">
      <c r="A11" s="24">
        <v>16</v>
      </c>
      <c r="B11" s="30">
        <v>5.64</v>
      </c>
      <c r="C11" s="26">
        <f t="shared" si="2"/>
        <v>186.12000000992637</v>
      </c>
      <c r="D11" s="27">
        <f t="shared" si="0"/>
        <v>885.47999996841588</v>
      </c>
      <c r="E11" s="28">
        <f t="shared" si="0"/>
        <v>186.12000000992637</v>
      </c>
      <c r="F11" s="31">
        <f t="shared" si="0"/>
        <v>186.12000000992637</v>
      </c>
      <c r="G11" s="27">
        <f t="shared" si="0"/>
        <v>219.96000001173121</v>
      </c>
      <c r="H11" s="27">
        <f t="shared" si="0"/>
        <v>169.20000000902397</v>
      </c>
      <c r="I11" s="27">
        <f t="shared" si="0"/>
        <v>327.11999999774395</v>
      </c>
      <c r="J11" s="27">
        <f t="shared" si="0"/>
        <v>287.6399999857872</v>
      </c>
      <c r="K11" s="27">
        <f t="shared" si="0"/>
        <v>389.159999961648</v>
      </c>
      <c r="L11" s="28">
        <f t="shared" si="0"/>
        <v>118.44000000631679</v>
      </c>
      <c r="M11" s="29">
        <f t="shared" si="1"/>
        <v>2955.3599999704461</v>
      </c>
    </row>
    <row r="12" spans="1:15" ht="15" thickBot="1" x14ac:dyDescent="0.35">
      <c r="A12" s="24">
        <v>19</v>
      </c>
      <c r="B12" s="32">
        <v>4.92</v>
      </c>
      <c r="C12" s="26">
        <f t="shared" si="2"/>
        <v>162.3600000086592</v>
      </c>
      <c r="D12" s="27">
        <f t="shared" si="0"/>
        <v>772.43999997244794</v>
      </c>
      <c r="E12" s="27">
        <f t="shared" si="0"/>
        <v>162.3600000086592</v>
      </c>
      <c r="F12" s="27">
        <f t="shared" si="0"/>
        <v>162.3600000086592</v>
      </c>
      <c r="G12" s="27">
        <f t="shared" si="0"/>
        <v>191.88000001023363</v>
      </c>
      <c r="H12" s="27">
        <f t="shared" si="0"/>
        <v>147.60000000787198</v>
      </c>
      <c r="I12" s="27">
        <f t="shared" si="0"/>
        <v>285.35999999803198</v>
      </c>
      <c r="J12" s="27">
        <f t="shared" si="0"/>
        <v>250.91999998760161</v>
      </c>
      <c r="K12" s="27">
        <f t="shared" si="0"/>
        <v>339.47999996654403</v>
      </c>
      <c r="L12" s="28">
        <f t="shared" si="0"/>
        <v>103.32000000551039</v>
      </c>
      <c r="M12" s="29">
        <f t="shared" si="1"/>
        <v>2578.0799999742185</v>
      </c>
    </row>
    <row r="13" spans="1:15" ht="15" thickBot="1" x14ac:dyDescent="0.35">
      <c r="A13" s="24">
        <v>25</v>
      </c>
      <c r="B13" s="32">
        <v>5.05</v>
      </c>
      <c r="C13" s="26">
        <f t="shared" si="2"/>
        <v>166.65000000888799</v>
      </c>
      <c r="D13" s="27">
        <f t="shared" si="0"/>
        <v>792.84999997171997</v>
      </c>
      <c r="E13" s="27">
        <f t="shared" si="0"/>
        <v>166.65000000888799</v>
      </c>
      <c r="F13" s="27">
        <f t="shared" si="0"/>
        <v>166.65000000888799</v>
      </c>
      <c r="G13" s="27">
        <f t="shared" si="0"/>
        <v>196.95000001050403</v>
      </c>
      <c r="H13" s="27">
        <f t="shared" si="0"/>
        <v>151.50000000807998</v>
      </c>
      <c r="I13" s="27">
        <f t="shared" si="0"/>
        <v>292.89999999797993</v>
      </c>
      <c r="J13" s="27">
        <f t="shared" si="0"/>
        <v>257.54999998727396</v>
      </c>
      <c r="K13" s="27">
        <f t="shared" si="0"/>
        <v>348.44999996565997</v>
      </c>
      <c r="L13" s="28">
        <f t="shared" si="0"/>
        <v>106.050000005656</v>
      </c>
      <c r="M13" s="29">
        <f t="shared" si="1"/>
        <v>2646.1999999735376</v>
      </c>
      <c r="N13" t="s">
        <v>18</v>
      </c>
      <c r="O13" t="s">
        <v>21</v>
      </c>
    </row>
    <row r="14" spans="1:15" ht="15" thickBot="1" x14ac:dyDescent="0.35">
      <c r="A14" s="24">
        <v>26</v>
      </c>
      <c r="B14" s="32">
        <v>4.75</v>
      </c>
      <c r="C14" s="26">
        <f t="shared" si="2"/>
        <v>156.75000000835999</v>
      </c>
      <c r="D14" s="27">
        <f t="shared" si="0"/>
        <v>745.74999997340001</v>
      </c>
      <c r="E14" s="27">
        <f t="shared" si="0"/>
        <v>156.75000000835999</v>
      </c>
      <c r="F14" s="27">
        <f t="shared" si="0"/>
        <v>156.75000000835999</v>
      </c>
      <c r="G14" s="27">
        <f t="shared" si="0"/>
        <v>185.25000000988004</v>
      </c>
      <c r="H14" s="27">
        <f t="shared" si="0"/>
        <v>142.50000000759999</v>
      </c>
      <c r="I14" s="27">
        <f t="shared" si="0"/>
        <v>275.49999999809995</v>
      </c>
      <c r="J14" s="27">
        <f t="shared" si="0"/>
        <v>242.24999998803</v>
      </c>
      <c r="K14" s="27">
        <f t="shared" si="0"/>
        <v>327.74999996770003</v>
      </c>
      <c r="L14" s="28">
        <f t="shared" si="0"/>
        <v>99.750000005320004</v>
      </c>
      <c r="M14" s="29">
        <f t="shared" si="1"/>
        <v>2488.9999999751103</v>
      </c>
      <c r="N14" s="42">
        <f>SUM(M10:M14)</f>
        <v>13870.279999861295</v>
      </c>
      <c r="O14" s="48">
        <f>SUM(B10:B14)</f>
        <v>26.470000000000002</v>
      </c>
    </row>
    <row r="15" spans="1:15" ht="15" thickBot="1" x14ac:dyDescent="0.35">
      <c r="A15" s="33">
        <v>24</v>
      </c>
      <c r="B15" s="34">
        <v>5.64</v>
      </c>
      <c r="C15" s="35">
        <f t="shared" si="2"/>
        <v>186.12000000992637</v>
      </c>
      <c r="D15" s="36">
        <f t="shared" si="0"/>
        <v>885.47999996841588</v>
      </c>
      <c r="E15" s="36">
        <f t="shared" si="0"/>
        <v>186.12000000992637</v>
      </c>
      <c r="F15" s="36">
        <f t="shared" si="0"/>
        <v>186.12000000992637</v>
      </c>
      <c r="G15" s="36">
        <f t="shared" si="0"/>
        <v>219.96000001173121</v>
      </c>
      <c r="H15" s="36">
        <f t="shared" si="0"/>
        <v>169.20000000902397</v>
      </c>
      <c r="I15" s="36">
        <f t="shared" si="0"/>
        <v>327.11999999774395</v>
      </c>
      <c r="J15" s="36">
        <f t="shared" si="0"/>
        <v>287.6399999857872</v>
      </c>
      <c r="K15" s="36">
        <f t="shared" si="0"/>
        <v>389.159999961648</v>
      </c>
      <c r="L15" s="37">
        <f t="shared" si="0"/>
        <v>118.44000000631679</v>
      </c>
      <c r="M15" s="38">
        <f t="shared" si="1"/>
        <v>2955.3599999704461</v>
      </c>
    </row>
    <row r="16" spans="1:15" ht="15" thickBot="1" x14ac:dyDescent="0.35">
      <c r="A16" s="33">
        <v>23</v>
      </c>
      <c r="B16" s="34">
        <v>5.53</v>
      </c>
      <c r="C16" s="35">
        <f t="shared" si="2"/>
        <v>182.49000000973282</v>
      </c>
      <c r="D16" s="36">
        <f t="shared" si="0"/>
        <v>868.20999996903208</v>
      </c>
      <c r="E16" s="36">
        <f t="shared" si="0"/>
        <v>182.49000000973282</v>
      </c>
      <c r="F16" s="36">
        <f t="shared" si="0"/>
        <v>182.49000000973282</v>
      </c>
      <c r="G16" s="36">
        <f t="shared" si="0"/>
        <v>215.67000001150245</v>
      </c>
      <c r="H16" s="36">
        <f t="shared" si="0"/>
        <v>165.900000008848</v>
      </c>
      <c r="I16" s="36">
        <f t="shared" si="0"/>
        <v>320.739999997788</v>
      </c>
      <c r="J16" s="36">
        <f t="shared" si="0"/>
        <v>282.02999998606441</v>
      </c>
      <c r="K16" s="36">
        <f t="shared" si="0"/>
        <v>381.56999996239603</v>
      </c>
      <c r="L16" s="37">
        <f t="shared" si="0"/>
        <v>116.13000000619361</v>
      </c>
      <c r="M16" s="38">
        <f t="shared" si="1"/>
        <v>2897.7199999710233</v>
      </c>
    </row>
    <row r="17" spans="1:15" ht="15" thickBot="1" x14ac:dyDescent="0.35">
      <c r="A17" s="33">
        <v>22</v>
      </c>
      <c r="B17" s="34">
        <v>7.82</v>
      </c>
      <c r="C17" s="35">
        <f t="shared" si="2"/>
        <v>258.06000001376322</v>
      </c>
      <c r="D17" s="36">
        <f t="shared" si="0"/>
        <v>1227.7399999562081</v>
      </c>
      <c r="E17" s="36">
        <f t="shared" si="0"/>
        <v>258.06000001376322</v>
      </c>
      <c r="F17" s="36">
        <f t="shared" si="0"/>
        <v>258.06000001376322</v>
      </c>
      <c r="G17" s="36">
        <f t="shared" si="0"/>
        <v>304.98000001626565</v>
      </c>
      <c r="H17" s="36">
        <f t="shared" si="0"/>
        <v>234.600000012512</v>
      </c>
      <c r="I17" s="36">
        <f t="shared" si="0"/>
        <v>453.55999999687197</v>
      </c>
      <c r="J17" s="36">
        <f t="shared" si="0"/>
        <v>398.81999998029363</v>
      </c>
      <c r="K17" s="36">
        <f t="shared" si="0"/>
        <v>539.57999994682405</v>
      </c>
      <c r="L17" s="37">
        <f t="shared" si="0"/>
        <v>164.2200000087584</v>
      </c>
      <c r="M17" s="38">
        <f t="shared" si="1"/>
        <v>4097.6799999590239</v>
      </c>
    </row>
    <row r="18" spans="1:15" ht="15" thickBot="1" x14ac:dyDescent="0.35">
      <c r="A18" s="33">
        <v>21</v>
      </c>
      <c r="B18" s="34">
        <v>8</v>
      </c>
      <c r="C18" s="35">
        <f t="shared" si="2"/>
        <v>264.00000001408</v>
      </c>
      <c r="D18" s="36">
        <f t="shared" si="0"/>
        <v>1255.9999999551999</v>
      </c>
      <c r="E18" s="36">
        <f t="shared" si="0"/>
        <v>264.00000001408</v>
      </c>
      <c r="F18" s="36">
        <f t="shared" si="0"/>
        <v>264.00000001408</v>
      </c>
      <c r="G18" s="36">
        <f t="shared" si="0"/>
        <v>312.00000001664006</v>
      </c>
      <c r="H18" s="36">
        <f t="shared" si="0"/>
        <v>240.00000001279997</v>
      </c>
      <c r="I18" s="36">
        <f t="shared" si="0"/>
        <v>463.99999999679994</v>
      </c>
      <c r="J18" s="36">
        <f t="shared" si="0"/>
        <v>407.99999997984003</v>
      </c>
      <c r="K18" s="36">
        <f t="shared" si="0"/>
        <v>551.99999994560005</v>
      </c>
      <c r="L18" s="37">
        <f t="shared" si="0"/>
        <v>168.00000000896</v>
      </c>
      <c r="M18" s="38">
        <f t="shared" si="1"/>
        <v>4191.9999999580796</v>
      </c>
    </row>
    <row r="19" spans="1:15" ht="15" thickBot="1" x14ac:dyDescent="0.35">
      <c r="A19" s="33">
        <v>20</v>
      </c>
      <c r="B19" s="34">
        <v>1.38</v>
      </c>
      <c r="C19" s="35">
        <f t="shared" si="2"/>
        <v>45.540000002428791</v>
      </c>
      <c r="D19" s="36">
        <f t="shared" si="0"/>
        <v>216.65999999227196</v>
      </c>
      <c r="E19" s="36">
        <f t="shared" si="0"/>
        <v>45.540000002428791</v>
      </c>
      <c r="F19" s="36">
        <f t="shared" si="0"/>
        <v>45.540000002428791</v>
      </c>
      <c r="G19" s="36">
        <f t="shared" si="0"/>
        <v>53.820000002870401</v>
      </c>
      <c r="H19" s="36">
        <f t="shared" si="0"/>
        <v>41.400000002207989</v>
      </c>
      <c r="I19" s="36">
        <f t="shared" si="0"/>
        <v>80.039999999447986</v>
      </c>
      <c r="J19" s="36">
        <f t="shared" si="0"/>
        <v>70.379999996522386</v>
      </c>
      <c r="K19" s="36">
        <f t="shared" si="0"/>
        <v>95.219999990615989</v>
      </c>
      <c r="L19" s="37">
        <f t="shared" si="0"/>
        <v>28.980000001545598</v>
      </c>
      <c r="M19" s="38">
        <f t="shared" si="1"/>
        <v>723.11999999276873</v>
      </c>
    </row>
    <row r="20" spans="1:15" ht="15" thickBot="1" x14ac:dyDescent="0.35">
      <c r="A20" s="33">
        <v>27</v>
      </c>
      <c r="B20" s="34">
        <v>1.28</v>
      </c>
      <c r="C20" s="35">
        <f t="shared" si="2"/>
        <v>42.240000002252799</v>
      </c>
      <c r="D20" s="36">
        <f t="shared" si="0"/>
        <v>200.959999992832</v>
      </c>
      <c r="E20" s="36">
        <f t="shared" si="0"/>
        <v>42.240000002252799</v>
      </c>
      <c r="F20" s="36">
        <f t="shared" si="0"/>
        <v>42.240000002252799</v>
      </c>
      <c r="G20" s="36">
        <f t="shared" si="0"/>
        <v>49.920000002662412</v>
      </c>
      <c r="H20" s="36">
        <f t="shared" si="0"/>
        <v>38.400000002047996</v>
      </c>
      <c r="I20" s="36">
        <f t="shared" si="0"/>
        <v>74.239999999487992</v>
      </c>
      <c r="J20" s="36">
        <f t="shared" si="0"/>
        <v>65.279999996774407</v>
      </c>
      <c r="K20" s="36">
        <f t="shared" si="0"/>
        <v>88.319999991296001</v>
      </c>
      <c r="L20" s="37">
        <f t="shared" si="0"/>
        <v>26.880000001433601</v>
      </c>
      <c r="M20" s="38">
        <f t="shared" si="1"/>
        <v>670.71999999329284</v>
      </c>
    </row>
    <row r="21" spans="1:15" ht="15" thickBot="1" x14ac:dyDescent="0.35">
      <c r="A21" s="33">
        <v>28</v>
      </c>
      <c r="B21" s="34">
        <v>6.64</v>
      </c>
      <c r="C21" s="35">
        <f t="shared" si="2"/>
        <v>219.12000001168639</v>
      </c>
      <c r="D21" s="36">
        <f t="shared" si="2"/>
        <v>1042.4799999628158</v>
      </c>
      <c r="E21" s="36">
        <f t="shared" si="2"/>
        <v>219.12000001168639</v>
      </c>
      <c r="F21" s="36">
        <f t="shared" si="2"/>
        <v>219.12000001168639</v>
      </c>
      <c r="G21" s="36">
        <f t="shared" si="2"/>
        <v>258.96000001381123</v>
      </c>
      <c r="H21" s="36">
        <f t="shared" si="2"/>
        <v>199.20000001062397</v>
      </c>
      <c r="I21" s="36">
        <f t="shared" si="2"/>
        <v>385.11999999734394</v>
      </c>
      <c r="J21" s="36">
        <f t="shared" si="2"/>
        <v>338.63999998326716</v>
      </c>
      <c r="K21" s="36">
        <f t="shared" si="2"/>
        <v>458.15999995484799</v>
      </c>
      <c r="L21" s="37">
        <f t="shared" si="2"/>
        <v>139.44000000743679</v>
      </c>
      <c r="M21" s="38">
        <f t="shared" si="1"/>
        <v>3479.359999965206</v>
      </c>
    </row>
    <row r="22" spans="1:15" ht="15" thickBot="1" x14ac:dyDescent="0.35">
      <c r="A22" s="33">
        <v>29</v>
      </c>
      <c r="B22" s="34">
        <v>6.54</v>
      </c>
      <c r="C22" s="35">
        <f t="shared" si="2"/>
        <v>215.82000001151042</v>
      </c>
      <c r="D22" s="36">
        <f t="shared" si="2"/>
        <v>1026.779999963376</v>
      </c>
      <c r="E22" s="36">
        <f t="shared" si="2"/>
        <v>215.82000001151042</v>
      </c>
      <c r="F22" s="36">
        <f t="shared" si="2"/>
        <v>215.82000001151042</v>
      </c>
      <c r="G22" s="36">
        <f t="shared" si="2"/>
        <v>255.06000001360323</v>
      </c>
      <c r="H22" s="36">
        <f t="shared" si="2"/>
        <v>196.20000001046398</v>
      </c>
      <c r="I22" s="36">
        <f t="shared" si="2"/>
        <v>379.31999999738395</v>
      </c>
      <c r="J22" s="36">
        <f t="shared" si="2"/>
        <v>333.53999998351924</v>
      </c>
      <c r="K22" s="36">
        <f t="shared" si="2"/>
        <v>451.25999995552803</v>
      </c>
      <c r="L22" s="37">
        <f t="shared" si="2"/>
        <v>137.34000000732482</v>
      </c>
      <c r="M22" s="38">
        <f t="shared" si="1"/>
        <v>3426.9599999657312</v>
      </c>
      <c r="N22" t="s">
        <v>18</v>
      </c>
      <c r="O22" t="s">
        <v>21</v>
      </c>
    </row>
    <row r="23" spans="1:15" ht="15" thickBot="1" x14ac:dyDescent="0.35">
      <c r="A23" s="33">
        <v>30</v>
      </c>
      <c r="B23" s="39">
        <v>6.76</v>
      </c>
      <c r="C23" s="35">
        <f t="shared" si="2"/>
        <v>223.0800000118976</v>
      </c>
      <c r="D23" s="36">
        <f t="shared" si="2"/>
        <v>1061.3199999621438</v>
      </c>
      <c r="E23" s="36">
        <f t="shared" si="2"/>
        <v>223.0800000118976</v>
      </c>
      <c r="F23" s="36">
        <f t="shared" si="2"/>
        <v>223.0800000118976</v>
      </c>
      <c r="G23" s="36">
        <f t="shared" si="2"/>
        <v>263.64000001406083</v>
      </c>
      <c r="H23" s="36">
        <f t="shared" si="2"/>
        <v>202.80000001081598</v>
      </c>
      <c r="I23" s="36">
        <f t="shared" si="2"/>
        <v>392.07999999729594</v>
      </c>
      <c r="J23" s="36">
        <f t="shared" si="2"/>
        <v>344.75999998296481</v>
      </c>
      <c r="K23" s="36">
        <f t="shared" si="2"/>
        <v>466.43999995403198</v>
      </c>
      <c r="L23" s="37">
        <f t="shared" si="2"/>
        <v>141.96000000757118</v>
      </c>
      <c r="M23" s="40">
        <f t="shared" si="1"/>
        <v>3542.2399999645772</v>
      </c>
      <c r="N23" s="43">
        <f>SUM(M15:M23)</f>
        <v>25985.15999974015</v>
      </c>
      <c r="O23" s="49">
        <f>SUM(B15:B23)</f>
        <v>49.589999999999996</v>
      </c>
    </row>
    <row r="24" spans="1:15" ht="15" thickBot="1" x14ac:dyDescent="0.35">
      <c r="A24" s="77">
        <v>2</v>
      </c>
      <c r="B24" s="78">
        <v>7.52</v>
      </c>
      <c r="C24" s="79">
        <f t="shared" si="2"/>
        <v>248.16000001323516</v>
      </c>
      <c r="D24" s="80">
        <f t="shared" si="2"/>
        <v>1180.6399999578878</v>
      </c>
      <c r="E24" s="80">
        <f t="shared" si="2"/>
        <v>248.16000001323516</v>
      </c>
      <c r="F24" s="80">
        <f t="shared" si="2"/>
        <v>248.16000001323516</v>
      </c>
      <c r="G24" s="80">
        <f t="shared" si="2"/>
        <v>293.28000001564163</v>
      </c>
      <c r="H24" s="80">
        <f t="shared" si="2"/>
        <v>225.60000001203196</v>
      </c>
      <c r="I24" s="80">
        <f t="shared" si="2"/>
        <v>436.15999999699193</v>
      </c>
      <c r="J24" s="80">
        <f t="shared" si="2"/>
        <v>383.51999998104958</v>
      </c>
      <c r="K24" s="80">
        <f t="shared" si="2"/>
        <v>518.879999948864</v>
      </c>
      <c r="L24" s="81">
        <f t="shared" si="2"/>
        <v>157.92000000842239</v>
      </c>
      <c r="M24" s="82">
        <f t="shared" ref="M24" si="3">SUM(C24:L24)</f>
        <v>3940.4799999605953</v>
      </c>
    </row>
    <row r="25" spans="1:15" ht="15" thickBot="1" x14ac:dyDescent="0.35">
      <c r="A25" s="77">
        <v>6</v>
      </c>
      <c r="B25" s="78">
        <v>4.1900000000000004</v>
      </c>
      <c r="C25" s="79">
        <f t="shared" si="2"/>
        <v>138.27000000737442</v>
      </c>
      <c r="D25" s="80">
        <f t="shared" si="2"/>
        <v>657.8299999765361</v>
      </c>
      <c r="E25" s="80">
        <f t="shared" si="2"/>
        <v>138.27000000737442</v>
      </c>
      <c r="F25" s="80">
        <f t="shared" si="2"/>
        <v>138.27000000737442</v>
      </c>
      <c r="G25" s="80">
        <f t="shared" si="2"/>
        <v>163.41000000871526</v>
      </c>
      <c r="H25" s="80">
        <f t="shared" si="2"/>
        <v>125.70000000670402</v>
      </c>
      <c r="I25" s="80">
        <f t="shared" si="2"/>
        <v>243.01999999832401</v>
      </c>
      <c r="J25" s="80">
        <f t="shared" si="2"/>
        <v>213.68999998944125</v>
      </c>
      <c r="K25" s="80">
        <f t="shared" si="2"/>
        <v>289.10999997150805</v>
      </c>
      <c r="L25" s="81">
        <f t="shared" si="2"/>
        <v>87.990000004692817</v>
      </c>
      <c r="M25" s="82">
        <f t="shared" ref="M25:M30" si="4">SUM(C25:L25)</f>
        <v>2195.5599999780447</v>
      </c>
    </row>
    <row r="26" spans="1:15" ht="15" thickBot="1" x14ac:dyDescent="0.35">
      <c r="A26" s="77">
        <v>7</v>
      </c>
      <c r="B26" s="78">
        <v>6.28</v>
      </c>
      <c r="C26" s="79">
        <f t="shared" ref="C26:L35" si="5">$B26*524*C$3%</f>
        <v>207.24000001105281</v>
      </c>
      <c r="D26" s="80">
        <f t="shared" si="5"/>
        <v>985.95999996483204</v>
      </c>
      <c r="E26" s="80">
        <f t="shared" si="5"/>
        <v>207.24000001105281</v>
      </c>
      <c r="F26" s="80">
        <f t="shared" si="5"/>
        <v>207.24000001105281</v>
      </c>
      <c r="G26" s="80">
        <f t="shared" si="5"/>
        <v>244.92000001306246</v>
      </c>
      <c r="H26" s="80">
        <f t="shared" si="5"/>
        <v>188.40000001004799</v>
      </c>
      <c r="I26" s="80">
        <f t="shared" si="5"/>
        <v>364.23999999748798</v>
      </c>
      <c r="J26" s="80">
        <f t="shared" si="5"/>
        <v>320.27999998417442</v>
      </c>
      <c r="K26" s="80">
        <f t="shared" si="5"/>
        <v>433.31999995729603</v>
      </c>
      <c r="L26" s="81">
        <f t="shared" si="5"/>
        <v>131.8800000070336</v>
      </c>
      <c r="M26" s="82">
        <f t="shared" si="4"/>
        <v>3290.7199999670934</v>
      </c>
    </row>
    <row r="27" spans="1:15" ht="15" thickBot="1" x14ac:dyDescent="0.35">
      <c r="A27" s="77">
        <v>8</v>
      </c>
      <c r="B27" s="78">
        <v>7.6</v>
      </c>
      <c r="C27" s="79">
        <f t="shared" si="5"/>
        <v>250.80000001337598</v>
      </c>
      <c r="D27" s="80">
        <f t="shared" si="5"/>
        <v>1193.1999999574398</v>
      </c>
      <c r="E27" s="80">
        <f t="shared" si="5"/>
        <v>250.80000001337598</v>
      </c>
      <c r="F27" s="80">
        <f t="shared" si="5"/>
        <v>250.80000001337598</v>
      </c>
      <c r="G27" s="80">
        <f t="shared" si="5"/>
        <v>296.40000001580802</v>
      </c>
      <c r="H27" s="80">
        <f t="shared" si="5"/>
        <v>228.00000001215997</v>
      </c>
      <c r="I27" s="80">
        <f t="shared" si="5"/>
        <v>440.79999999695991</v>
      </c>
      <c r="J27" s="80">
        <f t="shared" si="5"/>
        <v>387.599999980848</v>
      </c>
      <c r="K27" s="80">
        <f t="shared" si="5"/>
        <v>524.39999994831999</v>
      </c>
      <c r="L27" s="81">
        <f t="shared" si="5"/>
        <v>159.60000000851198</v>
      </c>
      <c r="M27" s="82">
        <f t="shared" si="4"/>
        <v>3982.3999999601747</v>
      </c>
    </row>
    <row r="28" spans="1:15" ht="15" thickBot="1" x14ac:dyDescent="0.35">
      <c r="A28" s="77">
        <v>9</v>
      </c>
      <c r="B28" s="78">
        <v>8</v>
      </c>
      <c r="C28" s="79">
        <f t="shared" si="5"/>
        <v>264.00000001408</v>
      </c>
      <c r="D28" s="80">
        <f t="shared" si="5"/>
        <v>1255.9999999551999</v>
      </c>
      <c r="E28" s="80">
        <f t="shared" si="5"/>
        <v>264.00000001408</v>
      </c>
      <c r="F28" s="80">
        <f t="shared" si="5"/>
        <v>264.00000001408</v>
      </c>
      <c r="G28" s="80">
        <f t="shared" si="5"/>
        <v>312.00000001664006</v>
      </c>
      <c r="H28" s="80">
        <f t="shared" si="5"/>
        <v>240.00000001279997</v>
      </c>
      <c r="I28" s="80">
        <f t="shared" si="5"/>
        <v>463.99999999679994</v>
      </c>
      <c r="J28" s="80">
        <f t="shared" si="5"/>
        <v>407.99999997984003</v>
      </c>
      <c r="K28" s="80">
        <f t="shared" si="5"/>
        <v>551.99999994560005</v>
      </c>
      <c r="L28" s="81">
        <f t="shared" si="5"/>
        <v>168.00000000896</v>
      </c>
      <c r="M28" s="82">
        <f t="shared" si="4"/>
        <v>4191.9999999580796</v>
      </c>
    </row>
    <row r="29" spans="1:15" ht="15" thickBot="1" x14ac:dyDescent="0.35">
      <c r="A29" s="77">
        <v>10</v>
      </c>
      <c r="B29" s="78">
        <v>8</v>
      </c>
      <c r="C29" s="79">
        <f t="shared" si="5"/>
        <v>264.00000001408</v>
      </c>
      <c r="D29" s="80">
        <f t="shared" si="5"/>
        <v>1255.9999999551999</v>
      </c>
      <c r="E29" s="80">
        <f t="shared" si="5"/>
        <v>264.00000001408</v>
      </c>
      <c r="F29" s="80">
        <f t="shared" si="5"/>
        <v>264.00000001408</v>
      </c>
      <c r="G29" s="80">
        <f t="shared" si="5"/>
        <v>312.00000001664006</v>
      </c>
      <c r="H29" s="80">
        <f t="shared" si="5"/>
        <v>240.00000001279997</v>
      </c>
      <c r="I29" s="80">
        <f t="shared" si="5"/>
        <v>463.99999999679994</v>
      </c>
      <c r="J29" s="80">
        <f t="shared" si="5"/>
        <v>407.99999997984003</v>
      </c>
      <c r="K29" s="80">
        <f t="shared" si="5"/>
        <v>551.99999994560005</v>
      </c>
      <c r="L29" s="81">
        <f t="shared" si="5"/>
        <v>168.00000000896</v>
      </c>
      <c r="M29" s="82">
        <f t="shared" si="4"/>
        <v>4191.9999999580796</v>
      </c>
    </row>
    <row r="30" spans="1:15" ht="15" thickBot="1" x14ac:dyDescent="0.35">
      <c r="A30" s="77">
        <v>11</v>
      </c>
      <c r="B30" s="78">
        <v>7.67</v>
      </c>
      <c r="C30" s="79">
        <f t="shared" si="5"/>
        <v>253.11000001349919</v>
      </c>
      <c r="D30" s="80">
        <f t="shared" si="5"/>
        <v>1204.189999957048</v>
      </c>
      <c r="E30" s="80">
        <f t="shared" si="5"/>
        <v>253.11000001349919</v>
      </c>
      <c r="F30" s="80">
        <f t="shared" si="5"/>
        <v>253.11000001349919</v>
      </c>
      <c r="G30" s="80">
        <f t="shared" si="5"/>
        <v>299.13000001595361</v>
      </c>
      <c r="H30" s="80">
        <f t="shared" si="5"/>
        <v>230.10000001227198</v>
      </c>
      <c r="I30" s="80">
        <f t="shared" si="5"/>
        <v>444.85999999693195</v>
      </c>
      <c r="J30" s="80">
        <f t="shared" si="5"/>
        <v>391.16999998067161</v>
      </c>
      <c r="K30" s="80">
        <f t="shared" si="5"/>
        <v>529.22999994784402</v>
      </c>
      <c r="L30" s="81">
        <f t="shared" si="5"/>
        <v>161.0700000085904</v>
      </c>
      <c r="M30" s="82">
        <f t="shared" si="4"/>
        <v>4019.0799999598094</v>
      </c>
    </row>
    <row r="31" spans="1:15" ht="15" thickBot="1" x14ac:dyDescent="0.35">
      <c r="A31" s="77">
        <v>12</v>
      </c>
      <c r="B31" s="78">
        <v>1.47</v>
      </c>
      <c r="C31" s="79">
        <f t="shared" si="5"/>
        <v>48.510000002587198</v>
      </c>
      <c r="D31" s="80">
        <f t="shared" si="5"/>
        <v>230.78999999176798</v>
      </c>
      <c r="E31" s="80">
        <f t="shared" si="5"/>
        <v>48.510000002587198</v>
      </c>
      <c r="F31" s="80">
        <f t="shared" si="5"/>
        <v>48.510000002587198</v>
      </c>
      <c r="G31" s="80">
        <f t="shared" si="5"/>
        <v>57.330000003057606</v>
      </c>
      <c r="H31" s="80">
        <f t="shared" si="5"/>
        <v>44.100000002351997</v>
      </c>
      <c r="I31" s="80">
        <f t="shared" si="5"/>
        <v>85.259999999411988</v>
      </c>
      <c r="J31" s="80">
        <f t="shared" si="5"/>
        <v>74.969999996295599</v>
      </c>
      <c r="K31" s="80">
        <f t="shared" si="5"/>
        <v>101.42999999000401</v>
      </c>
      <c r="L31" s="81">
        <f t="shared" si="5"/>
        <v>30.8700000016464</v>
      </c>
      <c r="M31" s="82">
        <f t="shared" ref="M31:M35" si="6">SUM(C31:L31)</f>
        <v>770.27999999229712</v>
      </c>
    </row>
    <row r="32" spans="1:15" ht="15" thickBot="1" x14ac:dyDescent="0.35">
      <c r="A32" s="77">
        <v>13</v>
      </c>
      <c r="B32" s="78">
        <v>5.4</v>
      </c>
      <c r="C32" s="79">
        <f t="shared" si="5"/>
        <v>178.20000000950404</v>
      </c>
      <c r="D32" s="80">
        <f t="shared" si="5"/>
        <v>847.79999996976005</v>
      </c>
      <c r="E32" s="80">
        <f t="shared" si="5"/>
        <v>178.20000000950404</v>
      </c>
      <c r="F32" s="80">
        <f t="shared" si="5"/>
        <v>178.20000000950404</v>
      </c>
      <c r="G32" s="80">
        <f t="shared" si="5"/>
        <v>210.60000001123205</v>
      </c>
      <c r="H32" s="80">
        <f t="shared" si="5"/>
        <v>162.00000000864</v>
      </c>
      <c r="I32" s="80">
        <f t="shared" si="5"/>
        <v>313.19999999784</v>
      </c>
      <c r="J32" s="80">
        <f t="shared" si="5"/>
        <v>275.39999998639206</v>
      </c>
      <c r="K32" s="80">
        <f t="shared" si="5"/>
        <v>372.59999996328008</v>
      </c>
      <c r="L32" s="81">
        <f t="shared" si="5"/>
        <v>113.40000000604802</v>
      </c>
      <c r="M32" s="82">
        <f t="shared" si="6"/>
        <v>2829.5999999717046</v>
      </c>
    </row>
    <row r="33" spans="1:16" ht="15" thickBot="1" x14ac:dyDescent="0.35">
      <c r="A33" s="77">
        <v>14</v>
      </c>
      <c r="B33" s="78">
        <v>5.98</v>
      </c>
      <c r="C33" s="79">
        <f t="shared" si="5"/>
        <v>197.34000001052482</v>
      </c>
      <c r="D33" s="80">
        <f t="shared" si="5"/>
        <v>938.85999996651208</v>
      </c>
      <c r="E33" s="80">
        <f t="shared" si="5"/>
        <v>197.34000001052482</v>
      </c>
      <c r="F33" s="80">
        <f t="shared" si="5"/>
        <v>197.34000001052482</v>
      </c>
      <c r="G33" s="80">
        <f t="shared" si="5"/>
        <v>233.22000001243848</v>
      </c>
      <c r="H33" s="80">
        <f t="shared" si="5"/>
        <v>179.400000009568</v>
      </c>
      <c r="I33" s="80">
        <f t="shared" si="5"/>
        <v>346.839999997608</v>
      </c>
      <c r="J33" s="80">
        <f t="shared" si="5"/>
        <v>304.97999998493043</v>
      </c>
      <c r="K33" s="80">
        <f t="shared" si="5"/>
        <v>412.6199999593361</v>
      </c>
      <c r="L33" s="81">
        <f t="shared" si="5"/>
        <v>125.58000000669762</v>
      </c>
      <c r="M33" s="82">
        <f t="shared" si="6"/>
        <v>3133.5199999686652</v>
      </c>
    </row>
    <row r="34" spans="1:16" ht="15" thickBot="1" x14ac:dyDescent="0.35">
      <c r="A34" s="77">
        <v>15</v>
      </c>
      <c r="B34" s="78">
        <v>7.34</v>
      </c>
      <c r="C34" s="79">
        <f t="shared" si="5"/>
        <v>242.2200000129184</v>
      </c>
      <c r="D34" s="80">
        <f t="shared" si="5"/>
        <v>1152.379999958896</v>
      </c>
      <c r="E34" s="80">
        <f t="shared" si="5"/>
        <v>242.2200000129184</v>
      </c>
      <c r="F34" s="80">
        <f t="shared" si="5"/>
        <v>242.2200000129184</v>
      </c>
      <c r="G34" s="80">
        <f t="shared" si="5"/>
        <v>286.26000001526722</v>
      </c>
      <c r="H34" s="80">
        <f t="shared" si="5"/>
        <v>220.20000001174398</v>
      </c>
      <c r="I34" s="80">
        <f t="shared" si="5"/>
        <v>425.71999999706395</v>
      </c>
      <c r="J34" s="80">
        <f t="shared" si="5"/>
        <v>374.33999998150318</v>
      </c>
      <c r="K34" s="80">
        <f t="shared" si="5"/>
        <v>506.45999995008799</v>
      </c>
      <c r="L34" s="81">
        <f t="shared" si="5"/>
        <v>154.1400000082208</v>
      </c>
      <c r="M34" s="82">
        <f t="shared" si="6"/>
        <v>3846.1599999615387</v>
      </c>
    </row>
    <row r="35" spans="1:16" ht="15" thickBot="1" x14ac:dyDescent="0.35">
      <c r="A35" s="77">
        <v>31</v>
      </c>
      <c r="B35" s="78">
        <v>7.97</v>
      </c>
      <c r="C35" s="79">
        <f t="shared" si="5"/>
        <v>263.01000001402718</v>
      </c>
      <c r="D35" s="80">
        <f t="shared" si="5"/>
        <v>1251.2899999553679</v>
      </c>
      <c r="E35" s="80">
        <f t="shared" si="5"/>
        <v>263.01000001402718</v>
      </c>
      <c r="F35" s="80">
        <f t="shared" si="5"/>
        <v>263.01000001402718</v>
      </c>
      <c r="G35" s="80">
        <f t="shared" si="5"/>
        <v>310.83000001657763</v>
      </c>
      <c r="H35" s="80">
        <f t="shared" si="5"/>
        <v>239.10000001275196</v>
      </c>
      <c r="I35" s="80">
        <f t="shared" si="5"/>
        <v>462.25999999681193</v>
      </c>
      <c r="J35" s="80">
        <f t="shared" si="5"/>
        <v>406.4699999799156</v>
      </c>
      <c r="K35" s="80">
        <f t="shared" si="5"/>
        <v>549.92999994580396</v>
      </c>
      <c r="L35" s="81">
        <f t="shared" si="5"/>
        <v>167.37000000892638</v>
      </c>
      <c r="M35" s="82">
        <f t="shared" si="6"/>
        <v>4176.2799999582367</v>
      </c>
    </row>
    <row r="37" spans="1:16" ht="15" customHeight="1" x14ac:dyDescent="0.3"/>
    <row r="38" spans="1:16" x14ac:dyDescent="0.3">
      <c r="O38" t="s">
        <v>27</v>
      </c>
      <c r="P38" t="s">
        <v>28</v>
      </c>
    </row>
    <row r="39" spans="1:16" x14ac:dyDescent="0.3">
      <c r="A39" s="8" t="s">
        <v>14</v>
      </c>
      <c r="B39" s="9">
        <f>SUM(B5:B23)</f>
        <v>112.13000000000001</v>
      </c>
      <c r="L39" t="s">
        <v>16</v>
      </c>
      <c r="M39" s="15">
        <f>SUM(M5:M35)</f>
        <v>99324.199999006756</v>
      </c>
      <c r="O39">
        <f>M39/M42</f>
        <v>189.55</v>
      </c>
      <c r="P39" s="14">
        <f>(M39-M5)/M42</f>
        <v>182.44</v>
      </c>
    </row>
    <row r="40" spans="1:16" ht="15" thickBot="1" x14ac:dyDescent="0.35"/>
    <row r="41" spans="1:16" ht="15" thickBot="1" x14ac:dyDescent="0.35">
      <c r="C41" s="84" t="s">
        <v>19</v>
      </c>
      <c r="D41" s="85"/>
      <c r="E41" s="85"/>
      <c r="F41" s="85"/>
      <c r="G41" s="85"/>
      <c r="H41" s="85"/>
      <c r="I41" s="85"/>
      <c r="J41" s="85"/>
      <c r="K41" s="85"/>
      <c r="L41" s="86"/>
      <c r="M41" t="s">
        <v>20</v>
      </c>
    </row>
    <row r="42" spans="1:16" ht="15" thickBot="1" x14ac:dyDescent="0.35">
      <c r="C42" s="44">
        <f t="shared" ref="C42:L42" si="7">524*C$3%</f>
        <v>33.00000000176</v>
      </c>
      <c r="D42" s="45">
        <f t="shared" si="7"/>
        <v>156.99999999439999</v>
      </c>
      <c r="E42" s="45">
        <f t="shared" si="7"/>
        <v>33.00000000176</v>
      </c>
      <c r="F42" s="45">
        <f t="shared" si="7"/>
        <v>33.00000000176</v>
      </c>
      <c r="G42" s="45">
        <f t="shared" si="7"/>
        <v>39.000000002080007</v>
      </c>
      <c r="H42" s="45">
        <f t="shared" si="7"/>
        <v>30.000000001599997</v>
      </c>
      <c r="I42" s="45">
        <f t="shared" si="7"/>
        <v>57.999999999599993</v>
      </c>
      <c r="J42" s="45">
        <f t="shared" si="7"/>
        <v>50.999999997480003</v>
      </c>
      <c r="K42" s="45">
        <f t="shared" si="7"/>
        <v>68.999999993200007</v>
      </c>
      <c r="L42" s="46">
        <f t="shared" si="7"/>
        <v>21.00000000112</v>
      </c>
      <c r="M42" s="14">
        <f>SUM(C42:L42)</f>
        <v>523.99999999475995</v>
      </c>
    </row>
  </sheetData>
  <mergeCells count="2">
    <mergeCell ref="C4:L4"/>
    <mergeCell ref="C41:L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1154-BF56-4287-A305-13F8BB989126}">
  <dimension ref="A1:X41"/>
  <sheetViews>
    <sheetView topLeftCell="A13" zoomScale="65" zoomScaleNormal="70" workbookViewId="0">
      <selection activeCell="W32" sqref="W32"/>
    </sheetView>
  </sheetViews>
  <sheetFormatPr defaultColWidth="11.5546875" defaultRowHeight="14.4" x14ac:dyDescent="0.3"/>
  <cols>
    <col min="1" max="1" width="11" customWidth="1"/>
  </cols>
  <sheetData>
    <row r="1" spans="2:21" x14ac:dyDescent="0.3">
      <c r="B1" s="50"/>
      <c r="C1" s="50">
        <v>18</v>
      </c>
      <c r="D1" s="50">
        <v>1</v>
      </c>
      <c r="E1" s="50">
        <v>3</v>
      </c>
      <c r="F1" s="50">
        <v>4</v>
      </c>
      <c r="G1" s="50">
        <v>5</v>
      </c>
      <c r="H1" s="50">
        <v>17</v>
      </c>
      <c r="I1" s="50">
        <v>16</v>
      </c>
      <c r="J1" s="50">
        <v>19</v>
      </c>
      <c r="K1" s="50">
        <v>25</v>
      </c>
      <c r="L1" s="50">
        <v>26</v>
      </c>
      <c r="M1" s="50">
        <v>24</v>
      </c>
      <c r="N1" s="50">
        <v>23</v>
      </c>
      <c r="O1" s="50">
        <v>22</v>
      </c>
      <c r="P1" s="50">
        <v>21</v>
      </c>
      <c r="Q1" s="50">
        <v>20</v>
      </c>
      <c r="R1" s="50">
        <v>27</v>
      </c>
      <c r="S1" s="50">
        <v>28</v>
      </c>
      <c r="T1" s="50">
        <v>29</v>
      </c>
      <c r="U1" s="50">
        <v>30</v>
      </c>
    </row>
    <row r="2" spans="2:21" x14ac:dyDescent="0.3">
      <c r="B2" s="51">
        <v>18</v>
      </c>
      <c r="C2" s="52">
        <v>999</v>
      </c>
      <c r="D2" s="53">
        <v>2.1861666666666699E-2</v>
      </c>
      <c r="E2" s="53">
        <v>1.8846666666666664E-2</v>
      </c>
      <c r="F2" s="53">
        <v>1.8014999999999996E-2</v>
      </c>
      <c r="G2" s="53">
        <v>1.7738333333333335E-2</v>
      </c>
      <c r="H2" s="53">
        <f>0.003856+0.00328383333333333</f>
        <v>7.1398333333333296E-3</v>
      </c>
      <c r="I2" s="53">
        <v>7.8259999999999996E-3</v>
      </c>
      <c r="J2" s="53">
        <f>0.00976916666666667+0.0113185</f>
        <v>2.1087666666666671E-2</v>
      </c>
      <c r="K2" s="53">
        <v>1.3186333333333335E-2</v>
      </c>
      <c r="L2" s="53">
        <v>1.7012833333333335E-2</v>
      </c>
      <c r="M2" s="53">
        <v>3.2716666666666666E-3</v>
      </c>
      <c r="N2" s="53">
        <v>6.4616666666666668E-3</v>
      </c>
      <c r="O2" s="53">
        <v>9.6716666666666652E-3</v>
      </c>
      <c r="P2" s="53">
        <v>1.2914999999999999E-2</v>
      </c>
      <c r="Q2" s="53">
        <v>1.4826666666666669E-2</v>
      </c>
      <c r="R2" s="53">
        <v>1.6003333333333335E-2</v>
      </c>
      <c r="S2" s="53">
        <v>1.4258333333333333E-2</v>
      </c>
      <c r="T2" s="53">
        <v>1.1403333333333333E-2</v>
      </c>
      <c r="U2" s="53">
        <v>9.1799999999999989E-3</v>
      </c>
    </row>
    <row r="3" spans="2:21" x14ac:dyDescent="0.3">
      <c r="B3" s="54">
        <v>1</v>
      </c>
      <c r="C3" s="55">
        <v>2.1861666666666668E-2</v>
      </c>
      <c r="D3" s="52">
        <v>999</v>
      </c>
      <c r="E3" s="55">
        <v>6.1400000000000005E-3</v>
      </c>
      <c r="F3" s="55">
        <v>4.2816666666666663E-3</v>
      </c>
      <c r="G3" s="55">
        <v>4.3883333333333335E-3</v>
      </c>
      <c r="H3" s="52">
        <v>999</v>
      </c>
      <c r="I3" s="52">
        <v>999</v>
      </c>
      <c r="J3" s="52">
        <v>999</v>
      </c>
      <c r="K3" s="52">
        <v>999</v>
      </c>
      <c r="L3" s="52">
        <v>999</v>
      </c>
      <c r="M3" s="52">
        <v>999</v>
      </c>
      <c r="N3" s="52">
        <v>999</v>
      </c>
      <c r="O3" s="52">
        <v>999</v>
      </c>
      <c r="P3" s="52">
        <v>999</v>
      </c>
      <c r="Q3" s="52">
        <v>999</v>
      </c>
      <c r="R3" s="52">
        <v>999</v>
      </c>
      <c r="S3" s="52">
        <v>999</v>
      </c>
      <c r="T3" s="52">
        <v>999</v>
      </c>
      <c r="U3" s="52">
        <v>999</v>
      </c>
    </row>
    <row r="4" spans="2:21" x14ac:dyDescent="0.3">
      <c r="B4" s="54">
        <v>3</v>
      </c>
      <c r="C4" s="55">
        <v>1.8846666666666664E-2</v>
      </c>
      <c r="D4" s="55">
        <v>6.1400000000000005E-3</v>
      </c>
      <c r="E4" s="52">
        <v>999</v>
      </c>
      <c r="F4" s="55">
        <v>3.2283333333333335E-3</v>
      </c>
      <c r="G4" s="55">
        <v>6.2949999999999994E-3</v>
      </c>
      <c r="H4" s="52">
        <v>999</v>
      </c>
      <c r="I4" s="52">
        <v>999</v>
      </c>
      <c r="J4" s="52">
        <v>999</v>
      </c>
      <c r="K4" s="52">
        <v>999</v>
      </c>
      <c r="L4" s="52">
        <v>999</v>
      </c>
      <c r="M4" s="52">
        <v>999</v>
      </c>
      <c r="N4" s="52">
        <v>999</v>
      </c>
      <c r="O4" s="52">
        <v>999</v>
      </c>
      <c r="P4" s="52">
        <v>999</v>
      </c>
      <c r="Q4" s="52">
        <v>999</v>
      </c>
      <c r="R4" s="52">
        <v>999</v>
      </c>
      <c r="S4" s="52">
        <v>999</v>
      </c>
      <c r="T4" s="52">
        <v>999</v>
      </c>
      <c r="U4" s="52">
        <v>999</v>
      </c>
    </row>
    <row r="5" spans="2:21" x14ac:dyDescent="0.3">
      <c r="B5" s="54">
        <v>4</v>
      </c>
      <c r="C5" s="55">
        <v>1.8014999999999996E-2</v>
      </c>
      <c r="D5" s="55">
        <v>4.2816666666666663E-3</v>
      </c>
      <c r="E5" s="55">
        <v>3.2283333333333335E-3</v>
      </c>
      <c r="F5" s="52">
        <v>999</v>
      </c>
      <c r="G5" s="55">
        <v>3.065E-3</v>
      </c>
      <c r="H5" s="52">
        <v>999</v>
      </c>
      <c r="I5" s="52">
        <v>999</v>
      </c>
      <c r="J5" s="52">
        <v>999</v>
      </c>
      <c r="K5" s="52">
        <v>999</v>
      </c>
      <c r="L5" s="52">
        <v>999</v>
      </c>
      <c r="M5" s="52">
        <v>999</v>
      </c>
      <c r="N5" s="52">
        <v>999</v>
      </c>
      <c r="O5" s="52">
        <v>999</v>
      </c>
      <c r="P5" s="52">
        <v>999</v>
      </c>
      <c r="Q5" s="52">
        <v>999</v>
      </c>
      <c r="R5" s="52">
        <v>999</v>
      </c>
      <c r="S5" s="52">
        <v>999</v>
      </c>
      <c r="T5" s="52">
        <v>999</v>
      </c>
      <c r="U5" s="52">
        <v>999</v>
      </c>
    </row>
    <row r="6" spans="2:21" x14ac:dyDescent="0.3">
      <c r="B6" s="54">
        <v>5</v>
      </c>
      <c r="C6" s="55">
        <v>1.7738333333333335E-2</v>
      </c>
      <c r="D6" s="55">
        <v>4.3883333333333335E-3</v>
      </c>
      <c r="E6" s="55">
        <v>6.2949999999999994E-3</v>
      </c>
      <c r="F6" s="55">
        <v>3.065E-3</v>
      </c>
      <c r="G6" s="52">
        <v>999</v>
      </c>
      <c r="H6" s="52">
        <v>999</v>
      </c>
      <c r="I6" s="52">
        <v>999</v>
      </c>
      <c r="J6" s="52">
        <v>999</v>
      </c>
      <c r="K6" s="52">
        <v>999</v>
      </c>
      <c r="L6" s="52">
        <v>999</v>
      </c>
      <c r="M6" s="52">
        <v>999</v>
      </c>
      <c r="N6" s="52">
        <v>999</v>
      </c>
      <c r="O6" s="52">
        <v>999</v>
      </c>
      <c r="P6" s="52">
        <v>999</v>
      </c>
      <c r="Q6" s="52">
        <v>999</v>
      </c>
      <c r="R6" s="52">
        <v>999</v>
      </c>
      <c r="S6" s="52">
        <v>999</v>
      </c>
      <c r="T6" s="52">
        <v>999</v>
      </c>
      <c r="U6" s="52">
        <v>999</v>
      </c>
    </row>
    <row r="7" spans="2:21" x14ac:dyDescent="0.3">
      <c r="B7" s="56">
        <v>17</v>
      </c>
      <c r="C7" s="57">
        <f>0.003856+0.00328383333333333</f>
        <v>7.1398333333333296E-3</v>
      </c>
      <c r="D7" s="52">
        <v>999</v>
      </c>
      <c r="E7" s="52">
        <v>999</v>
      </c>
      <c r="F7" s="52">
        <v>999</v>
      </c>
      <c r="G7" s="52">
        <v>999</v>
      </c>
      <c r="H7" s="52">
        <v>999</v>
      </c>
      <c r="I7" s="57">
        <f>0.00398933333333333+0.00530083333333333</f>
        <v>9.2901666666666601E-3</v>
      </c>
      <c r="J7" s="57">
        <f>0.006637+0.00651666666666667+0.00902666666666667</f>
        <v>2.218033333333334E-2</v>
      </c>
      <c r="K7" s="57">
        <f>0.0106616666666667+0.00993833333333333</f>
        <v>2.0600000000000028E-2</v>
      </c>
      <c r="L7" s="57">
        <f>0.0148015+0.0138583333333333</f>
        <v>2.8659833333333301E-2</v>
      </c>
      <c r="M7" s="52">
        <v>999</v>
      </c>
      <c r="N7" s="52">
        <v>999</v>
      </c>
      <c r="O7" s="52">
        <v>999</v>
      </c>
      <c r="P7" s="52">
        <v>999</v>
      </c>
      <c r="Q7" s="52">
        <v>999</v>
      </c>
      <c r="R7" s="52">
        <v>999</v>
      </c>
      <c r="S7" s="52">
        <v>999</v>
      </c>
      <c r="T7" s="52">
        <v>999</v>
      </c>
      <c r="U7" s="52">
        <v>999</v>
      </c>
    </row>
    <row r="8" spans="2:21" x14ac:dyDescent="0.3">
      <c r="B8" s="56">
        <v>16</v>
      </c>
      <c r="C8" s="57">
        <v>7.8259999999999996E-3</v>
      </c>
      <c r="D8" s="52">
        <v>999</v>
      </c>
      <c r="E8" s="52">
        <v>999</v>
      </c>
      <c r="F8" s="52">
        <v>999</v>
      </c>
      <c r="G8" s="52">
        <v>999</v>
      </c>
      <c r="H8" s="57">
        <f>0.00398933333333333+0.00530083333333333</f>
        <v>9.2901666666666601E-3</v>
      </c>
      <c r="I8" s="52">
        <v>999</v>
      </c>
      <c r="J8" s="57">
        <f>0.004225+0.00753833333333333</f>
        <v>1.1763333333333331E-2</v>
      </c>
      <c r="K8" s="57">
        <v>8.613333333333334E-3</v>
      </c>
      <c r="L8" s="57">
        <v>1.2851666666666667E-2</v>
      </c>
      <c r="M8" s="52">
        <v>999</v>
      </c>
      <c r="N8" s="52">
        <v>999</v>
      </c>
      <c r="O8" s="52">
        <v>999</v>
      </c>
      <c r="P8" s="52">
        <v>999</v>
      </c>
      <c r="Q8" s="52">
        <v>999</v>
      </c>
      <c r="R8" s="52">
        <v>999</v>
      </c>
      <c r="S8" s="52">
        <v>999</v>
      </c>
      <c r="T8" s="52">
        <v>999</v>
      </c>
      <c r="U8" s="52">
        <v>999</v>
      </c>
    </row>
    <row r="9" spans="2:21" x14ac:dyDescent="0.3">
      <c r="B9" s="56">
        <v>19</v>
      </c>
      <c r="C9" s="57">
        <f>0.00976916666666667+0.0113185</f>
        <v>2.1087666666666671E-2</v>
      </c>
      <c r="D9" s="52">
        <v>999</v>
      </c>
      <c r="E9" s="52">
        <v>999</v>
      </c>
      <c r="F9" s="52">
        <v>999</v>
      </c>
      <c r="G9" s="52">
        <v>999</v>
      </c>
      <c r="H9" s="57">
        <f>0.006637+0.00651666666666667</f>
        <v>1.3153666666666669E-2</v>
      </c>
      <c r="I9" s="57">
        <v>4.2249999999999996E-3</v>
      </c>
      <c r="J9" s="52">
        <v>999</v>
      </c>
      <c r="K9" s="57">
        <f>0.00439333333333333+0.00196166666666667</f>
        <v>6.3549999999999995E-3</v>
      </c>
      <c r="L9" s="57">
        <f>0.00864166666666667+0.00578666666666667</f>
        <v>1.4428333333333342E-2</v>
      </c>
      <c r="M9" s="52">
        <v>999</v>
      </c>
      <c r="N9" s="52">
        <v>999</v>
      </c>
      <c r="O9" s="52">
        <v>999</v>
      </c>
      <c r="P9" s="52">
        <v>999</v>
      </c>
      <c r="Q9" s="52">
        <v>999</v>
      </c>
      <c r="R9" s="52">
        <v>999</v>
      </c>
      <c r="S9" s="52">
        <v>999</v>
      </c>
      <c r="T9" s="52">
        <v>999</v>
      </c>
      <c r="U9" s="52">
        <v>999</v>
      </c>
    </row>
    <row r="10" spans="2:21" x14ac:dyDescent="0.3">
      <c r="B10" s="56">
        <v>25</v>
      </c>
      <c r="C10" s="57">
        <v>1.3186333333333335E-2</v>
      </c>
      <c r="D10" s="52">
        <v>999</v>
      </c>
      <c r="E10" s="52">
        <v>999</v>
      </c>
      <c r="F10" s="52">
        <v>999</v>
      </c>
      <c r="G10" s="52">
        <v>999</v>
      </c>
      <c r="H10" s="57">
        <f>0.0106616666666667+0.00993833333333333</f>
        <v>2.0600000000000028E-2</v>
      </c>
      <c r="I10" s="57">
        <v>8.613333333333334E-3</v>
      </c>
      <c r="J10" s="57">
        <v>4.3933333333333333E-3</v>
      </c>
      <c r="K10" s="52">
        <v>999</v>
      </c>
      <c r="L10" s="57">
        <v>4.2483333333333331E-3</v>
      </c>
      <c r="M10" s="52">
        <v>999</v>
      </c>
      <c r="N10" s="52">
        <v>999</v>
      </c>
      <c r="O10" s="52">
        <v>999</v>
      </c>
      <c r="P10" s="52">
        <v>999</v>
      </c>
      <c r="Q10" s="52">
        <v>999</v>
      </c>
      <c r="R10" s="52">
        <v>999</v>
      </c>
      <c r="S10" s="52">
        <v>999</v>
      </c>
      <c r="T10" s="52">
        <v>999</v>
      </c>
      <c r="U10" s="52">
        <v>999</v>
      </c>
    </row>
    <row r="11" spans="2:21" x14ac:dyDescent="0.3">
      <c r="B11" s="56">
        <v>26</v>
      </c>
      <c r="C11" s="57">
        <v>1.7012833333333335E-2</v>
      </c>
      <c r="D11" s="52">
        <v>999</v>
      </c>
      <c r="E11" s="52">
        <v>999</v>
      </c>
      <c r="F11" s="52">
        <v>999</v>
      </c>
      <c r="G11" s="52">
        <v>999</v>
      </c>
      <c r="H11" s="57">
        <f>0.0148015+0.0138583333333333</f>
        <v>2.8659833333333301E-2</v>
      </c>
      <c r="I11" s="57">
        <v>1.2851666666666667E-2</v>
      </c>
      <c r="J11" s="57">
        <v>8.6416666666666673E-3</v>
      </c>
      <c r="K11" s="57">
        <v>4.2483333333333331E-3</v>
      </c>
      <c r="L11" s="52">
        <v>999</v>
      </c>
      <c r="M11" s="52">
        <v>999</v>
      </c>
      <c r="N11" s="52">
        <v>999</v>
      </c>
      <c r="O11" s="52">
        <v>999</v>
      </c>
      <c r="P11" s="52">
        <v>999</v>
      </c>
      <c r="Q11" s="52">
        <v>999</v>
      </c>
      <c r="R11" s="52">
        <v>999</v>
      </c>
      <c r="S11" s="52">
        <v>999</v>
      </c>
      <c r="T11" s="52">
        <v>999</v>
      </c>
      <c r="U11" s="52">
        <v>999</v>
      </c>
    </row>
    <row r="12" spans="2:21" x14ac:dyDescent="0.3">
      <c r="B12" s="58">
        <v>24</v>
      </c>
      <c r="C12" s="59">
        <v>3.2716666666666666E-3</v>
      </c>
      <c r="D12" s="52">
        <v>999</v>
      </c>
      <c r="E12" s="52">
        <v>999</v>
      </c>
      <c r="F12" s="52">
        <v>999</v>
      </c>
      <c r="G12" s="52">
        <v>999</v>
      </c>
      <c r="H12" s="52">
        <v>999</v>
      </c>
      <c r="I12" s="52">
        <v>999</v>
      </c>
      <c r="J12" s="52">
        <v>999</v>
      </c>
      <c r="K12" s="52">
        <v>999</v>
      </c>
      <c r="L12" s="52">
        <v>999</v>
      </c>
      <c r="M12" s="52">
        <v>999</v>
      </c>
      <c r="N12" s="59">
        <v>3.2233333333333333E-3</v>
      </c>
      <c r="O12" s="59">
        <v>6.4783333333333333E-3</v>
      </c>
      <c r="P12" s="59">
        <v>9.7149999999999997E-3</v>
      </c>
      <c r="Q12" s="59">
        <v>1.1625E-2</v>
      </c>
      <c r="R12" s="59">
        <v>1.281E-2</v>
      </c>
      <c r="S12" s="59">
        <v>1.1115E-2</v>
      </c>
      <c r="T12" s="59">
        <v>8.4316666666666672E-3</v>
      </c>
      <c r="U12" s="59">
        <v>4.9583333333333337E-3</v>
      </c>
    </row>
    <row r="13" spans="2:21" x14ac:dyDescent="0.3">
      <c r="B13" s="58">
        <v>23</v>
      </c>
      <c r="C13" s="59">
        <v>6.4616666666666668E-3</v>
      </c>
      <c r="D13" s="52">
        <v>999</v>
      </c>
      <c r="E13" s="52">
        <v>999</v>
      </c>
      <c r="F13" s="52">
        <v>999</v>
      </c>
      <c r="G13" s="52">
        <v>999</v>
      </c>
      <c r="H13" s="52">
        <v>999</v>
      </c>
      <c r="I13" s="52">
        <v>999</v>
      </c>
      <c r="J13" s="52">
        <v>999</v>
      </c>
      <c r="K13" s="52">
        <v>999</v>
      </c>
      <c r="L13" s="52">
        <v>999</v>
      </c>
      <c r="M13" s="59">
        <v>3.2233333333333333E-3</v>
      </c>
      <c r="N13" s="52">
        <v>999</v>
      </c>
      <c r="O13" s="59">
        <v>3.2683333333333332E-3</v>
      </c>
      <c r="P13" s="59">
        <v>6.4933333333333327E-3</v>
      </c>
      <c r="Q13" s="59">
        <v>8.4033333333333338E-3</v>
      </c>
      <c r="R13" s="59">
        <v>1.0003333333333333E-2</v>
      </c>
      <c r="S13" s="59">
        <v>8.4766666666666671E-3</v>
      </c>
      <c r="T13" s="59">
        <v>6.3516666666666669E-3</v>
      </c>
      <c r="U13" s="59">
        <v>4.4099999999999999E-3</v>
      </c>
    </row>
    <row r="14" spans="2:21" x14ac:dyDescent="0.3">
      <c r="B14" s="58">
        <v>22</v>
      </c>
      <c r="C14" s="59">
        <v>9.6716666666666652E-3</v>
      </c>
      <c r="D14" s="52">
        <v>999</v>
      </c>
      <c r="E14" s="52">
        <v>999</v>
      </c>
      <c r="F14" s="52">
        <v>999</v>
      </c>
      <c r="G14" s="52">
        <v>999</v>
      </c>
      <c r="H14" s="52">
        <v>999</v>
      </c>
      <c r="I14" s="52">
        <v>999</v>
      </c>
      <c r="J14" s="52">
        <v>999</v>
      </c>
      <c r="K14" s="52">
        <v>999</v>
      </c>
      <c r="L14" s="52">
        <v>999</v>
      </c>
      <c r="M14" s="59">
        <v>6.4783333333333333E-3</v>
      </c>
      <c r="N14" s="59">
        <v>3.2683333333333332E-3</v>
      </c>
      <c r="O14" s="52">
        <v>999</v>
      </c>
      <c r="P14" s="59">
        <v>3.2416666666666666E-3</v>
      </c>
      <c r="Q14" s="59">
        <v>5.1538333333333323E-3</v>
      </c>
      <c r="R14" s="59">
        <v>7.8399999999999997E-3</v>
      </c>
      <c r="S14" s="59">
        <v>6.7550000000000006E-3</v>
      </c>
      <c r="T14" s="59">
        <v>5.9233333333333325E-3</v>
      </c>
      <c r="U14" s="59">
        <v>6.2466666666666669E-3</v>
      </c>
    </row>
    <row r="15" spans="2:21" x14ac:dyDescent="0.3">
      <c r="B15" s="58">
        <v>21</v>
      </c>
      <c r="C15" s="59">
        <v>1.2914999999999999E-2</v>
      </c>
      <c r="D15" s="52">
        <v>999</v>
      </c>
      <c r="E15" s="52">
        <v>999</v>
      </c>
      <c r="F15" s="52">
        <v>999</v>
      </c>
      <c r="G15" s="52">
        <v>999</v>
      </c>
      <c r="H15" s="52">
        <v>999</v>
      </c>
      <c r="I15" s="52">
        <v>999</v>
      </c>
      <c r="J15" s="52">
        <v>999</v>
      </c>
      <c r="K15" s="52">
        <v>999</v>
      </c>
      <c r="L15" s="52">
        <v>999</v>
      </c>
      <c r="M15" s="59">
        <v>9.7149999999999997E-3</v>
      </c>
      <c r="N15" s="59">
        <v>6.4933333333333327E-3</v>
      </c>
      <c r="O15" s="59">
        <v>3.2416666666666666E-3</v>
      </c>
      <c r="P15" s="52">
        <v>999</v>
      </c>
      <c r="Q15" s="59">
        <v>1.9116666666666668E-3</v>
      </c>
      <c r="R15" s="59">
        <v>6.2066666666666676E-3</v>
      </c>
      <c r="S15" s="59">
        <v>5.9233333333333325E-3</v>
      </c>
      <c r="T15" s="59">
        <v>6.7499999999999999E-3</v>
      </c>
      <c r="U15" s="59">
        <v>8.685E-3</v>
      </c>
    </row>
    <row r="16" spans="2:21" x14ac:dyDescent="0.3">
      <c r="B16" s="58">
        <v>20</v>
      </c>
      <c r="C16" s="59">
        <v>1.4826666666666669E-2</v>
      </c>
      <c r="D16" s="52">
        <v>999</v>
      </c>
      <c r="E16" s="52">
        <v>999</v>
      </c>
      <c r="F16" s="52">
        <v>999</v>
      </c>
      <c r="G16" s="52">
        <v>999</v>
      </c>
      <c r="H16" s="52">
        <v>999</v>
      </c>
      <c r="I16" s="52">
        <v>999</v>
      </c>
      <c r="J16" s="52">
        <v>999</v>
      </c>
      <c r="K16" s="52">
        <v>999</v>
      </c>
      <c r="L16" s="52">
        <v>999</v>
      </c>
      <c r="M16" s="59">
        <v>1.1625E-2</v>
      </c>
      <c r="N16" s="59">
        <v>8.4033333333333338E-3</v>
      </c>
      <c r="O16" s="59">
        <v>5.1538333333333323E-3</v>
      </c>
      <c r="P16" s="59">
        <v>1.9116666666666668E-3</v>
      </c>
      <c r="Q16" s="52">
        <v>999</v>
      </c>
      <c r="R16" s="59">
        <v>5.9149999999999993E-3</v>
      </c>
      <c r="S16" s="59">
        <v>6.2333333333333329E-3</v>
      </c>
      <c r="T16" s="59">
        <v>7.856666666666668E-3</v>
      </c>
      <c r="U16" s="59">
        <v>1.0334999999999999E-2</v>
      </c>
    </row>
    <row r="17" spans="1:24" x14ac:dyDescent="0.3">
      <c r="B17" s="58">
        <v>27</v>
      </c>
      <c r="C17" s="59">
        <v>1.6003333333333335E-2</v>
      </c>
      <c r="D17" s="52">
        <v>999</v>
      </c>
      <c r="E17" s="52">
        <v>999</v>
      </c>
      <c r="F17" s="52">
        <v>999</v>
      </c>
      <c r="G17" s="52">
        <v>999</v>
      </c>
      <c r="H17" s="52">
        <v>999</v>
      </c>
      <c r="I17" s="52">
        <v>999</v>
      </c>
      <c r="J17" s="52">
        <v>999</v>
      </c>
      <c r="K17" s="52">
        <v>999</v>
      </c>
      <c r="L17" s="52">
        <v>999</v>
      </c>
      <c r="M17" s="59">
        <v>1.281E-2</v>
      </c>
      <c r="N17" s="59">
        <v>1.0003333333333333E-2</v>
      </c>
      <c r="O17" s="59">
        <v>7.8399999999999997E-3</v>
      </c>
      <c r="P17" s="59">
        <v>6.2066666666666676E-3</v>
      </c>
      <c r="Q17" s="59">
        <v>5.9149999999999993E-3</v>
      </c>
      <c r="R17" s="52">
        <v>999</v>
      </c>
      <c r="S17" s="59">
        <v>1.9116666666666668E-3</v>
      </c>
      <c r="T17" s="59">
        <v>5.1533333333333336E-3</v>
      </c>
      <c r="U17" s="59">
        <v>9.2133333333333321E-3</v>
      </c>
    </row>
    <row r="18" spans="1:24" x14ac:dyDescent="0.3">
      <c r="B18" s="58">
        <v>28</v>
      </c>
      <c r="C18" s="59">
        <v>1.4258333333333333E-2</v>
      </c>
      <c r="D18" s="52">
        <v>999</v>
      </c>
      <c r="E18" s="52">
        <v>999</v>
      </c>
      <c r="F18" s="52">
        <v>999</v>
      </c>
      <c r="G18" s="52">
        <v>999</v>
      </c>
      <c r="H18" s="52">
        <v>999</v>
      </c>
      <c r="I18" s="52">
        <v>999</v>
      </c>
      <c r="J18" s="52">
        <v>999</v>
      </c>
      <c r="K18" s="52">
        <v>999</v>
      </c>
      <c r="L18" s="52">
        <v>999</v>
      </c>
      <c r="M18" s="59">
        <v>1.1115E-2</v>
      </c>
      <c r="N18" s="59">
        <v>8.4766666666666671E-3</v>
      </c>
      <c r="O18" s="59">
        <v>6.7550000000000006E-3</v>
      </c>
      <c r="P18" s="59">
        <v>5.9233333333333325E-3</v>
      </c>
      <c r="Q18" s="59">
        <v>6.2333333333333329E-3</v>
      </c>
      <c r="R18" s="59">
        <v>1.9116666666666668E-3</v>
      </c>
      <c r="S18" s="52">
        <v>999</v>
      </c>
      <c r="T18" s="59">
        <v>3.2416666666666666E-3</v>
      </c>
      <c r="U18" s="59">
        <v>7.3233333333333336E-3</v>
      </c>
    </row>
    <row r="19" spans="1:24" x14ac:dyDescent="0.3">
      <c r="B19" s="58">
        <v>29</v>
      </c>
      <c r="C19" s="59">
        <v>1.1403333333333333E-2</v>
      </c>
      <c r="D19" s="52">
        <v>999</v>
      </c>
      <c r="E19" s="52">
        <v>999</v>
      </c>
      <c r="F19" s="52">
        <v>999</v>
      </c>
      <c r="G19" s="52">
        <v>999</v>
      </c>
      <c r="H19" s="52">
        <v>999</v>
      </c>
      <c r="I19" s="52">
        <v>999</v>
      </c>
      <c r="J19" s="52">
        <v>999</v>
      </c>
      <c r="K19" s="52">
        <v>999</v>
      </c>
      <c r="L19" s="52">
        <v>999</v>
      </c>
      <c r="M19" s="59">
        <v>8.4316666666666672E-3</v>
      </c>
      <c r="N19" s="59">
        <v>6.3516666666666669E-3</v>
      </c>
      <c r="O19" s="59">
        <v>5.9233333333333325E-3</v>
      </c>
      <c r="P19" s="59">
        <v>6.7499999999999999E-3</v>
      </c>
      <c r="Q19" s="59">
        <v>7.856666666666668E-3</v>
      </c>
      <c r="R19" s="59">
        <v>5.1533333333333336E-3</v>
      </c>
      <c r="S19" s="59">
        <v>3.2416666666666666E-3</v>
      </c>
      <c r="T19" s="52">
        <v>999</v>
      </c>
      <c r="U19" s="59">
        <v>4.1483333333333329E-3</v>
      </c>
    </row>
    <row r="20" spans="1:24" x14ac:dyDescent="0.3">
      <c r="B20" s="58">
        <v>30</v>
      </c>
      <c r="C20" s="59">
        <v>9.1799999999999989E-3</v>
      </c>
      <c r="D20" s="52">
        <v>999</v>
      </c>
      <c r="E20" s="52">
        <v>999</v>
      </c>
      <c r="F20" s="52">
        <v>999</v>
      </c>
      <c r="G20" s="52">
        <v>999</v>
      </c>
      <c r="H20" s="52">
        <v>999</v>
      </c>
      <c r="I20" s="52">
        <v>999</v>
      </c>
      <c r="J20" s="52">
        <v>999</v>
      </c>
      <c r="K20" s="52">
        <v>999</v>
      </c>
      <c r="L20" s="52">
        <v>999</v>
      </c>
      <c r="M20" s="59">
        <v>4.9583333333333337E-3</v>
      </c>
      <c r="N20" s="59">
        <v>4.4099999999999999E-3</v>
      </c>
      <c r="O20" s="59">
        <v>6.2466666666666669E-3</v>
      </c>
      <c r="P20" s="59">
        <v>8.685E-3</v>
      </c>
      <c r="Q20" s="59">
        <v>1.0334999999999999E-2</v>
      </c>
      <c r="R20" s="59">
        <v>9.2133333333333321E-3</v>
      </c>
      <c r="S20" s="59">
        <v>7.3233333333333336E-3</v>
      </c>
      <c r="T20" s="59">
        <v>4.1483333333333329E-3</v>
      </c>
      <c r="U20" s="52">
        <v>999</v>
      </c>
    </row>
    <row r="21" spans="1:24" ht="15" thickBot="1" x14ac:dyDescent="0.35"/>
    <row r="22" spans="1:24" ht="29.4" thickBot="1" x14ac:dyDescent="0.35">
      <c r="A22" s="10" t="s">
        <v>12</v>
      </c>
      <c r="B22" s="13" t="s">
        <v>22</v>
      </c>
      <c r="C22" s="50">
        <v>18</v>
      </c>
      <c r="D22" s="50">
        <v>1</v>
      </c>
      <c r="E22" s="50">
        <v>3</v>
      </c>
      <c r="F22" s="50">
        <v>4</v>
      </c>
      <c r="G22" s="50">
        <v>5</v>
      </c>
      <c r="H22" s="50">
        <v>17</v>
      </c>
      <c r="I22" s="50">
        <v>16</v>
      </c>
      <c r="J22" s="50">
        <v>19</v>
      </c>
      <c r="K22" s="50">
        <v>25</v>
      </c>
      <c r="L22" s="50">
        <v>26</v>
      </c>
      <c r="M22" s="50">
        <v>24</v>
      </c>
      <c r="N22" s="50">
        <v>23</v>
      </c>
      <c r="O22" s="50">
        <v>22</v>
      </c>
      <c r="P22" s="50">
        <v>21</v>
      </c>
      <c r="Q22" s="50">
        <v>20</v>
      </c>
      <c r="R22" s="50">
        <v>27</v>
      </c>
      <c r="S22" s="50">
        <v>28</v>
      </c>
      <c r="T22" s="50">
        <v>29</v>
      </c>
      <c r="U22" s="50">
        <v>30</v>
      </c>
    </row>
    <row r="23" spans="1:24" ht="15" thickBot="1" x14ac:dyDescent="0.35">
      <c r="A23" s="60">
        <v>18</v>
      </c>
      <c r="B23" s="12">
        <v>8</v>
      </c>
      <c r="C23" s="64">
        <f t="shared" ref="C23:C32" si="0">C2*0</f>
        <v>0</v>
      </c>
      <c r="D23" s="68">
        <f t="shared" ref="D23:U23" si="1">D2*$B23</f>
        <v>0.17489333333333359</v>
      </c>
      <c r="E23" s="68">
        <f t="shared" si="1"/>
        <v>0.15077333333333331</v>
      </c>
      <c r="F23" s="68">
        <f t="shared" si="1"/>
        <v>0.14411999999999997</v>
      </c>
      <c r="G23" s="68">
        <f t="shared" si="1"/>
        <v>0.14190666666666668</v>
      </c>
      <c r="H23" s="68">
        <f t="shared" si="1"/>
        <v>5.7118666666666637E-2</v>
      </c>
      <c r="I23" s="68">
        <f t="shared" si="1"/>
        <v>6.2607999999999997E-2</v>
      </c>
      <c r="J23" s="68">
        <f t="shared" si="1"/>
        <v>0.16870133333333337</v>
      </c>
      <c r="K23" s="68">
        <f t="shared" si="1"/>
        <v>0.10549066666666668</v>
      </c>
      <c r="L23" s="68">
        <f t="shared" si="1"/>
        <v>0.13610266666666668</v>
      </c>
      <c r="M23" s="68">
        <f t="shared" si="1"/>
        <v>2.6173333333333333E-2</v>
      </c>
      <c r="N23" s="68">
        <f t="shared" si="1"/>
        <v>5.1693333333333334E-2</v>
      </c>
      <c r="O23" s="68">
        <f t="shared" si="1"/>
        <v>7.7373333333333322E-2</v>
      </c>
      <c r="P23" s="68">
        <f t="shared" si="1"/>
        <v>0.10332</v>
      </c>
      <c r="Q23" s="68">
        <f t="shared" si="1"/>
        <v>0.11861333333333335</v>
      </c>
      <c r="R23" s="68">
        <f t="shared" si="1"/>
        <v>0.12802666666666668</v>
      </c>
      <c r="S23" s="68">
        <f t="shared" si="1"/>
        <v>0.11406666666666666</v>
      </c>
      <c r="T23" s="68">
        <f t="shared" si="1"/>
        <v>9.1226666666666664E-2</v>
      </c>
      <c r="U23" s="68">
        <f t="shared" si="1"/>
        <v>7.3439999999999991E-2</v>
      </c>
    </row>
    <row r="24" spans="1:24" ht="15" thickBot="1" x14ac:dyDescent="0.35">
      <c r="A24" s="61">
        <v>1</v>
      </c>
      <c r="B24" s="76">
        <v>6</v>
      </c>
      <c r="C24" s="65">
        <f t="shared" si="0"/>
        <v>0</v>
      </c>
      <c r="D24" s="64">
        <f t="shared" ref="D24:U24" si="2">D3*$B24</f>
        <v>5994</v>
      </c>
      <c r="E24" s="65">
        <f t="shared" si="2"/>
        <v>3.6840000000000005E-2</v>
      </c>
      <c r="F24" s="65">
        <f t="shared" si="2"/>
        <v>2.5689999999999998E-2</v>
      </c>
      <c r="G24" s="65">
        <f t="shared" si="2"/>
        <v>2.6329999999999999E-2</v>
      </c>
      <c r="H24" s="64">
        <f t="shared" si="2"/>
        <v>5994</v>
      </c>
      <c r="I24" s="64">
        <f t="shared" si="2"/>
        <v>5994</v>
      </c>
      <c r="J24" s="64">
        <f t="shared" si="2"/>
        <v>5994</v>
      </c>
      <c r="K24" s="64">
        <f t="shared" si="2"/>
        <v>5994</v>
      </c>
      <c r="L24" s="64">
        <f t="shared" si="2"/>
        <v>5994</v>
      </c>
      <c r="M24" s="64">
        <f t="shared" si="2"/>
        <v>5994</v>
      </c>
      <c r="N24" s="64">
        <f t="shared" si="2"/>
        <v>5994</v>
      </c>
      <c r="O24" s="64">
        <f t="shared" si="2"/>
        <v>5994</v>
      </c>
      <c r="P24" s="64">
        <f t="shared" si="2"/>
        <v>5994</v>
      </c>
      <c r="Q24" s="64">
        <f t="shared" si="2"/>
        <v>5994</v>
      </c>
      <c r="R24" s="64">
        <f t="shared" si="2"/>
        <v>5994</v>
      </c>
      <c r="S24" s="64">
        <f t="shared" si="2"/>
        <v>5994</v>
      </c>
      <c r="T24" s="64">
        <f t="shared" si="2"/>
        <v>5994</v>
      </c>
      <c r="U24" s="64">
        <f t="shared" si="2"/>
        <v>5994</v>
      </c>
      <c r="W24" s="70" t="s">
        <v>23</v>
      </c>
      <c r="X24" s="70">
        <f>SUM(C23,D23,E23,F23,G23)*2</f>
        <v>1.2233866666666671</v>
      </c>
    </row>
    <row r="25" spans="1:24" ht="15" thickBot="1" x14ac:dyDescent="0.35">
      <c r="A25" s="61">
        <v>3</v>
      </c>
      <c r="B25" s="19">
        <v>8</v>
      </c>
      <c r="C25" s="65">
        <f t="shared" si="0"/>
        <v>0</v>
      </c>
      <c r="D25" s="65">
        <f t="shared" ref="D25:U25" si="3">D4*$B25</f>
        <v>4.9120000000000004E-2</v>
      </c>
      <c r="E25" s="64">
        <f t="shared" si="3"/>
        <v>7992</v>
      </c>
      <c r="F25" s="65">
        <f t="shared" si="3"/>
        <v>2.5826666666666668E-2</v>
      </c>
      <c r="G25" s="65">
        <f t="shared" si="3"/>
        <v>5.0359999999999995E-2</v>
      </c>
      <c r="H25" s="64">
        <f t="shared" si="3"/>
        <v>7992</v>
      </c>
      <c r="I25" s="64">
        <f t="shared" si="3"/>
        <v>7992</v>
      </c>
      <c r="J25" s="64">
        <f t="shared" si="3"/>
        <v>7992</v>
      </c>
      <c r="K25" s="64">
        <f t="shared" si="3"/>
        <v>7992</v>
      </c>
      <c r="L25" s="64">
        <f t="shared" si="3"/>
        <v>7992</v>
      </c>
      <c r="M25" s="64">
        <f t="shared" si="3"/>
        <v>7992</v>
      </c>
      <c r="N25" s="64">
        <f t="shared" si="3"/>
        <v>7992</v>
      </c>
      <c r="O25" s="64">
        <f t="shared" si="3"/>
        <v>7992</v>
      </c>
      <c r="P25" s="64">
        <f t="shared" si="3"/>
        <v>7992</v>
      </c>
      <c r="Q25" s="64">
        <f t="shared" si="3"/>
        <v>7992</v>
      </c>
      <c r="R25" s="64">
        <f t="shared" si="3"/>
        <v>7992</v>
      </c>
      <c r="S25" s="64">
        <f t="shared" si="3"/>
        <v>7992</v>
      </c>
      <c r="T25" s="64">
        <f t="shared" si="3"/>
        <v>7992</v>
      </c>
      <c r="U25" s="64">
        <f t="shared" si="3"/>
        <v>7992</v>
      </c>
    </row>
    <row r="26" spans="1:24" ht="15" thickBot="1" x14ac:dyDescent="0.35">
      <c r="A26" s="61">
        <v>4</v>
      </c>
      <c r="B26" s="19">
        <v>8</v>
      </c>
      <c r="C26" s="65">
        <f t="shared" si="0"/>
        <v>0</v>
      </c>
      <c r="D26" s="65">
        <f t="shared" ref="D26:U26" si="4">D5*$B26</f>
        <v>3.425333333333333E-2</v>
      </c>
      <c r="E26" s="65">
        <f t="shared" si="4"/>
        <v>2.5826666666666668E-2</v>
      </c>
      <c r="F26" s="64">
        <f t="shared" si="4"/>
        <v>7992</v>
      </c>
      <c r="G26" s="65">
        <f t="shared" si="4"/>
        <v>2.452E-2</v>
      </c>
      <c r="H26" s="64">
        <f t="shared" si="4"/>
        <v>7992</v>
      </c>
      <c r="I26" s="64">
        <f t="shared" si="4"/>
        <v>7992</v>
      </c>
      <c r="J26" s="64">
        <f t="shared" si="4"/>
        <v>7992</v>
      </c>
      <c r="K26" s="64">
        <f t="shared" si="4"/>
        <v>7992</v>
      </c>
      <c r="L26" s="64">
        <f t="shared" si="4"/>
        <v>7992</v>
      </c>
      <c r="M26" s="64">
        <f t="shared" si="4"/>
        <v>7992</v>
      </c>
      <c r="N26" s="64">
        <f t="shared" si="4"/>
        <v>7992</v>
      </c>
      <c r="O26" s="64">
        <f t="shared" si="4"/>
        <v>7992</v>
      </c>
      <c r="P26" s="64">
        <f t="shared" si="4"/>
        <v>7992</v>
      </c>
      <c r="Q26" s="64">
        <f t="shared" si="4"/>
        <v>7992</v>
      </c>
      <c r="R26" s="64">
        <f t="shared" si="4"/>
        <v>7992</v>
      </c>
      <c r="S26" s="64">
        <f t="shared" si="4"/>
        <v>7992</v>
      </c>
      <c r="T26" s="64">
        <f t="shared" si="4"/>
        <v>7992</v>
      </c>
      <c r="U26" s="64">
        <f t="shared" si="4"/>
        <v>7992</v>
      </c>
      <c r="W26" s="69" t="s">
        <v>25</v>
      </c>
      <c r="X26" s="69">
        <f>SUM(C23,H23,I23,J23,K23,L23)*2</f>
        <v>1.0600426666666667</v>
      </c>
    </row>
    <row r="27" spans="1:24" ht="15" thickBot="1" x14ac:dyDescent="0.35">
      <c r="A27" s="61">
        <v>5</v>
      </c>
      <c r="B27" s="19">
        <v>8</v>
      </c>
      <c r="C27" s="65">
        <f t="shared" si="0"/>
        <v>0</v>
      </c>
      <c r="D27" s="65">
        <f t="shared" ref="D27:U27" si="5">D6*$B27</f>
        <v>3.5106666666666668E-2</v>
      </c>
      <c r="E27" s="65">
        <f t="shared" si="5"/>
        <v>5.0359999999999995E-2</v>
      </c>
      <c r="F27" s="65">
        <f t="shared" si="5"/>
        <v>2.452E-2</v>
      </c>
      <c r="G27" s="64">
        <f t="shared" si="5"/>
        <v>7992</v>
      </c>
      <c r="H27" s="64">
        <f t="shared" si="5"/>
        <v>7992</v>
      </c>
      <c r="I27" s="64">
        <f t="shared" si="5"/>
        <v>7992</v>
      </c>
      <c r="J27" s="64">
        <f t="shared" si="5"/>
        <v>7992</v>
      </c>
      <c r="K27" s="64">
        <f t="shared" si="5"/>
        <v>7992</v>
      </c>
      <c r="L27" s="64">
        <f t="shared" si="5"/>
        <v>7992</v>
      </c>
      <c r="M27" s="64">
        <f t="shared" si="5"/>
        <v>7992</v>
      </c>
      <c r="N27" s="64">
        <f t="shared" si="5"/>
        <v>7992</v>
      </c>
      <c r="O27" s="64">
        <f t="shared" si="5"/>
        <v>7992</v>
      </c>
      <c r="P27" s="64">
        <f t="shared" si="5"/>
        <v>7992</v>
      </c>
      <c r="Q27" s="64">
        <f t="shared" si="5"/>
        <v>7992</v>
      </c>
      <c r="R27" s="64">
        <f t="shared" si="5"/>
        <v>7992</v>
      </c>
      <c r="S27" s="64">
        <f t="shared" si="5"/>
        <v>7992</v>
      </c>
      <c r="T27" s="64">
        <f t="shared" si="5"/>
        <v>7992</v>
      </c>
      <c r="U27" s="64">
        <f t="shared" si="5"/>
        <v>7992</v>
      </c>
    </row>
    <row r="28" spans="1:24" ht="15" thickBot="1" x14ac:dyDescent="0.35">
      <c r="A28" s="62">
        <v>17</v>
      </c>
      <c r="B28" s="25">
        <v>7</v>
      </c>
      <c r="C28" s="66">
        <f t="shared" si="0"/>
        <v>0</v>
      </c>
      <c r="D28" s="64">
        <f t="shared" ref="D28:U28" si="6">D7*$B28</f>
        <v>6993</v>
      </c>
      <c r="E28" s="64">
        <f t="shared" si="6"/>
        <v>6993</v>
      </c>
      <c r="F28" s="64">
        <f t="shared" si="6"/>
        <v>6993</v>
      </c>
      <c r="G28" s="64">
        <f t="shared" si="6"/>
        <v>6993</v>
      </c>
      <c r="H28" s="64">
        <f t="shared" si="6"/>
        <v>6993</v>
      </c>
      <c r="I28" s="66">
        <f t="shared" si="6"/>
        <v>6.5031166666666626E-2</v>
      </c>
      <c r="J28" s="66">
        <f t="shared" si="6"/>
        <v>0.15526233333333339</v>
      </c>
      <c r="K28" s="66">
        <f t="shared" si="6"/>
        <v>0.14420000000000019</v>
      </c>
      <c r="L28" s="66">
        <f t="shared" si="6"/>
        <v>0.20061883333333311</v>
      </c>
      <c r="M28" s="64">
        <f t="shared" si="6"/>
        <v>6993</v>
      </c>
      <c r="N28" s="64">
        <f t="shared" si="6"/>
        <v>6993</v>
      </c>
      <c r="O28" s="64">
        <f t="shared" si="6"/>
        <v>6993</v>
      </c>
      <c r="P28" s="64">
        <f t="shared" si="6"/>
        <v>6993</v>
      </c>
      <c r="Q28" s="64">
        <f t="shared" si="6"/>
        <v>6993</v>
      </c>
      <c r="R28" s="64">
        <f t="shared" si="6"/>
        <v>6993</v>
      </c>
      <c r="S28" s="64">
        <f t="shared" si="6"/>
        <v>6993</v>
      </c>
      <c r="T28" s="64">
        <f t="shared" si="6"/>
        <v>6993</v>
      </c>
      <c r="U28" s="64">
        <f t="shared" si="6"/>
        <v>6993</v>
      </c>
      <c r="W28" s="71" t="s">
        <v>24</v>
      </c>
      <c r="X28" s="71">
        <f>SUM(C23,M23:U23)*2</f>
        <v>1.5678666666666667</v>
      </c>
    </row>
    <row r="29" spans="1:24" ht="15" thickBot="1" x14ac:dyDescent="0.35">
      <c r="A29" s="62">
        <v>16</v>
      </c>
      <c r="B29" s="30">
        <v>6</v>
      </c>
      <c r="C29" s="66">
        <f t="shared" si="0"/>
        <v>0</v>
      </c>
      <c r="D29" s="64">
        <f t="shared" ref="D29:U29" si="7">D8*$B29</f>
        <v>5994</v>
      </c>
      <c r="E29" s="64">
        <f t="shared" si="7"/>
        <v>5994</v>
      </c>
      <c r="F29" s="64">
        <f t="shared" si="7"/>
        <v>5994</v>
      </c>
      <c r="G29" s="64">
        <f t="shared" si="7"/>
        <v>5994</v>
      </c>
      <c r="H29" s="66">
        <f t="shared" si="7"/>
        <v>5.5740999999999957E-2</v>
      </c>
      <c r="I29" s="64">
        <f t="shared" si="7"/>
        <v>5994</v>
      </c>
      <c r="J29" s="66">
        <f t="shared" si="7"/>
        <v>7.0579999999999976E-2</v>
      </c>
      <c r="K29" s="66">
        <f t="shared" si="7"/>
        <v>5.1680000000000004E-2</v>
      </c>
      <c r="L29" s="66">
        <f t="shared" si="7"/>
        <v>7.7110000000000012E-2</v>
      </c>
      <c r="M29" s="64">
        <f t="shared" si="7"/>
        <v>5994</v>
      </c>
      <c r="N29" s="64">
        <f t="shared" si="7"/>
        <v>5994</v>
      </c>
      <c r="O29" s="64">
        <f t="shared" si="7"/>
        <v>5994</v>
      </c>
      <c r="P29" s="64">
        <f t="shared" si="7"/>
        <v>5994</v>
      </c>
      <c r="Q29" s="64">
        <f t="shared" si="7"/>
        <v>5994</v>
      </c>
      <c r="R29" s="64">
        <f t="shared" si="7"/>
        <v>5994</v>
      </c>
      <c r="S29" s="64">
        <f t="shared" si="7"/>
        <v>5994</v>
      </c>
      <c r="T29" s="64">
        <f t="shared" si="7"/>
        <v>5994</v>
      </c>
      <c r="U29" s="64">
        <f t="shared" si="7"/>
        <v>5994</v>
      </c>
    </row>
    <row r="30" spans="1:24" ht="15" thickBot="1" x14ac:dyDescent="0.35">
      <c r="A30" s="62">
        <v>19</v>
      </c>
      <c r="B30" s="32">
        <v>5</v>
      </c>
      <c r="C30" s="66">
        <f t="shared" si="0"/>
        <v>0</v>
      </c>
      <c r="D30" s="64">
        <f t="shared" ref="D30:U30" si="8">D9*$B30</f>
        <v>4995</v>
      </c>
      <c r="E30" s="64">
        <f t="shared" si="8"/>
        <v>4995</v>
      </c>
      <c r="F30" s="64">
        <f t="shared" si="8"/>
        <v>4995</v>
      </c>
      <c r="G30" s="64">
        <f t="shared" si="8"/>
        <v>4995</v>
      </c>
      <c r="H30" s="66">
        <f t="shared" si="8"/>
        <v>6.5768333333333345E-2</v>
      </c>
      <c r="I30" s="66">
        <f t="shared" si="8"/>
        <v>2.1124999999999998E-2</v>
      </c>
      <c r="J30" s="64">
        <f t="shared" si="8"/>
        <v>4995</v>
      </c>
      <c r="K30" s="66">
        <f t="shared" si="8"/>
        <v>3.1774999999999998E-2</v>
      </c>
      <c r="L30" s="66">
        <f t="shared" si="8"/>
        <v>7.2141666666666715E-2</v>
      </c>
      <c r="M30" s="64">
        <f t="shared" si="8"/>
        <v>4995</v>
      </c>
      <c r="N30" s="64">
        <f t="shared" si="8"/>
        <v>4995</v>
      </c>
      <c r="O30" s="64">
        <f t="shared" si="8"/>
        <v>4995</v>
      </c>
      <c r="P30" s="64">
        <f t="shared" si="8"/>
        <v>4995</v>
      </c>
      <c r="Q30" s="64">
        <f t="shared" si="8"/>
        <v>4995</v>
      </c>
      <c r="R30" s="64">
        <f t="shared" si="8"/>
        <v>4995</v>
      </c>
      <c r="S30" s="64">
        <f t="shared" si="8"/>
        <v>4995</v>
      </c>
      <c r="T30" s="64">
        <f t="shared" si="8"/>
        <v>4995</v>
      </c>
      <c r="U30" s="64">
        <f t="shared" si="8"/>
        <v>4995</v>
      </c>
      <c r="W30" s="72" t="s">
        <v>26</v>
      </c>
      <c r="X30" s="73"/>
    </row>
    <row r="31" spans="1:24" ht="15" thickBot="1" x14ac:dyDescent="0.35">
      <c r="A31" s="62">
        <v>25</v>
      </c>
      <c r="B31" s="32">
        <v>6</v>
      </c>
      <c r="C31" s="66">
        <f t="shared" si="0"/>
        <v>0</v>
      </c>
      <c r="D31" s="64">
        <f t="shared" ref="D31:U31" si="9">D10*$B31</f>
        <v>5994</v>
      </c>
      <c r="E31" s="64">
        <f t="shared" si="9"/>
        <v>5994</v>
      </c>
      <c r="F31" s="64">
        <f t="shared" si="9"/>
        <v>5994</v>
      </c>
      <c r="G31" s="64">
        <f t="shared" si="9"/>
        <v>5994</v>
      </c>
      <c r="H31" s="66">
        <f t="shared" si="9"/>
        <v>0.12360000000000017</v>
      </c>
      <c r="I31" s="66">
        <f t="shared" si="9"/>
        <v>5.1680000000000004E-2</v>
      </c>
      <c r="J31" s="66">
        <f t="shared" si="9"/>
        <v>2.6360000000000001E-2</v>
      </c>
      <c r="K31" s="64">
        <f t="shared" si="9"/>
        <v>5994</v>
      </c>
      <c r="L31" s="66">
        <f t="shared" si="9"/>
        <v>2.5489999999999999E-2</v>
      </c>
      <c r="M31" s="64">
        <f t="shared" si="9"/>
        <v>5994</v>
      </c>
      <c r="N31" s="64">
        <f t="shared" si="9"/>
        <v>5994</v>
      </c>
      <c r="O31" s="64">
        <f t="shared" si="9"/>
        <v>5994</v>
      </c>
      <c r="P31" s="64">
        <f t="shared" si="9"/>
        <v>5994</v>
      </c>
      <c r="Q31" s="64">
        <f t="shared" si="9"/>
        <v>5994</v>
      </c>
      <c r="R31" s="64">
        <f t="shared" si="9"/>
        <v>5994</v>
      </c>
      <c r="S31" s="64">
        <f t="shared" si="9"/>
        <v>5994</v>
      </c>
      <c r="T31" s="64">
        <f t="shared" si="9"/>
        <v>5994</v>
      </c>
      <c r="U31" s="64">
        <f t="shared" si="9"/>
        <v>5994</v>
      </c>
      <c r="W31" s="74">
        <f>SUM(X23:X28)+112</f>
        <v>115.851296</v>
      </c>
      <c r="X31" s="75"/>
    </row>
    <row r="32" spans="1:24" ht="15" thickBot="1" x14ac:dyDescent="0.35">
      <c r="A32" s="62">
        <v>26</v>
      </c>
      <c r="B32" s="32">
        <v>5</v>
      </c>
      <c r="C32" s="66">
        <f t="shared" si="0"/>
        <v>0</v>
      </c>
      <c r="D32" s="64">
        <f t="shared" ref="D32:G33" si="10">D11*$B32</f>
        <v>4995</v>
      </c>
      <c r="E32" s="64">
        <f t="shared" ref="E32:U32" si="11">E11*$B32</f>
        <v>4995</v>
      </c>
      <c r="F32" s="64">
        <f t="shared" si="11"/>
        <v>4995</v>
      </c>
      <c r="G32" s="64">
        <f t="shared" si="11"/>
        <v>4995</v>
      </c>
      <c r="H32" s="66">
        <f t="shared" si="11"/>
        <v>0.14329916666666651</v>
      </c>
      <c r="I32" s="66">
        <f t="shared" si="11"/>
        <v>6.4258333333333334E-2</v>
      </c>
      <c r="J32" s="66">
        <f t="shared" si="11"/>
        <v>4.3208333333333335E-2</v>
      </c>
      <c r="K32" s="66">
        <f t="shared" si="11"/>
        <v>2.1241666666666666E-2</v>
      </c>
      <c r="L32" s="64">
        <f t="shared" si="11"/>
        <v>4995</v>
      </c>
      <c r="M32" s="64">
        <f t="shared" si="11"/>
        <v>4995</v>
      </c>
      <c r="N32" s="64">
        <f t="shared" si="11"/>
        <v>4995</v>
      </c>
      <c r="O32" s="64">
        <f t="shared" si="11"/>
        <v>4995</v>
      </c>
      <c r="P32" s="64">
        <f t="shared" si="11"/>
        <v>4995</v>
      </c>
      <c r="Q32" s="64">
        <f t="shared" si="11"/>
        <v>4995</v>
      </c>
      <c r="R32" s="64">
        <f t="shared" si="11"/>
        <v>4995</v>
      </c>
      <c r="S32" s="64">
        <f t="shared" si="11"/>
        <v>4995</v>
      </c>
      <c r="T32" s="64">
        <f t="shared" si="11"/>
        <v>4995</v>
      </c>
      <c r="U32" s="64">
        <f t="shared" si="11"/>
        <v>4995</v>
      </c>
    </row>
    <row r="33" spans="1:21" ht="15" thickBot="1" x14ac:dyDescent="0.35">
      <c r="A33" s="63">
        <v>24</v>
      </c>
      <c r="B33" s="34">
        <v>6</v>
      </c>
      <c r="C33" s="67">
        <f t="shared" ref="C33:C41" si="12">C10*0</f>
        <v>0</v>
      </c>
      <c r="D33" s="64">
        <f t="shared" si="10"/>
        <v>5994</v>
      </c>
      <c r="E33" s="64">
        <f t="shared" si="10"/>
        <v>5994</v>
      </c>
      <c r="F33" s="64">
        <f t="shared" si="10"/>
        <v>5994</v>
      </c>
      <c r="G33" s="64">
        <f t="shared" si="10"/>
        <v>5994</v>
      </c>
      <c r="H33" s="64">
        <f t="shared" ref="H33:U33" si="13">H12*$B33</f>
        <v>5994</v>
      </c>
      <c r="I33" s="64">
        <f t="shared" si="13"/>
        <v>5994</v>
      </c>
      <c r="J33" s="64">
        <f t="shared" si="13"/>
        <v>5994</v>
      </c>
      <c r="K33" s="64">
        <f t="shared" si="13"/>
        <v>5994</v>
      </c>
      <c r="L33" s="64">
        <f t="shared" si="13"/>
        <v>5994</v>
      </c>
      <c r="M33" s="64">
        <f t="shared" si="13"/>
        <v>5994</v>
      </c>
      <c r="N33" s="67">
        <f t="shared" si="13"/>
        <v>1.934E-2</v>
      </c>
      <c r="O33" s="67">
        <f t="shared" si="13"/>
        <v>3.8870000000000002E-2</v>
      </c>
      <c r="P33" s="67">
        <f t="shared" si="13"/>
        <v>5.8289999999999995E-2</v>
      </c>
      <c r="Q33" s="67">
        <f t="shared" si="13"/>
        <v>6.9750000000000006E-2</v>
      </c>
      <c r="R33" s="67">
        <f t="shared" si="13"/>
        <v>7.6859999999999998E-2</v>
      </c>
      <c r="S33" s="67">
        <f t="shared" si="13"/>
        <v>6.6689999999999999E-2</v>
      </c>
      <c r="T33" s="67">
        <f t="shared" si="13"/>
        <v>5.0590000000000003E-2</v>
      </c>
      <c r="U33" s="67">
        <f t="shared" si="13"/>
        <v>2.9750000000000002E-2</v>
      </c>
    </row>
    <row r="34" spans="1:21" ht="15" thickBot="1" x14ac:dyDescent="0.35">
      <c r="A34" s="63">
        <v>23</v>
      </c>
      <c r="B34" s="34">
        <v>6</v>
      </c>
      <c r="C34" s="67">
        <f t="shared" si="12"/>
        <v>0</v>
      </c>
      <c r="D34" s="64">
        <f t="shared" ref="D34:G34" si="14">D13*$B34</f>
        <v>5994</v>
      </c>
      <c r="E34" s="64">
        <f t="shared" si="14"/>
        <v>5994</v>
      </c>
      <c r="F34" s="64">
        <f t="shared" si="14"/>
        <v>5994</v>
      </c>
      <c r="G34" s="64">
        <f t="shared" si="14"/>
        <v>5994</v>
      </c>
      <c r="H34" s="64">
        <f t="shared" ref="H34:U34" si="15">H13*$B34</f>
        <v>5994</v>
      </c>
      <c r="I34" s="64">
        <f t="shared" si="15"/>
        <v>5994</v>
      </c>
      <c r="J34" s="64">
        <f t="shared" si="15"/>
        <v>5994</v>
      </c>
      <c r="K34" s="64">
        <f t="shared" si="15"/>
        <v>5994</v>
      </c>
      <c r="L34" s="64">
        <f t="shared" si="15"/>
        <v>5994</v>
      </c>
      <c r="M34" s="67">
        <f t="shared" si="15"/>
        <v>1.934E-2</v>
      </c>
      <c r="N34" s="64">
        <f t="shared" si="15"/>
        <v>5994</v>
      </c>
      <c r="O34" s="67">
        <f t="shared" si="15"/>
        <v>1.9609999999999999E-2</v>
      </c>
      <c r="P34" s="67">
        <f t="shared" si="15"/>
        <v>3.8959999999999995E-2</v>
      </c>
      <c r="Q34" s="67">
        <f t="shared" si="15"/>
        <v>5.0420000000000006E-2</v>
      </c>
      <c r="R34" s="67">
        <f t="shared" si="15"/>
        <v>6.0019999999999997E-2</v>
      </c>
      <c r="S34" s="67">
        <f t="shared" si="15"/>
        <v>5.0860000000000002E-2</v>
      </c>
      <c r="T34" s="67">
        <f t="shared" si="15"/>
        <v>3.8110000000000005E-2</v>
      </c>
      <c r="U34" s="67">
        <f t="shared" si="15"/>
        <v>2.6459999999999997E-2</v>
      </c>
    </row>
    <row r="35" spans="1:21" ht="15" thickBot="1" x14ac:dyDescent="0.35">
      <c r="A35" s="63">
        <v>22</v>
      </c>
      <c r="B35" s="34">
        <v>8</v>
      </c>
      <c r="C35" s="67">
        <f t="shared" si="12"/>
        <v>0</v>
      </c>
      <c r="D35" s="64">
        <f t="shared" ref="D35:G35" si="16">D14*$B35</f>
        <v>7992</v>
      </c>
      <c r="E35" s="64">
        <f t="shared" si="16"/>
        <v>7992</v>
      </c>
      <c r="F35" s="64">
        <f t="shared" si="16"/>
        <v>7992</v>
      </c>
      <c r="G35" s="64">
        <f t="shared" si="16"/>
        <v>7992</v>
      </c>
      <c r="H35" s="64">
        <f t="shared" ref="H35:L35" si="17">H12*$B35</f>
        <v>7992</v>
      </c>
      <c r="I35" s="64">
        <f t="shared" si="17"/>
        <v>7992</v>
      </c>
      <c r="J35" s="64">
        <f t="shared" si="17"/>
        <v>7992</v>
      </c>
      <c r="K35" s="64">
        <f t="shared" si="17"/>
        <v>7992</v>
      </c>
      <c r="L35" s="64">
        <f t="shared" si="17"/>
        <v>7992</v>
      </c>
      <c r="M35" s="67">
        <f t="shared" ref="M35:U35" si="18">M14*$B35</f>
        <v>5.1826666666666667E-2</v>
      </c>
      <c r="N35" s="67">
        <f t="shared" si="18"/>
        <v>2.6146666666666665E-2</v>
      </c>
      <c r="O35" s="64">
        <f t="shared" si="18"/>
        <v>7992</v>
      </c>
      <c r="P35" s="67">
        <f t="shared" si="18"/>
        <v>2.5933333333333333E-2</v>
      </c>
      <c r="Q35" s="67">
        <f t="shared" si="18"/>
        <v>4.1230666666666659E-2</v>
      </c>
      <c r="R35" s="67">
        <f t="shared" si="18"/>
        <v>6.2719999999999998E-2</v>
      </c>
      <c r="S35" s="67">
        <f t="shared" si="18"/>
        <v>5.4040000000000005E-2</v>
      </c>
      <c r="T35" s="67">
        <f t="shared" si="18"/>
        <v>4.738666666666666E-2</v>
      </c>
      <c r="U35" s="67">
        <f t="shared" si="18"/>
        <v>4.9973333333333335E-2</v>
      </c>
    </row>
    <row r="36" spans="1:21" ht="15" thickBot="1" x14ac:dyDescent="0.35">
      <c r="A36" s="63">
        <v>21</v>
      </c>
      <c r="B36" s="34">
        <v>8</v>
      </c>
      <c r="C36" s="67">
        <f t="shared" si="12"/>
        <v>0</v>
      </c>
      <c r="D36" s="64">
        <f t="shared" ref="D36:G36" si="19">D15*$B36</f>
        <v>7992</v>
      </c>
      <c r="E36" s="64">
        <f t="shared" si="19"/>
        <v>7992</v>
      </c>
      <c r="F36" s="64">
        <f t="shared" si="19"/>
        <v>7992</v>
      </c>
      <c r="G36" s="64">
        <f t="shared" si="19"/>
        <v>7992</v>
      </c>
      <c r="H36" s="64">
        <f t="shared" ref="H36:L36" si="20">H13*$B36</f>
        <v>7992</v>
      </c>
      <c r="I36" s="64">
        <f t="shared" si="20"/>
        <v>7992</v>
      </c>
      <c r="J36" s="64">
        <f t="shared" si="20"/>
        <v>7992</v>
      </c>
      <c r="K36" s="64">
        <f t="shared" si="20"/>
        <v>7992</v>
      </c>
      <c r="L36" s="64">
        <f t="shared" si="20"/>
        <v>7992</v>
      </c>
      <c r="M36" s="67">
        <f t="shared" ref="M36:U36" si="21">M15*$B36</f>
        <v>7.7719999999999997E-2</v>
      </c>
      <c r="N36" s="67">
        <f t="shared" si="21"/>
        <v>5.1946666666666662E-2</v>
      </c>
      <c r="O36" s="67">
        <f t="shared" si="21"/>
        <v>2.5933333333333333E-2</v>
      </c>
      <c r="P36" s="64">
        <f t="shared" si="21"/>
        <v>7992</v>
      </c>
      <c r="Q36" s="67">
        <f t="shared" si="21"/>
        <v>1.5293333333333334E-2</v>
      </c>
      <c r="R36" s="67">
        <f t="shared" si="21"/>
        <v>4.9653333333333341E-2</v>
      </c>
      <c r="S36" s="67">
        <f t="shared" si="21"/>
        <v>4.738666666666666E-2</v>
      </c>
      <c r="T36" s="67">
        <f t="shared" si="21"/>
        <v>5.3999999999999999E-2</v>
      </c>
      <c r="U36" s="67">
        <f t="shared" si="21"/>
        <v>6.948E-2</v>
      </c>
    </row>
    <row r="37" spans="1:21" ht="15" thickBot="1" x14ac:dyDescent="0.35">
      <c r="A37" s="63">
        <v>20</v>
      </c>
      <c r="B37" s="34">
        <v>2</v>
      </c>
      <c r="C37" s="67">
        <f t="shared" si="12"/>
        <v>0</v>
      </c>
      <c r="D37" s="64">
        <f t="shared" ref="D37:G37" si="22">D16*$B37</f>
        <v>1998</v>
      </c>
      <c r="E37" s="64">
        <f t="shared" si="22"/>
        <v>1998</v>
      </c>
      <c r="F37" s="64">
        <f t="shared" si="22"/>
        <v>1998</v>
      </c>
      <c r="G37" s="64">
        <f t="shared" si="22"/>
        <v>1998</v>
      </c>
      <c r="H37" s="64">
        <f t="shared" ref="H37:L37" si="23">H14*$B37</f>
        <v>1998</v>
      </c>
      <c r="I37" s="64">
        <f t="shared" si="23"/>
        <v>1998</v>
      </c>
      <c r="J37" s="64">
        <f t="shared" si="23"/>
        <v>1998</v>
      </c>
      <c r="K37" s="64">
        <f t="shared" si="23"/>
        <v>1998</v>
      </c>
      <c r="L37" s="64">
        <f t="shared" si="23"/>
        <v>1998</v>
      </c>
      <c r="M37" s="67">
        <f t="shared" ref="M37:U37" si="24">M16*$B37</f>
        <v>2.325E-2</v>
      </c>
      <c r="N37" s="67">
        <f t="shared" si="24"/>
        <v>1.6806666666666668E-2</v>
      </c>
      <c r="O37" s="67">
        <f t="shared" si="24"/>
        <v>1.0307666666666665E-2</v>
      </c>
      <c r="P37" s="67">
        <f t="shared" si="24"/>
        <v>3.8233333333333335E-3</v>
      </c>
      <c r="Q37" s="64">
        <f t="shared" si="24"/>
        <v>1998</v>
      </c>
      <c r="R37" s="67">
        <f t="shared" si="24"/>
        <v>1.1829999999999999E-2</v>
      </c>
      <c r="S37" s="67">
        <f t="shared" si="24"/>
        <v>1.2466666666666666E-2</v>
      </c>
      <c r="T37" s="67">
        <f t="shared" si="24"/>
        <v>1.5713333333333336E-2</v>
      </c>
      <c r="U37" s="67">
        <f t="shared" si="24"/>
        <v>2.0669999999999997E-2</v>
      </c>
    </row>
    <row r="38" spans="1:21" ht="15" thickBot="1" x14ac:dyDescent="0.35">
      <c r="A38" s="63">
        <v>27</v>
      </c>
      <c r="B38" s="34">
        <v>2</v>
      </c>
      <c r="C38" s="67">
        <f t="shared" si="12"/>
        <v>0</v>
      </c>
      <c r="D38" s="64">
        <f t="shared" ref="D38:G38" si="25">D17*$B38</f>
        <v>1998</v>
      </c>
      <c r="E38" s="64">
        <f t="shared" si="25"/>
        <v>1998</v>
      </c>
      <c r="F38" s="64">
        <f t="shared" si="25"/>
        <v>1998</v>
      </c>
      <c r="G38" s="64">
        <f t="shared" si="25"/>
        <v>1998</v>
      </c>
      <c r="H38" s="64">
        <f t="shared" ref="H38:L38" si="26">H15*$B38</f>
        <v>1998</v>
      </c>
      <c r="I38" s="64">
        <f t="shared" si="26"/>
        <v>1998</v>
      </c>
      <c r="J38" s="64">
        <f t="shared" si="26"/>
        <v>1998</v>
      </c>
      <c r="K38" s="64">
        <f t="shared" si="26"/>
        <v>1998</v>
      </c>
      <c r="L38" s="64">
        <f t="shared" si="26"/>
        <v>1998</v>
      </c>
      <c r="M38" s="67">
        <f t="shared" ref="M38:U38" si="27">M17*$B38</f>
        <v>2.562E-2</v>
      </c>
      <c r="N38" s="67">
        <f t="shared" si="27"/>
        <v>2.0006666666666666E-2</v>
      </c>
      <c r="O38" s="67">
        <f t="shared" si="27"/>
        <v>1.5679999999999999E-2</v>
      </c>
      <c r="P38" s="67">
        <f t="shared" si="27"/>
        <v>1.2413333333333335E-2</v>
      </c>
      <c r="Q38" s="67">
        <f t="shared" si="27"/>
        <v>1.1829999999999999E-2</v>
      </c>
      <c r="R38" s="64">
        <f t="shared" si="27"/>
        <v>1998</v>
      </c>
      <c r="S38" s="67">
        <f t="shared" si="27"/>
        <v>3.8233333333333335E-3</v>
      </c>
      <c r="T38" s="67">
        <f t="shared" si="27"/>
        <v>1.0306666666666667E-2</v>
      </c>
      <c r="U38" s="67">
        <f t="shared" si="27"/>
        <v>1.8426666666666664E-2</v>
      </c>
    </row>
    <row r="39" spans="1:21" ht="15" thickBot="1" x14ac:dyDescent="0.35">
      <c r="A39" s="63">
        <v>28</v>
      </c>
      <c r="B39" s="34">
        <v>7</v>
      </c>
      <c r="C39" s="67">
        <f t="shared" si="12"/>
        <v>0</v>
      </c>
      <c r="D39" s="64">
        <f t="shared" ref="D39:G39" si="28">D18*$B39</f>
        <v>6993</v>
      </c>
      <c r="E39" s="64">
        <f t="shared" si="28"/>
        <v>6993</v>
      </c>
      <c r="F39" s="64">
        <f t="shared" si="28"/>
        <v>6993</v>
      </c>
      <c r="G39" s="64">
        <f t="shared" si="28"/>
        <v>6993</v>
      </c>
      <c r="H39" s="64">
        <f t="shared" ref="H39:L39" si="29">H16*$B39</f>
        <v>6993</v>
      </c>
      <c r="I39" s="64">
        <f t="shared" si="29"/>
        <v>6993</v>
      </c>
      <c r="J39" s="64">
        <f t="shared" si="29"/>
        <v>6993</v>
      </c>
      <c r="K39" s="64">
        <f t="shared" si="29"/>
        <v>6993</v>
      </c>
      <c r="L39" s="64">
        <f t="shared" si="29"/>
        <v>6993</v>
      </c>
      <c r="M39" s="67">
        <f t="shared" ref="M39:U39" si="30">M18*$B39</f>
        <v>7.7804999999999999E-2</v>
      </c>
      <c r="N39" s="67">
        <f t="shared" si="30"/>
        <v>5.933666666666667E-2</v>
      </c>
      <c r="O39" s="67">
        <f t="shared" si="30"/>
        <v>4.7285000000000008E-2</v>
      </c>
      <c r="P39" s="67">
        <f t="shared" si="30"/>
        <v>4.1463333333333324E-2</v>
      </c>
      <c r="Q39" s="67">
        <f t="shared" si="30"/>
        <v>4.363333333333333E-2</v>
      </c>
      <c r="R39" s="67">
        <f t="shared" si="30"/>
        <v>1.3381666666666667E-2</v>
      </c>
      <c r="S39" s="64">
        <f t="shared" si="30"/>
        <v>6993</v>
      </c>
      <c r="T39" s="67">
        <f t="shared" si="30"/>
        <v>2.2691666666666666E-2</v>
      </c>
      <c r="U39" s="67">
        <f t="shared" si="30"/>
        <v>5.1263333333333334E-2</v>
      </c>
    </row>
    <row r="40" spans="1:21" ht="15" thickBot="1" x14ac:dyDescent="0.35">
      <c r="A40" s="63">
        <v>29</v>
      </c>
      <c r="B40" s="34">
        <v>7</v>
      </c>
      <c r="C40" s="67">
        <f t="shared" si="12"/>
        <v>0</v>
      </c>
      <c r="D40" s="64">
        <f t="shared" ref="D40:G40" si="31">D19*$B40</f>
        <v>6993</v>
      </c>
      <c r="E40" s="64">
        <f t="shared" si="31"/>
        <v>6993</v>
      </c>
      <c r="F40" s="64">
        <f t="shared" si="31"/>
        <v>6993</v>
      </c>
      <c r="G40" s="64">
        <f t="shared" si="31"/>
        <v>6993</v>
      </c>
      <c r="H40" s="64">
        <f t="shared" ref="H40:L40" si="32">H17*$B40</f>
        <v>6993</v>
      </c>
      <c r="I40" s="64">
        <f t="shared" si="32"/>
        <v>6993</v>
      </c>
      <c r="J40" s="64">
        <f t="shared" si="32"/>
        <v>6993</v>
      </c>
      <c r="K40" s="64">
        <f t="shared" si="32"/>
        <v>6993</v>
      </c>
      <c r="L40" s="64">
        <f t="shared" si="32"/>
        <v>6993</v>
      </c>
      <c r="M40" s="67">
        <f t="shared" ref="M40:U40" si="33">M19*$B40</f>
        <v>5.9021666666666667E-2</v>
      </c>
      <c r="N40" s="67">
        <f t="shared" si="33"/>
        <v>4.446166666666667E-2</v>
      </c>
      <c r="O40" s="67">
        <f t="shared" si="33"/>
        <v>4.1463333333333324E-2</v>
      </c>
      <c r="P40" s="67">
        <f t="shared" si="33"/>
        <v>4.725E-2</v>
      </c>
      <c r="Q40" s="67">
        <f t="shared" si="33"/>
        <v>5.499666666666668E-2</v>
      </c>
      <c r="R40" s="67">
        <f t="shared" si="33"/>
        <v>3.6073333333333332E-2</v>
      </c>
      <c r="S40" s="67">
        <f t="shared" si="33"/>
        <v>2.2691666666666666E-2</v>
      </c>
      <c r="T40" s="64">
        <f t="shared" si="33"/>
        <v>6993</v>
      </c>
      <c r="U40" s="67">
        <f t="shared" si="33"/>
        <v>2.9038333333333329E-2</v>
      </c>
    </row>
    <row r="41" spans="1:21" ht="15" thickBot="1" x14ac:dyDescent="0.35">
      <c r="A41" s="63">
        <v>30</v>
      </c>
      <c r="B41" s="39">
        <v>7</v>
      </c>
      <c r="C41" s="67">
        <f t="shared" si="12"/>
        <v>0</v>
      </c>
      <c r="D41" s="64">
        <f>D20*$B41</f>
        <v>6993</v>
      </c>
      <c r="E41" s="64">
        <f t="shared" ref="E41:L41" si="34">E20*$B41</f>
        <v>6993</v>
      </c>
      <c r="F41" s="64">
        <f t="shared" si="34"/>
        <v>6993</v>
      </c>
      <c r="G41" s="64">
        <f t="shared" si="34"/>
        <v>6993</v>
      </c>
      <c r="H41" s="64">
        <f t="shared" si="34"/>
        <v>6993</v>
      </c>
      <c r="I41" s="64">
        <f t="shared" si="34"/>
        <v>6993</v>
      </c>
      <c r="J41" s="64">
        <f t="shared" si="34"/>
        <v>6993</v>
      </c>
      <c r="K41" s="64">
        <f t="shared" si="34"/>
        <v>6993</v>
      </c>
      <c r="L41" s="64">
        <f t="shared" si="34"/>
        <v>6993</v>
      </c>
      <c r="M41" s="67">
        <f>M20*$B41</f>
        <v>3.4708333333333334E-2</v>
      </c>
      <c r="N41" s="67">
        <f t="shared" ref="N41:U41" si="35">N20*$B41</f>
        <v>3.0869999999999998E-2</v>
      </c>
      <c r="O41" s="67">
        <f t="shared" si="35"/>
        <v>4.3726666666666671E-2</v>
      </c>
      <c r="P41" s="67">
        <f t="shared" si="35"/>
        <v>6.0795000000000002E-2</v>
      </c>
      <c r="Q41" s="67">
        <f t="shared" si="35"/>
        <v>7.2344999999999993E-2</v>
      </c>
      <c r="R41" s="67">
        <f t="shared" si="35"/>
        <v>6.4493333333333319E-2</v>
      </c>
      <c r="S41" s="67">
        <f t="shared" si="35"/>
        <v>5.1263333333333334E-2</v>
      </c>
      <c r="T41" s="67">
        <f t="shared" si="35"/>
        <v>2.9038333333333329E-2</v>
      </c>
      <c r="U41" s="64">
        <f t="shared" si="35"/>
        <v>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59B4-31A7-43D8-A519-036990E8A4BA}">
  <dimension ref="A1:V22"/>
  <sheetViews>
    <sheetView zoomScale="85" zoomScaleNormal="85" workbookViewId="0">
      <selection activeCell="N14" sqref="N14"/>
    </sheetView>
  </sheetViews>
  <sheetFormatPr defaultColWidth="11.5546875" defaultRowHeight="14.4" x14ac:dyDescent="0.3"/>
  <sheetData>
    <row r="1" spans="1:22" x14ac:dyDescent="0.3">
      <c r="A1" s="50"/>
      <c r="B1" s="50">
        <v>18</v>
      </c>
      <c r="C1" s="50">
        <v>1</v>
      </c>
      <c r="D1" s="50">
        <v>3</v>
      </c>
      <c r="E1" s="50">
        <v>4</v>
      </c>
      <c r="F1" s="50">
        <v>5</v>
      </c>
      <c r="G1" s="50">
        <v>17</v>
      </c>
      <c r="H1" s="50">
        <v>16</v>
      </c>
      <c r="I1" s="50">
        <v>19</v>
      </c>
      <c r="J1" s="50">
        <v>25</v>
      </c>
      <c r="K1" s="50">
        <v>26</v>
      </c>
      <c r="L1" s="50">
        <v>17.2</v>
      </c>
      <c r="M1" s="50">
        <v>19.2</v>
      </c>
      <c r="N1" s="50">
        <v>24</v>
      </c>
      <c r="O1" s="50">
        <v>23</v>
      </c>
      <c r="P1" s="50">
        <v>22</v>
      </c>
      <c r="Q1" s="50">
        <v>21</v>
      </c>
      <c r="R1" s="50">
        <v>20</v>
      </c>
      <c r="S1" s="50">
        <v>27</v>
      </c>
      <c r="T1" s="50">
        <v>28</v>
      </c>
      <c r="U1" s="50">
        <v>29</v>
      </c>
      <c r="V1" s="50">
        <v>30</v>
      </c>
    </row>
    <row r="2" spans="1:22" x14ac:dyDescent="0.3">
      <c r="A2" s="51">
        <v>18</v>
      </c>
      <c r="B2" s="52">
        <v>999</v>
      </c>
      <c r="C2" s="53">
        <v>2.1861666666666668E-2</v>
      </c>
      <c r="D2" s="53">
        <v>1.8846666666666664E-2</v>
      </c>
      <c r="E2" s="53">
        <v>1.8014999999999996E-2</v>
      </c>
      <c r="F2" s="53">
        <v>1.7738333333333335E-2</v>
      </c>
      <c r="G2" s="53">
        <v>3.8560000000000001E-3</v>
      </c>
      <c r="H2" s="53">
        <v>7.8259999999999996E-3</v>
      </c>
      <c r="I2" s="53">
        <v>9.7691666666666673E-3</v>
      </c>
      <c r="J2" s="53">
        <v>1.3186333333333335E-2</v>
      </c>
      <c r="K2" s="53">
        <v>1.7012833333333335E-2</v>
      </c>
      <c r="L2" s="53">
        <v>3.2838333333333335E-3</v>
      </c>
      <c r="M2" s="53">
        <v>1.13185E-2</v>
      </c>
      <c r="N2" s="53">
        <v>3.2716666666666666E-3</v>
      </c>
      <c r="O2" s="53">
        <v>6.4616666666666668E-3</v>
      </c>
      <c r="P2" s="53">
        <v>9.6716666666666652E-3</v>
      </c>
      <c r="Q2" s="53">
        <v>1.2914999999999999E-2</v>
      </c>
      <c r="R2" s="53">
        <v>1.4826666666666669E-2</v>
      </c>
      <c r="S2" s="53">
        <v>1.6003333333333335E-2</v>
      </c>
      <c r="T2" s="53">
        <v>1.4258333333333333E-2</v>
      </c>
      <c r="U2" s="53">
        <v>1.1403333333333333E-2</v>
      </c>
      <c r="V2" s="53">
        <v>9.1799999999999989E-3</v>
      </c>
    </row>
    <row r="3" spans="1:22" x14ac:dyDescent="0.3">
      <c r="A3" s="54">
        <v>1</v>
      </c>
      <c r="B3" s="55">
        <v>2.1861666666666668E-2</v>
      </c>
      <c r="C3" s="52">
        <v>999</v>
      </c>
      <c r="D3" s="55">
        <v>6.1400000000000005E-3</v>
      </c>
      <c r="E3" s="55">
        <v>4.2816666666666663E-3</v>
      </c>
      <c r="F3" s="55">
        <v>4.3883333333333335E-3</v>
      </c>
      <c r="G3" s="52">
        <v>999</v>
      </c>
      <c r="H3" s="52">
        <v>999</v>
      </c>
      <c r="I3" s="52">
        <v>999</v>
      </c>
      <c r="J3" s="52">
        <v>999</v>
      </c>
      <c r="K3" s="52">
        <v>999</v>
      </c>
      <c r="L3" s="52">
        <v>999</v>
      </c>
      <c r="M3" s="52">
        <v>999</v>
      </c>
      <c r="N3" s="52">
        <v>999</v>
      </c>
      <c r="O3" s="52">
        <v>999</v>
      </c>
      <c r="P3" s="52">
        <v>999</v>
      </c>
      <c r="Q3" s="52">
        <v>999</v>
      </c>
      <c r="R3" s="52">
        <v>999</v>
      </c>
      <c r="S3" s="52">
        <v>999</v>
      </c>
      <c r="T3" s="52">
        <v>999</v>
      </c>
      <c r="U3" s="52">
        <v>999</v>
      </c>
      <c r="V3" s="52">
        <v>999</v>
      </c>
    </row>
    <row r="4" spans="1:22" x14ac:dyDescent="0.3">
      <c r="A4" s="54">
        <v>3</v>
      </c>
      <c r="B4" s="55">
        <v>1.8846666666666664E-2</v>
      </c>
      <c r="C4" s="55">
        <v>6.1400000000000005E-3</v>
      </c>
      <c r="D4" s="52">
        <v>999</v>
      </c>
      <c r="E4" s="55">
        <v>3.2283333333333335E-3</v>
      </c>
      <c r="F4" s="55">
        <v>6.2949999999999994E-3</v>
      </c>
      <c r="G4" s="52">
        <v>999</v>
      </c>
      <c r="H4" s="52">
        <v>999</v>
      </c>
      <c r="I4" s="52">
        <v>999</v>
      </c>
      <c r="J4" s="52">
        <v>999</v>
      </c>
      <c r="K4" s="52">
        <v>999</v>
      </c>
      <c r="L4" s="52">
        <v>999</v>
      </c>
      <c r="M4" s="52">
        <v>999</v>
      </c>
      <c r="N4" s="52">
        <v>999</v>
      </c>
      <c r="O4" s="52">
        <v>999</v>
      </c>
      <c r="P4" s="52">
        <v>999</v>
      </c>
      <c r="Q4" s="52">
        <v>999</v>
      </c>
      <c r="R4" s="52">
        <v>999</v>
      </c>
      <c r="S4" s="52">
        <v>999</v>
      </c>
      <c r="T4" s="52">
        <v>999</v>
      </c>
      <c r="U4" s="52">
        <v>999</v>
      </c>
      <c r="V4" s="52">
        <v>999</v>
      </c>
    </row>
    <row r="5" spans="1:22" x14ac:dyDescent="0.3">
      <c r="A5" s="54">
        <v>4</v>
      </c>
      <c r="B5" s="55">
        <v>1.8014999999999996E-2</v>
      </c>
      <c r="C5" s="55">
        <v>4.2816666666666663E-3</v>
      </c>
      <c r="D5" s="55">
        <v>3.2283333333333335E-3</v>
      </c>
      <c r="E5" s="52">
        <v>999</v>
      </c>
      <c r="F5" s="55">
        <v>3.065E-3</v>
      </c>
      <c r="G5" s="52">
        <v>999</v>
      </c>
      <c r="H5" s="52">
        <v>999</v>
      </c>
      <c r="I5" s="52">
        <v>999</v>
      </c>
      <c r="J5" s="52">
        <v>999</v>
      </c>
      <c r="K5" s="52">
        <v>999</v>
      </c>
      <c r="L5" s="52">
        <v>999</v>
      </c>
      <c r="M5" s="52">
        <v>999</v>
      </c>
      <c r="N5" s="52">
        <v>999</v>
      </c>
      <c r="O5" s="52">
        <v>999</v>
      </c>
      <c r="P5" s="52">
        <v>999</v>
      </c>
      <c r="Q5" s="52">
        <v>999</v>
      </c>
      <c r="R5" s="52">
        <v>999</v>
      </c>
      <c r="S5" s="52">
        <v>999</v>
      </c>
      <c r="T5" s="52">
        <v>999</v>
      </c>
      <c r="U5" s="52">
        <v>999</v>
      </c>
      <c r="V5" s="52">
        <v>999</v>
      </c>
    </row>
    <row r="6" spans="1:22" x14ac:dyDescent="0.3">
      <c r="A6" s="54">
        <v>5</v>
      </c>
      <c r="B6" s="55">
        <v>1.7738333333333335E-2</v>
      </c>
      <c r="C6" s="55">
        <v>4.3883333333333335E-3</v>
      </c>
      <c r="D6" s="55">
        <v>6.2949999999999994E-3</v>
      </c>
      <c r="E6" s="55">
        <v>3.065E-3</v>
      </c>
      <c r="F6" s="52">
        <v>999</v>
      </c>
      <c r="G6" s="52">
        <v>999</v>
      </c>
      <c r="H6" s="52">
        <v>999</v>
      </c>
      <c r="I6" s="52">
        <v>999</v>
      </c>
      <c r="J6" s="52">
        <v>999</v>
      </c>
      <c r="K6" s="52">
        <v>999</v>
      </c>
      <c r="L6" s="52">
        <v>999</v>
      </c>
      <c r="M6" s="52">
        <v>999</v>
      </c>
      <c r="N6" s="52">
        <v>999</v>
      </c>
      <c r="O6" s="52">
        <v>999</v>
      </c>
      <c r="P6" s="52">
        <v>999</v>
      </c>
      <c r="Q6" s="52">
        <v>999</v>
      </c>
      <c r="R6" s="52">
        <v>999</v>
      </c>
      <c r="S6" s="52">
        <v>999</v>
      </c>
      <c r="T6" s="52">
        <v>999</v>
      </c>
      <c r="U6" s="52">
        <v>999</v>
      </c>
      <c r="V6" s="52">
        <v>999</v>
      </c>
    </row>
    <row r="7" spans="1:22" x14ac:dyDescent="0.3">
      <c r="A7" s="56">
        <v>17</v>
      </c>
      <c r="B7" s="57">
        <v>3.8560000000000001E-3</v>
      </c>
      <c r="C7" s="52">
        <v>999</v>
      </c>
      <c r="D7" s="52">
        <v>999</v>
      </c>
      <c r="E7" s="52">
        <v>999</v>
      </c>
      <c r="F7" s="52">
        <v>999</v>
      </c>
      <c r="G7" s="52">
        <v>999</v>
      </c>
      <c r="H7" s="57">
        <v>3.9893333333333334E-3</v>
      </c>
      <c r="I7" s="57">
        <v>6.6370000000000005E-3</v>
      </c>
      <c r="J7" s="57">
        <v>1.0661666666666668E-2</v>
      </c>
      <c r="K7" s="57">
        <v>1.48015E-2</v>
      </c>
      <c r="L7" s="57">
        <v>2.2108333333333333E-3</v>
      </c>
      <c r="M7" s="57">
        <v>9.0266666666666672E-3</v>
      </c>
      <c r="N7" s="52">
        <v>999</v>
      </c>
      <c r="O7" s="52">
        <v>999</v>
      </c>
      <c r="P7" s="52">
        <v>999</v>
      </c>
      <c r="Q7" s="52">
        <v>999</v>
      </c>
      <c r="R7" s="52">
        <v>999</v>
      </c>
      <c r="S7" s="52">
        <v>999</v>
      </c>
      <c r="T7" s="52">
        <v>999</v>
      </c>
      <c r="U7" s="52">
        <v>999</v>
      </c>
      <c r="V7" s="52">
        <v>999</v>
      </c>
    </row>
    <row r="8" spans="1:22" x14ac:dyDescent="0.3">
      <c r="A8" s="56">
        <v>16</v>
      </c>
      <c r="B8" s="57">
        <v>7.8259999999999996E-3</v>
      </c>
      <c r="C8" s="52">
        <v>999</v>
      </c>
      <c r="D8" s="52">
        <v>999</v>
      </c>
      <c r="E8" s="52">
        <v>999</v>
      </c>
      <c r="F8" s="52">
        <v>999</v>
      </c>
      <c r="G8" s="57">
        <v>3.9893333333333334E-3</v>
      </c>
      <c r="H8" s="52">
        <v>999</v>
      </c>
      <c r="I8" s="57">
        <v>4.2249999999999996E-3</v>
      </c>
      <c r="J8" s="57">
        <v>8.613333333333334E-3</v>
      </c>
      <c r="K8" s="57">
        <v>1.2851666666666667E-2</v>
      </c>
      <c r="L8" s="57">
        <v>5.3008333333333336E-3</v>
      </c>
      <c r="M8" s="57">
        <v>7.5383333333333327E-3</v>
      </c>
      <c r="N8" s="52">
        <v>999</v>
      </c>
      <c r="O8" s="52">
        <v>999</v>
      </c>
      <c r="P8" s="52">
        <v>999</v>
      </c>
      <c r="Q8" s="52">
        <v>999</v>
      </c>
      <c r="R8" s="52">
        <v>999</v>
      </c>
      <c r="S8" s="52">
        <v>999</v>
      </c>
      <c r="T8" s="52">
        <v>999</v>
      </c>
      <c r="U8" s="52">
        <v>999</v>
      </c>
      <c r="V8" s="52">
        <v>999</v>
      </c>
    </row>
    <row r="9" spans="1:22" x14ac:dyDescent="0.3">
      <c r="A9" s="56">
        <v>19</v>
      </c>
      <c r="B9" s="57">
        <v>9.7691666666666673E-3</v>
      </c>
      <c r="C9" s="52">
        <v>999</v>
      </c>
      <c r="D9" s="52">
        <v>999</v>
      </c>
      <c r="E9" s="52">
        <v>999</v>
      </c>
      <c r="F9" s="52">
        <v>999</v>
      </c>
      <c r="G9" s="57">
        <v>6.6370000000000005E-3</v>
      </c>
      <c r="H9" s="57">
        <v>4.2249999999999996E-3</v>
      </c>
      <c r="I9" s="52">
        <v>999</v>
      </c>
      <c r="J9" s="57">
        <v>4.3933333333333333E-3</v>
      </c>
      <c r="K9" s="57">
        <v>8.6416666666666673E-3</v>
      </c>
      <c r="L9" s="57">
        <v>6.5166666666666663E-3</v>
      </c>
      <c r="M9" s="57">
        <v>3.4399999999999999E-3</v>
      </c>
      <c r="N9" s="52">
        <v>999</v>
      </c>
      <c r="O9" s="52">
        <v>999</v>
      </c>
      <c r="P9" s="52">
        <v>999</v>
      </c>
      <c r="Q9" s="52">
        <v>999</v>
      </c>
      <c r="R9" s="52">
        <v>999</v>
      </c>
      <c r="S9" s="52">
        <v>999</v>
      </c>
      <c r="T9" s="52">
        <v>999</v>
      </c>
      <c r="U9" s="52">
        <v>999</v>
      </c>
      <c r="V9" s="52">
        <v>999</v>
      </c>
    </row>
    <row r="10" spans="1:22" x14ac:dyDescent="0.3">
      <c r="A10" s="56">
        <v>25</v>
      </c>
      <c r="B10" s="57">
        <v>1.3186333333333335E-2</v>
      </c>
      <c r="C10" s="52">
        <v>999</v>
      </c>
      <c r="D10" s="52">
        <v>999</v>
      </c>
      <c r="E10" s="52">
        <v>999</v>
      </c>
      <c r="F10" s="52">
        <v>999</v>
      </c>
      <c r="G10" s="57">
        <v>1.0661666666666668E-2</v>
      </c>
      <c r="H10" s="57">
        <v>8.613333333333334E-3</v>
      </c>
      <c r="I10" s="57">
        <v>4.3933333333333333E-3</v>
      </c>
      <c r="J10" s="52">
        <v>999</v>
      </c>
      <c r="K10" s="57">
        <v>4.2483333333333331E-3</v>
      </c>
      <c r="L10" s="57">
        <v>9.938333333333332E-3</v>
      </c>
      <c r="M10" s="57">
        <v>1.9616666666666667E-3</v>
      </c>
      <c r="N10" s="52">
        <v>999</v>
      </c>
      <c r="O10" s="52">
        <v>999</v>
      </c>
      <c r="P10" s="52">
        <v>999</v>
      </c>
      <c r="Q10" s="52">
        <v>999</v>
      </c>
      <c r="R10" s="52">
        <v>999</v>
      </c>
      <c r="S10" s="52">
        <v>999</v>
      </c>
      <c r="T10" s="52">
        <v>999</v>
      </c>
      <c r="U10" s="52">
        <v>999</v>
      </c>
      <c r="V10" s="52">
        <v>999</v>
      </c>
    </row>
    <row r="11" spans="1:22" x14ac:dyDescent="0.3">
      <c r="A11" s="56">
        <v>26</v>
      </c>
      <c r="B11" s="57">
        <v>1.7012833333333335E-2</v>
      </c>
      <c r="C11" s="52">
        <v>999</v>
      </c>
      <c r="D11" s="52">
        <v>999</v>
      </c>
      <c r="E11" s="52">
        <v>999</v>
      </c>
      <c r="F11" s="52">
        <v>999</v>
      </c>
      <c r="G11" s="57">
        <v>1.48015E-2</v>
      </c>
      <c r="H11" s="57">
        <v>1.2851666666666667E-2</v>
      </c>
      <c r="I11" s="57">
        <v>8.6416666666666673E-3</v>
      </c>
      <c r="J11" s="57">
        <v>4.2483333333333331E-3</v>
      </c>
      <c r="K11" s="52">
        <v>999</v>
      </c>
      <c r="L11" s="57">
        <v>1.3858333333333334E-2</v>
      </c>
      <c r="M11" s="57">
        <v>5.7866666666666665E-3</v>
      </c>
      <c r="N11" s="52">
        <v>999</v>
      </c>
      <c r="O11" s="52">
        <v>999</v>
      </c>
      <c r="P11" s="52">
        <v>999</v>
      </c>
      <c r="Q11" s="52">
        <v>999</v>
      </c>
      <c r="R11" s="52">
        <v>999</v>
      </c>
      <c r="S11" s="52">
        <v>999</v>
      </c>
      <c r="T11" s="52">
        <v>999</v>
      </c>
      <c r="U11" s="52">
        <v>999</v>
      </c>
      <c r="V11" s="52">
        <v>999</v>
      </c>
    </row>
    <row r="12" spans="1:22" x14ac:dyDescent="0.3">
      <c r="A12" s="56">
        <v>17.2</v>
      </c>
      <c r="B12" s="57">
        <v>3.2838333333333335E-3</v>
      </c>
      <c r="C12" s="52">
        <v>999</v>
      </c>
      <c r="D12" s="52">
        <v>999</v>
      </c>
      <c r="E12" s="52">
        <v>999</v>
      </c>
      <c r="F12" s="52">
        <v>999</v>
      </c>
      <c r="G12" s="57">
        <v>2.2108333333333333E-3</v>
      </c>
      <c r="H12" s="57">
        <v>5.3008333333333336E-3</v>
      </c>
      <c r="I12" s="57">
        <v>6.5166666666666663E-3</v>
      </c>
      <c r="J12" s="57">
        <v>9.938333333333332E-3</v>
      </c>
      <c r="K12" s="57">
        <v>1.3858333333333334E-2</v>
      </c>
      <c r="L12" s="52">
        <v>999</v>
      </c>
      <c r="M12" s="57">
        <v>8.1083333333333337E-3</v>
      </c>
      <c r="N12" s="52">
        <v>999</v>
      </c>
      <c r="O12" s="52">
        <v>999</v>
      </c>
      <c r="P12" s="52">
        <v>999</v>
      </c>
      <c r="Q12" s="52">
        <v>999</v>
      </c>
      <c r="R12" s="52">
        <v>999</v>
      </c>
      <c r="S12" s="52">
        <v>999</v>
      </c>
      <c r="T12" s="52">
        <v>999</v>
      </c>
      <c r="U12" s="52">
        <v>999</v>
      </c>
      <c r="V12" s="52">
        <v>999</v>
      </c>
    </row>
    <row r="13" spans="1:22" x14ac:dyDescent="0.3">
      <c r="A13" s="56">
        <v>19.2</v>
      </c>
      <c r="B13" s="57">
        <v>1.13185E-2</v>
      </c>
      <c r="C13" s="52">
        <v>999</v>
      </c>
      <c r="D13" s="52">
        <v>999</v>
      </c>
      <c r="E13" s="52">
        <v>999</v>
      </c>
      <c r="F13" s="52">
        <v>999</v>
      </c>
      <c r="G13" s="57">
        <v>9.0266666666666672E-3</v>
      </c>
      <c r="H13" s="57">
        <v>7.5383333333333327E-3</v>
      </c>
      <c r="I13" s="57">
        <v>3.4399999999999999E-3</v>
      </c>
      <c r="J13" s="57">
        <v>1.9616666666666667E-3</v>
      </c>
      <c r="K13" s="57">
        <v>5.7866666666666665E-3</v>
      </c>
      <c r="L13" s="57">
        <v>8.1083333333333337E-3</v>
      </c>
      <c r="M13" s="52">
        <v>999</v>
      </c>
      <c r="N13" s="52">
        <v>999</v>
      </c>
      <c r="O13" s="52">
        <v>999</v>
      </c>
      <c r="P13" s="52">
        <v>999</v>
      </c>
      <c r="Q13" s="52">
        <v>999</v>
      </c>
      <c r="R13" s="52">
        <v>999</v>
      </c>
      <c r="S13" s="52">
        <v>999</v>
      </c>
      <c r="T13" s="52">
        <v>999</v>
      </c>
      <c r="U13" s="52">
        <v>999</v>
      </c>
      <c r="V13" s="52">
        <v>999</v>
      </c>
    </row>
    <row r="14" spans="1:22" x14ac:dyDescent="0.3">
      <c r="A14" s="58">
        <v>24</v>
      </c>
      <c r="B14" s="59">
        <v>3.2716666666666666E-3</v>
      </c>
      <c r="C14" s="52">
        <v>999</v>
      </c>
      <c r="D14" s="52">
        <v>999</v>
      </c>
      <c r="E14" s="52">
        <v>999</v>
      </c>
      <c r="F14" s="52">
        <v>999</v>
      </c>
      <c r="G14" s="52">
        <v>999</v>
      </c>
      <c r="H14" s="52">
        <v>999</v>
      </c>
      <c r="I14" s="52">
        <v>999</v>
      </c>
      <c r="J14" s="52">
        <v>999</v>
      </c>
      <c r="K14" s="52">
        <v>999</v>
      </c>
      <c r="L14" s="52">
        <v>999</v>
      </c>
      <c r="M14" s="52">
        <v>999</v>
      </c>
      <c r="N14" s="52">
        <v>999</v>
      </c>
      <c r="O14" s="59">
        <v>3.2233333333333333E-3</v>
      </c>
      <c r="P14" s="59">
        <v>6.4783333333333333E-3</v>
      </c>
      <c r="Q14" s="59">
        <v>9.7149999999999997E-3</v>
      </c>
      <c r="R14" s="59">
        <v>1.1625E-2</v>
      </c>
      <c r="S14" s="59">
        <v>1.281E-2</v>
      </c>
      <c r="T14" s="59">
        <v>1.1115E-2</v>
      </c>
      <c r="U14" s="59">
        <v>8.4316666666666672E-3</v>
      </c>
      <c r="V14" s="59">
        <v>4.9583333333333337E-3</v>
      </c>
    </row>
    <row r="15" spans="1:22" x14ac:dyDescent="0.3">
      <c r="A15" s="58">
        <v>23</v>
      </c>
      <c r="B15" s="59">
        <v>6.4616666666666668E-3</v>
      </c>
      <c r="C15" s="52">
        <v>999</v>
      </c>
      <c r="D15" s="52">
        <v>999</v>
      </c>
      <c r="E15" s="52">
        <v>999</v>
      </c>
      <c r="F15" s="52">
        <v>999</v>
      </c>
      <c r="G15" s="52">
        <v>999</v>
      </c>
      <c r="H15" s="52">
        <v>999</v>
      </c>
      <c r="I15" s="52">
        <v>999</v>
      </c>
      <c r="J15" s="52">
        <v>999</v>
      </c>
      <c r="K15" s="52">
        <v>999</v>
      </c>
      <c r="L15" s="52">
        <v>999</v>
      </c>
      <c r="M15" s="52">
        <v>999</v>
      </c>
      <c r="N15" s="59">
        <v>3.2233333333333333E-3</v>
      </c>
      <c r="O15" s="52">
        <v>999</v>
      </c>
      <c r="P15" s="59">
        <v>3.2683333333333332E-3</v>
      </c>
      <c r="Q15" s="59">
        <v>6.4933333333333327E-3</v>
      </c>
      <c r="R15" s="59">
        <v>8.4033333333333338E-3</v>
      </c>
      <c r="S15" s="59">
        <v>1.0003333333333333E-2</v>
      </c>
      <c r="T15" s="59">
        <v>8.4766666666666671E-3</v>
      </c>
      <c r="U15" s="59">
        <v>6.3516666666666669E-3</v>
      </c>
      <c r="V15" s="59">
        <v>4.4099999999999999E-3</v>
      </c>
    </row>
    <row r="16" spans="1:22" x14ac:dyDescent="0.3">
      <c r="A16" s="58">
        <v>22</v>
      </c>
      <c r="B16" s="59">
        <v>9.6716666666666652E-3</v>
      </c>
      <c r="C16" s="52">
        <v>999</v>
      </c>
      <c r="D16" s="52">
        <v>999</v>
      </c>
      <c r="E16" s="52">
        <v>999</v>
      </c>
      <c r="F16" s="52">
        <v>999</v>
      </c>
      <c r="G16" s="52">
        <v>999</v>
      </c>
      <c r="H16" s="52">
        <v>999</v>
      </c>
      <c r="I16" s="52">
        <v>999</v>
      </c>
      <c r="J16" s="52">
        <v>999</v>
      </c>
      <c r="K16" s="52">
        <v>999</v>
      </c>
      <c r="L16" s="52">
        <v>999</v>
      </c>
      <c r="M16" s="52">
        <v>999</v>
      </c>
      <c r="N16" s="59">
        <v>6.4783333333333333E-3</v>
      </c>
      <c r="O16" s="59">
        <v>3.2683333333333332E-3</v>
      </c>
      <c r="P16" s="52">
        <v>999</v>
      </c>
      <c r="Q16" s="59">
        <v>3.2416666666666666E-3</v>
      </c>
      <c r="R16" s="59">
        <v>5.1538333333333323E-3</v>
      </c>
      <c r="S16" s="59">
        <v>7.8399999999999997E-3</v>
      </c>
      <c r="T16" s="59">
        <v>6.7550000000000006E-3</v>
      </c>
      <c r="U16" s="59">
        <v>5.9233333333333325E-3</v>
      </c>
      <c r="V16" s="59">
        <v>6.2466666666666669E-3</v>
      </c>
    </row>
    <row r="17" spans="1:22" x14ac:dyDescent="0.3">
      <c r="A17" s="58">
        <v>21</v>
      </c>
      <c r="B17" s="59">
        <v>1.2914999999999999E-2</v>
      </c>
      <c r="C17" s="52">
        <v>999</v>
      </c>
      <c r="D17" s="52">
        <v>999</v>
      </c>
      <c r="E17" s="52">
        <v>999</v>
      </c>
      <c r="F17" s="52">
        <v>999</v>
      </c>
      <c r="G17" s="52">
        <v>999</v>
      </c>
      <c r="H17" s="52">
        <v>999</v>
      </c>
      <c r="I17" s="52">
        <v>999</v>
      </c>
      <c r="J17" s="52">
        <v>999</v>
      </c>
      <c r="K17" s="52">
        <v>999</v>
      </c>
      <c r="L17" s="52">
        <v>999</v>
      </c>
      <c r="M17" s="52">
        <v>999</v>
      </c>
      <c r="N17" s="59">
        <v>9.7149999999999997E-3</v>
      </c>
      <c r="O17" s="59">
        <v>6.4933333333333327E-3</v>
      </c>
      <c r="P17" s="59">
        <v>3.2416666666666666E-3</v>
      </c>
      <c r="Q17" s="52">
        <v>999</v>
      </c>
      <c r="R17" s="59">
        <v>1.9116666666666668E-3</v>
      </c>
      <c r="S17" s="59">
        <v>6.2066666666666676E-3</v>
      </c>
      <c r="T17" s="59">
        <v>5.9233333333333325E-3</v>
      </c>
      <c r="U17" s="59">
        <v>6.7499999999999999E-3</v>
      </c>
      <c r="V17" s="59">
        <v>8.685E-3</v>
      </c>
    </row>
    <row r="18" spans="1:22" x14ac:dyDescent="0.3">
      <c r="A18" s="58">
        <v>20</v>
      </c>
      <c r="B18" s="59">
        <v>1.4826666666666669E-2</v>
      </c>
      <c r="C18" s="52">
        <v>999</v>
      </c>
      <c r="D18" s="52">
        <v>999</v>
      </c>
      <c r="E18" s="52">
        <v>999</v>
      </c>
      <c r="F18" s="52">
        <v>999</v>
      </c>
      <c r="G18" s="52">
        <v>999</v>
      </c>
      <c r="H18" s="52">
        <v>999</v>
      </c>
      <c r="I18" s="52">
        <v>999</v>
      </c>
      <c r="J18" s="52">
        <v>999</v>
      </c>
      <c r="K18" s="52">
        <v>999</v>
      </c>
      <c r="L18" s="52">
        <v>999</v>
      </c>
      <c r="M18" s="52">
        <v>999</v>
      </c>
      <c r="N18" s="59">
        <v>1.1625E-2</v>
      </c>
      <c r="O18" s="59">
        <v>8.4033333333333338E-3</v>
      </c>
      <c r="P18" s="59">
        <v>5.1538333333333323E-3</v>
      </c>
      <c r="Q18" s="59">
        <v>1.9116666666666668E-3</v>
      </c>
      <c r="R18" s="52">
        <v>999</v>
      </c>
      <c r="S18" s="59">
        <v>5.9149999999999993E-3</v>
      </c>
      <c r="T18" s="59">
        <v>6.2333333333333329E-3</v>
      </c>
      <c r="U18" s="59">
        <v>7.856666666666668E-3</v>
      </c>
      <c r="V18" s="59">
        <v>1.0334999999999999E-2</v>
      </c>
    </row>
    <row r="19" spans="1:22" x14ac:dyDescent="0.3">
      <c r="A19" s="58">
        <v>27</v>
      </c>
      <c r="B19" s="59">
        <v>1.6003333333333335E-2</v>
      </c>
      <c r="C19" s="52">
        <v>999</v>
      </c>
      <c r="D19" s="52">
        <v>999</v>
      </c>
      <c r="E19" s="52">
        <v>999</v>
      </c>
      <c r="F19" s="52">
        <v>999</v>
      </c>
      <c r="G19" s="52">
        <v>999</v>
      </c>
      <c r="H19" s="52">
        <v>999</v>
      </c>
      <c r="I19" s="52">
        <v>999</v>
      </c>
      <c r="J19" s="52">
        <v>999</v>
      </c>
      <c r="K19" s="52">
        <v>999</v>
      </c>
      <c r="L19" s="52">
        <v>999</v>
      </c>
      <c r="M19" s="52">
        <v>999</v>
      </c>
      <c r="N19" s="59">
        <v>1.281E-2</v>
      </c>
      <c r="O19" s="59">
        <v>1.0003333333333333E-2</v>
      </c>
      <c r="P19" s="59">
        <v>7.8399999999999997E-3</v>
      </c>
      <c r="Q19" s="59">
        <v>6.2066666666666676E-3</v>
      </c>
      <c r="R19" s="59">
        <v>5.9149999999999993E-3</v>
      </c>
      <c r="S19" s="52">
        <v>999</v>
      </c>
      <c r="T19" s="59">
        <v>1.9116666666666668E-3</v>
      </c>
      <c r="U19" s="59">
        <v>5.1533333333333336E-3</v>
      </c>
      <c r="V19" s="59">
        <v>9.2133333333333321E-3</v>
      </c>
    </row>
    <row r="20" spans="1:22" x14ac:dyDescent="0.3">
      <c r="A20" s="58">
        <v>28</v>
      </c>
      <c r="B20" s="59">
        <v>1.4258333333333333E-2</v>
      </c>
      <c r="C20" s="52">
        <v>999</v>
      </c>
      <c r="D20" s="52">
        <v>999</v>
      </c>
      <c r="E20" s="52">
        <v>999</v>
      </c>
      <c r="F20" s="52">
        <v>999</v>
      </c>
      <c r="G20" s="52">
        <v>999</v>
      </c>
      <c r="H20" s="52">
        <v>999</v>
      </c>
      <c r="I20" s="52">
        <v>999</v>
      </c>
      <c r="J20" s="52">
        <v>999</v>
      </c>
      <c r="K20" s="52">
        <v>999</v>
      </c>
      <c r="L20" s="52">
        <v>999</v>
      </c>
      <c r="M20" s="52">
        <v>999</v>
      </c>
      <c r="N20" s="59">
        <v>1.1115E-2</v>
      </c>
      <c r="O20" s="59">
        <v>8.4766666666666671E-3</v>
      </c>
      <c r="P20" s="59">
        <v>6.7550000000000006E-3</v>
      </c>
      <c r="Q20" s="59">
        <v>5.9233333333333325E-3</v>
      </c>
      <c r="R20" s="59">
        <v>6.2333333333333329E-3</v>
      </c>
      <c r="S20" s="59">
        <v>1.9116666666666668E-3</v>
      </c>
      <c r="T20" s="52">
        <v>999</v>
      </c>
      <c r="U20" s="59">
        <v>3.2416666666666666E-3</v>
      </c>
      <c r="V20" s="59">
        <v>7.3233333333333336E-3</v>
      </c>
    </row>
    <row r="21" spans="1:22" x14ac:dyDescent="0.3">
      <c r="A21" s="58">
        <v>29</v>
      </c>
      <c r="B21" s="59">
        <v>1.1403333333333333E-2</v>
      </c>
      <c r="C21" s="52">
        <v>999</v>
      </c>
      <c r="D21" s="52">
        <v>999</v>
      </c>
      <c r="E21" s="52">
        <v>999</v>
      </c>
      <c r="F21" s="52">
        <v>999</v>
      </c>
      <c r="G21" s="52">
        <v>999</v>
      </c>
      <c r="H21" s="52">
        <v>999</v>
      </c>
      <c r="I21" s="52">
        <v>999</v>
      </c>
      <c r="J21" s="52">
        <v>999</v>
      </c>
      <c r="K21" s="52">
        <v>999</v>
      </c>
      <c r="L21" s="52">
        <v>999</v>
      </c>
      <c r="M21" s="52">
        <v>999</v>
      </c>
      <c r="N21" s="59">
        <v>8.4316666666666672E-3</v>
      </c>
      <c r="O21" s="59">
        <v>6.3516666666666669E-3</v>
      </c>
      <c r="P21" s="59">
        <v>5.9233333333333325E-3</v>
      </c>
      <c r="Q21" s="59">
        <v>6.7499999999999999E-3</v>
      </c>
      <c r="R21" s="59">
        <v>7.856666666666668E-3</v>
      </c>
      <c r="S21" s="59">
        <v>5.1533333333333336E-3</v>
      </c>
      <c r="T21" s="59">
        <v>3.2416666666666666E-3</v>
      </c>
      <c r="U21" s="52">
        <v>999</v>
      </c>
      <c r="V21" s="59">
        <v>4.1483333333333329E-3</v>
      </c>
    </row>
    <row r="22" spans="1:22" x14ac:dyDescent="0.3">
      <c r="A22" s="58">
        <v>30</v>
      </c>
      <c r="B22" s="59">
        <v>9.1799999999999989E-3</v>
      </c>
      <c r="C22" s="52">
        <v>999</v>
      </c>
      <c r="D22" s="52">
        <v>999</v>
      </c>
      <c r="E22" s="52">
        <v>999</v>
      </c>
      <c r="F22" s="52">
        <v>999</v>
      </c>
      <c r="G22" s="52">
        <v>999</v>
      </c>
      <c r="H22" s="52">
        <v>999</v>
      </c>
      <c r="I22" s="52">
        <v>999</v>
      </c>
      <c r="J22" s="52">
        <v>999</v>
      </c>
      <c r="K22" s="52">
        <v>999</v>
      </c>
      <c r="L22" s="52">
        <v>999</v>
      </c>
      <c r="M22" s="52">
        <v>999</v>
      </c>
      <c r="N22" s="59">
        <v>4.9583333333333337E-3</v>
      </c>
      <c r="O22" s="59">
        <v>4.4099999999999999E-3</v>
      </c>
      <c r="P22" s="59">
        <v>6.2466666666666669E-3</v>
      </c>
      <c r="Q22" s="59">
        <v>8.685E-3</v>
      </c>
      <c r="R22" s="59">
        <v>1.0334999999999999E-2</v>
      </c>
      <c r="S22" s="59">
        <v>9.2133333333333321E-3</v>
      </c>
      <c r="T22" s="59">
        <v>7.3233333333333336E-3</v>
      </c>
      <c r="U22" s="59">
        <v>4.1483333333333329E-3</v>
      </c>
      <c r="V22" s="52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132A921EB1E6469CC7B726A7083733" ma:contentTypeVersion="0" ma:contentTypeDescription="Create a new document." ma:contentTypeScope="" ma:versionID="737f86d4754e951afdb3f02aac5938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a127a1bd24bcaebdbfe453abd39f1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753BF5-A04D-42D3-8F47-CFBB9589F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5237AF-CBF5-4AD6-89C3-A6D17FFFB7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97DB9-CDC5-4FC9-AEC7-DE02062AA875}">
  <ds:schemaRefs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Poligono</vt:lpstr>
      <vt:lpstr>Viajes</vt:lpstr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Marco Castro Trinidad</dc:creator>
  <cp:lastModifiedBy>Diego Gutiérrez Vargas</cp:lastModifiedBy>
  <dcterms:created xsi:type="dcterms:W3CDTF">2024-04-29T02:06:20Z</dcterms:created>
  <dcterms:modified xsi:type="dcterms:W3CDTF">2025-06-11T19:18:44Z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0x01010076132A921EB1E6469CC7B726A7083733</vt:lpwstr>
  </property>
</Properties>
</file>