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68EDAE94-4C40-4C95-AE83-7EC3E4D59E42}" xr6:coauthVersionLast="47" xr6:coauthVersionMax="47" xr10:uidLastSave="{00000000-0000-0000-0000-000000000000}"/>
  <bookViews>
    <workbookView xWindow="-120" yWindow="-120" windowWidth="20730" windowHeight="11160" firstSheet="32" activeTab="38" xr2:uid="{FCE826C4-9F25-4A22-BADC-C872D1D1AAC8}"/>
  </bookViews>
  <sheets>
    <sheet name="rodada 01" sheetId="40" r:id="rId1"/>
    <sheet name="rodada 02" sheetId="68" r:id="rId2"/>
    <sheet name="rodada 03" sheetId="69" r:id="rId3"/>
    <sheet name="rodada 04" sheetId="70" r:id="rId4"/>
    <sheet name="rodada 05" sheetId="71" r:id="rId5"/>
    <sheet name="rodada 06" sheetId="72" r:id="rId6"/>
    <sheet name="rodada 07" sheetId="73" r:id="rId7"/>
    <sheet name="rodada 08" sheetId="74" r:id="rId8"/>
    <sheet name="rodada 09" sheetId="75" r:id="rId9"/>
    <sheet name="rodada 10" sheetId="76" r:id="rId10"/>
    <sheet name="rodada 11" sheetId="77" r:id="rId11"/>
    <sheet name="rodada 12" sheetId="78" r:id="rId12"/>
    <sheet name="rodada 13" sheetId="79" r:id="rId13"/>
    <sheet name="rodada 14" sheetId="80" r:id="rId14"/>
    <sheet name="rodada 15" sheetId="81" r:id="rId15"/>
    <sheet name="rodada 16" sheetId="82" r:id="rId16"/>
    <sheet name="rodada 17" sheetId="83" r:id="rId17"/>
    <sheet name="rodada 18" sheetId="84" r:id="rId18"/>
    <sheet name="rodada 19" sheetId="85" r:id="rId19"/>
    <sheet name="rodada 20" sheetId="86" r:id="rId20"/>
    <sheet name="rodada 21" sheetId="87" r:id="rId21"/>
    <sheet name="rodada 22" sheetId="88" r:id="rId22"/>
    <sheet name="rodada 23" sheetId="89" r:id="rId23"/>
    <sheet name="rodada 24" sheetId="90" r:id="rId24"/>
    <sheet name="rodada 25" sheetId="91" r:id="rId25"/>
    <sheet name="rodada 26" sheetId="92" r:id="rId26"/>
    <sheet name="rodada 27" sheetId="93" r:id="rId27"/>
    <sheet name="rodada 28" sheetId="94" r:id="rId28"/>
    <sheet name="rodada 29" sheetId="95" r:id="rId29"/>
    <sheet name="rodada 30" sheetId="96" r:id="rId30"/>
    <sheet name="rodada 31" sheetId="97" r:id="rId31"/>
    <sheet name="rodada 32" sheetId="98" r:id="rId32"/>
    <sheet name="rodada 33" sheetId="99" r:id="rId33"/>
    <sheet name="rodada 34" sheetId="100" r:id="rId34"/>
    <sheet name="rodada 35" sheetId="101" r:id="rId35"/>
    <sheet name="rodada 36" sheetId="102" r:id="rId36"/>
    <sheet name="rodada 37" sheetId="103" r:id="rId37"/>
    <sheet name="rodada 38" sheetId="104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0" l="1"/>
  <c r="D2" i="104"/>
  <c r="C15" i="104" s="1"/>
  <c r="AM5" i="105" s="1"/>
  <c r="D17" i="104"/>
  <c r="D7" i="103"/>
  <c r="D17" i="103"/>
  <c r="D2" i="102"/>
  <c r="C15" i="102" s="1"/>
  <c r="AK5" i="105" s="1"/>
  <c r="D17" i="102"/>
  <c r="D2" i="101"/>
  <c r="C15" i="101" s="1"/>
  <c r="AJ5" i="105" s="1"/>
  <c r="D17" i="101"/>
  <c r="D2" i="100"/>
  <c r="D17" i="100"/>
  <c r="D5" i="99"/>
  <c r="C15" i="99" s="1"/>
  <c r="AH5" i="105" s="1"/>
  <c r="D17" i="99"/>
  <c r="D7" i="98"/>
  <c r="D17" i="98"/>
  <c r="D4" i="97"/>
  <c r="C15" i="97" s="1"/>
  <c r="AF5" i="105" s="1"/>
  <c r="D17" i="97"/>
  <c r="D2" i="96"/>
  <c r="C15" i="96" s="1"/>
  <c r="AE5" i="105" s="1"/>
  <c r="D17" i="96"/>
  <c r="D2" i="95"/>
  <c r="D17" i="95"/>
  <c r="D2" i="94"/>
  <c r="D17" i="94"/>
  <c r="D4" i="93"/>
  <c r="D17" i="93"/>
  <c r="D4" i="92"/>
  <c r="D17" i="92"/>
  <c r="D5" i="91"/>
  <c r="C15" i="91"/>
  <c r="Z5" i="105" s="1"/>
  <c r="D17" i="91"/>
  <c r="D12" i="90"/>
  <c r="C15" i="90" s="1"/>
  <c r="Y5" i="105" s="1"/>
  <c r="D17" i="90"/>
  <c r="D2" i="89"/>
  <c r="C15" i="89" s="1"/>
  <c r="X5" i="105" s="1"/>
  <c r="D17" i="89"/>
  <c r="D4" i="88"/>
  <c r="C15" i="88" s="1"/>
  <c r="W5" i="105" s="1"/>
  <c r="D17" i="88"/>
  <c r="D2" i="87"/>
  <c r="D17" i="87"/>
  <c r="D4" i="86"/>
  <c r="D17" i="86"/>
  <c r="D2" i="85"/>
  <c r="D17" i="85" s="1"/>
  <c r="D2" i="84"/>
  <c r="D17" i="84"/>
  <c r="D4" i="83"/>
  <c r="C15" i="83" s="1"/>
  <c r="R5" i="105" s="1"/>
  <c r="D17" i="83"/>
  <c r="D2" i="82"/>
  <c r="C15" i="82" s="1"/>
  <c r="Q5" i="105" s="1"/>
  <c r="D17" i="82"/>
  <c r="D2" i="81"/>
  <c r="C15" i="81" s="1"/>
  <c r="P5" i="105" s="1"/>
  <c r="D17" i="81"/>
  <c r="D7" i="80"/>
  <c r="D17" i="80"/>
  <c r="D7" i="79"/>
  <c r="D17" i="79"/>
  <c r="D5" i="78"/>
  <c r="D17" i="78"/>
  <c r="D4" i="77"/>
  <c r="D17" i="77"/>
  <c r="D7" i="76"/>
  <c r="D17" i="76"/>
  <c r="D2" i="75"/>
  <c r="D17" i="75"/>
  <c r="D7" i="74"/>
  <c r="C15" i="74" s="1"/>
  <c r="I5" i="105" s="1"/>
  <c r="D16" i="74"/>
  <c r="D2" i="73"/>
  <c r="D17" i="73"/>
  <c r="D2" i="72"/>
  <c r="D17" i="72"/>
  <c r="D2" i="40"/>
  <c r="D2" i="71"/>
  <c r="C15" i="71" s="1"/>
  <c r="F5" i="105" s="1"/>
  <c r="D17" i="71"/>
  <c r="D2" i="70"/>
  <c r="D17" i="70"/>
  <c r="D2" i="69"/>
  <c r="D17" i="69"/>
  <c r="D17" i="68"/>
  <c r="D4" i="68"/>
  <c r="C15" i="68" s="1"/>
  <c r="C5" i="105" s="1"/>
  <c r="C15" i="103"/>
  <c r="AL5" i="105" s="1"/>
  <c r="C15" i="100"/>
  <c r="AI5" i="105" s="1"/>
  <c r="C15" i="98"/>
  <c r="AG5" i="105" s="1"/>
  <c r="C15" i="94"/>
  <c r="AC5" i="105" s="1"/>
  <c r="C15" i="93"/>
  <c r="AB5" i="105" s="1"/>
  <c r="C15" i="92"/>
  <c r="AA5" i="105" s="1"/>
  <c r="C15" i="80"/>
  <c r="O5" i="105" s="1"/>
  <c r="C15" i="77"/>
  <c r="L5" i="105" s="1"/>
  <c r="C15" i="76"/>
  <c r="K5" i="105" s="1"/>
  <c r="C15" i="75"/>
  <c r="J5" i="105" s="1"/>
  <c r="C15" i="72"/>
  <c r="G5" i="105" s="1"/>
  <c r="C15" i="70"/>
  <c r="E5" i="105" s="1"/>
  <c r="C15" i="69"/>
  <c r="D5" i="105" s="1"/>
  <c r="C15" i="95"/>
  <c r="AD5" i="105" s="1"/>
  <c r="C15" i="87"/>
  <c r="V5" i="105" s="1"/>
  <c r="C15" i="86"/>
  <c r="U5" i="105" s="1"/>
  <c r="C15" i="84"/>
  <c r="S5" i="105" s="1"/>
  <c r="C15" i="79"/>
  <c r="N5" i="105" s="1"/>
  <c r="C15" i="78"/>
  <c r="M5" i="105" s="1"/>
  <c r="C15" i="73"/>
  <c r="H5" i="105" s="1"/>
  <c r="C15" i="85" l="1"/>
  <c r="T5" i="105" s="1"/>
  <c r="C15" i="40"/>
  <c r="B5" i="105" s="1"/>
</calcChain>
</file>

<file path=xl/sharedStrings.xml><?xml version="1.0" encoding="utf-8"?>
<sst xmlns="http://schemas.openxmlformats.org/spreadsheetml/2006/main" count="1407" uniqueCount="255">
  <si>
    <t>Pedro Tonon Geromel</t>
  </si>
  <si>
    <t>nome</t>
  </si>
  <si>
    <t>id</t>
  </si>
  <si>
    <t>media</t>
  </si>
  <si>
    <t>posicao</t>
  </si>
  <si>
    <t>rodada</t>
  </si>
  <si>
    <t>ano</t>
  </si>
  <si>
    <t>Moisés Roberto Barbosa</t>
  </si>
  <si>
    <t>Fagner Conserva Lemos</t>
  </si>
  <si>
    <t>Anderson Vital da Silva</t>
  </si>
  <si>
    <t>Giorgian Daniel de Arrascaeta Benedetti</t>
  </si>
  <si>
    <t>Jorge Sampaoli</t>
  </si>
  <si>
    <t>Gabriel Barbosa Almeida</t>
  </si>
  <si>
    <t>zag</t>
  </si>
  <si>
    <t>tec</t>
  </si>
  <si>
    <t>mei</t>
  </si>
  <si>
    <t>lat</t>
  </si>
  <si>
    <t>gol</t>
  </si>
  <si>
    <t>Giovanni Silva Tiepo</t>
  </si>
  <si>
    <t>ata</t>
  </si>
  <si>
    <t>Elias Mendes Trindade</t>
  </si>
  <si>
    <t>Vanderlei Farias da Silva</t>
  </si>
  <si>
    <t>Ricardo Bueno da Silva</t>
  </si>
  <si>
    <t>Bruno Henrique Pinto</t>
  </si>
  <si>
    <t>João Lucas Cardoso</t>
  </si>
  <si>
    <t>Bruno de Jesus Pacheco</t>
  </si>
  <si>
    <t>Maycon Vinícius Ferreira da Cruz</t>
  </si>
  <si>
    <t>Ramiro Moschen Benetti</t>
  </si>
  <si>
    <t>Gustavo Leonardo Cuellar Gallego</t>
  </si>
  <si>
    <t>Eric dos Santos Rodrigues</t>
  </si>
  <si>
    <t>Enderson Alves Moreira</t>
  </si>
  <si>
    <t>Rafael Vaz dos Santos</t>
  </si>
  <si>
    <t>Luiz Otávio Anacleto Leandro</t>
  </si>
  <si>
    <t>Jefferson Junio Antonio da Silva</t>
  </si>
  <si>
    <t>Igor Silveira Gomes</t>
  </si>
  <si>
    <t>José Paolo Guerrero Gonzales</t>
  </si>
  <si>
    <t>Cícero Santos</t>
  </si>
  <si>
    <t>Leonardo Pereira</t>
  </si>
  <si>
    <t>Fábio Deivson Lopes Maciel</t>
  </si>
  <si>
    <t>Carlos Augusto Zopalato Neves</t>
  </si>
  <si>
    <t>Matheus Gonçalves Savio</t>
  </si>
  <si>
    <t>Claudio Rodrigues Gomes</t>
  </si>
  <si>
    <t>Jean Pyerre Casagrande Silveira Correa</t>
  </si>
  <si>
    <t>Nathan Allan de Souza</t>
  </si>
  <si>
    <t>Rodrigo Marques de Santana</t>
  </si>
  <si>
    <t>Jordi Almeida</t>
  </si>
  <si>
    <t>Leonardo Cittadini</t>
  </si>
  <si>
    <t>Rodrygo Silva de Goes</t>
  </si>
  <si>
    <t>Victor Vinícius Coelho dos Santos</t>
  </si>
  <si>
    <t>Jorge Marco de Oliveira Moraes</t>
  </si>
  <si>
    <t>Thiago Galhardo do Nascimento Rocha</t>
  </si>
  <si>
    <t>Bruno Guimarães Rodriguez Moura</t>
  </si>
  <si>
    <t>Gabriel Costa França</t>
  </si>
  <si>
    <t>Danilo Fernando Avelar</t>
  </si>
  <si>
    <t>Willian Souza Arão da Silva</t>
  </si>
  <si>
    <t>Juan Ramón Cazares Sevillano</t>
  </si>
  <si>
    <t>Gustavo Nonato Santana</t>
  </si>
  <si>
    <t>Douglas Alan Schuck Friedrich</t>
  </si>
  <si>
    <t>Weverton Pereira da Silva</t>
  </si>
  <si>
    <t>Marcos Luis Rocha Aquino</t>
  </si>
  <si>
    <t>Diogo Barbosa Mendanha</t>
  </si>
  <si>
    <t>Róbson Michael Signorini</t>
  </si>
  <si>
    <t>Luiz Felipe Scolari</t>
  </si>
  <si>
    <t>Gustavo Raúl Gómez Portillo</t>
  </si>
  <si>
    <t>Diego Fabián Torres</t>
  </si>
  <si>
    <t>Uendel Pereira Gonçalves</t>
  </si>
  <si>
    <t>Gustavo Campanharo</t>
  </si>
  <si>
    <t>Walter Leandro Capeloza Artune</t>
  </si>
  <si>
    <t>Jonatan David Gomez Ospina</t>
  </si>
  <si>
    <t>Rómulo Otero Vásquez</t>
  </si>
  <si>
    <t>Jorge Fernando Pinheiro de Jesus</t>
  </si>
  <si>
    <t>Diego Alves Carreira</t>
  </si>
  <si>
    <t>Iago Justen Maidana Martins</t>
  </si>
  <si>
    <t>Score Time pelo Banco</t>
  </si>
  <si>
    <t>Erik Nascimento Lima</t>
  </si>
  <si>
    <t>João Paulo Mior</t>
  </si>
  <si>
    <t>Luis Antônio Venker de Menezes</t>
  </si>
  <si>
    <t>Jony Alexander González Copete</t>
  </si>
  <si>
    <t>Vladimir Orlando Cardoso de Araújo Filho</t>
  </si>
  <si>
    <t>Victor Ferraz Macedo</t>
  </si>
  <si>
    <t>Danilo das Neves Pinheiro</t>
  </si>
  <si>
    <t>Mateus da Silva Vital Assumpção</t>
  </si>
  <si>
    <t>Alex Paulo Menezes Santana</t>
  </si>
  <si>
    <t>Eduardo de Souza Barroca</t>
  </si>
  <si>
    <t>Matheus Ferraz Pereira</t>
  </si>
  <si>
    <t>Roberto Junior Fernández Torres</t>
  </si>
  <si>
    <t>Anderson Hernanes de Carvalho Andrade Lima</t>
  </si>
  <si>
    <t>Yeferson Julio Soteldo Martínez</t>
  </si>
  <si>
    <t>Rodrigo Oliveira Lindoso</t>
  </si>
  <si>
    <t>Welington Pereira Rodrigues</t>
  </si>
  <si>
    <t>Márcio Augusto da Silva Barbosa</t>
  </si>
  <si>
    <t>Cássio Ramos</t>
  </si>
  <si>
    <t>Iago Amaral Borduchi</t>
  </si>
  <si>
    <t>Ricardo Dias Acosta</t>
  </si>
  <si>
    <t>Odair Hellmann</t>
  </si>
  <si>
    <t>Ricardo Queiroz de Alencastro Graça</t>
  </si>
  <si>
    <t>Marcílio Florêncio Mota Filho</t>
  </si>
  <si>
    <t>Gilberto Oliveira Souza Júnior</t>
  </si>
  <si>
    <t>Thiago Neves Augusto</t>
  </si>
  <si>
    <t>Pedro Victor Delmino da Silva</t>
  </si>
  <si>
    <t>Renato Portaluppi</t>
  </si>
  <si>
    <t>Fábio Santos Romeu</t>
  </si>
  <si>
    <t>Edenílson Andrade Dos Santos</t>
  </si>
  <si>
    <t>Adilson Warken</t>
  </si>
  <si>
    <t>Víctor Leandro Cuesta</t>
  </si>
  <si>
    <t>Lucas Veríssimo da Silva</t>
  </si>
  <si>
    <t>Kayke Moreno de Andrade Rodrigues</t>
  </si>
  <si>
    <t>Igor Fernandes da Silva Araújo</t>
  </si>
  <si>
    <t>Jean Mota Oliveira de Sousa</t>
  </si>
  <si>
    <t>Bruno Fabiano Alves</t>
  </si>
  <si>
    <t>Rafael Augusto Sobis do Nascimento</t>
  </si>
  <si>
    <t>Everton Augusto de Barros Ribeiro</t>
  </si>
  <si>
    <t>Fernando Camilo Farias</t>
  </si>
  <si>
    <t>Oswaldo José Henríquez Bocanegra</t>
  </si>
  <si>
    <t>Réver Humberto Alves Araújo</t>
  </si>
  <si>
    <t>Felipe Alves Raymundo</t>
  </si>
  <si>
    <t>Carlos Emiliano Pereira</t>
  </si>
  <si>
    <t>Raul Lô Gonçalves</t>
  </si>
  <si>
    <t>Vinícius Goes Barbosa de Souza</t>
  </si>
  <si>
    <t>Carlos Andrés Sánchez Arcosa</t>
  </si>
  <si>
    <t>Andrevaldo de Jesus Santos</t>
  </si>
  <si>
    <t>Antony Matheus do Santos</t>
  </si>
  <si>
    <t>Luan Guilherme de Jesus Vieira</t>
  </si>
  <si>
    <t>Tadeu Antonio Ferreira</t>
  </si>
  <si>
    <t>Abner Felipe Souza de Almeida</t>
  </si>
  <si>
    <t>Madson Ferreira dos Santos</t>
  </si>
  <si>
    <t>Jadson Alves dos Santos</t>
  </si>
  <si>
    <t>Bruno César Zanaki</t>
  </si>
  <si>
    <t>Vitor Frezarin Bueno</t>
  </si>
  <si>
    <t>Alexi Stival</t>
  </si>
  <si>
    <t>Robert Abel Arboleda Escobar</t>
  </si>
  <si>
    <t>Leandro Castan da Silva</t>
  </si>
  <si>
    <t>Lucas Henrique Frigeri</t>
  </si>
  <si>
    <t>Reinaldo Manoel da Silva</t>
  </si>
  <si>
    <t>Jonathan Cícero Moreira</t>
  </si>
  <si>
    <t>João Paulo da Silva Alves</t>
  </si>
  <si>
    <t>José Carlos Ferreira Júnior</t>
  </si>
  <si>
    <t>Igor Rabello da Costa</t>
  </si>
  <si>
    <t>Everton Sousa Soares</t>
  </si>
  <si>
    <t>Cleiton Schwengber</t>
  </si>
  <si>
    <t>Severino do Ramo Clementino da Silva</t>
  </si>
  <si>
    <t>Márcio Almeida de Oliveira</t>
  </si>
  <si>
    <t>Roger Machado Marques</t>
  </si>
  <si>
    <t>Marcelo da Conceição Benevenuto Malaquias</t>
  </si>
  <si>
    <t>Alexandre Rodrigues da Silva</t>
  </si>
  <si>
    <t>Bruno Ferreira Melo</t>
  </si>
  <si>
    <t>Rogério Ceni</t>
  </si>
  <si>
    <t>preco</t>
  </si>
  <si>
    <t>pontos</t>
  </si>
  <si>
    <t>Daniel Alves da Silva</t>
  </si>
  <si>
    <t>Carlos Andrade Souza</t>
  </si>
  <si>
    <t>Fábio Pizarro Sanches</t>
  </si>
  <si>
    <t>Mário Sérgio Santos Costa</t>
  </si>
  <si>
    <t>Thaciano Mickael da Silva</t>
  </si>
  <si>
    <t>Richard Darío Franco Escobar</t>
  </si>
  <si>
    <t>Pablo Marí Villar</t>
  </si>
  <si>
    <t>Nicolás Federico López Alonso</t>
  </si>
  <si>
    <t>Iury de Oliveira Nascimento</t>
  </si>
  <si>
    <t>Juan Sebastián Quintero Fletcher</t>
  </si>
  <si>
    <t>Felipe Aguilar Mendoza</t>
  </si>
  <si>
    <t>Muriel Gustavo Becker</t>
  </si>
  <si>
    <t>Leonardo de Souza Sena</t>
  </si>
  <si>
    <t>Gustavo Henrique Furtado Scarpa</t>
  </si>
  <si>
    <t>Reinier Jesus Carvalho</t>
  </si>
  <si>
    <t>Lucas Fonseca da Silva</t>
  </si>
  <si>
    <t>William de Oliveira Pottker</t>
  </si>
  <si>
    <t>Bruno Cortês Barbosa</t>
  </si>
  <si>
    <t>Bruno Roberto Pereira da Silva</t>
  </si>
  <si>
    <t>Alisson Euler de Freitas Castro</t>
  </si>
  <si>
    <t>David Braz de Oliveira Filho</t>
  </si>
  <si>
    <t>Jonathan Doin</t>
  </si>
  <si>
    <t>Yago Felipe da Costa Rocha</t>
  </si>
  <si>
    <t>Luiz Diallison de Souza Alves</t>
  </si>
  <si>
    <t>Bruno Henrique Corsini</t>
  </si>
  <si>
    <t>Tiago Luis Volpi</t>
  </si>
  <si>
    <t>Alan Luciano Ruschel</t>
  </si>
  <si>
    <t>José Élber Pimentel da Silva</t>
  </si>
  <si>
    <t>Ralf de Souza Telles</t>
  </si>
  <si>
    <t>Gilberto Moraes Júnior</t>
  </si>
  <si>
    <t>Thonny Anderson da Silva Carvalho</t>
  </si>
  <si>
    <t>Carlos Gilberto do Nascimento Silva</t>
  </si>
  <si>
    <t>Wellington Pereira do Nascimento</t>
  </si>
  <si>
    <t>Fábio Gonçalves</t>
  </si>
  <si>
    <t>Gustavo Henrique Vernes</t>
  </si>
  <si>
    <t>Eduardo Gabriel Aquino Cossa</t>
  </si>
  <si>
    <t>Flávio Medeiros da Silva</t>
  </si>
  <si>
    <t>Daniel Sampaio Simões</t>
  </si>
  <si>
    <t>Marco Aurélio de Oliveira Breves</t>
  </si>
  <si>
    <t>Gustavo Henrique da Silva Sousa</t>
  </si>
  <si>
    <t>Luan Madson Gedeão De Paiva</t>
  </si>
  <si>
    <t>Patrick Bezerra do Nascimento</t>
  </si>
  <si>
    <t>Bruno Gomes da Silva Clevelário</t>
  </si>
  <si>
    <t>Ricardo Colbachini</t>
  </si>
  <si>
    <t>Fernando Miguel Kaufmann</t>
  </si>
  <si>
    <t>Rodinei Marcelo de Almeida</t>
  </si>
  <si>
    <t>Gerson Santos da Silva</t>
  </si>
  <si>
    <t>Éderson José dos Santos Lourenço da Silva</t>
  </si>
  <si>
    <t>Rafael Diniz Alves e Silva</t>
  </si>
  <si>
    <t>Leonardo Fabiano da Silva e Silva</t>
  </si>
  <si>
    <t>Luis Manuel Orejuela García</t>
  </si>
  <si>
    <t>Maicon Thiago Pereira de Souza</t>
  </si>
  <si>
    <t>Bergson Gustavo Silveira da Silva</t>
  </si>
  <si>
    <t>Freddy Alejandro Guarín Vásquez</t>
  </si>
  <si>
    <t>Carlos de Menezes Júnior</t>
  </si>
  <si>
    <t>Rodrigo Caio Roquette Russo</t>
  </si>
  <si>
    <t>Gabriel Dias de Oliveira</t>
  </si>
  <si>
    <t>Thalles Gabriel Morais dos Reis</t>
  </si>
  <si>
    <t>Fernando Diniz Silva</t>
  </si>
  <si>
    <t>Mauro Boselli</t>
  </si>
  <si>
    <t>Samuel Xavier Brito</t>
  </si>
  <si>
    <t>Marco Antônio Rosa Furtado Júnior</t>
  </si>
  <si>
    <t>Vagner Carmo Mancini</t>
  </si>
  <si>
    <t>Rodrigo Júnior Paula Silva</t>
  </si>
  <si>
    <t>Aderbar Melo dos Santos Neto</t>
  </si>
  <si>
    <t>Miguel Ángel Borja Hernández</t>
  </si>
  <si>
    <t>João Ricardo Riedi</t>
  </si>
  <si>
    <t>Guilherme de Jesus da Silva</t>
  </si>
  <si>
    <t>José Rafael Vivian</t>
  </si>
  <si>
    <t>Paulo Roberto Valoura Júnior</t>
  </si>
  <si>
    <t>Paulo Marcos de Jesus Ribeiro</t>
  </si>
  <si>
    <t>Marcos Felipe de Freitas Monteiro</t>
  </si>
  <si>
    <t>Roberto Heuchayer Santos de Araújo</t>
  </si>
  <si>
    <t>Evandro Goebel</t>
  </si>
  <si>
    <t>Márcio Gonzaga de Azevedo</t>
  </si>
  <si>
    <t>Ocimar de Almeida Júnior</t>
  </si>
  <si>
    <t>Dyego Rocha Coelho</t>
  </si>
  <si>
    <t>Alan Henrique Costa</t>
  </si>
  <si>
    <t>Nílton Ferreira Júnior</t>
  </si>
  <si>
    <t>José Marcos Costa Martins</t>
  </si>
  <si>
    <t>Gabriel Veron Fonseca de Souza</t>
  </si>
  <si>
    <t>Carlos Eduardo Santos Oliveira</t>
  </si>
  <si>
    <t>Caíque Silva Sá</t>
  </si>
  <si>
    <t>Diego Ribas da Cunha</t>
  </si>
  <si>
    <t>Maurício Donizete Ramos Júnior</t>
  </si>
  <si>
    <t>Rafael Martiniano de Miranda Moura</t>
  </si>
  <si>
    <t>Marcelo Gazella Hermes</t>
  </si>
  <si>
    <t>Patrick Machado Ferreira</t>
  </si>
  <si>
    <t>X</t>
  </si>
  <si>
    <t>capitão</t>
  </si>
  <si>
    <t>total</t>
  </si>
  <si>
    <t>Eduardo Colcenti Antunes</t>
  </si>
  <si>
    <t>Luciano da Rocha Neves</t>
  </si>
  <si>
    <t>João Pedro Junqueira de Jesus</t>
  </si>
  <si>
    <t>Marcelo Cirino da Silva</t>
  </si>
  <si>
    <t>Ronielson da Silva Barbosa</t>
  </si>
  <si>
    <t>Alerrandro Barra Mansa Realino de Souza</t>
  </si>
  <si>
    <t>Andre Luis da Costa Alfredo</t>
  </si>
  <si>
    <t>Eduardo Pereira Rodrigues</t>
  </si>
  <si>
    <t>Clayson Henrique da Silva Vieira</t>
  </si>
  <si>
    <t>Luiz Adriano de Souza da Silva</t>
  </si>
  <si>
    <t>Willian Gomes de Siqueira</t>
  </si>
  <si>
    <t>Janderson Santos de Souza</t>
  </si>
  <si>
    <t>Michael Richard Delgado de Oliveira</t>
  </si>
  <si>
    <t>Everaldo Stum</t>
  </si>
  <si>
    <t>Aldemir dos Santos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</si>
</sst>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19"/>
  <sheetViews>
    <sheetView workbookViewId="0">
      <selection activeCell="D2" sqref="D2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x14ac:dyDescent="0.25">
      <c r="A2" s="7" t="s">
        <v>22</v>
      </c>
      <c r="B2" s="7">
        <v>69141</v>
      </c>
      <c r="C2" s="7">
        <v>18.52</v>
      </c>
      <c r="D2" s="7">
        <f>22.7*2</f>
        <v>45.4</v>
      </c>
      <c r="E2" s="7">
        <v>22.7</v>
      </c>
      <c r="F2" s="7" t="s">
        <v>19</v>
      </c>
      <c r="G2" s="8" t="s">
        <v>237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25">
      <c r="A3" s="1" t="s">
        <v>23</v>
      </c>
      <c r="B3" s="1">
        <v>90285</v>
      </c>
      <c r="C3" s="1">
        <v>21.51</v>
      </c>
      <c r="D3" s="1">
        <v>21</v>
      </c>
      <c r="E3" s="1">
        <v>21</v>
      </c>
      <c r="F3" s="1" t="s">
        <v>19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25">
      <c r="A4" s="1" t="s">
        <v>21</v>
      </c>
      <c r="B4" s="1">
        <v>62121</v>
      </c>
      <c r="C4" s="1">
        <v>22.69</v>
      </c>
      <c r="D4" s="1">
        <v>15.7</v>
      </c>
      <c r="E4" s="1">
        <v>15.7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25</v>
      </c>
      <c r="B5" s="1">
        <v>90061</v>
      </c>
      <c r="C5" s="1">
        <v>12.49</v>
      </c>
      <c r="D5" s="1">
        <v>12</v>
      </c>
      <c r="E5" s="1">
        <v>12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24</v>
      </c>
      <c r="B6" s="1">
        <v>86740</v>
      </c>
      <c r="C6" s="1">
        <v>12.49</v>
      </c>
      <c r="D6" s="1">
        <v>13</v>
      </c>
      <c r="E6" s="1">
        <v>13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26</v>
      </c>
      <c r="B7" s="1">
        <v>69705</v>
      </c>
      <c r="C7" s="1">
        <v>19.29</v>
      </c>
      <c r="D7" s="1">
        <v>18.8</v>
      </c>
      <c r="E7" s="1">
        <v>18.8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27</v>
      </c>
      <c r="B8" s="1">
        <v>78715</v>
      </c>
      <c r="C8" s="1">
        <v>15.54</v>
      </c>
      <c r="D8" s="1">
        <v>14.4</v>
      </c>
      <c r="E8" s="1">
        <v>14.4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28</v>
      </c>
      <c r="B9" s="1">
        <v>71709</v>
      </c>
      <c r="C9" s="1">
        <v>12.63</v>
      </c>
      <c r="D9" s="1">
        <v>10.199999999999999</v>
      </c>
      <c r="E9" s="1">
        <v>10.199999999999999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29</v>
      </c>
      <c r="B10" s="1">
        <v>103295</v>
      </c>
      <c r="C10" s="1">
        <v>14.36</v>
      </c>
      <c r="D10" s="1">
        <v>9.6999999999999993</v>
      </c>
      <c r="E10" s="1">
        <v>9.6999999999999993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30</v>
      </c>
      <c r="B11" s="1">
        <v>62137</v>
      </c>
      <c r="C11" s="1">
        <v>10.27</v>
      </c>
      <c r="D11" s="1">
        <v>8.81</v>
      </c>
      <c r="E11" s="1">
        <v>8.81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31</v>
      </c>
      <c r="B12" s="1">
        <v>73421</v>
      </c>
      <c r="C12" s="1">
        <v>13.18</v>
      </c>
      <c r="D12" s="1">
        <v>13</v>
      </c>
      <c r="E12" s="1">
        <v>13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32</v>
      </c>
      <c r="B13" s="1">
        <v>72359</v>
      </c>
      <c r="C13" s="1">
        <v>11.38</v>
      </c>
      <c r="D13" s="1">
        <v>9.4</v>
      </c>
      <c r="E13" s="1">
        <v>9.4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191.41</v>
      </c>
    </row>
    <row r="16" spans="1:30" x14ac:dyDescent="0.25">
      <c r="C16" s="4"/>
    </row>
    <row r="17" spans="1:6" x14ac:dyDescent="0.25">
      <c r="D17" s="2">
        <f>MAX(D2:D13)</f>
        <v>45.4</v>
      </c>
    </row>
    <row r="19" spans="1:6" x14ac:dyDescent="0.25">
      <c r="A19" s="1"/>
      <c r="B19" s="1"/>
      <c r="C19" s="1"/>
      <c r="D19" s="1"/>
      <c r="E19" s="1"/>
      <c r="F1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0FAB-3FF0-4B41-8D96-7D18EFA4B47E}">
  <dimension ref="A1:AD17"/>
  <sheetViews>
    <sheetView workbookViewId="0">
      <selection activeCell="D7" sqref="D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12</v>
      </c>
      <c r="B2" s="1">
        <v>83257</v>
      </c>
      <c r="C2" s="1">
        <v>22.68</v>
      </c>
      <c r="D2" s="1">
        <v>31</v>
      </c>
      <c r="E2" s="1">
        <v>10.66</v>
      </c>
      <c r="F2" s="1" t="s">
        <v>19</v>
      </c>
      <c r="AA2" s="1"/>
      <c r="AB2" s="1"/>
      <c r="AC2" s="1"/>
      <c r="AD2" s="1"/>
    </row>
    <row r="3" spans="1:30" x14ac:dyDescent="0.25">
      <c r="A3" s="1" t="s">
        <v>23</v>
      </c>
      <c r="B3" s="1">
        <v>90285</v>
      </c>
      <c r="C3" s="1">
        <v>21.22</v>
      </c>
      <c r="D3" s="1">
        <v>17.5</v>
      </c>
      <c r="E3" s="1">
        <v>6.76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115</v>
      </c>
      <c r="B4" s="1">
        <v>72372</v>
      </c>
      <c r="C4" s="1">
        <v>10.51</v>
      </c>
      <c r="D4" s="1">
        <v>17</v>
      </c>
      <c r="E4" s="1">
        <v>3.87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116</v>
      </c>
      <c r="B5" s="1">
        <v>63194</v>
      </c>
      <c r="C5" s="1">
        <v>7.95</v>
      </c>
      <c r="D5" s="1">
        <v>12.1</v>
      </c>
      <c r="E5" s="1">
        <v>4.22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1" t="s">
        <v>53</v>
      </c>
      <c r="B6" s="1">
        <v>72142</v>
      </c>
      <c r="C6" s="1">
        <v>8.43</v>
      </c>
      <c r="D6" s="1">
        <v>9</v>
      </c>
      <c r="E6" s="1">
        <v>5.33</v>
      </c>
      <c r="F6" s="1" t="s">
        <v>16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7" t="s">
        <v>10</v>
      </c>
      <c r="B7" s="7">
        <v>87863</v>
      </c>
      <c r="C7" s="7">
        <v>19.329999999999998</v>
      </c>
      <c r="D7" s="7">
        <f>37.7*2</f>
        <v>75.400000000000006</v>
      </c>
      <c r="E7" s="7">
        <v>12.62</v>
      </c>
      <c r="F7" s="7" t="s">
        <v>15</v>
      </c>
      <c r="G7" s="8" t="s">
        <v>237</v>
      </c>
      <c r="AA7" s="1"/>
      <c r="AB7" s="1"/>
      <c r="AC7" s="1"/>
      <c r="AD7" s="1"/>
    </row>
    <row r="8" spans="1:30" ht="15" customHeight="1" x14ac:dyDescent="0.25">
      <c r="A8" s="1" t="s">
        <v>117</v>
      </c>
      <c r="B8" s="1">
        <v>92496</v>
      </c>
      <c r="C8" s="1">
        <v>7.47</v>
      </c>
      <c r="D8" s="1">
        <v>10.1</v>
      </c>
      <c r="E8" s="1">
        <v>3.53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118</v>
      </c>
      <c r="B9" s="1">
        <v>71162</v>
      </c>
      <c r="C9" s="1">
        <v>4.67</v>
      </c>
      <c r="D9" s="1">
        <v>8.8000000000000007</v>
      </c>
      <c r="E9" s="1">
        <v>2.04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119</v>
      </c>
      <c r="B10" s="1">
        <v>81677</v>
      </c>
      <c r="C10" s="1">
        <v>12.84</v>
      </c>
      <c r="D10" s="1">
        <v>8.6</v>
      </c>
      <c r="E10" s="1">
        <v>4.54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13.97</v>
      </c>
      <c r="D11" s="1">
        <v>9.75</v>
      </c>
      <c r="E11" s="1">
        <v>9.75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72</v>
      </c>
      <c r="B12" s="1">
        <v>89226</v>
      </c>
      <c r="C12" s="1">
        <v>5.09</v>
      </c>
      <c r="D12" s="1">
        <v>12.9</v>
      </c>
      <c r="E12" s="1">
        <v>5.75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120</v>
      </c>
      <c r="B13" s="1">
        <v>84509</v>
      </c>
      <c r="C13" s="1">
        <v>5.0199999999999996</v>
      </c>
      <c r="D13" s="1">
        <v>10.9</v>
      </c>
      <c r="E13" s="1">
        <v>3.28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223.05</v>
      </c>
    </row>
    <row r="16" spans="1:30" x14ac:dyDescent="0.25">
      <c r="C16" s="4"/>
    </row>
    <row r="17" spans="4:4" x14ac:dyDescent="0.25">
      <c r="D17" s="2">
        <f>MAX(D2:D13)</f>
        <v>75.400000000000006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9AE0-163C-4480-A6D8-7F6089A5759A}">
  <dimension ref="A1:AD17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20" width="9.140625" style="5"/>
    <col min="21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121</v>
      </c>
      <c r="B2" s="1">
        <v>103455</v>
      </c>
      <c r="C2" s="1">
        <v>13.05</v>
      </c>
      <c r="D2" s="1">
        <v>12.3</v>
      </c>
      <c r="E2" s="1">
        <v>5.26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1" t="s">
        <v>122</v>
      </c>
      <c r="B3" s="1">
        <v>86759</v>
      </c>
      <c r="C3" s="1">
        <v>10.99</v>
      </c>
      <c r="D3" s="1">
        <v>10.8</v>
      </c>
      <c r="E3" s="1">
        <v>4.7</v>
      </c>
      <c r="F3" s="1" t="s">
        <v>19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A3" s="7"/>
      <c r="AB3" s="7"/>
      <c r="AC3" s="7"/>
      <c r="AD3" s="7"/>
    </row>
    <row r="4" spans="1:30" ht="15" customHeight="1" x14ac:dyDescent="0.25">
      <c r="A4" s="7" t="s">
        <v>123</v>
      </c>
      <c r="B4" s="7">
        <v>82453</v>
      </c>
      <c r="C4" s="7">
        <v>16.440000000000001</v>
      </c>
      <c r="D4" s="7">
        <f>16.7*2</f>
        <v>33.4</v>
      </c>
      <c r="E4" s="7">
        <v>7.08</v>
      </c>
      <c r="F4" s="7" t="s">
        <v>17</v>
      </c>
      <c r="G4" s="8" t="s">
        <v>237</v>
      </c>
      <c r="AA4" s="1"/>
      <c r="AB4" s="1"/>
      <c r="AC4" s="1"/>
      <c r="AD4" s="1"/>
    </row>
    <row r="5" spans="1:30" ht="15" customHeight="1" x14ac:dyDescent="0.25">
      <c r="A5" s="1" t="s">
        <v>124</v>
      </c>
      <c r="B5" s="1">
        <v>84860</v>
      </c>
      <c r="C5" s="1">
        <v>6.3</v>
      </c>
      <c r="D5" s="1">
        <v>15.9</v>
      </c>
      <c r="E5" s="1">
        <v>8.4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125</v>
      </c>
      <c r="B6" s="1">
        <v>78077</v>
      </c>
      <c r="C6" s="1">
        <v>6.76</v>
      </c>
      <c r="D6" s="1">
        <v>14.9</v>
      </c>
      <c r="E6" s="1">
        <v>4.37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126</v>
      </c>
      <c r="B7" s="1">
        <v>80129</v>
      </c>
      <c r="C7" s="1">
        <v>5.4</v>
      </c>
      <c r="D7" s="1">
        <v>10.3</v>
      </c>
      <c r="E7" s="1">
        <v>2.1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127</v>
      </c>
      <c r="B8" s="1">
        <v>52558</v>
      </c>
      <c r="C8" s="1">
        <v>8.94</v>
      </c>
      <c r="D8" s="1">
        <v>10</v>
      </c>
      <c r="E8" s="1">
        <v>3.17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128</v>
      </c>
      <c r="B9" s="1">
        <v>87552</v>
      </c>
      <c r="C9" s="1">
        <v>6.71</v>
      </c>
      <c r="D9" s="1">
        <v>9.6999999999999993</v>
      </c>
      <c r="E9" s="1">
        <v>3.35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46</v>
      </c>
      <c r="B10" s="1">
        <v>70986</v>
      </c>
      <c r="C10" s="1">
        <v>7.03</v>
      </c>
      <c r="D10" s="1">
        <v>9</v>
      </c>
      <c r="E10" s="1">
        <v>4.13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129</v>
      </c>
      <c r="B11" s="1">
        <v>42411</v>
      </c>
      <c r="C11" s="1">
        <v>11.04</v>
      </c>
      <c r="D11" s="1">
        <v>10.02</v>
      </c>
      <c r="E11" s="1">
        <v>3.88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130</v>
      </c>
      <c r="B12" s="1">
        <v>91573</v>
      </c>
      <c r="C12" s="1">
        <v>8.06</v>
      </c>
      <c r="D12" s="1">
        <v>10.9</v>
      </c>
      <c r="E12" s="1">
        <v>2.2000000000000002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131</v>
      </c>
      <c r="B13" s="1">
        <v>38505</v>
      </c>
      <c r="C13" s="1">
        <v>10.63</v>
      </c>
      <c r="D13" s="1">
        <v>10.6</v>
      </c>
      <c r="E13" s="1">
        <v>10.6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157.82000000000002</v>
      </c>
    </row>
    <row r="16" spans="1:30" x14ac:dyDescent="0.25">
      <c r="C16" s="4"/>
    </row>
    <row r="17" spans="4:4" x14ac:dyDescent="0.25">
      <c r="D17" s="2">
        <f>MAX(D2:D13)</f>
        <v>33.4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73EF-7B43-4A63-A2F8-746372E5BA47}">
  <dimension ref="A1:AD17"/>
  <sheetViews>
    <sheetView workbookViewId="0">
      <selection activeCell="D5" sqref="D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77</v>
      </c>
      <c r="B2" s="1">
        <v>97080</v>
      </c>
      <c r="C2" s="1">
        <v>14.05</v>
      </c>
      <c r="D2" s="1">
        <v>18.899999999999999</v>
      </c>
      <c r="E2" s="1">
        <v>6.24</v>
      </c>
      <c r="F2" s="1" t="s">
        <v>19</v>
      </c>
      <c r="AA2" s="1"/>
      <c r="AB2" s="1"/>
      <c r="AC2" s="1"/>
      <c r="AD2" s="1"/>
    </row>
    <row r="3" spans="1:30" x14ac:dyDescent="0.25">
      <c r="A3" s="1" t="s">
        <v>23</v>
      </c>
      <c r="B3" s="1">
        <v>90285</v>
      </c>
      <c r="C3" s="1">
        <v>20.82</v>
      </c>
      <c r="D3" s="1">
        <v>13.8</v>
      </c>
      <c r="E3" s="1">
        <v>6.86</v>
      </c>
      <c r="F3" s="1" t="s">
        <v>19</v>
      </c>
      <c r="AA3" s="1"/>
      <c r="AB3" s="1"/>
      <c r="AC3" s="1"/>
      <c r="AD3" s="1"/>
    </row>
    <row r="4" spans="1:30" s="9" customFormat="1" ht="15" customHeight="1" x14ac:dyDescent="0.25">
      <c r="A4" s="1" t="s">
        <v>132</v>
      </c>
      <c r="B4" s="1">
        <v>84854</v>
      </c>
      <c r="C4" s="1">
        <v>6.17</v>
      </c>
      <c r="D4" s="1">
        <v>11.7</v>
      </c>
      <c r="E4" s="1">
        <v>11.7</v>
      </c>
      <c r="F4" s="1" t="s">
        <v>17</v>
      </c>
      <c r="H4" s="8"/>
      <c r="I4" s="8"/>
      <c r="J4" s="8"/>
      <c r="K4" s="8"/>
      <c r="L4" s="8"/>
      <c r="AA4" s="7"/>
      <c r="AB4" s="7"/>
      <c r="AC4" s="7"/>
      <c r="AD4" s="7"/>
    </row>
    <row r="5" spans="1:30" ht="15" customHeight="1" x14ac:dyDescent="0.25">
      <c r="A5" s="7" t="s">
        <v>133</v>
      </c>
      <c r="B5" s="7">
        <v>78850</v>
      </c>
      <c r="C5" s="7">
        <v>16.09</v>
      </c>
      <c r="D5" s="7">
        <f>21.4*2</f>
        <v>42.8</v>
      </c>
      <c r="E5" s="7">
        <v>6.21</v>
      </c>
      <c r="F5" s="7" t="s">
        <v>16</v>
      </c>
      <c r="G5" s="8" t="s">
        <v>237</v>
      </c>
      <c r="AA5" s="1"/>
      <c r="AB5" s="1"/>
      <c r="AC5" s="1"/>
      <c r="AD5" s="1"/>
    </row>
    <row r="6" spans="1:30" ht="15" customHeight="1" x14ac:dyDescent="0.25">
      <c r="A6" s="1" t="s">
        <v>134</v>
      </c>
      <c r="B6" s="1">
        <v>37662</v>
      </c>
      <c r="C6" s="1">
        <v>7.3</v>
      </c>
      <c r="D6" s="1">
        <v>17.7</v>
      </c>
      <c r="E6" s="1">
        <v>4.32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135</v>
      </c>
      <c r="B7" s="1">
        <v>86770</v>
      </c>
      <c r="C7" s="1">
        <v>6.88</v>
      </c>
      <c r="D7" s="1">
        <v>13.2</v>
      </c>
      <c r="E7" s="1">
        <v>2.57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51</v>
      </c>
      <c r="B8" s="1">
        <v>98352</v>
      </c>
      <c r="C8" s="1">
        <v>14.15</v>
      </c>
      <c r="D8" s="1">
        <v>12.1</v>
      </c>
      <c r="E8" s="1">
        <v>5.23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119</v>
      </c>
      <c r="B9" s="1">
        <v>81677</v>
      </c>
      <c r="C9" s="1">
        <v>13.6</v>
      </c>
      <c r="D9" s="1">
        <v>11.5</v>
      </c>
      <c r="E9" s="1">
        <v>4.9400000000000004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99</v>
      </c>
      <c r="B10" s="1">
        <v>98706</v>
      </c>
      <c r="C10" s="1">
        <v>12.19</v>
      </c>
      <c r="D10" s="1">
        <v>10.6</v>
      </c>
      <c r="E10" s="1">
        <v>5.47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12.98</v>
      </c>
      <c r="D11" s="1">
        <v>7.62</v>
      </c>
      <c r="E11" s="1">
        <v>5.35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136</v>
      </c>
      <c r="B12" s="1">
        <v>92182</v>
      </c>
      <c r="C12" s="1">
        <v>5.69</v>
      </c>
      <c r="D12" s="1">
        <v>8.6999999999999993</v>
      </c>
      <c r="E12" s="1">
        <v>5.8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137</v>
      </c>
      <c r="B13" s="1">
        <v>89493</v>
      </c>
      <c r="C13" s="1">
        <v>9.74</v>
      </c>
      <c r="D13" s="1">
        <v>8</v>
      </c>
      <c r="E13" s="1">
        <v>2.46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176.62</v>
      </c>
    </row>
    <row r="16" spans="1:30" x14ac:dyDescent="0.25">
      <c r="C16" s="4"/>
    </row>
    <row r="17" spans="4:4" x14ac:dyDescent="0.25">
      <c r="D17" s="2">
        <f>MAX(D2:D13)</f>
        <v>42.8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5C66B-2980-47BA-B2AE-3A370637F8C2}">
  <dimension ref="A1:AD17"/>
  <sheetViews>
    <sheetView workbookViewId="0">
      <selection activeCell="D7" sqref="D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97</v>
      </c>
      <c r="B2" s="1">
        <v>61188</v>
      </c>
      <c r="C2" s="1">
        <v>17.95</v>
      </c>
      <c r="D2" s="1">
        <v>22.4</v>
      </c>
      <c r="E2" s="1">
        <v>6.5</v>
      </c>
      <c r="F2" s="1" t="s">
        <v>19</v>
      </c>
      <c r="AA2" s="1"/>
      <c r="AB2" s="1"/>
      <c r="AC2" s="1"/>
      <c r="AD2" s="1"/>
    </row>
    <row r="3" spans="1:30" x14ac:dyDescent="0.25">
      <c r="A3" s="1" t="s">
        <v>138</v>
      </c>
      <c r="B3" s="1">
        <v>86757</v>
      </c>
      <c r="C3" s="1">
        <v>17.71</v>
      </c>
      <c r="D3" s="1">
        <v>16.3</v>
      </c>
      <c r="E3" s="1">
        <v>5.87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139</v>
      </c>
      <c r="B4" s="1">
        <v>93882</v>
      </c>
      <c r="C4" s="1">
        <v>3.33</v>
      </c>
      <c r="D4" s="1">
        <v>8</v>
      </c>
      <c r="E4" s="1">
        <v>3.18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140</v>
      </c>
      <c r="B5" s="1">
        <v>68808</v>
      </c>
      <c r="C5" s="1">
        <v>13.94</v>
      </c>
      <c r="D5" s="1">
        <v>14</v>
      </c>
      <c r="E5" s="1">
        <v>5.47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1" t="s">
        <v>141</v>
      </c>
      <c r="B6" s="1">
        <v>93797</v>
      </c>
      <c r="C6" s="1">
        <v>7.92</v>
      </c>
      <c r="D6" s="1">
        <v>12.1</v>
      </c>
      <c r="E6" s="1">
        <v>4.45</v>
      </c>
      <c r="F6" s="1" t="s">
        <v>16</v>
      </c>
      <c r="H6" s="8"/>
      <c r="I6" s="8"/>
      <c r="J6" s="8"/>
      <c r="K6" s="8"/>
      <c r="L6" s="8"/>
      <c r="AA6" s="7"/>
      <c r="AB6" s="7"/>
      <c r="AC6" s="7"/>
      <c r="AD6" s="7"/>
    </row>
    <row r="7" spans="1:30" ht="15" customHeight="1" x14ac:dyDescent="0.25">
      <c r="A7" s="7" t="s">
        <v>119</v>
      </c>
      <c r="B7" s="7">
        <v>81677</v>
      </c>
      <c r="C7" s="7">
        <v>16.7</v>
      </c>
      <c r="D7" s="7">
        <f>24.1*2</f>
        <v>48.2</v>
      </c>
      <c r="E7" s="7">
        <v>6.54</v>
      </c>
      <c r="F7" s="7" t="s">
        <v>15</v>
      </c>
      <c r="G7" s="8" t="s">
        <v>237</v>
      </c>
      <c r="AA7" s="1"/>
      <c r="AB7" s="1"/>
      <c r="AC7" s="1"/>
      <c r="AD7" s="1"/>
    </row>
    <row r="8" spans="1:30" ht="15" customHeight="1" x14ac:dyDescent="0.25">
      <c r="A8" s="1" t="s">
        <v>87</v>
      </c>
      <c r="B8" s="1">
        <v>87258</v>
      </c>
      <c r="C8" s="1">
        <v>10.029999999999999</v>
      </c>
      <c r="D8" s="1">
        <v>20.100000000000001</v>
      </c>
      <c r="E8" s="1">
        <v>4.4000000000000004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118</v>
      </c>
      <c r="B9" s="1">
        <v>71162</v>
      </c>
      <c r="C9" s="1">
        <v>6.11</v>
      </c>
      <c r="D9" s="1">
        <v>12.7</v>
      </c>
      <c r="E9" s="1">
        <v>3.43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50</v>
      </c>
      <c r="B10" s="1">
        <v>71844</v>
      </c>
      <c r="C10" s="1">
        <v>12.1</v>
      </c>
      <c r="D10" s="1">
        <v>12.5</v>
      </c>
      <c r="E10" s="1">
        <v>6.65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142</v>
      </c>
      <c r="B11" s="1">
        <v>79437</v>
      </c>
      <c r="C11" s="1">
        <v>11.77</v>
      </c>
      <c r="D11" s="1">
        <v>7.31</v>
      </c>
      <c r="E11" s="1">
        <v>4.55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143</v>
      </c>
      <c r="B12" s="1">
        <v>95638</v>
      </c>
      <c r="C12" s="1">
        <v>6.34</v>
      </c>
      <c r="D12" s="1">
        <v>12.7</v>
      </c>
      <c r="E12" s="1">
        <v>5.85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0</v>
      </c>
      <c r="B13" s="1">
        <v>80853</v>
      </c>
      <c r="C13" s="1">
        <v>14.86</v>
      </c>
      <c r="D13" s="1">
        <v>11</v>
      </c>
      <c r="E13" s="1">
        <v>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197.30999999999997</v>
      </c>
    </row>
    <row r="16" spans="1:30" x14ac:dyDescent="0.25">
      <c r="C16" s="4"/>
    </row>
    <row r="17" spans="4:4" x14ac:dyDescent="0.25">
      <c r="D17" s="2">
        <f>MAX(D2:D13)</f>
        <v>48.2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EE168-D982-472F-AEF2-D0FA3B404BF2}">
  <dimension ref="A1:AD17"/>
  <sheetViews>
    <sheetView workbookViewId="0">
      <selection activeCell="D7" sqref="D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144</v>
      </c>
      <c r="B2" s="1">
        <v>49675</v>
      </c>
      <c r="C2" s="1">
        <v>12.41</v>
      </c>
      <c r="D2" s="1">
        <v>23.5</v>
      </c>
      <c r="E2" s="1">
        <v>5.44</v>
      </c>
      <c r="F2" s="1" t="s">
        <v>19</v>
      </c>
      <c r="AA2" s="1"/>
      <c r="AB2" s="1"/>
      <c r="AC2" s="1"/>
      <c r="AD2" s="1"/>
    </row>
    <row r="3" spans="1:30" x14ac:dyDescent="0.25">
      <c r="A3" s="1" t="s">
        <v>247</v>
      </c>
      <c r="B3" s="1">
        <v>68920</v>
      </c>
      <c r="C3" s="1">
        <v>21.57</v>
      </c>
      <c r="D3" s="1">
        <v>22.9</v>
      </c>
      <c r="E3" s="1">
        <v>7.04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115</v>
      </c>
      <c r="B4" s="1">
        <v>72372</v>
      </c>
      <c r="C4" s="1">
        <v>10.79</v>
      </c>
      <c r="D4" s="1">
        <v>12.8</v>
      </c>
      <c r="E4" s="1">
        <v>4.34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145</v>
      </c>
      <c r="B5" s="1">
        <v>84339</v>
      </c>
      <c r="C5" s="1">
        <v>5.97</v>
      </c>
      <c r="D5" s="1">
        <v>16.2</v>
      </c>
      <c r="E5" s="1">
        <v>8.3000000000000007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1" t="s">
        <v>133</v>
      </c>
      <c r="B6" s="1">
        <v>78850</v>
      </c>
      <c r="C6" s="1">
        <v>14.82</v>
      </c>
      <c r="D6" s="1">
        <v>8.9</v>
      </c>
      <c r="E6" s="1">
        <v>6.42</v>
      </c>
      <c r="F6" s="1" t="s">
        <v>16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7" t="s">
        <v>50</v>
      </c>
      <c r="B7" s="7">
        <v>71844</v>
      </c>
      <c r="C7" s="7">
        <v>15.16</v>
      </c>
      <c r="D7" s="7">
        <f>24.7*2</f>
        <v>49.4</v>
      </c>
      <c r="E7" s="7">
        <v>8.2899999999999991</v>
      </c>
      <c r="F7" s="7" t="s">
        <v>15</v>
      </c>
      <c r="G7" s="8" t="s">
        <v>237</v>
      </c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18.190000000000001</v>
      </c>
      <c r="D8" s="1">
        <v>20.5</v>
      </c>
      <c r="E8" s="1">
        <v>12.25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54</v>
      </c>
      <c r="B9" s="1">
        <v>78478</v>
      </c>
      <c r="C9" s="1">
        <v>16.29</v>
      </c>
      <c r="D9" s="1">
        <v>20.100000000000001</v>
      </c>
      <c r="E9" s="1">
        <v>5.23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66</v>
      </c>
      <c r="B10" s="1">
        <v>72497</v>
      </c>
      <c r="C10" s="1">
        <v>7.79</v>
      </c>
      <c r="D10" s="1">
        <v>17.2</v>
      </c>
      <c r="E10" s="1">
        <v>4.18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146</v>
      </c>
      <c r="B11" s="1">
        <v>97341</v>
      </c>
      <c r="C11" s="1">
        <v>8.42</v>
      </c>
      <c r="D11" s="1">
        <v>7.21</v>
      </c>
      <c r="E11" s="1">
        <v>3.16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104</v>
      </c>
      <c r="B12" s="1">
        <v>79113</v>
      </c>
      <c r="C12" s="1">
        <v>15.2</v>
      </c>
      <c r="D12" s="1">
        <v>10.3</v>
      </c>
      <c r="E12" s="1">
        <v>6.28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131</v>
      </c>
      <c r="B13" s="1">
        <v>38505</v>
      </c>
      <c r="C13" s="1">
        <v>10.7</v>
      </c>
      <c r="D13" s="1">
        <v>9.5</v>
      </c>
      <c r="E13" s="1">
        <v>5.47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218.51000000000002</v>
      </c>
    </row>
    <row r="16" spans="1:30" x14ac:dyDescent="0.25">
      <c r="C16" s="4"/>
    </row>
    <row r="17" spans="4:4" x14ac:dyDescent="0.25">
      <c r="D17" s="2">
        <f>MAX(D2:D13)</f>
        <v>49.4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872B-CCBB-4D11-91C2-87733D01D919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N1" s="6"/>
      <c r="O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12</v>
      </c>
      <c r="B2" s="7">
        <v>83257</v>
      </c>
      <c r="C2" s="7">
        <v>21.72</v>
      </c>
      <c r="D2" s="7">
        <f>19*2</f>
        <v>38</v>
      </c>
      <c r="E2" s="7">
        <v>10.64</v>
      </c>
      <c r="F2" s="7" t="s">
        <v>19</v>
      </c>
      <c r="G2" s="10" t="s">
        <v>237</v>
      </c>
      <c r="H2" s="10"/>
      <c r="I2" s="10"/>
      <c r="J2" s="10"/>
      <c r="K2" s="10"/>
      <c r="L2" s="10"/>
      <c r="M2" s="10"/>
      <c r="N2" s="10"/>
      <c r="O2" s="10"/>
      <c r="AA2" s="7"/>
      <c r="AB2" s="7"/>
      <c r="AC2" s="7"/>
      <c r="AD2" s="7"/>
    </row>
    <row r="3" spans="1:30" x14ac:dyDescent="0.25">
      <c r="A3" s="1" t="s">
        <v>247</v>
      </c>
      <c r="B3" s="1">
        <v>68920</v>
      </c>
      <c r="C3" s="1">
        <v>20.95</v>
      </c>
      <c r="D3" s="1">
        <v>14.1</v>
      </c>
      <c r="E3" s="1">
        <v>7.75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71</v>
      </c>
      <c r="B4" s="1">
        <v>38509</v>
      </c>
      <c r="C4" s="1">
        <v>8.86</v>
      </c>
      <c r="D4" s="1">
        <v>18</v>
      </c>
      <c r="E4" s="1">
        <v>4.2699999999999996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149</v>
      </c>
      <c r="B5" s="1">
        <v>38939</v>
      </c>
      <c r="C5" s="1">
        <v>17.649999999999999</v>
      </c>
      <c r="D5" s="1">
        <v>14.3</v>
      </c>
      <c r="E5" s="1">
        <v>14.3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150</v>
      </c>
      <c r="B6" s="1">
        <v>38451</v>
      </c>
      <c r="C6" s="1">
        <v>8.35</v>
      </c>
      <c r="D6" s="1">
        <v>9.6999999999999993</v>
      </c>
      <c r="E6" s="1">
        <v>5.5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98</v>
      </c>
      <c r="B7" s="1">
        <v>38277</v>
      </c>
      <c r="C7" s="1">
        <v>10.16</v>
      </c>
      <c r="D7" s="1">
        <v>16.100000000000001</v>
      </c>
      <c r="E7" s="1">
        <v>4.76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99</v>
      </c>
      <c r="B8" s="1">
        <v>98706</v>
      </c>
      <c r="C8" s="1">
        <v>12.87</v>
      </c>
      <c r="D8" s="1">
        <v>11.1</v>
      </c>
      <c r="E8" s="1">
        <v>5.49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10</v>
      </c>
      <c r="B9" s="1">
        <v>87863</v>
      </c>
      <c r="C9" s="1">
        <v>17.18</v>
      </c>
      <c r="D9" s="1">
        <v>11.1</v>
      </c>
      <c r="E9" s="1">
        <v>12.11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93</v>
      </c>
      <c r="B10" s="1">
        <v>78577</v>
      </c>
      <c r="C10" s="1">
        <v>8.2899999999999991</v>
      </c>
      <c r="D10" s="1">
        <v>10.8</v>
      </c>
      <c r="E10" s="1">
        <v>4.21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129</v>
      </c>
      <c r="B11" s="1">
        <v>42411</v>
      </c>
      <c r="C11" s="1">
        <v>11.05</v>
      </c>
      <c r="D11" s="1">
        <v>7.61</v>
      </c>
      <c r="E11" s="1">
        <v>4.12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131</v>
      </c>
      <c r="B12" s="1">
        <v>38505</v>
      </c>
      <c r="C12" s="1">
        <v>11.94</v>
      </c>
      <c r="D12" s="1">
        <v>14</v>
      </c>
      <c r="E12" s="1">
        <v>7.18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151</v>
      </c>
      <c r="B13" s="1">
        <v>71604</v>
      </c>
      <c r="C13" s="1">
        <v>4.7</v>
      </c>
      <c r="D13" s="1">
        <v>11.7</v>
      </c>
      <c r="E13" s="1">
        <v>6.85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176.51</v>
      </c>
    </row>
    <row r="16" spans="1:30" x14ac:dyDescent="0.25">
      <c r="C16" s="4"/>
    </row>
    <row r="17" spans="4:4" x14ac:dyDescent="0.25">
      <c r="D17" s="2">
        <f>MAX(D2:D13)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670-6EE7-4241-9FD3-E2A121CB7EF4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152</v>
      </c>
      <c r="B2" s="7">
        <v>68952</v>
      </c>
      <c r="C2" s="7">
        <v>9.9499999999999993</v>
      </c>
      <c r="D2" s="7">
        <f>19.4*2</f>
        <v>38.799999999999997</v>
      </c>
      <c r="E2" s="7">
        <v>4.7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240</v>
      </c>
      <c r="B3" s="1">
        <v>70360</v>
      </c>
      <c r="C3" s="1">
        <v>19.760000000000002</v>
      </c>
      <c r="D3" s="1">
        <v>15.3</v>
      </c>
      <c r="E3" s="1">
        <v>7.25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57</v>
      </c>
      <c r="B4" s="1">
        <v>78584</v>
      </c>
      <c r="C4" s="1">
        <v>16.329999999999998</v>
      </c>
      <c r="D4" s="1">
        <v>16.7</v>
      </c>
      <c r="E4" s="1">
        <v>8.5500000000000007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140</v>
      </c>
      <c r="B5" s="1">
        <v>68808</v>
      </c>
      <c r="C5" s="1">
        <v>13.79</v>
      </c>
      <c r="D5" s="1">
        <v>12.1</v>
      </c>
      <c r="E5" s="1">
        <v>5.55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49</v>
      </c>
      <c r="B6" s="1">
        <v>88065</v>
      </c>
      <c r="C6" s="1">
        <v>16.29</v>
      </c>
      <c r="D6" s="1">
        <v>11.6</v>
      </c>
      <c r="E6" s="1">
        <v>7.18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153</v>
      </c>
      <c r="B7" s="1">
        <v>87470</v>
      </c>
      <c r="C7" s="1">
        <v>6.25</v>
      </c>
      <c r="D7" s="1">
        <v>14.4</v>
      </c>
      <c r="E7" s="1">
        <v>2.44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</v>
      </c>
      <c r="B8" s="1">
        <v>87863</v>
      </c>
      <c r="C8" s="1">
        <v>17.72</v>
      </c>
      <c r="D8" s="1">
        <v>12.8</v>
      </c>
      <c r="E8" s="1">
        <v>12.19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154</v>
      </c>
      <c r="B9" s="1">
        <v>99802</v>
      </c>
      <c r="C9" s="1">
        <v>6.12</v>
      </c>
      <c r="D9" s="1">
        <v>11.9</v>
      </c>
      <c r="E9" s="1">
        <v>4.43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66</v>
      </c>
      <c r="B10" s="1">
        <v>72497</v>
      </c>
      <c r="C10" s="1">
        <v>7.62</v>
      </c>
      <c r="D10" s="1">
        <v>11.3</v>
      </c>
      <c r="E10" s="1">
        <v>4.87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14.38</v>
      </c>
      <c r="D11" s="1">
        <v>9.0500000000000007</v>
      </c>
      <c r="E11" s="1">
        <v>5.41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31</v>
      </c>
      <c r="B12" s="1">
        <v>73421</v>
      </c>
      <c r="C12" s="1">
        <v>13.35</v>
      </c>
      <c r="D12" s="1">
        <v>17.100000000000001</v>
      </c>
      <c r="E12" s="1">
        <v>4.43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155</v>
      </c>
      <c r="B13" s="1">
        <v>105897</v>
      </c>
      <c r="C13" s="1">
        <v>7.84</v>
      </c>
      <c r="D13" s="1">
        <v>16.7</v>
      </c>
      <c r="E13" s="1">
        <v>4.4800000000000004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187.75</v>
      </c>
    </row>
    <row r="16" spans="1:30" x14ac:dyDescent="0.25">
      <c r="C16" s="4"/>
    </row>
    <row r="17" spans="4:4" x14ac:dyDescent="0.25">
      <c r="D17" s="2">
        <f>MAX(D2:D13)</f>
        <v>38.799999999999997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515E-833F-49A7-85E7-4BE021E346F8}">
  <dimension ref="A1:AD17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156</v>
      </c>
      <c r="B2" s="1">
        <v>84709</v>
      </c>
      <c r="C2" s="1">
        <v>16.2</v>
      </c>
      <c r="D2" s="1">
        <v>17</v>
      </c>
      <c r="E2" s="1">
        <v>3.44</v>
      </c>
      <c r="F2" s="1" t="s">
        <v>19</v>
      </c>
      <c r="AA2" s="1"/>
      <c r="AB2" s="1"/>
      <c r="AC2" s="1"/>
      <c r="AD2" s="1"/>
    </row>
    <row r="3" spans="1:30" s="9" customFormat="1" x14ac:dyDescent="0.25">
      <c r="A3" s="1" t="s">
        <v>12</v>
      </c>
      <c r="B3" s="1">
        <v>83257</v>
      </c>
      <c r="C3" s="1">
        <v>21.71</v>
      </c>
      <c r="D3" s="1">
        <v>15.4</v>
      </c>
      <c r="E3" s="1">
        <v>10.88</v>
      </c>
      <c r="F3" s="1" t="s">
        <v>19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7" t="s">
        <v>78</v>
      </c>
      <c r="B4" s="7">
        <v>69040</v>
      </c>
      <c r="C4" s="7">
        <v>9.66</v>
      </c>
      <c r="D4" s="7">
        <f>22.7*2</f>
        <v>45.4</v>
      </c>
      <c r="E4" s="7">
        <v>4.24</v>
      </c>
      <c r="F4" s="7" t="s">
        <v>17</v>
      </c>
      <c r="G4" s="10" t="s">
        <v>237</v>
      </c>
      <c r="AA4" s="1"/>
      <c r="AB4" s="1"/>
      <c r="AC4" s="1"/>
      <c r="AD4" s="1"/>
    </row>
    <row r="5" spans="1:30" ht="15" customHeight="1" x14ac:dyDescent="0.25">
      <c r="A5" s="1" t="s">
        <v>141</v>
      </c>
      <c r="B5" s="1">
        <v>93797</v>
      </c>
      <c r="C5" s="1">
        <v>8.74</v>
      </c>
      <c r="D5" s="1">
        <v>14.9</v>
      </c>
      <c r="E5" s="1">
        <v>4.22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157</v>
      </c>
      <c r="B6" s="1">
        <v>101846</v>
      </c>
      <c r="C6" s="1">
        <v>7.58</v>
      </c>
      <c r="D6" s="1">
        <v>11</v>
      </c>
      <c r="E6" s="1">
        <v>3.7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10</v>
      </c>
      <c r="B7" s="1">
        <v>87863</v>
      </c>
      <c r="C7" s="1">
        <v>19.02</v>
      </c>
      <c r="D7" s="1">
        <v>17.600000000000001</v>
      </c>
      <c r="E7" s="1">
        <v>12.73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88</v>
      </c>
      <c r="B8" s="1">
        <v>72362</v>
      </c>
      <c r="C8" s="1">
        <v>11.35</v>
      </c>
      <c r="D8" s="1">
        <v>15.1</v>
      </c>
      <c r="E8" s="1">
        <v>5.53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81</v>
      </c>
      <c r="B9" s="1">
        <v>93108</v>
      </c>
      <c r="C9" s="1">
        <v>8.68</v>
      </c>
      <c r="D9" s="1">
        <v>12.4</v>
      </c>
      <c r="E9" s="1">
        <v>4.72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135</v>
      </c>
      <c r="B10" s="1">
        <v>86770</v>
      </c>
      <c r="C10" s="1">
        <v>7.36</v>
      </c>
      <c r="D10" s="1">
        <v>10.7</v>
      </c>
      <c r="E10" s="1">
        <v>3.17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14.45</v>
      </c>
      <c r="D11" s="1">
        <v>7.31</v>
      </c>
      <c r="E11" s="1">
        <v>5.65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158</v>
      </c>
      <c r="B12" s="1">
        <v>96382</v>
      </c>
      <c r="C12" s="1">
        <v>4.5999999999999996</v>
      </c>
      <c r="D12" s="1">
        <v>9.6999999999999993</v>
      </c>
      <c r="E12" s="1">
        <v>1.65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159</v>
      </c>
      <c r="B13" s="1">
        <v>95494</v>
      </c>
      <c r="C13" s="1">
        <v>6.71</v>
      </c>
      <c r="D13" s="1">
        <v>9.4</v>
      </c>
      <c r="E13" s="1">
        <v>3.43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185.91</v>
      </c>
    </row>
    <row r="16" spans="1:30" x14ac:dyDescent="0.25">
      <c r="C16" s="4"/>
    </row>
    <row r="17" spans="4:4" x14ac:dyDescent="0.25">
      <c r="D17" s="2">
        <f>MAX(D2:D13)</f>
        <v>45.4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BFF-D59F-4937-84D5-CD174558BA59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5" width="9.140625" style="5"/>
    <col min="16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N1" s="6"/>
      <c r="O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138</v>
      </c>
      <c r="B2" s="7">
        <v>86757</v>
      </c>
      <c r="C2" s="7">
        <v>18.98</v>
      </c>
      <c r="D2" s="7">
        <f>23.3*2</f>
        <v>46.6</v>
      </c>
      <c r="E2" s="7">
        <v>6.1</v>
      </c>
      <c r="F2" s="7" t="s">
        <v>19</v>
      </c>
      <c r="G2" s="10" t="s">
        <v>237</v>
      </c>
      <c r="H2" s="8"/>
      <c r="I2" s="8"/>
      <c r="J2" s="8"/>
      <c r="K2" s="8"/>
      <c r="L2" s="8"/>
      <c r="M2" s="8"/>
      <c r="N2" s="8"/>
      <c r="O2" s="8"/>
      <c r="AA2" s="7"/>
      <c r="AB2" s="7"/>
      <c r="AC2" s="7"/>
      <c r="AD2" s="7"/>
    </row>
    <row r="3" spans="1:30" x14ac:dyDescent="0.25">
      <c r="A3" s="1" t="s">
        <v>12</v>
      </c>
      <c r="B3" s="1">
        <v>83257</v>
      </c>
      <c r="C3" s="1">
        <v>21.42</v>
      </c>
      <c r="D3" s="1">
        <v>11.7</v>
      </c>
      <c r="E3" s="1">
        <v>10.94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160</v>
      </c>
      <c r="B4" s="1">
        <v>69041</v>
      </c>
      <c r="C4" s="1">
        <v>7.03</v>
      </c>
      <c r="D4" s="1">
        <v>19.399999999999999</v>
      </c>
      <c r="E4" s="1">
        <v>3.82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140</v>
      </c>
      <c r="B5" s="1">
        <v>68808</v>
      </c>
      <c r="C5" s="1">
        <v>14.83</v>
      </c>
      <c r="D5" s="1">
        <v>15</v>
      </c>
      <c r="E5" s="1">
        <v>6.32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7</v>
      </c>
      <c r="B6" s="1">
        <v>90444</v>
      </c>
      <c r="C6" s="1">
        <v>15.08</v>
      </c>
      <c r="D6" s="1">
        <v>14.6</v>
      </c>
      <c r="E6" s="1">
        <v>5.76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161</v>
      </c>
      <c r="B7" s="1">
        <v>90572</v>
      </c>
      <c r="C7" s="1">
        <v>9.84</v>
      </c>
      <c r="D7" s="1">
        <v>14.9</v>
      </c>
      <c r="E7" s="1">
        <v>5.24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162</v>
      </c>
      <c r="B8" s="1">
        <v>87999</v>
      </c>
      <c r="C8" s="1">
        <v>6.23</v>
      </c>
      <c r="D8" s="1">
        <v>14.4</v>
      </c>
      <c r="E8" s="1">
        <v>2.79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68</v>
      </c>
      <c r="B9" s="1">
        <v>94857</v>
      </c>
      <c r="C9" s="1">
        <v>6.61</v>
      </c>
      <c r="D9" s="1">
        <v>13.9</v>
      </c>
      <c r="E9" s="1">
        <v>4.51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163</v>
      </c>
      <c r="B10" s="1">
        <v>105068</v>
      </c>
      <c r="C10" s="1">
        <v>4.55</v>
      </c>
      <c r="D10" s="1">
        <v>12.6</v>
      </c>
      <c r="E10" s="1">
        <v>6.3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15.17</v>
      </c>
      <c r="D11" s="1">
        <v>9.4499999999999993</v>
      </c>
      <c r="E11" s="1">
        <v>6.07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155</v>
      </c>
      <c r="B12" s="1">
        <v>105897</v>
      </c>
      <c r="C12" s="1">
        <v>8.23</v>
      </c>
      <c r="D12" s="1">
        <v>11.2</v>
      </c>
      <c r="E12" s="1">
        <v>5.73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164</v>
      </c>
      <c r="B13" s="1">
        <v>80189</v>
      </c>
      <c r="C13" s="1">
        <v>7.87</v>
      </c>
      <c r="D13" s="1">
        <v>9.6999999999999993</v>
      </c>
      <c r="E13" s="1">
        <v>3.54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193.44999999999996</v>
      </c>
    </row>
    <row r="16" spans="1:30" x14ac:dyDescent="0.25">
      <c r="C16" s="4"/>
    </row>
    <row r="17" spans="4:4" x14ac:dyDescent="0.25">
      <c r="D17" s="2">
        <f>MAX(D2:D13)</f>
        <v>46.6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841A-20CB-4255-B559-666BD8999102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165</v>
      </c>
      <c r="B2" s="7">
        <v>77809</v>
      </c>
      <c r="C2" s="7">
        <v>9.48</v>
      </c>
      <c r="D2" s="7">
        <f>20*2</f>
        <v>40</v>
      </c>
      <c r="E2" s="7">
        <v>5.0199999999999996</v>
      </c>
      <c r="F2" s="7" t="s">
        <v>19</v>
      </c>
      <c r="G2" s="10" t="s">
        <v>237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1" t="s">
        <v>138</v>
      </c>
      <c r="B3" s="1">
        <v>86757</v>
      </c>
      <c r="C3" s="1">
        <v>17.88</v>
      </c>
      <c r="D3" s="1">
        <v>13.8</v>
      </c>
      <c r="E3" s="1">
        <v>6.61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78</v>
      </c>
      <c r="B4" s="1">
        <v>69040</v>
      </c>
      <c r="C4" s="1">
        <v>8.65</v>
      </c>
      <c r="D4" s="1">
        <v>14</v>
      </c>
      <c r="E4" s="1">
        <v>4.38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133</v>
      </c>
      <c r="B5" s="1">
        <v>78850</v>
      </c>
      <c r="C5" s="1">
        <v>16.37</v>
      </c>
      <c r="D5" s="1">
        <v>15</v>
      </c>
      <c r="E5" s="1">
        <v>6.97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166</v>
      </c>
      <c r="B6" s="1">
        <v>72079</v>
      </c>
      <c r="C6" s="1">
        <v>6.64</v>
      </c>
      <c r="D6" s="1">
        <v>12.6</v>
      </c>
      <c r="E6" s="1">
        <v>3.33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167</v>
      </c>
      <c r="B7" s="1">
        <v>101716</v>
      </c>
      <c r="C7" s="1">
        <v>4.33</v>
      </c>
      <c r="D7" s="1">
        <v>15.8</v>
      </c>
      <c r="E7" s="1">
        <v>4.38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168</v>
      </c>
      <c r="B8" s="1">
        <v>81845</v>
      </c>
      <c r="C8" s="1">
        <v>9.39</v>
      </c>
      <c r="D8" s="1">
        <v>15</v>
      </c>
      <c r="E8" s="1">
        <v>5.79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42</v>
      </c>
      <c r="B9" s="1">
        <v>98832</v>
      </c>
      <c r="C9" s="1">
        <v>10.48</v>
      </c>
      <c r="D9" s="1">
        <v>11.9</v>
      </c>
      <c r="E9" s="1">
        <v>5.61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111</v>
      </c>
      <c r="B10" s="1">
        <v>51772</v>
      </c>
      <c r="C10" s="1">
        <v>13.59</v>
      </c>
      <c r="D10" s="1">
        <v>11.7</v>
      </c>
      <c r="E10" s="1">
        <v>4.03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100</v>
      </c>
      <c r="B11" s="1">
        <v>41929</v>
      </c>
      <c r="C11" s="1">
        <v>12.85</v>
      </c>
      <c r="D11" s="1">
        <v>9.16</v>
      </c>
      <c r="E11" s="1">
        <v>4.25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169</v>
      </c>
      <c r="B12" s="1">
        <v>50317</v>
      </c>
      <c r="C12" s="1">
        <v>8.69</v>
      </c>
      <c r="D12" s="1">
        <v>10.8</v>
      </c>
      <c r="E12" s="1">
        <v>4.03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170</v>
      </c>
      <c r="B13" s="1">
        <v>68817</v>
      </c>
      <c r="C13" s="1">
        <v>5.85</v>
      </c>
      <c r="D13" s="1">
        <v>10.7</v>
      </c>
      <c r="E13" s="1">
        <v>2.8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180.45999999999998</v>
      </c>
    </row>
    <row r="16" spans="1:30" x14ac:dyDescent="0.25">
      <c r="C16" s="4"/>
    </row>
    <row r="17" spans="4:4" x14ac:dyDescent="0.25">
      <c r="D17" s="2">
        <f>MAX(D2:D13)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495-FB5C-44BC-ADEF-D6BF064EB02D}">
  <dimension ref="A1:AD17"/>
  <sheetViews>
    <sheetView workbookViewId="0">
      <selection activeCell="D17" sqref="D17"/>
    </sheetView>
  </sheetViews>
  <sheetFormatPr defaultColWidth="9.140625" defaultRowHeight="15" x14ac:dyDescent="0.25"/>
  <cols>
    <col min="1" max="1" width="29.42578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x14ac:dyDescent="0.25">
      <c r="A2" s="1" t="s">
        <v>74</v>
      </c>
      <c r="B2" s="1">
        <v>84848</v>
      </c>
      <c r="C2" s="1">
        <v>12.1</v>
      </c>
      <c r="D2" s="1">
        <v>14.6</v>
      </c>
      <c r="E2" s="1">
        <v>7.45</v>
      </c>
      <c r="F2" s="1" t="s">
        <v>19</v>
      </c>
      <c r="AA2" s="1"/>
      <c r="AB2" s="1"/>
      <c r="AC2" s="1"/>
      <c r="AD2" s="1"/>
    </row>
    <row r="3" spans="1:30" s="9" customFormat="1" x14ac:dyDescent="0.25">
      <c r="A3" s="1" t="s">
        <v>240</v>
      </c>
      <c r="B3" s="1">
        <v>70360</v>
      </c>
      <c r="C3" s="1">
        <v>18.8</v>
      </c>
      <c r="D3" s="1">
        <v>13.1</v>
      </c>
      <c r="E3" s="1">
        <v>13.25</v>
      </c>
      <c r="F3" s="1" t="s">
        <v>19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7" t="s">
        <v>38</v>
      </c>
      <c r="B4" s="7">
        <v>37656</v>
      </c>
      <c r="C4" s="7">
        <v>13.77</v>
      </c>
      <c r="D4" s="7">
        <f>21*2</f>
        <v>42</v>
      </c>
      <c r="E4" s="7">
        <v>9</v>
      </c>
      <c r="F4" s="7" t="s">
        <v>17</v>
      </c>
      <c r="G4" s="8" t="s">
        <v>237</v>
      </c>
      <c r="AA4" s="1"/>
      <c r="AB4" s="1"/>
      <c r="AC4" s="1"/>
      <c r="AD4" s="1"/>
    </row>
    <row r="5" spans="1:30" ht="15" customHeight="1" x14ac:dyDescent="0.25">
      <c r="A5" s="1" t="s">
        <v>39</v>
      </c>
      <c r="B5" s="1">
        <v>101803</v>
      </c>
      <c r="C5" s="1">
        <v>7.04</v>
      </c>
      <c r="D5" s="1">
        <v>14.5</v>
      </c>
      <c r="E5" s="1">
        <v>6.45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8</v>
      </c>
      <c r="B6" s="1">
        <v>42500</v>
      </c>
      <c r="C6" s="1">
        <v>11.32</v>
      </c>
      <c r="D6" s="1">
        <v>14.1</v>
      </c>
      <c r="E6" s="1">
        <v>8.75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36</v>
      </c>
      <c r="B7" s="1">
        <v>37688</v>
      </c>
      <c r="C7" s="1">
        <v>14.2</v>
      </c>
      <c r="D7" s="1">
        <v>19.399999999999999</v>
      </c>
      <c r="E7" s="1">
        <v>10.5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20</v>
      </c>
      <c r="B8" s="1">
        <v>54395</v>
      </c>
      <c r="C8" s="1">
        <v>13.83</v>
      </c>
      <c r="D8" s="1">
        <v>13.2</v>
      </c>
      <c r="E8" s="1">
        <v>8.5500000000000007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40</v>
      </c>
      <c r="B9" s="1">
        <v>91264</v>
      </c>
      <c r="C9" s="1">
        <v>8.94</v>
      </c>
      <c r="D9" s="1">
        <v>13</v>
      </c>
      <c r="E9" s="1">
        <v>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75</v>
      </c>
      <c r="B10" s="1">
        <v>72168</v>
      </c>
      <c r="C10" s="1">
        <v>10.08</v>
      </c>
      <c r="D10" s="1">
        <v>12.5</v>
      </c>
      <c r="E10" s="1">
        <v>6.65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76</v>
      </c>
      <c r="B11" s="1">
        <v>37281</v>
      </c>
      <c r="C11" s="1">
        <v>9.42</v>
      </c>
      <c r="D11" s="1">
        <v>6.71</v>
      </c>
      <c r="E11" s="1">
        <v>3.66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9</v>
      </c>
      <c r="B12" s="1">
        <v>60819</v>
      </c>
      <c r="C12" s="1">
        <v>14.95</v>
      </c>
      <c r="D12" s="1">
        <v>10.6</v>
      </c>
      <c r="E12" s="1">
        <v>5.5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37</v>
      </c>
      <c r="B13" s="1">
        <v>83528</v>
      </c>
      <c r="C13" s="1">
        <v>10</v>
      </c>
      <c r="D13" s="1">
        <v>10.199999999999999</v>
      </c>
      <c r="E13" s="1">
        <v>6.4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183.90999999999997</v>
      </c>
    </row>
    <row r="16" spans="1:30" x14ac:dyDescent="0.25">
      <c r="C16" s="4"/>
    </row>
    <row r="17" spans="4:4" x14ac:dyDescent="0.25">
      <c r="D17" s="2">
        <f>MAX(D2:D13)</f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F8C0-5F0E-4AE5-BFAF-8EC174F63382}">
  <dimension ref="A1:AD17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138</v>
      </c>
      <c r="B2" s="1">
        <v>86757</v>
      </c>
      <c r="C2" s="1">
        <v>19.05</v>
      </c>
      <c r="D2" s="1">
        <v>18.600000000000001</v>
      </c>
      <c r="E2" s="1">
        <v>7.36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1" t="s">
        <v>248</v>
      </c>
      <c r="B3" s="1">
        <v>83817</v>
      </c>
      <c r="C3" s="1">
        <v>11.61</v>
      </c>
      <c r="D3" s="1">
        <v>13.5</v>
      </c>
      <c r="E3" s="1">
        <v>2.76</v>
      </c>
      <c r="F3" s="1" t="s">
        <v>19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7" t="s">
        <v>45</v>
      </c>
      <c r="B4" s="7">
        <v>86776</v>
      </c>
      <c r="C4" s="7">
        <v>14.46</v>
      </c>
      <c r="D4" s="7">
        <f>23*2</f>
        <v>46</v>
      </c>
      <c r="E4" s="7">
        <v>7.27</v>
      </c>
      <c r="F4" s="7" t="s">
        <v>17</v>
      </c>
      <c r="G4" s="8" t="s">
        <v>237</v>
      </c>
      <c r="AA4" s="1"/>
      <c r="AB4" s="1"/>
      <c r="AC4" s="1"/>
      <c r="AD4" s="1"/>
    </row>
    <row r="5" spans="1:30" ht="15" customHeight="1" x14ac:dyDescent="0.25">
      <c r="A5" s="1" t="s">
        <v>150</v>
      </c>
      <c r="B5" s="1">
        <v>38451</v>
      </c>
      <c r="C5" s="1">
        <v>9.64</v>
      </c>
      <c r="D5" s="1">
        <v>13.4</v>
      </c>
      <c r="E5" s="1">
        <v>5.71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33</v>
      </c>
      <c r="B6" s="1">
        <v>95220</v>
      </c>
      <c r="C6" s="1">
        <v>12.81</v>
      </c>
      <c r="D6" s="1">
        <v>10.7</v>
      </c>
      <c r="E6" s="1">
        <v>5.1100000000000003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75</v>
      </c>
      <c r="B7" s="1">
        <v>72168</v>
      </c>
      <c r="C7" s="1">
        <v>9.98</v>
      </c>
      <c r="D7" s="1">
        <v>13.4</v>
      </c>
      <c r="E7" s="1">
        <v>2.98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88</v>
      </c>
      <c r="B8" s="1">
        <v>72362</v>
      </c>
      <c r="C8" s="1">
        <v>11.35</v>
      </c>
      <c r="D8" s="1">
        <v>13</v>
      </c>
      <c r="E8" s="1">
        <v>6.15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10</v>
      </c>
      <c r="B9" s="1">
        <v>87863</v>
      </c>
      <c r="C9" s="1">
        <v>18.05</v>
      </c>
      <c r="D9" s="1">
        <v>11.6</v>
      </c>
      <c r="E9" s="1">
        <v>11.63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171</v>
      </c>
      <c r="B10" s="1">
        <v>87747</v>
      </c>
      <c r="C10" s="1">
        <v>5.8</v>
      </c>
      <c r="D10" s="1">
        <v>10.5</v>
      </c>
      <c r="E10" s="1">
        <v>2.84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100</v>
      </c>
      <c r="B11" s="1">
        <v>41929</v>
      </c>
      <c r="C11" s="1">
        <v>12.91</v>
      </c>
      <c r="D11" s="1">
        <v>8.57</v>
      </c>
      <c r="E11" s="1">
        <v>4.47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31</v>
      </c>
      <c r="B12" s="1">
        <v>73421</v>
      </c>
      <c r="C12" s="1">
        <v>13.14</v>
      </c>
      <c r="D12" s="1">
        <v>12.9</v>
      </c>
      <c r="E12" s="1">
        <v>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104</v>
      </c>
      <c r="B13" s="1">
        <v>79113</v>
      </c>
      <c r="C13" s="1">
        <v>15.01</v>
      </c>
      <c r="D13" s="1">
        <v>10.3</v>
      </c>
      <c r="E13" s="1">
        <v>6.24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182.47000000000003</v>
      </c>
    </row>
    <row r="16" spans="1:30" x14ac:dyDescent="0.25">
      <c r="C16" s="4"/>
    </row>
    <row r="17" spans="4:4" x14ac:dyDescent="0.25">
      <c r="D17" s="2">
        <f>MAX(D2:D13)</f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1EB5-106D-45CF-9F28-C1DF2BFA6FD0}">
  <dimension ref="A1:AD17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4" width="9.140625" style="5"/>
    <col min="15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N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122</v>
      </c>
      <c r="B2" s="7">
        <v>86759</v>
      </c>
      <c r="C2" s="7">
        <v>13.61</v>
      </c>
      <c r="D2" s="7">
        <f>21.5*2</f>
        <v>43</v>
      </c>
      <c r="E2" s="7">
        <v>5.07</v>
      </c>
      <c r="F2" s="7" t="s">
        <v>19</v>
      </c>
      <c r="G2" s="10" t="s">
        <v>237</v>
      </c>
      <c r="H2" s="10"/>
      <c r="I2" s="10"/>
      <c r="J2" s="10"/>
      <c r="K2" s="10"/>
      <c r="L2" s="10"/>
      <c r="M2" s="10"/>
      <c r="N2" s="10"/>
      <c r="AA2" s="7"/>
      <c r="AB2" s="7"/>
      <c r="AC2" s="7"/>
      <c r="AD2" s="7"/>
    </row>
    <row r="3" spans="1:30" x14ac:dyDescent="0.25">
      <c r="A3" s="1" t="s">
        <v>249</v>
      </c>
      <c r="B3" s="1">
        <v>72772</v>
      </c>
      <c r="C3" s="1">
        <v>8.65</v>
      </c>
      <c r="D3" s="1">
        <v>17</v>
      </c>
      <c r="E3" s="1">
        <v>3.67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123</v>
      </c>
      <c r="B4" s="1">
        <v>82453</v>
      </c>
      <c r="C4" s="1">
        <v>17.32</v>
      </c>
      <c r="D4" s="1">
        <v>21.5</v>
      </c>
      <c r="E4" s="1">
        <v>6.11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7</v>
      </c>
      <c r="B5" s="1">
        <v>90444</v>
      </c>
      <c r="C5" s="1">
        <v>15.29</v>
      </c>
      <c r="D5" s="1">
        <v>13.8</v>
      </c>
      <c r="E5" s="1">
        <v>5.99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172</v>
      </c>
      <c r="B6" s="1">
        <v>51042</v>
      </c>
      <c r="C6" s="1">
        <v>6.57</v>
      </c>
      <c r="D6" s="1">
        <v>9.8000000000000007</v>
      </c>
      <c r="E6" s="1">
        <v>2.73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173</v>
      </c>
      <c r="B7" s="1">
        <v>70944</v>
      </c>
      <c r="C7" s="1">
        <v>13.43</v>
      </c>
      <c r="D7" s="1">
        <v>20</v>
      </c>
      <c r="E7" s="1">
        <v>3.29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46</v>
      </c>
      <c r="B8" s="1">
        <v>70986</v>
      </c>
      <c r="C8" s="1">
        <v>9.0399999999999991</v>
      </c>
      <c r="D8" s="1">
        <v>18.399999999999999</v>
      </c>
      <c r="E8" s="1">
        <v>4.8600000000000003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10</v>
      </c>
      <c r="B9" s="1">
        <v>87863</v>
      </c>
      <c r="C9" s="1">
        <v>19.329999999999998</v>
      </c>
      <c r="D9" s="1">
        <v>16.7</v>
      </c>
      <c r="E9" s="1">
        <v>12.02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26</v>
      </c>
      <c r="B10" s="1">
        <v>69705</v>
      </c>
      <c r="C10" s="1">
        <v>17.440000000000001</v>
      </c>
      <c r="D10" s="1">
        <v>15.1</v>
      </c>
      <c r="E10" s="1">
        <v>4.6500000000000004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76</v>
      </c>
      <c r="B11" s="1">
        <v>37281</v>
      </c>
      <c r="C11" s="1">
        <v>10.46</v>
      </c>
      <c r="D11" s="1">
        <v>8.1300000000000008</v>
      </c>
      <c r="E11" s="1">
        <v>3.73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169</v>
      </c>
      <c r="B12" s="1">
        <v>50317</v>
      </c>
      <c r="C12" s="1">
        <v>9.26</v>
      </c>
      <c r="D12" s="1">
        <v>9.6999999999999993</v>
      </c>
      <c r="E12" s="1">
        <v>4.84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31</v>
      </c>
      <c r="B13" s="1">
        <v>73421</v>
      </c>
      <c r="C13" s="1">
        <v>12.81</v>
      </c>
      <c r="D13" s="1">
        <v>8.9</v>
      </c>
      <c r="E13" s="1">
        <v>5.28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202.02999999999997</v>
      </c>
    </row>
    <row r="16" spans="1:30" x14ac:dyDescent="0.25">
      <c r="C16" s="4"/>
    </row>
    <row r="17" spans="4:4" x14ac:dyDescent="0.25">
      <c r="D17" s="2">
        <f>MAX(D2:D13)</f>
        <v>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7216-9B2F-47B9-B3BB-1952611C85F5}">
  <dimension ref="A1:AD17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77</v>
      </c>
      <c r="B2" s="1">
        <v>97080</v>
      </c>
      <c r="C2" s="1">
        <v>14.44</v>
      </c>
      <c r="D2" s="1">
        <v>12.9</v>
      </c>
      <c r="E2" s="1">
        <v>5.96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1" t="s">
        <v>250</v>
      </c>
      <c r="B3" s="1">
        <v>42116</v>
      </c>
      <c r="C3" s="1">
        <v>9.36</v>
      </c>
      <c r="D3" s="1">
        <v>9.4</v>
      </c>
      <c r="E3" s="1">
        <v>4.26</v>
      </c>
      <c r="F3" s="1" t="s">
        <v>19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7" t="s">
        <v>174</v>
      </c>
      <c r="B4" s="7">
        <v>72018</v>
      </c>
      <c r="C4" s="7">
        <v>13.43</v>
      </c>
      <c r="D4" s="7">
        <f>17*2</f>
        <v>34</v>
      </c>
      <c r="E4" s="7">
        <v>5.28</v>
      </c>
      <c r="F4" s="7" t="s">
        <v>17</v>
      </c>
      <c r="G4" s="8" t="s">
        <v>237</v>
      </c>
      <c r="AA4" s="1"/>
      <c r="AB4" s="1"/>
      <c r="AC4" s="1"/>
      <c r="AD4" s="1"/>
    </row>
    <row r="5" spans="1:30" ht="15" customHeight="1" x14ac:dyDescent="0.25">
      <c r="A5" s="1" t="s">
        <v>175</v>
      </c>
      <c r="B5" s="1">
        <v>63110</v>
      </c>
      <c r="C5" s="1">
        <v>6.91</v>
      </c>
      <c r="D5" s="1">
        <v>15.7</v>
      </c>
      <c r="E5" s="1">
        <v>2.19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140</v>
      </c>
      <c r="B6" s="1">
        <v>68808</v>
      </c>
      <c r="C6" s="1">
        <v>15.02</v>
      </c>
      <c r="D6" s="1">
        <v>13.9</v>
      </c>
      <c r="E6" s="1">
        <v>6.12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176</v>
      </c>
      <c r="B7" s="1">
        <v>74140</v>
      </c>
      <c r="C7" s="1">
        <v>8.14</v>
      </c>
      <c r="D7" s="1">
        <v>13.8</v>
      </c>
      <c r="E7" s="1">
        <v>3.28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69</v>
      </c>
      <c r="B8" s="1">
        <v>83004</v>
      </c>
      <c r="C8" s="1">
        <v>9.4600000000000009</v>
      </c>
      <c r="D8" s="1">
        <v>13.5</v>
      </c>
      <c r="E8" s="1">
        <v>3.47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177</v>
      </c>
      <c r="B9" s="1">
        <v>52190</v>
      </c>
      <c r="C9" s="1">
        <v>12.1</v>
      </c>
      <c r="D9" s="1">
        <v>12.4</v>
      </c>
      <c r="E9" s="1">
        <v>4.74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119</v>
      </c>
      <c r="B10" s="1">
        <v>81677</v>
      </c>
      <c r="C10" s="1">
        <v>14.95</v>
      </c>
      <c r="D10" s="1">
        <v>10.8</v>
      </c>
      <c r="E10" s="1">
        <v>5.39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15.23</v>
      </c>
      <c r="D11" s="1">
        <v>6.65</v>
      </c>
      <c r="E11" s="1">
        <v>5.9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151</v>
      </c>
      <c r="B12" s="1">
        <v>71604</v>
      </c>
      <c r="C12" s="1">
        <v>5.29</v>
      </c>
      <c r="D12" s="1">
        <v>10.199999999999999</v>
      </c>
      <c r="E12" s="1">
        <v>4.6500000000000004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114</v>
      </c>
      <c r="B13" s="1">
        <v>52253</v>
      </c>
      <c r="C13" s="1">
        <v>12.92</v>
      </c>
      <c r="D13" s="1">
        <v>10.1</v>
      </c>
      <c r="E13" s="1">
        <v>4.46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163.35</v>
      </c>
    </row>
    <row r="16" spans="1:30" x14ac:dyDescent="0.25">
      <c r="C16" s="4"/>
    </row>
    <row r="17" spans="4:4" x14ac:dyDescent="0.25">
      <c r="D17" s="2">
        <f>MAX(D2:D13)</f>
        <v>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B39F-1BA0-4917-B421-7BA42ACD6669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23</v>
      </c>
      <c r="B2" s="7">
        <v>90285</v>
      </c>
      <c r="C2" s="7">
        <v>21.91</v>
      </c>
      <c r="D2" s="7">
        <f>17.7*2</f>
        <v>35.4</v>
      </c>
      <c r="E2" s="7">
        <v>6.59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97</v>
      </c>
      <c r="B3" s="1">
        <v>61188</v>
      </c>
      <c r="C3" s="1">
        <v>18.190000000000001</v>
      </c>
      <c r="D3" s="1">
        <v>12.3</v>
      </c>
      <c r="E3" s="1">
        <v>7.38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123</v>
      </c>
      <c r="B4" s="1">
        <v>82453</v>
      </c>
      <c r="C4" s="1">
        <v>17.34</v>
      </c>
      <c r="D4" s="1">
        <v>17</v>
      </c>
      <c r="E4" s="1">
        <v>6.71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8</v>
      </c>
      <c r="B5" s="1">
        <v>42500</v>
      </c>
      <c r="C5" s="1">
        <v>14.47</v>
      </c>
      <c r="D5" s="1">
        <v>11.9</v>
      </c>
      <c r="E5" s="1">
        <v>5.97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178</v>
      </c>
      <c r="B6" s="1">
        <v>80313</v>
      </c>
      <c r="C6" s="1">
        <v>7.67</v>
      </c>
      <c r="D6" s="1">
        <v>9.6</v>
      </c>
      <c r="E6" s="1">
        <v>2.8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46</v>
      </c>
      <c r="B7" s="1">
        <v>70986</v>
      </c>
      <c r="C7" s="1">
        <v>9.42</v>
      </c>
      <c r="D7" s="1">
        <v>16.5</v>
      </c>
      <c r="E7" s="1">
        <v>5.76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68</v>
      </c>
      <c r="B8" s="1">
        <v>94857</v>
      </c>
      <c r="C8" s="1">
        <v>7.48</v>
      </c>
      <c r="D8" s="1">
        <v>15.2</v>
      </c>
      <c r="E8" s="1">
        <v>4.82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179</v>
      </c>
      <c r="B9" s="1">
        <v>101484</v>
      </c>
      <c r="C9" s="1">
        <v>6.07</v>
      </c>
      <c r="D9" s="1">
        <v>10.3</v>
      </c>
      <c r="E9" s="1">
        <v>3.8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154</v>
      </c>
      <c r="B10" s="1">
        <v>99802</v>
      </c>
      <c r="C10" s="1">
        <v>6.71</v>
      </c>
      <c r="D10" s="1">
        <v>9.9</v>
      </c>
      <c r="E10" s="1">
        <v>3.77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15.39</v>
      </c>
      <c r="D11" s="1">
        <v>6.87</v>
      </c>
      <c r="E11" s="1">
        <v>5.97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155</v>
      </c>
      <c r="B12" s="1">
        <v>105897</v>
      </c>
      <c r="C12" s="1">
        <v>9.3800000000000008</v>
      </c>
      <c r="D12" s="1">
        <v>12.3</v>
      </c>
      <c r="E12" s="1">
        <v>5.52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180</v>
      </c>
      <c r="B13" s="1">
        <v>68923</v>
      </c>
      <c r="C13" s="1">
        <v>11.91</v>
      </c>
      <c r="D13" s="1">
        <v>10.8</v>
      </c>
      <c r="E13" s="1">
        <v>4.34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168.07000000000005</v>
      </c>
    </row>
    <row r="16" spans="1:30" x14ac:dyDescent="0.25">
      <c r="C16" s="4"/>
    </row>
    <row r="17" spans="4:4" x14ac:dyDescent="0.25">
      <c r="D17" s="2">
        <f>MAX(D2:D13)</f>
        <v>35.4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1826-B4AF-49CB-BB4D-7111EABAD6F6}">
  <dimension ref="A1:AD17"/>
  <sheetViews>
    <sheetView workbookViewId="0">
      <selection activeCell="D12" sqref="D1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48</v>
      </c>
      <c r="B2" s="1">
        <v>78435</v>
      </c>
      <c r="C2" s="1">
        <v>11.13</v>
      </c>
      <c r="D2" s="1">
        <v>16.600000000000001</v>
      </c>
      <c r="E2" s="1">
        <v>4.72</v>
      </c>
      <c r="F2" s="1" t="s">
        <v>19</v>
      </c>
      <c r="AA2" s="1"/>
      <c r="AB2" s="1"/>
      <c r="AC2" s="1"/>
      <c r="AD2" s="1"/>
    </row>
    <row r="3" spans="1:30" x14ac:dyDescent="0.25">
      <c r="A3" s="1" t="s">
        <v>181</v>
      </c>
      <c r="B3" s="1">
        <v>38279</v>
      </c>
      <c r="C3" s="1">
        <v>12.91</v>
      </c>
      <c r="D3" s="1">
        <v>13.9</v>
      </c>
      <c r="E3" s="1">
        <v>4.88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78</v>
      </c>
      <c r="B4" s="1">
        <v>69040</v>
      </c>
      <c r="C4" s="1">
        <v>8.7899999999999991</v>
      </c>
      <c r="D4" s="1">
        <v>14</v>
      </c>
      <c r="E4" s="1">
        <v>4.22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116</v>
      </c>
      <c r="B5" s="1">
        <v>63194</v>
      </c>
      <c r="C5" s="1">
        <v>7.75</v>
      </c>
      <c r="D5" s="1">
        <v>10.1</v>
      </c>
      <c r="E5" s="1">
        <v>3.35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107</v>
      </c>
      <c r="B6" s="1">
        <v>82635</v>
      </c>
      <c r="C6" s="1">
        <v>5.83</v>
      </c>
      <c r="D6" s="1">
        <v>9.4</v>
      </c>
      <c r="E6" s="1">
        <v>3.02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46</v>
      </c>
      <c r="B7" s="1">
        <v>70986</v>
      </c>
      <c r="C7" s="1">
        <v>9.1300000000000008</v>
      </c>
      <c r="D7" s="1">
        <v>12.7</v>
      </c>
      <c r="E7" s="1">
        <v>6.26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54</v>
      </c>
      <c r="B8" s="1">
        <v>78478</v>
      </c>
      <c r="C8" s="1">
        <v>15.26</v>
      </c>
      <c r="D8" s="1">
        <v>12.6</v>
      </c>
      <c r="E8" s="1">
        <v>4.76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182</v>
      </c>
      <c r="B9" s="1">
        <v>80393</v>
      </c>
      <c r="C9" s="1">
        <v>8.2200000000000006</v>
      </c>
      <c r="D9" s="1">
        <v>12.2</v>
      </c>
      <c r="E9" s="1">
        <v>2.66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75</v>
      </c>
      <c r="B10" s="1">
        <v>72168</v>
      </c>
      <c r="C10" s="1">
        <v>10.050000000000001</v>
      </c>
      <c r="D10" s="1">
        <v>12.1</v>
      </c>
      <c r="E10" s="1">
        <v>3.13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13.18</v>
      </c>
      <c r="D11" s="1">
        <v>6.16</v>
      </c>
      <c r="E11" s="1">
        <v>4.63</v>
      </c>
      <c r="F11" s="1" t="s">
        <v>14</v>
      </c>
      <c r="AA11" s="1"/>
      <c r="AB11" s="1"/>
      <c r="AC11" s="1"/>
      <c r="AD11" s="1"/>
    </row>
    <row r="12" spans="1:30" s="9" customFormat="1" ht="15" customHeight="1" x14ac:dyDescent="0.25">
      <c r="A12" s="7" t="s">
        <v>180</v>
      </c>
      <c r="B12" s="7">
        <v>68923</v>
      </c>
      <c r="C12" s="7">
        <v>13.75</v>
      </c>
      <c r="D12" s="7">
        <f>18.7*2</f>
        <v>37.4</v>
      </c>
      <c r="E12" s="7">
        <v>5.37</v>
      </c>
      <c r="F12" s="7" t="s">
        <v>13</v>
      </c>
      <c r="G12" s="8" t="s">
        <v>237</v>
      </c>
      <c r="H12" s="8"/>
      <c r="I12" s="8"/>
      <c r="J12" s="8"/>
      <c r="K12" s="8"/>
      <c r="AA12" s="7"/>
      <c r="AB12" s="7"/>
      <c r="AC12" s="7"/>
      <c r="AD12" s="7"/>
    </row>
    <row r="13" spans="1:30" ht="15" customHeight="1" x14ac:dyDescent="0.25">
      <c r="A13" s="1" t="s">
        <v>183</v>
      </c>
      <c r="B13" s="1">
        <v>78248</v>
      </c>
      <c r="C13" s="1">
        <v>8.2899999999999991</v>
      </c>
      <c r="D13" s="1">
        <v>11.9</v>
      </c>
      <c r="E13" s="1">
        <v>3.36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169.06</v>
      </c>
    </row>
    <row r="16" spans="1:30" x14ac:dyDescent="0.25">
      <c r="C16" s="4"/>
    </row>
    <row r="17" spans="4:4" x14ac:dyDescent="0.25">
      <c r="D17" s="2">
        <f>MAX(D2:D13)</f>
        <v>37.4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A05-E6E6-47E9-857F-02C1ED74FCA8}">
  <dimension ref="A1:AD17"/>
  <sheetViews>
    <sheetView workbookViewId="0">
      <selection activeCell="D5" sqref="D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184</v>
      </c>
      <c r="B2" s="1">
        <v>91201</v>
      </c>
      <c r="C2" s="1">
        <v>7.58</v>
      </c>
      <c r="D2" s="1">
        <v>15.4</v>
      </c>
      <c r="E2" s="1">
        <v>3.4</v>
      </c>
      <c r="F2" s="1" t="s">
        <v>19</v>
      </c>
      <c r="AA2" s="1"/>
      <c r="AB2" s="1"/>
      <c r="AC2" s="1"/>
      <c r="AD2" s="1"/>
    </row>
    <row r="3" spans="1:30" x14ac:dyDescent="0.25">
      <c r="A3" s="1" t="s">
        <v>23</v>
      </c>
      <c r="B3" s="1">
        <v>90285</v>
      </c>
      <c r="C3" s="1">
        <v>21.28</v>
      </c>
      <c r="D3" s="1">
        <v>14.7</v>
      </c>
      <c r="E3" s="1">
        <v>6.75</v>
      </c>
      <c r="F3" s="1" t="s">
        <v>19</v>
      </c>
      <c r="AA3" s="1"/>
      <c r="AB3" s="1"/>
      <c r="AC3" s="1"/>
      <c r="AD3" s="1"/>
    </row>
    <row r="4" spans="1:30" s="9" customFormat="1" ht="15" customHeight="1" x14ac:dyDescent="0.25">
      <c r="A4" s="1" t="s">
        <v>71</v>
      </c>
      <c r="B4" s="1">
        <v>38509</v>
      </c>
      <c r="C4" s="1">
        <v>10.11</v>
      </c>
      <c r="D4" s="1">
        <v>17.5</v>
      </c>
      <c r="E4" s="1">
        <v>4.96</v>
      </c>
      <c r="F4" s="1" t="s">
        <v>17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7" t="s">
        <v>133</v>
      </c>
      <c r="B5" s="7">
        <v>78850</v>
      </c>
      <c r="C5" s="7">
        <v>17.510000000000002</v>
      </c>
      <c r="D5" s="7">
        <f>20.7*2</f>
        <v>41.4</v>
      </c>
      <c r="E5" s="7">
        <v>6.78</v>
      </c>
      <c r="F5" s="7" t="s">
        <v>16</v>
      </c>
      <c r="G5" s="8" t="s">
        <v>237</v>
      </c>
      <c r="AA5" s="1"/>
      <c r="AB5" s="1"/>
      <c r="AC5" s="1"/>
      <c r="AD5" s="1"/>
    </row>
    <row r="6" spans="1:30" ht="15" customHeight="1" x14ac:dyDescent="0.25">
      <c r="A6" s="1" t="s">
        <v>59</v>
      </c>
      <c r="B6" s="1">
        <v>63013</v>
      </c>
      <c r="C6" s="1">
        <v>17.25</v>
      </c>
      <c r="D6" s="1">
        <v>12.3</v>
      </c>
      <c r="E6" s="1">
        <v>6.1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168</v>
      </c>
      <c r="B7" s="1">
        <v>81845</v>
      </c>
      <c r="C7" s="1">
        <v>9.23</v>
      </c>
      <c r="D7" s="1">
        <v>11.4</v>
      </c>
      <c r="E7" s="1">
        <v>5.87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185</v>
      </c>
      <c r="B8" s="1">
        <v>91102</v>
      </c>
      <c r="C8" s="1">
        <v>4.79</v>
      </c>
      <c r="D8" s="1">
        <v>11.1</v>
      </c>
      <c r="E8" s="1">
        <v>2.15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162</v>
      </c>
      <c r="B9" s="1">
        <v>87999</v>
      </c>
      <c r="C9" s="1">
        <v>6.48</v>
      </c>
      <c r="D9" s="1">
        <v>10.5</v>
      </c>
      <c r="E9" s="1">
        <v>3.46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186</v>
      </c>
      <c r="B10" s="1">
        <v>93791</v>
      </c>
      <c r="C10" s="1">
        <v>5.7</v>
      </c>
      <c r="D10" s="1">
        <v>9.6999999999999993</v>
      </c>
      <c r="E10" s="1">
        <v>1.83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187</v>
      </c>
      <c r="B11" s="1">
        <v>73476</v>
      </c>
      <c r="C11" s="1">
        <v>7.5</v>
      </c>
      <c r="D11" s="1">
        <v>7.59</v>
      </c>
      <c r="E11" s="1">
        <v>4.96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9</v>
      </c>
      <c r="B12" s="1">
        <v>60819</v>
      </c>
      <c r="C12" s="1">
        <v>16.07</v>
      </c>
      <c r="D12" s="1">
        <v>11.5</v>
      </c>
      <c r="E12" s="1">
        <v>5.23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32</v>
      </c>
      <c r="B13" s="1">
        <v>72359</v>
      </c>
      <c r="C13" s="1">
        <v>10.08</v>
      </c>
      <c r="D13" s="1">
        <v>11.1</v>
      </c>
      <c r="E13" s="1">
        <v>2.25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174.19</v>
      </c>
    </row>
    <row r="16" spans="1:30" x14ac:dyDescent="0.25">
      <c r="C16" s="4"/>
    </row>
    <row r="17" spans="4:4" x14ac:dyDescent="0.25">
      <c r="D17" s="2">
        <f>MAX(D2:D13)</f>
        <v>41.4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A674-053D-4B7C-93C1-5847B40CECDF}">
  <dimension ref="A1:AD17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188</v>
      </c>
      <c r="B2" s="1">
        <v>86932</v>
      </c>
      <c r="C2" s="1">
        <v>5.66</v>
      </c>
      <c r="D2" s="1">
        <v>12.5</v>
      </c>
      <c r="E2" s="1">
        <v>2.06</v>
      </c>
      <c r="F2" s="1" t="s">
        <v>19</v>
      </c>
      <c r="AA2" s="1"/>
      <c r="AB2" s="1"/>
      <c r="AC2" s="1"/>
      <c r="AD2" s="1"/>
    </row>
    <row r="3" spans="1:30" s="11" customFormat="1" x14ac:dyDescent="0.25">
      <c r="A3" s="1" t="s">
        <v>251</v>
      </c>
      <c r="B3" s="1">
        <v>97245</v>
      </c>
      <c r="C3" s="1">
        <v>2.86</v>
      </c>
      <c r="D3" s="1">
        <v>9.3000000000000007</v>
      </c>
      <c r="E3" s="1">
        <v>2.4</v>
      </c>
      <c r="F3" s="1" t="s">
        <v>19</v>
      </c>
      <c r="H3" s="10"/>
      <c r="I3" s="10"/>
      <c r="J3" s="10"/>
      <c r="K3" s="10"/>
      <c r="AA3" s="7"/>
      <c r="AB3" s="7"/>
      <c r="AC3" s="7"/>
      <c r="AD3" s="7"/>
    </row>
    <row r="4" spans="1:30" ht="15" customHeight="1" x14ac:dyDescent="0.25">
      <c r="A4" s="7" t="s">
        <v>78</v>
      </c>
      <c r="B4" s="7">
        <v>69040</v>
      </c>
      <c r="C4" s="7">
        <v>10.4</v>
      </c>
      <c r="D4" s="7">
        <f>20*2</f>
        <v>40</v>
      </c>
      <c r="E4" s="7">
        <v>4.9800000000000004</v>
      </c>
      <c r="F4" s="7" t="s">
        <v>17</v>
      </c>
      <c r="G4" s="10" t="s">
        <v>237</v>
      </c>
      <c r="AA4" s="1"/>
      <c r="AB4" s="1"/>
      <c r="AC4" s="1"/>
      <c r="AD4" s="1"/>
    </row>
    <row r="5" spans="1:30" ht="15" customHeight="1" x14ac:dyDescent="0.25">
      <c r="A5" s="1" t="s">
        <v>125</v>
      </c>
      <c r="B5" s="1">
        <v>78077</v>
      </c>
      <c r="C5" s="1">
        <v>8.98</v>
      </c>
      <c r="D5" s="1">
        <v>19.5</v>
      </c>
      <c r="E5" s="1">
        <v>4.38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65</v>
      </c>
      <c r="B6" s="1">
        <v>60852</v>
      </c>
      <c r="C6" s="1">
        <v>5.39</v>
      </c>
      <c r="D6" s="1">
        <v>13</v>
      </c>
      <c r="E6" s="1">
        <v>3.64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189</v>
      </c>
      <c r="B7" s="1">
        <v>63219</v>
      </c>
      <c r="C7" s="1">
        <v>9.93</v>
      </c>
      <c r="D7" s="1">
        <v>14.2</v>
      </c>
      <c r="E7" s="1">
        <v>4.3099999999999996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119</v>
      </c>
      <c r="B8" s="1">
        <v>81677</v>
      </c>
      <c r="C8" s="1">
        <v>15.77</v>
      </c>
      <c r="D8" s="1">
        <v>13.9</v>
      </c>
      <c r="E8" s="1">
        <v>6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190</v>
      </c>
      <c r="B9" s="1">
        <v>83433</v>
      </c>
      <c r="C9" s="1">
        <v>10.48</v>
      </c>
      <c r="D9" s="1">
        <v>12.5</v>
      </c>
      <c r="E9" s="1">
        <v>4.76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191</v>
      </c>
      <c r="B10" s="1">
        <v>106202</v>
      </c>
      <c r="C10" s="1">
        <v>3.03</v>
      </c>
      <c r="D10" s="1">
        <v>9.8000000000000007</v>
      </c>
      <c r="E10" s="1">
        <v>5.5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192</v>
      </c>
      <c r="B11" s="1">
        <v>106475</v>
      </c>
      <c r="C11" s="1">
        <v>11.91</v>
      </c>
      <c r="D11" s="1">
        <v>7.85</v>
      </c>
      <c r="E11" s="1">
        <v>6.04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114</v>
      </c>
      <c r="B12" s="1">
        <v>52253</v>
      </c>
      <c r="C12" s="1">
        <v>13.63</v>
      </c>
      <c r="D12" s="1">
        <v>13.5</v>
      </c>
      <c r="E12" s="1">
        <v>4.9400000000000004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143</v>
      </c>
      <c r="B13" s="1">
        <v>95638</v>
      </c>
      <c r="C13" s="1">
        <v>5.82</v>
      </c>
      <c r="D13" s="1">
        <v>10.7</v>
      </c>
      <c r="E13" s="1">
        <v>1.94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176.75</v>
      </c>
    </row>
    <row r="16" spans="1:30" x14ac:dyDescent="0.25">
      <c r="C16" s="4"/>
    </row>
    <row r="17" spans="4:4" x14ac:dyDescent="0.25">
      <c r="D17" s="2">
        <f>MAX(D2:D13)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316D-DD26-42A7-9C34-25D130B1F722}">
  <dimension ref="A1:AD17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2"/>
      <c r="I1" s="2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181</v>
      </c>
      <c r="B2" s="1">
        <v>38279</v>
      </c>
      <c r="C2" s="1">
        <v>13.18</v>
      </c>
      <c r="D2" s="1">
        <v>14.7</v>
      </c>
      <c r="E2" s="1">
        <v>4.9400000000000004</v>
      </c>
      <c r="F2" s="1" t="s">
        <v>19</v>
      </c>
      <c r="H2" s="5"/>
      <c r="I2" s="5"/>
      <c r="J2" s="5"/>
      <c r="AA2" s="1"/>
      <c r="AB2" s="1"/>
      <c r="AC2" s="1"/>
      <c r="AD2" s="1"/>
    </row>
    <row r="3" spans="1:30" s="9" customFormat="1" x14ac:dyDescent="0.25">
      <c r="A3" s="1" t="s">
        <v>23</v>
      </c>
      <c r="B3" s="1">
        <v>90285</v>
      </c>
      <c r="C3" s="1">
        <v>21.84</v>
      </c>
      <c r="D3" s="1">
        <v>14.5</v>
      </c>
      <c r="E3" s="1">
        <v>7.07</v>
      </c>
      <c r="F3" s="1" t="s">
        <v>19</v>
      </c>
      <c r="H3" s="8"/>
      <c r="I3" s="8"/>
      <c r="J3" s="8"/>
      <c r="K3" s="8"/>
      <c r="AA3" s="7"/>
      <c r="AB3" s="7"/>
      <c r="AC3" s="7"/>
      <c r="AD3" s="7"/>
    </row>
    <row r="4" spans="1:30" ht="15" customHeight="1" x14ac:dyDescent="0.25">
      <c r="A4" s="7" t="s">
        <v>193</v>
      </c>
      <c r="B4" s="7">
        <v>71571</v>
      </c>
      <c r="C4" s="7">
        <v>10.69</v>
      </c>
      <c r="D4" s="7">
        <f>20*2</f>
        <v>40</v>
      </c>
      <c r="E4" s="7">
        <v>4.32</v>
      </c>
      <c r="F4" s="7" t="s">
        <v>17</v>
      </c>
      <c r="G4" s="8" t="s">
        <v>237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1" t="s">
        <v>194</v>
      </c>
      <c r="B5" s="1">
        <v>73992</v>
      </c>
      <c r="C5" s="1">
        <v>5.01</v>
      </c>
      <c r="D5" s="1">
        <v>13</v>
      </c>
      <c r="E5" s="1">
        <v>2.42</v>
      </c>
      <c r="F5" s="1" t="s">
        <v>16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1" t="s">
        <v>149</v>
      </c>
      <c r="B6" s="1">
        <v>38939</v>
      </c>
      <c r="C6" s="1">
        <v>17.03</v>
      </c>
      <c r="D6" s="1">
        <v>11.7</v>
      </c>
      <c r="E6" s="1">
        <v>6.02</v>
      </c>
      <c r="F6" s="1" t="s">
        <v>16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1" t="s">
        <v>195</v>
      </c>
      <c r="B7" s="1">
        <v>89256</v>
      </c>
      <c r="C7" s="1">
        <v>10.74</v>
      </c>
      <c r="D7" s="1">
        <v>10.8</v>
      </c>
      <c r="E7" s="1">
        <v>4.26</v>
      </c>
      <c r="F7" s="1" t="s">
        <v>15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1" t="s">
        <v>69</v>
      </c>
      <c r="B8" s="1">
        <v>83004</v>
      </c>
      <c r="C8" s="1">
        <v>9.4499999999999993</v>
      </c>
      <c r="D8" s="1">
        <v>10.5</v>
      </c>
      <c r="E8" s="1">
        <v>4.43</v>
      </c>
      <c r="F8" s="1" t="s">
        <v>15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1" t="s">
        <v>196</v>
      </c>
      <c r="B9" s="1">
        <v>103099</v>
      </c>
      <c r="C9" s="1">
        <v>3.53</v>
      </c>
      <c r="D9" s="1">
        <v>8.6</v>
      </c>
      <c r="E9" s="1">
        <v>2.1</v>
      </c>
      <c r="F9" s="1" t="s">
        <v>15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1" t="s">
        <v>197</v>
      </c>
      <c r="B10" s="1">
        <v>84381</v>
      </c>
      <c r="C10" s="1">
        <v>4.18</v>
      </c>
      <c r="D10" s="1">
        <v>8.5</v>
      </c>
      <c r="E10" s="1">
        <v>2.48</v>
      </c>
      <c r="F10" s="1" t="s">
        <v>15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15.8</v>
      </c>
      <c r="D11" s="1">
        <v>7.85</v>
      </c>
      <c r="E11" s="1">
        <v>5.83</v>
      </c>
      <c r="F11" s="1" t="s">
        <v>14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1" t="s">
        <v>32</v>
      </c>
      <c r="B12" s="1">
        <v>72359</v>
      </c>
      <c r="C12" s="1">
        <v>11.7</v>
      </c>
      <c r="D12" s="1">
        <v>18</v>
      </c>
      <c r="E12" s="1">
        <v>3.05</v>
      </c>
      <c r="F12" s="1" t="s">
        <v>13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1" t="s">
        <v>198</v>
      </c>
      <c r="B13" s="1">
        <v>68925</v>
      </c>
      <c r="C13" s="1">
        <v>6.18</v>
      </c>
      <c r="D13" s="1">
        <v>13.9</v>
      </c>
      <c r="E13" s="1">
        <v>1.65</v>
      </c>
      <c r="F13" s="1" t="s">
        <v>13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172.05</v>
      </c>
    </row>
    <row r="16" spans="1:30" x14ac:dyDescent="0.25">
      <c r="C16" s="4"/>
    </row>
    <row r="17" spans="4:4" x14ac:dyDescent="0.25">
      <c r="D17" s="2">
        <f>MAX(D2:D13)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4A942-A950-48DE-8FA6-6A485134E3CE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2"/>
      <c r="I1" s="2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35</v>
      </c>
      <c r="B2" s="7">
        <v>75295</v>
      </c>
      <c r="C2" s="7">
        <v>14.26</v>
      </c>
      <c r="D2" s="7">
        <f>17.8*2</f>
        <v>35.6</v>
      </c>
      <c r="E2" s="7">
        <v>4.5599999999999996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244</v>
      </c>
      <c r="B3" s="1">
        <v>91607</v>
      </c>
      <c r="C3" s="1">
        <v>15.52</v>
      </c>
      <c r="D3" s="1">
        <v>17.5</v>
      </c>
      <c r="E3" s="1">
        <v>5.8</v>
      </c>
      <c r="F3" s="1" t="s">
        <v>19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1" t="s">
        <v>71</v>
      </c>
      <c r="B4" s="1">
        <v>38509</v>
      </c>
      <c r="C4" s="1">
        <v>10.27</v>
      </c>
      <c r="D4" s="1">
        <v>14</v>
      </c>
      <c r="E4" s="1">
        <v>5.55</v>
      </c>
      <c r="F4" s="1" t="s">
        <v>17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1" t="s">
        <v>199</v>
      </c>
      <c r="B5" s="1">
        <v>95352</v>
      </c>
      <c r="C5" s="1">
        <v>6.7</v>
      </c>
      <c r="D5" s="1">
        <v>10.4</v>
      </c>
      <c r="E5" s="1">
        <v>2.92</v>
      </c>
      <c r="F5" s="1" t="s">
        <v>16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1" t="s">
        <v>133</v>
      </c>
      <c r="B6" s="1">
        <v>78850</v>
      </c>
      <c r="C6" s="1">
        <v>16.059999999999999</v>
      </c>
      <c r="D6" s="1">
        <v>10.199999999999999</v>
      </c>
      <c r="E6" s="1">
        <v>6.73</v>
      </c>
      <c r="F6" s="1" t="s">
        <v>16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1" t="s">
        <v>200</v>
      </c>
      <c r="B7" s="1">
        <v>38196</v>
      </c>
      <c r="C7" s="1">
        <v>9.32</v>
      </c>
      <c r="D7" s="1">
        <v>12.4</v>
      </c>
      <c r="E7" s="1">
        <v>3.82</v>
      </c>
      <c r="F7" s="1" t="s">
        <v>15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1" t="s">
        <v>34</v>
      </c>
      <c r="B8" s="1">
        <v>100084</v>
      </c>
      <c r="C8" s="1">
        <v>3.3</v>
      </c>
      <c r="D8" s="1">
        <v>12.4</v>
      </c>
      <c r="E8" s="1">
        <v>1.33</v>
      </c>
      <c r="F8" s="1" t="s">
        <v>15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1" t="s">
        <v>10</v>
      </c>
      <c r="B9" s="1">
        <v>87863</v>
      </c>
      <c r="C9" s="1">
        <v>18.309999999999999</v>
      </c>
      <c r="D9" s="1">
        <v>11.1</v>
      </c>
      <c r="E9" s="1">
        <v>11.71</v>
      </c>
      <c r="F9" s="1" t="s">
        <v>15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1" t="s">
        <v>46</v>
      </c>
      <c r="B10" s="1">
        <v>70986</v>
      </c>
      <c r="C10" s="1">
        <v>9.06</v>
      </c>
      <c r="D10" s="1">
        <v>11</v>
      </c>
      <c r="E10" s="1">
        <v>5.77</v>
      </c>
      <c r="F10" s="1" t="s">
        <v>15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1" t="s">
        <v>100</v>
      </c>
      <c r="B11" s="1">
        <v>41929</v>
      </c>
      <c r="C11" s="1">
        <v>13.14</v>
      </c>
      <c r="D11" s="1">
        <v>7.57</v>
      </c>
      <c r="E11" s="1">
        <v>4.55</v>
      </c>
      <c r="F11" s="1" t="s">
        <v>14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1" t="s">
        <v>130</v>
      </c>
      <c r="B12" s="1">
        <v>91573</v>
      </c>
      <c r="C12" s="1">
        <v>8.24</v>
      </c>
      <c r="D12" s="1">
        <v>9.8000000000000007</v>
      </c>
      <c r="E12" s="1">
        <v>3.21</v>
      </c>
      <c r="F12" s="1" t="s">
        <v>13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1" t="s">
        <v>136</v>
      </c>
      <c r="B13" s="1">
        <v>92182</v>
      </c>
      <c r="C13" s="1">
        <v>7.38</v>
      </c>
      <c r="D13" s="1">
        <v>8.6999999999999993</v>
      </c>
      <c r="E13" s="1">
        <v>4.03</v>
      </c>
      <c r="F13" s="1" t="s">
        <v>13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160.67000000000002</v>
      </c>
    </row>
    <row r="16" spans="1:30" x14ac:dyDescent="0.25">
      <c r="C16" s="4"/>
    </row>
    <row r="17" spans="4:4" x14ac:dyDescent="0.25">
      <c r="D17" s="2">
        <f>MAX(D2:D13)</f>
        <v>35.6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312E-414B-4E69-A4F2-6F3B65275DA1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201</v>
      </c>
      <c r="B2" s="7">
        <v>68696</v>
      </c>
      <c r="C2" s="7">
        <v>7.35</v>
      </c>
      <c r="D2" s="7">
        <f>15.6*2</f>
        <v>31.2</v>
      </c>
      <c r="E2" s="7">
        <v>3.36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252</v>
      </c>
      <c r="B3" s="1">
        <v>99392</v>
      </c>
      <c r="C3" s="1">
        <v>10.7</v>
      </c>
      <c r="D3" s="1">
        <v>15.1</v>
      </c>
      <c r="E3" s="1">
        <v>5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18</v>
      </c>
      <c r="B4" s="1">
        <v>98412</v>
      </c>
      <c r="C4" s="1">
        <v>14.63</v>
      </c>
      <c r="D4" s="1">
        <v>11.7</v>
      </c>
      <c r="E4" s="1">
        <v>3.53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25</v>
      </c>
      <c r="B5" s="1">
        <v>90061</v>
      </c>
      <c r="C5" s="1">
        <v>14.71</v>
      </c>
      <c r="D5" s="1">
        <v>13.4</v>
      </c>
      <c r="E5" s="1">
        <v>3.9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49</v>
      </c>
      <c r="B6" s="1">
        <v>88065</v>
      </c>
      <c r="C6" s="1">
        <v>16.91</v>
      </c>
      <c r="D6" s="1">
        <v>11.5</v>
      </c>
      <c r="E6" s="1">
        <v>7.05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162</v>
      </c>
      <c r="B7" s="1">
        <v>87999</v>
      </c>
      <c r="C7" s="1">
        <v>7.71</v>
      </c>
      <c r="D7" s="1">
        <v>13.6</v>
      </c>
      <c r="E7" s="1">
        <v>4.24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196</v>
      </c>
      <c r="B8" s="1">
        <v>103099</v>
      </c>
      <c r="C8" s="1">
        <v>4.59</v>
      </c>
      <c r="D8" s="1">
        <v>13.3</v>
      </c>
      <c r="E8" s="1">
        <v>3.03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119</v>
      </c>
      <c r="B9" s="1">
        <v>81677</v>
      </c>
      <c r="C9" s="1">
        <v>15.83</v>
      </c>
      <c r="D9" s="1">
        <v>13.1</v>
      </c>
      <c r="E9" s="1">
        <v>6.17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202</v>
      </c>
      <c r="B10" s="1">
        <v>71233</v>
      </c>
      <c r="C10" s="1">
        <v>9.42</v>
      </c>
      <c r="D10" s="1">
        <v>12</v>
      </c>
      <c r="E10" s="1">
        <v>3.73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76</v>
      </c>
      <c r="B11" s="1">
        <v>37281</v>
      </c>
      <c r="C11" s="1">
        <v>11.19</v>
      </c>
      <c r="D11" s="1">
        <v>9.58</v>
      </c>
      <c r="E11" s="1">
        <v>3.99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203</v>
      </c>
      <c r="B12" s="1">
        <v>102340</v>
      </c>
      <c r="C12" s="1">
        <v>4.5599999999999996</v>
      </c>
      <c r="D12" s="1">
        <v>14.1</v>
      </c>
      <c r="E12" s="1">
        <v>2.8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204</v>
      </c>
      <c r="B13" s="1">
        <v>73800</v>
      </c>
      <c r="C13" s="1">
        <v>10.51</v>
      </c>
      <c r="D13" s="1">
        <v>11.2</v>
      </c>
      <c r="E13" s="1">
        <v>4.33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169.77999999999997</v>
      </c>
    </row>
    <row r="16" spans="1:30" x14ac:dyDescent="0.25">
      <c r="C16" s="4"/>
    </row>
    <row r="17" spans="4:4" x14ac:dyDescent="0.25">
      <c r="D17" s="2">
        <f>MAX(D2:D13)</f>
        <v>31.2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FE2F7-8FFA-416E-8A2F-F1ED15770098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14" t="s">
        <v>77</v>
      </c>
      <c r="B2" s="14">
        <v>97080</v>
      </c>
      <c r="C2" s="14">
        <v>13.59</v>
      </c>
      <c r="D2" s="14">
        <f>18.8*2</f>
        <v>37.6</v>
      </c>
      <c r="E2" s="14">
        <v>8.3000000000000007</v>
      </c>
      <c r="F2" s="7" t="s">
        <v>19</v>
      </c>
      <c r="G2" s="8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3" t="s">
        <v>241</v>
      </c>
      <c r="B3" s="13">
        <v>80287</v>
      </c>
      <c r="C3" s="13">
        <v>7.24</v>
      </c>
      <c r="D3" s="13">
        <v>16.100000000000001</v>
      </c>
      <c r="E3" s="13">
        <v>4.87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3" t="s">
        <v>78</v>
      </c>
      <c r="B4" s="13">
        <v>69040</v>
      </c>
      <c r="C4" s="13">
        <v>4.9400000000000004</v>
      </c>
      <c r="D4" s="13">
        <v>16.5</v>
      </c>
      <c r="E4" s="13">
        <v>3.5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3" t="s">
        <v>41</v>
      </c>
      <c r="B5" s="13">
        <v>101319</v>
      </c>
      <c r="C5" s="13">
        <v>9.89</v>
      </c>
      <c r="D5" s="13">
        <v>16.7</v>
      </c>
      <c r="E5" s="13">
        <v>7.83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3" t="s">
        <v>79</v>
      </c>
      <c r="B6" s="13">
        <v>70046</v>
      </c>
      <c r="C6" s="13">
        <v>9.6300000000000008</v>
      </c>
      <c r="D6" s="13">
        <v>11.5</v>
      </c>
      <c r="E6" s="13">
        <v>5.03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3" t="s">
        <v>80</v>
      </c>
      <c r="B7" s="13">
        <v>86686</v>
      </c>
      <c r="C7" s="13">
        <v>6.54</v>
      </c>
      <c r="D7" s="13">
        <v>12.6</v>
      </c>
      <c r="E7" s="13">
        <v>4.2699999999999996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3" t="s">
        <v>81</v>
      </c>
      <c r="B8" s="13">
        <v>93108</v>
      </c>
      <c r="C8" s="13">
        <v>7.06</v>
      </c>
      <c r="D8" s="13">
        <v>12.4</v>
      </c>
      <c r="E8" s="13">
        <v>4.2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3" t="s">
        <v>43</v>
      </c>
      <c r="B9" s="13">
        <v>87009</v>
      </c>
      <c r="C9" s="13">
        <v>6.92</v>
      </c>
      <c r="D9" s="13">
        <v>11.8</v>
      </c>
      <c r="E9" s="13">
        <v>6.5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3" t="s">
        <v>82</v>
      </c>
      <c r="B10" s="13">
        <v>85465</v>
      </c>
      <c r="C10" s="13">
        <v>9.43</v>
      </c>
      <c r="D10" s="13">
        <v>9.6999999999999993</v>
      </c>
      <c r="E10" s="13">
        <v>4.7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3" t="s">
        <v>83</v>
      </c>
      <c r="B11" s="13">
        <v>77774</v>
      </c>
      <c r="C11" s="13">
        <v>7.98</v>
      </c>
      <c r="D11" s="13">
        <v>6.57</v>
      </c>
      <c r="E11" s="13">
        <v>3.87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3" t="s">
        <v>84</v>
      </c>
      <c r="B12" s="13">
        <v>38632</v>
      </c>
      <c r="C12" s="13">
        <v>6.62</v>
      </c>
      <c r="D12" s="13">
        <v>13.9</v>
      </c>
      <c r="E12" s="13">
        <v>4.3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3" t="s">
        <v>52</v>
      </c>
      <c r="B13" s="13">
        <v>87393</v>
      </c>
      <c r="C13" s="13">
        <v>8.57</v>
      </c>
      <c r="D13" s="13">
        <v>12.2</v>
      </c>
      <c r="E13" s="13">
        <v>5.07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177.57</v>
      </c>
    </row>
    <row r="16" spans="1:30" x14ac:dyDescent="0.25">
      <c r="C16" s="4"/>
    </row>
    <row r="17" spans="4:4" x14ac:dyDescent="0.25">
      <c r="D17" s="2">
        <f>MAX(D2:D13)</f>
        <v>37.6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0C36-F0D4-4F64-8A6A-B3276A97F5A3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2" customWidth="1"/>
    <col min="9" max="10" width="9.140625" style="2"/>
    <col min="11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2"/>
      <c r="I1" s="2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23</v>
      </c>
      <c r="B2" s="7">
        <v>90285</v>
      </c>
      <c r="C2" s="7">
        <v>23.02</v>
      </c>
      <c r="D2" s="7">
        <f>22.1*2</f>
        <v>44.2</v>
      </c>
      <c r="E2" s="7">
        <v>7.4</v>
      </c>
      <c r="F2" s="7" t="s">
        <v>19</v>
      </c>
      <c r="G2" s="10" t="s">
        <v>237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" t="s">
        <v>121</v>
      </c>
      <c r="B3" s="1">
        <v>103455</v>
      </c>
      <c r="C3" s="1">
        <v>13.62</v>
      </c>
      <c r="D3" s="1">
        <v>15.7</v>
      </c>
      <c r="E3" s="1">
        <v>4.62</v>
      </c>
      <c r="F3" s="1" t="s">
        <v>19</v>
      </c>
      <c r="H3" s="5"/>
      <c r="I3" s="5"/>
      <c r="J3" s="5"/>
      <c r="AA3" s="1"/>
      <c r="AB3" s="1"/>
      <c r="AC3" s="1"/>
      <c r="AD3" s="1"/>
    </row>
    <row r="4" spans="1:30" ht="15" customHeight="1" x14ac:dyDescent="0.25">
      <c r="A4" s="1" t="s">
        <v>58</v>
      </c>
      <c r="B4" s="1">
        <v>71631</v>
      </c>
      <c r="C4" s="1">
        <v>15.76</v>
      </c>
      <c r="D4" s="1">
        <v>19</v>
      </c>
      <c r="E4" s="1">
        <v>4.46</v>
      </c>
      <c r="F4" s="1" t="s">
        <v>17</v>
      </c>
      <c r="H4" s="5"/>
      <c r="I4" s="5"/>
      <c r="J4" s="5"/>
      <c r="AA4" s="1"/>
      <c r="AB4" s="1"/>
      <c r="AC4" s="1"/>
      <c r="AD4" s="1"/>
    </row>
    <row r="5" spans="1:30" ht="15" customHeight="1" x14ac:dyDescent="0.25">
      <c r="A5" s="1" t="s">
        <v>149</v>
      </c>
      <c r="B5" s="1">
        <v>38939</v>
      </c>
      <c r="C5" s="1">
        <v>17.09</v>
      </c>
      <c r="D5" s="1">
        <v>13.3</v>
      </c>
      <c r="E5" s="1">
        <v>6.09</v>
      </c>
      <c r="F5" s="1" t="s">
        <v>16</v>
      </c>
      <c r="H5" s="5"/>
      <c r="I5" s="5"/>
      <c r="J5" s="5"/>
      <c r="AA5" s="1"/>
      <c r="AB5" s="1"/>
      <c r="AC5" s="1"/>
      <c r="AD5" s="1"/>
    </row>
    <row r="6" spans="1:30" ht="15" customHeight="1" x14ac:dyDescent="0.25">
      <c r="A6" s="1" t="s">
        <v>166</v>
      </c>
      <c r="B6" s="1">
        <v>72079</v>
      </c>
      <c r="C6" s="1">
        <v>7.49</v>
      </c>
      <c r="D6" s="1">
        <v>11.9</v>
      </c>
      <c r="E6" s="1">
        <v>4.3600000000000003</v>
      </c>
      <c r="F6" s="1" t="s">
        <v>16</v>
      </c>
      <c r="H6" s="5"/>
      <c r="I6" s="5"/>
      <c r="J6" s="5"/>
      <c r="AA6" s="1"/>
      <c r="AB6" s="1"/>
      <c r="AC6" s="1"/>
      <c r="AD6" s="1"/>
    </row>
    <row r="7" spans="1:30" ht="15" customHeight="1" x14ac:dyDescent="0.25">
      <c r="A7" s="1" t="s">
        <v>205</v>
      </c>
      <c r="B7" s="1">
        <v>88368</v>
      </c>
      <c r="C7" s="1">
        <v>7.19</v>
      </c>
      <c r="D7" s="1">
        <v>20.5</v>
      </c>
      <c r="E7" s="1">
        <v>2.14</v>
      </c>
      <c r="F7" s="1" t="s">
        <v>15</v>
      </c>
      <c r="H7" s="5"/>
      <c r="I7" s="5"/>
      <c r="J7" s="5"/>
      <c r="AA7" s="1"/>
      <c r="AB7" s="1"/>
      <c r="AC7" s="1"/>
      <c r="AD7" s="1"/>
    </row>
    <row r="8" spans="1:30" ht="15" customHeight="1" x14ac:dyDescent="0.25">
      <c r="A8" s="1" t="s">
        <v>87</v>
      </c>
      <c r="B8" s="1">
        <v>87258</v>
      </c>
      <c r="C8" s="1">
        <v>10.19</v>
      </c>
      <c r="D8" s="1">
        <v>20</v>
      </c>
      <c r="E8" s="1">
        <v>3.51</v>
      </c>
      <c r="F8" s="1" t="s">
        <v>15</v>
      </c>
      <c r="H8" s="5"/>
      <c r="I8" s="5"/>
      <c r="J8" s="5"/>
      <c r="AA8" s="1"/>
      <c r="AB8" s="1"/>
      <c r="AC8" s="1"/>
      <c r="AD8" s="1"/>
    </row>
    <row r="9" spans="1:30" ht="15" customHeight="1" x14ac:dyDescent="0.25">
      <c r="A9" s="1" t="s">
        <v>128</v>
      </c>
      <c r="B9" s="1">
        <v>87552</v>
      </c>
      <c r="C9" s="1">
        <v>7.6</v>
      </c>
      <c r="D9" s="1">
        <v>11.6</v>
      </c>
      <c r="E9" s="1">
        <v>3.25</v>
      </c>
      <c r="F9" s="1" t="s">
        <v>15</v>
      </c>
      <c r="H9" s="5"/>
      <c r="I9" s="5"/>
      <c r="J9" s="5"/>
      <c r="AA9" s="1"/>
      <c r="AB9" s="1"/>
      <c r="AC9" s="1"/>
      <c r="AD9" s="1"/>
    </row>
    <row r="10" spans="1:30" ht="15" customHeight="1" x14ac:dyDescent="0.25">
      <c r="A10" s="1" t="s">
        <v>206</v>
      </c>
      <c r="B10" s="1">
        <v>95222</v>
      </c>
      <c r="C10" s="1">
        <v>3.54</v>
      </c>
      <c r="D10" s="1">
        <v>11.3</v>
      </c>
      <c r="E10" s="1">
        <v>4.33</v>
      </c>
      <c r="F10" s="1" t="s">
        <v>15</v>
      </c>
      <c r="H10" s="5"/>
      <c r="I10" s="5"/>
      <c r="J10" s="5"/>
      <c r="AA10" s="1"/>
      <c r="AB10" s="1"/>
      <c r="AC10" s="1"/>
      <c r="AD10" s="1"/>
    </row>
    <row r="11" spans="1:30" ht="15" customHeight="1" x14ac:dyDescent="0.25">
      <c r="A11" s="1" t="s">
        <v>207</v>
      </c>
      <c r="B11" s="1">
        <v>72391</v>
      </c>
      <c r="C11" s="1">
        <v>8.36</v>
      </c>
      <c r="D11" s="1">
        <v>9.48</v>
      </c>
      <c r="E11" s="1">
        <v>3.64</v>
      </c>
      <c r="F11" s="1" t="s">
        <v>14</v>
      </c>
      <c r="H11" s="5"/>
      <c r="I11" s="5"/>
      <c r="J11" s="5"/>
      <c r="AA11" s="1"/>
      <c r="AB11" s="1"/>
      <c r="AC11" s="1"/>
      <c r="AD11" s="1"/>
    </row>
    <row r="12" spans="1:30" ht="15" customHeight="1" x14ac:dyDescent="0.25">
      <c r="A12" s="1" t="s">
        <v>109</v>
      </c>
      <c r="B12" s="1">
        <v>73620</v>
      </c>
      <c r="C12" s="1">
        <v>10.029999999999999</v>
      </c>
      <c r="D12" s="1">
        <v>15.1</v>
      </c>
      <c r="E12" s="1">
        <v>3.89</v>
      </c>
      <c r="F12" s="1" t="s">
        <v>13</v>
      </c>
      <c r="H12" s="5"/>
      <c r="I12" s="5"/>
      <c r="J12" s="5"/>
      <c r="AA12" s="1"/>
      <c r="AB12" s="1"/>
      <c r="AC12" s="1"/>
      <c r="AD12" s="1"/>
    </row>
    <row r="13" spans="1:30" ht="15" customHeight="1" x14ac:dyDescent="0.25">
      <c r="A13" s="1" t="s">
        <v>0</v>
      </c>
      <c r="B13" s="1">
        <v>80853</v>
      </c>
      <c r="C13" s="1">
        <v>14.67</v>
      </c>
      <c r="D13" s="1">
        <v>14.5</v>
      </c>
      <c r="E13" s="1">
        <v>6.47</v>
      </c>
      <c r="F13" s="1" t="s">
        <v>13</v>
      </c>
      <c r="H13" s="5"/>
      <c r="I13" s="5"/>
      <c r="J13" s="5"/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206.58</v>
      </c>
    </row>
    <row r="16" spans="1:30" x14ac:dyDescent="0.25">
      <c r="C16" s="4"/>
    </row>
    <row r="17" spans="4:4" x14ac:dyDescent="0.25">
      <c r="D17" s="2">
        <f>MAX(D2:D13)</f>
        <v>44.2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1D6E0-E339-456D-8E30-6B1091B07AE0}">
  <dimension ref="A1:AD17"/>
  <sheetViews>
    <sheetView workbookViewId="0">
      <selection activeCell="D4" sqref="D4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208</v>
      </c>
      <c r="B2" s="1">
        <v>69161</v>
      </c>
      <c r="C2" s="1">
        <v>6.89</v>
      </c>
      <c r="D2" s="1">
        <v>17.2</v>
      </c>
      <c r="E2" s="1">
        <v>3.76</v>
      </c>
      <c r="F2" s="1" t="s">
        <v>19</v>
      </c>
      <c r="AA2" s="1"/>
      <c r="AB2" s="1"/>
      <c r="AC2" s="1"/>
      <c r="AD2" s="1"/>
    </row>
    <row r="3" spans="1:30" s="9" customFormat="1" x14ac:dyDescent="0.25">
      <c r="A3" s="1" t="s">
        <v>240</v>
      </c>
      <c r="B3" s="1">
        <v>70360</v>
      </c>
      <c r="C3" s="1">
        <v>19.84</v>
      </c>
      <c r="D3" s="1">
        <v>16.100000000000001</v>
      </c>
      <c r="E3" s="1">
        <v>5.97</v>
      </c>
      <c r="F3" s="1" t="s">
        <v>19</v>
      </c>
      <c r="H3" s="8"/>
      <c r="I3" s="8"/>
      <c r="J3" s="8"/>
      <c r="K3" s="8"/>
      <c r="L3" s="8"/>
      <c r="AA3" s="7"/>
      <c r="AB3" s="7"/>
      <c r="AC3" s="7"/>
      <c r="AD3" s="7"/>
    </row>
    <row r="4" spans="1:30" ht="15" customHeight="1" x14ac:dyDescent="0.25">
      <c r="A4" s="7" t="s">
        <v>123</v>
      </c>
      <c r="B4" s="7">
        <v>82453</v>
      </c>
      <c r="C4" s="7">
        <v>18.88</v>
      </c>
      <c r="D4" s="7">
        <f>19.7*2</f>
        <v>39.4</v>
      </c>
      <c r="E4" s="7">
        <v>7.46</v>
      </c>
      <c r="F4" s="7" t="s">
        <v>17</v>
      </c>
      <c r="G4" s="8" t="s">
        <v>237</v>
      </c>
      <c r="AA4" s="1"/>
      <c r="AB4" s="1"/>
      <c r="AC4" s="1"/>
      <c r="AD4" s="1"/>
    </row>
    <row r="5" spans="1:30" ht="15" customHeight="1" x14ac:dyDescent="0.25">
      <c r="A5" s="1" t="s">
        <v>145</v>
      </c>
      <c r="B5" s="1">
        <v>84339</v>
      </c>
      <c r="C5" s="1">
        <v>5.7</v>
      </c>
      <c r="D5" s="1">
        <v>12.5</v>
      </c>
      <c r="E5" s="1">
        <v>5.46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209</v>
      </c>
      <c r="B6" s="1">
        <v>73384</v>
      </c>
      <c r="C6" s="1">
        <v>13.8</v>
      </c>
      <c r="D6" s="1">
        <v>11.8</v>
      </c>
      <c r="E6" s="1">
        <v>3.77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99</v>
      </c>
      <c r="B7" s="1">
        <v>98706</v>
      </c>
      <c r="C7" s="1">
        <v>13.59</v>
      </c>
      <c r="D7" s="1">
        <v>14</v>
      </c>
      <c r="E7" s="1">
        <v>5.37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69</v>
      </c>
      <c r="B8" s="1">
        <v>83004</v>
      </c>
      <c r="C8" s="1">
        <v>9.74</v>
      </c>
      <c r="D8" s="1">
        <v>11.2</v>
      </c>
      <c r="E8" s="1">
        <v>4.53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210</v>
      </c>
      <c r="B9" s="1">
        <v>94975</v>
      </c>
      <c r="C9" s="1">
        <v>4.45</v>
      </c>
      <c r="D9" s="1">
        <v>10.5</v>
      </c>
      <c r="E9" s="1">
        <v>3.8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135</v>
      </c>
      <c r="B10" s="1">
        <v>86770</v>
      </c>
      <c r="C10" s="1">
        <v>7.29</v>
      </c>
      <c r="D10" s="1">
        <v>10.4</v>
      </c>
      <c r="E10" s="1">
        <v>3.05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211</v>
      </c>
      <c r="B11" s="1">
        <v>39850</v>
      </c>
      <c r="C11" s="1">
        <v>7.87</v>
      </c>
      <c r="D11" s="1">
        <v>8.2799999999999994</v>
      </c>
      <c r="E11" s="1">
        <v>3.71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212</v>
      </c>
      <c r="B12" s="1">
        <v>68886</v>
      </c>
      <c r="C12" s="1">
        <v>8</v>
      </c>
      <c r="D12" s="1">
        <v>14.5</v>
      </c>
      <c r="E12" s="1">
        <v>3.53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104</v>
      </c>
      <c r="B13" s="1">
        <v>79113</v>
      </c>
      <c r="C13" s="1">
        <v>15.88</v>
      </c>
      <c r="D13" s="1">
        <v>12.6</v>
      </c>
      <c r="E13" s="1">
        <v>5.79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178.48</v>
      </c>
    </row>
    <row r="16" spans="1:30" x14ac:dyDescent="0.25">
      <c r="C16" s="4"/>
    </row>
    <row r="17" spans="4:4" x14ac:dyDescent="0.25">
      <c r="D17" s="2">
        <f>MAX(D2:D13)</f>
        <v>39.4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2C38-03D0-4199-983D-1B1FA67A02DB}">
  <dimension ref="A1:AD17"/>
  <sheetViews>
    <sheetView workbookViewId="0">
      <selection activeCell="D7" sqref="D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12</v>
      </c>
      <c r="B2" s="1">
        <v>83257</v>
      </c>
      <c r="C2" s="1">
        <v>22.59</v>
      </c>
      <c r="D2" s="1">
        <v>18.2</v>
      </c>
      <c r="E2" s="1">
        <v>9.3800000000000008</v>
      </c>
      <c r="F2" s="1" t="s">
        <v>19</v>
      </c>
      <c r="AA2" s="1"/>
      <c r="AB2" s="1"/>
      <c r="AC2" s="1"/>
      <c r="AD2" s="1"/>
    </row>
    <row r="3" spans="1:30" x14ac:dyDescent="0.25">
      <c r="A3" s="1" t="s">
        <v>165</v>
      </c>
      <c r="B3" s="1">
        <v>77809</v>
      </c>
      <c r="C3" s="1">
        <v>9.6</v>
      </c>
      <c r="D3" s="1">
        <v>16.3</v>
      </c>
      <c r="E3" s="1">
        <v>5.39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213</v>
      </c>
      <c r="B4" s="1">
        <v>69012</v>
      </c>
      <c r="C4" s="1">
        <v>9.75</v>
      </c>
      <c r="D4" s="1">
        <v>13.4</v>
      </c>
      <c r="E4" s="1">
        <v>4.54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79</v>
      </c>
      <c r="B5" s="1">
        <v>70046</v>
      </c>
      <c r="C5" s="1">
        <v>12.22</v>
      </c>
      <c r="D5" s="1">
        <v>14.3</v>
      </c>
      <c r="E5" s="1">
        <v>4.71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1" t="s">
        <v>199</v>
      </c>
      <c r="B6" s="1">
        <v>95352</v>
      </c>
      <c r="C6" s="1">
        <v>7.34</v>
      </c>
      <c r="D6" s="1">
        <v>12.5</v>
      </c>
      <c r="E6" s="1">
        <v>3.26</v>
      </c>
      <c r="F6" s="1" t="s">
        <v>16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7" t="s">
        <v>87</v>
      </c>
      <c r="B7" s="7">
        <v>87258</v>
      </c>
      <c r="C7" s="7">
        <v>11.31</v>
      </c>
      <c r="D7" s="7">
        <f>23.2*2</f>
        <v>46.4</v>
      </c>
      <c r="E7" s="7">
        <v>4.0599999999999996</v>
      </c>
      <c r="F7" s="7" t="s">
        <v>15</v>
      </c>
      <c r="G7" s="8" t="s">
        <v>237</v>
      </c>
      <c r="AA7" s="1"/>
      <c r="AB7" s="1"/>
      <c r="AC7" s="1"/>
      <c r="AD7" s="1"/>
    </row>
    <row r="8" spans="1:30" ht="15" customHeight="1" x14ac:dyDescent="0.25">
      <c r="A8" s="1" t="s">
        <v>117</v>
      </c>
      <c r="B8" s="1">
        <v>92496</v>
      </c>
      <c r="C8" s="1">
        <v>9.23</v>
      </c>
      <c r="D8" s="1">
        <v>8.8000000000000007</v>
      </c>
      <c r="E8" s="1">
        <v>4.42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173</v>
      </c>
      <c r="B9" s="1">
        <v>70944</v>
      </c>
      <c r="C9" s="1">
        <v>12.23</v>
      </c>
      <c r="D9" s="1">
        <v>8.5</v>
      </c>
      <c r="E9" s="1">
        <v>3.74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163</v>
      </c>
      <c r="B10" s="1">
        <v>105068</v>
      </c>
      <c r="C10" s="1">
        <v>4.8600000000000003</v>
      </c>
      <c r="D10" s="1">
        <v>8.3000000000000007</v>
      </c>
      <c r="E10" s="1">
        <v>4.8600000000000003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14.1</v>
      </c>
      <c r="D11" s="1">
        <v>9.16</v>
      </c>
      <c r="E11" s="1">
        <v>4.68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113</v>
      </c>
      <c r="B12" s="1">
        <v>81241</v>
      </c>
      <c r="C12" s="1">
        <v>6.26</v>
      </c>
      <c r="D12" s="1">
        <v>13.2</v>
      </c>
      <c r="E12" s="1">
        <v>3.1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169</v>
      </c>
      <c r="B13" s="1">
        <v>50317</v>
      </c>
      <c r="C13" s="1">
        <v>10.49</v>
      </c>
      <c r="D13" s="1">
        <v>12.2</v>
      </c>
      <c r="E13" s="1">
        <v>5.38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181.26</v>
      </c>
    </row>
    <row r="16" spans="1:30" x14ac:dyDescent="0.25">
      <c r="C16" s="4"/>
    </row>
    <row r="17" spans="4:4" x14ac:dyDescent="0.25">
      <c r="D17" s="2">
        <f>MAX(D2:D13)</f>
        <v>46.4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30C1-FD88-47DD-A0F0-C361AFCB2F6D}">
  <dimension ref="A1:AD17"/>
  <sheetViews>
    <sheetView workbookViewId="0">
      <selection activeCell="D5" sqref="D5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214</v>
      </c>
      <c r="B2" s="1">
        <v>86120</v>
      </c>
      <c r="C2" s="1">
        <v>7.37</v>
      </c>
      <c r="D2" s="1">
        <v>13.3</v>
      </c>
      <c r="E2" s="1">
        <v>3.08</v>
      </c>
      <c r="F2" s="1" t="s">
        <v>19</v>
      </c>
      <c r="AA2" s="1"/>
      <c r="AB2" s="1"/>
      <c r="AC2" s="1"/>
      <c r="AD2" s="1"/>
    </row>
    <row r="3" spans="1:30" x14ac:dyDescent="0.25">
      <c r="A3" s="1" t="s">
        <v>253</v>
      </c>
      <c r="B3" s="1">
        <v>78117</v>
      </c>
      <c r="C3" s="1">
        <v>17.43</v>
      </c>
      <c r="D3" s="1">
        <v>11.7</v>
      </c>
      <c r="E3" s="1">
        <v>4.71</v>
      </c>
      <c r="F3" s="1" t="s">
        <v>19</v>
      </c>
      <c r="AA3" s="1"/>
      <c r="AB3" s="1"/>
      <c r="AC3" s="1"/>
      <c r="AD3" s="1"/>
    </row>
    <row r="4" spans="1:30" s="9" customFormat="1" ht="15" customHeight="1" x14ac:dyDescent="0.25">
      <c r="A4" s="1" t="s">
        <v>215</v>
      </c>
      <c r="B4" s="1">
        <v>81881</v>
      </c>
      <c r="C4" s="1">
        <v>7.19</v>
      </c>
      <c r="D4" s="1">
        <v>11</v>
      </c>
      <c r="E4" s="1">
        <v>5.43</v>
      </c>
      <c r="F4" s="1" t="s">
        <v>17</v>
      </c>
      <c r="H4" s="8"/>
      <c r="I4" s="8"/>
      <c r="J4" s="8"/>
      <c r="K4" s="8"/>
      <c r="AA4" s="7"/>
      <c r="AB4" s="7"/>
      <c r="AC4" s="7"/>
      <c r="AD4" s="7"/>
    </row>
    <row r="5" spans="1:30" ht="15" customHeight="1" x14ac:dyDescent="0.25">
      <c r="A5" s="7" t="s">
        <v>216</v>
      </c>
      <c r="B5" s="7">
        <v>82628</v>
      </c>
      <c r="C5" s="7">
        <v>5.17</v>
      </c>
      <c r="D5" s="7">
        <f>17.5*2</f>
        <v>35</v>
      </c>
      <c r="E5" s="7">
        <v>3.04</v>
      </c>
      <c r="F5" s="7" t="s">
        <v>16</v>
      </c>
      <c r="G5" s="8" t="s">
        <v>237</v>
      </c>
      <c r="AA5" s="1"/>
      <c r="AB5" s="1"/>
      <c r="AC5" s="1"/>
      <c r="AD5" s="1"/>
    </row>
    <row r="6" spans="1:30" ht="15" customHeight="1" x14ac:dyDescent="0.25">
      <c r="A6" s="1" t="s">
        <v>149</v>
      </c>
      <c r="B6" s="1">
        <v>38939</v>
      </c>
      <c r="C6" s="1">
        <v>17.309999999999999</v>
      </c>
      <c r="D6" s="1">
        <v>13.9</v>
      </c>
      <c r="E6" s="1">
        <v>5.67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217</v>
      </c>
      <c r="B7" s="1">
        <v>82455</v>
      </c>
      <c r="C7" s="1">
        <v>11.34</v>
      </c>
      <c r="D7" s="1">
        <v>14</v>
      </c>
      <c r="E7" s="1">
        <v>3.86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218</v>
      </c>
      <c r="B8" s="1">
        <v>71937</v>
      </c>
      <c r="C8" s="1">
        <v>8.89</v>
      </c>
      <c r="D8" s="1">
        <v>12.9</v>
      </c>
      <c r="E8" s="1">
        <v>3.21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119</v>
      </c>
      <c r="B9" s="1">
        <v>81677</v>
      </c>
      <c r="C9" s="1">
        <v>15.88</v>
      </c>
      <c r="D9" s="1">
        <v>11.8</v>
      </c>
      <c r="E9" s="1">
        <v>6.22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202</v>
      </c>
      <c r="B10" s="1">
        <v>71233</v>
      </c>
      <c r="C10" s="1">
        <v>9.24</v>
      </c>
      <c r="D10" s="1">
        <v>9.5</v>
      </c>
      <c r="E10" s="1">
        <v>3.33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146</v>
      </c>
      <c r="B11" s="1">
        <v>97341</v>
      </c>
      <c r="C11" s="1">
        <v>9.19</v>
      </c>
      <c r="D11" s="1">
        <v>6.94</v>
      </c>
      <c r="E11" s="1">
        <v>3.48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219</v>
      </c>
      <c r="B12" s="1">
        <v>63172</v>
      </c>
      <c r="C12" s="1">
        <v>7.93</v>
      </c>
      <c r="D12" s="1">
        <v>12.2</v>
      </c>
      <c r="E12" s="1">
        <v>4.5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104</v>
      </c>
      <c r="B13" s="1">
        <v>79113</v>
      </c>
      <c r="C13" s="1">
        <v>15.6</v>
      </c>
      <c r="D13" s="1">
        <v>10.199999999999999</v>
      </c>
      <c r="E13" s="1">
        <v>5.84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162.44</v>
      </c>
    </row>
    <row r="16" spans="1:30" x14ac:dyDescent="0.25">
      <c r="C16" s="4"/>
    </row>
    <row r="17" spans="4:4" x14ac:dyDescent="0.25">
      <c r="D17" s="2">
        <f>MAX(D2:D13)</f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5E5D-1390-47CE-A5EB-413D1CCCB566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3" width="9.140625" style="5"/>
    <col min="14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M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35</v>
      </c>
      <c r="B2" s="7">
        <v>75295</v>
      </c>
      <c r="C2" s="7">
        <v>14.85</v>
      </c>
      <c r="D2" s="7">
        <f>20.2*2</f>
        <v>40.4</v>
      </c>
      <c r="E2" s="7">
        <v>4.63</v>
      </c>
      <c r="F2" s="7" t="s">
        <v>19</v>
      </c>
      <c r="G2" s="10" t="s">
        <v>237</v>
      </c>
      <c r="H2" s="10"/>
      <c r="I2" s="10"/>
      <c r="J2" s="10"/>
      <c r="K2" s="10"/>
      <c r="L2" s="10"/>
      <c r="M2" s="10"/>
      <c r="AA2" s="7"/>
      <c r="AB2" s="7"/>
      <c r="AC2" s="7"/>
      <c r="AD2" s="7"/>
    </row>
    <row r="3" spans="1:30" x14ac:dyDescent="0.25">
      <c r="A3" s="1" t="s">
        <v>152</v>
      </c>
      <c r="B3" s="1">
        <v>68952</v>
      </c>
      <c r="C3" s="1">
        <v>10.81</v>
      </c>
      <c r="D3" s="1">
        <v>16.7</v>
      </c>
      <c r="E3" s="1">
        <v>5.39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220</v>
      </c>
      <c r="B4" s="1">
        <v>85004</v>
      </c>
      <c r="C4" s="1">
        <v>4.2300000000000004</v>
      </c>
      <c r="D4" s="1">
        <v>16</v>
      </c>
      <c r="E4" s="1">
        <v>5.85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25</v>
      </c>
      <c r="B5" s="1">
        <v>90061</v>
      </c>
      <c r="C5" s="1">
        <v>14.48</v>
      </c>
      <c r="D5" s="1">
        <v>10.8</v>
      </c>
      <c r="E5" s="1">
        <v>4.25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221</v>
      </c>
      <c r="B6" s="1">
        <v>71116</v>
      </c>
      <c r="C6" s="1">
        <v>5.69</v>
      </c>
      <c r="D6" s="1">
        <v>10.199999999999999</v>
      </c>
      <c r="E6" s="1">
        <v>4.05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222</v>
      </c>
      <c r="B7" s="1">
        <v>37614</v>
      </c>
      <c r="C7" s="1">
        <v>7.24</v>
      </c>
      <c r="D7" s="1">
        <v>16.600000000000001</v>
      </c>
      <c r="E7" s="1">
        <v>2.4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173</v>
      </c>
      <c r="B8" s="1">
        <v>70944</v>
      </c>
      <c r="C8" s="1">
        <v>13.11</v>
      </c>
      <c r="D8" s="1">
        <v>13.3</v>
      </c>
      <c r="E8" s="1">
        <v>4.2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87</v>
      </c>
      <c r="B9" s="1">
        <v>87258</v>
      </c>
      <c r="C9" s="1">
        <v>9.75</v>
      </c>
      <c r="D9" s="1">
        <v>12.3</v>
      </c>
      <c r="E9" s="1">
        <v>4.34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119</v>
      </c>
      <c r="B10" s="1">
        <v>81677</v>
      </c>
      <c r="C10" s="1">
        <v>15.94</v>
      </c>
      <c r="D10" s="1">
        <v>11.8</v>
      </c>
      <c r="E10" s="1">
        <v>6.41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13.83</v>
      </c>
      <c r="D11" s="1">
        <v>8</v>
      </c>
      <c r="E11" s="1">
        <v>4.7699999999999996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212</v>
      </c>
      <c r="B12" s="1">
        <v>68886</v>
      </c>
      <c r="C12" s="1">
        <v>7.26</v>
      </c>
      <c r="D12" s="1">
        <v>9</v>
      </c>
      <c r="E12" s="1">
        <v>3.63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32</v>
      </c>
      <c r="B13" s="1">
        <v>72359</v>
      </c>
      <c r="C13" s="1">
        <v>10.44</v>
      </c>
      <c r="D13" s="1">
        <v>8.9</v>
      </c>
      <c r="E13" s="1">
        <v>3.39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174</v>
      </c>
    </row>
    <row r="16" spans="1:30" x14ac:dyDescent="0.25">
      <c r="C16" s="4"/>
    </row>
    <row r="17" spans="4:4" x14ac:dyDescent="0.25">
      <c r="D17" s="2">
        <f>MAX(D2:D13)</f>
        <v>40.4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8D1B-FDEC-4E4D-AC57-18163762BBC9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23</v>
      </c>
      <c r="B2" s="7">
        <v>90285</v>
      </c>
      <c r="C2" s="7">
        <v>24.42</v>
      </c>
      <c r="D2" s="7">
        <f>27.5*2</f>
        <v>55</v>
      </c>
      <c r="E2" s="7">
        <v>8.14</v>
      </c>
      <c r="F2" s="7" t="s">
        <v>19</v>
      </c>
      <c r="G2" s="10" t="s">
        <v>237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" t="s">
        <v>188</v>
      </c>
      <c r="B3" s="1">
        <v>86932</v>
      </c>
      <c r="C3" s="1">
        <v>6.42</v>
      </c>
      <c r="D3" s="1">
        <v>15.2</v>
      </c>
      <c r="E3" s="1">
        <v>2.48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45</v>
      </c>
      <c r="B4" s="1">
        <v>86776</v>
      </c>
      <c r="C4" s="1">
        <v>13.44</v>
      </c>
      <c r="D4" s="1">
        <v>18.5</v>
      </c>
      <c r="E4" s="1">
        <v>6.48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223</v>
      </c>
      <c r="B5" s="1">
        <v>42491</v>
      </c>
      <c r="C5" s="1">
        <v>7.83</v>
      </c>
      <c r="D5" s="1">
        <v>13.7</v>
      </c>
      <c r="E5" s="1">
        <v>3.18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8</v>
      </c>
      <c r="B6" s="1">
        <v>42500</v>
      </c>
      <c r="C6" s="1">
        <v>14.3</v>
      </c>
      <c r="D6" s="1">
        <v>12.4</v>
      </c>
      <c r="E6" s="1">
        <v>5.24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224</v>
      </c>
      <c r="B7" s="1">
        <v>71829</v>
      </c>
      <c r="C7" s="1">
        <v>8.61</v>
      </c>
      <c r="D7" s="1">
        <v>13.2</v>
      </c>
      <c r="E7" s="1">
        <v>2.75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55</v>
      </c>
      <c r="B8" s="1">
        <v>81682</v>
      </c>
      <c r="C8" s="1">
        <v>11.16</v>
      </c>
      <c r="D8" s="1">
        <v>11.2</v>
      </c>
      <c r="E8" s="1">
        <v>3.19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176</v>
      </c>
      <c r="B9" s="1">
        <v>74140</v>
      </c>
      <c r="C9" s="1">
        <v>8.18</v>
      </c>
      <c r="D9" s="1">
        <v>10.8</v>
      </c>
      <c r="E9" s="1">
        <v>3.44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10</v>
      </c>
      <c r="B10" s="1">
        <v>87863</v>
      </c>
      <c r="C10" s="1">
        <v>17.77</v>
      </c>
      <c r="D10" s="1">
        <v>9.5</v>
      </c>
      <c r="E10" s="1">
        <v>10.029999999999999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225</v>
      </c>
      <c r="B11" s="1">
        <v>98499</v>
      </c>
      <c r="C11" s="1">
        <v>12.64</v>
      </c>
      <c r="D11" s="1">
        <v>8.77</v>
      </c>
      <c r="E11" s="1">
        <v>4.6399999999999997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226</v>
      </c>
      <c r="B12" s="1">
        <v>82613</v>
      </c>
      <c r="C12" s="1">
        <v>7.16</v>
      </c>
      <c r="D12" s="1">
        <v>16.3</v>
      </c>
      <c r="E12" s="1">
        <v>2.36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104</v>
      </c>
      <c r="B13" s="1">
        <v>79113</v>
      </c>
      <c r="C13" s="1">
        <v>15.81</v>
      </c>
      <c r="D13" s="1">
        <v>11.7</v>
      </c>
      <c r="E13" s="1">
        <v>5.81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196.27</v>
      </c>
    </row>
    <row r="16" spans="1:30" x14ac:dyDescent="0.25">
      <c r="C16" s="4"/>
    </row>
    <row r="17" spans="4:4" x14ac:dyDescent="0.25">
      <c r="D17" s="2">
        <f>MAX(D2:D13)</f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44D4-E4A5-4BC4-9DF6-BBC62E0A384C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12</v>
      </c>
      <c r="B2" s="7">
        <v>83257</v>
      </c>
      <c r="C2" s="7">
        <v>23.7</v>
      </c>
      <c r="D2" s="7">
        <f>23.6*2</f>
        <v>47.2</v>
      </c>
      <c r="E2" s="7">
        <v>9.85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241</v>
      </c>
      <c r="B3" s="1">
        <v>80287</v>
      </c>
      <c r="C3" s="1">
        <v>9.7799999999999994</v>
      </c>
      <c r="D3" s="1">
        <v>16.399999999999999</v>
      </c>
      <c r="E3" s="1">
        <v>4.7300000000000004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91</v>
      </c>
      <c r="B4" s="1">
        <v>42234</v>
      </c>
      <c r="C4" s="1">
        <v>9.1999999999999993</v>
      </c>
      <c r="D4" s="1">
        <v>8.1999999999999993</v>
      </c>
      <c r="E4" s="1">
        <v>3.39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125</v>
      </c>
      <c r="B5" s="1">
        <v>78077</v>
      </c>
      <c r="C5" s="1">
        <v>8.6</v>
      </c>
      <c r="D5" s="1">
        <v>11.5</v>
      </c>
      <c r="E5" s="1">
        <v>5.01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178</v>
      </c>
      <c r="B6" s="1">
        <v>80313</v>
      </c>
      <c r="C6" s="1">
        <v>8.25</v>
      </c>
      <c r="D6" s="1">
        <v>8.6</v>
      </c>
      <c r="E6" s="1">
        <v>3.27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10</v>
      </c>
      <c r="B7" s="1">
        <v>87863</v>
      </c>
      <c r="C7" s="1">
        <v>19.010000000000002</v>
      </c>
      <c r="D7" s="1">
        <v>14.6</v>
      </c>
      <c r="E7" s="1">
        <v>10.26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227</v>
      </c>
      <c r="B8" s="1">
        <v>38573</v>
      </c>
      <c r="C8" s="1">
        <v>4.95</v>
      </c>
      <c r="D8" s="1">
        <v>14</v>
      </c>
      <c r="E8" s="1">
        <v>1.59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222</v>
      </c>
      <c r="B9" s="1">
        <v>37614</v>
      </c>
      <c r="C9" s="1">
        <v>7.26</v>
      </c>
      <c r="D9" s="1">
        <v>14</v>
      </c>
      <c r="E9" s="1">
        <v>2.94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228</v>
      </c>
      <c r="B10" s="1">
        <v>98765</v>
      </c>
      <c r="C10" s="1">
        <v>3.31</v>
      </c>
      <c r="D10" s="1">
        <v>11.3</v>
      </c>
      <c r="E10" s="1">
        <v>3.34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100</v>
      </c>
      <c r="B11" s="1">
        <v>41929</v>
      </c>
      <c r="C11" s="1">
        <v>13.58</v>
      </c>
      <c r="D11" s="1">
        <v>7.56</v>
      </c>
      <c r="E11" s="1">
        <v>4.54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105</v>
      </c>
      <c r="B12" s="1">
        <v>93368</v>
      </c>
      <c r="C12" s="1">
        <v>11.78</v>
      </c>
      <c r="D12" s="1">
        <v>15.3</v>
      </c>
      <c r="E12" s="1">
        <v>3.92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104</v>
      </c>
      <c r="B13" s="1">
        <v>79113</v>
      </c>
      <c r="C13" s="1">
        <v>16</v>
      </c>
      <c r="D13" s="1">
        <v>10.6</v>
      </c>
      <c r="E13" s="1">
        <v>5.98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179.26000000000002</v>
      </c>
    </row>
    <row r="16" spans="1:30" x14ac:dyDescent="0.25">
      <c r="C16" s="4"/>
    </row>
    <row r="17" spans="4:4" x14ac:dyDescent="0.25">
      <c r="D17" s="2">
        <f>MAX(D2:D13)</f>
        <v>47.2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1FAB-A306-42A6-8163-FEEC77A8C1DD}">
  <dimension ref="A1:AD17"/>
  <sheetViews>
    <sheetView workbookViewId="0">
      <selection activeCell="D7" sqref="D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229</v>
      </c>
      <c r="B2" s="1">
        <v>103764</v>
      </c>
      <c r="C2" s="1">
        <v>4.76</v>
      </c>
      <c r="D2" s="1">
        <v>22.2</v>
      </c>
      <c r="E2" s="1">
        <v>12.25</v>
      </c>
      <c r="F2" s="1" t="s">
        <v>19</v>
      </c>
      <c r="AA2" s="1"/>
      <c r="AB2" s="1"/>
      <c r="AC2" s="1"/>
      <c r="AD2" s="1"/>
    </row>
    <row r="3" spans="1:30" x14ac:dyDescent="0.25">
      <c r="A3" s="1" t="s">
        <v>247</v>
      </c>
      <c r="B3" s="1">
        <v>68920</v>
      </c>
      <c r="C3" s="1">
        <v>20.96</v>
      </c>
      <c r="D3" s="1">
        <v>21.1</v>
      </c>
      <c r="E3" s="1">
        <v>5.72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139</v>
      </c>
      <c r="B4" s="1">
        <v>93882</v>
      </c>
      <c r="C4" s="1">
        <v>5.54</v>
      </c>
      <c r="D4" s="1">
        <v>14.3</v>
      </c>
      <c r="E4" s="1">
        <v>3.16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230</v>
      </c>
      <c r="B5" s="1">
        <v>50645</v>
      </c>
      <c r="C5" s="1">
        <v>9.61</v>
      </c>
      <c r="D5" s="1">
        <v>9.9</v>
      </c>
      <c r="E5" s="1">
        <v>3.37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1" t="s">
        <v>231</v>
      </c>
      <c r="B6" s="1">
        <v>87437</v>
      </c>
      <c r="C6" s="1">
        <v>4.04</v>
      </c>
      <c r="D6" s="1">
        <v>9.8000000000000007</v>
      </c>
      <c r="E6" s="1">
        <v>2.0499999999999998</v>
      </c>
      <c r="F6" s="1" t="s">
        <v>16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7" t="s">
        <v>10</v>
      </c>
      <c r="B7" s="7">
        <v>87863</v>
      </c>
      <c r="C7" s="7">
        <v>20.21</v>
      </c>
      <c r="D7" s="7">
        <f>22.4*2</f>
        <v>44.8</v>
      </c>
      <c r="E7" s="7">
        <v>10.84</v>
      </c>
      <c r="F7" s="7" t="s">
        <v>15</v>
      </c>
      <c r="G7" s="8" t="s">
        <v>237</v>
      </c>
      <c r="AA7" s="1"/>
      <c r="AB7" s="1"/>
      <c r="AC7" s="1"/>
      <c r="AD7" s="1"/>
    </row>
    <row r="8" spans="1:30" ht="15" customHeight="1" x14ac:dyDescent="0.25">
      <c r="A8" s="1" t="s">
        <v>163</v>
      </c>
      <c r="B8" s="1">
        <v>105068</v>
      </c>
      <c r="C8" s="1">
        <v>6.62</v>
      </c>
      <c r="D8" s="1">
        <v>17.5</v>
      </c>
      <c r="E8" s="1">
        <v>5.67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232</v>
      </c>
      <c r="B9" s="1">
        <v>38909</v>
      </c>
      <c r="C9" s="1">
        <v>7.22</v>
      </c>
      <c r="D9" s="1">
        <v>15.6</v>
      </c>
      <c r="E9" s="1">
        <v>2.2999999999999998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217</v>
      </c>
      <c r="B10" s="1">
        <v>82455</v>
      </c>
      <c r="C10" s="1">
        <v>10.99</v>
      </c>
      <c r="D10" s="1">
        <v>11.9</v>
      </c>
      <c r="E10" s="1">
        <v>4.12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70</v>
      </c>
      <c r="B11" s="1">
        <v>71224</v>
      </c>
      <c r="C11" s="1">
        <v>16.190000000000001</v>
      </c>
      <c r="D11" s="1">
        <v>10.18</v>
      </c>
      <c r="E11" s="1">
        <v>5.7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233</v>
      </c>
      <c r="B12" s="1">
        <v>42477</v>
      </c>
      <c r="C12" s="1">
        <v>6.86</v>
      </c>
      <c r="D12" s="1">
        <v>15.7</v>
      </c>
      <c r="E12" s="1">
        <v>2.59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96</v>
      </c>
      <c r="B13" s="1">
        <v>91708</v>
      </c>
      <c r="C13" s="1">
        <v>6.77</v>
      </c>
      <c r="D13" s="1">
        <v>12.5</v>
      </c>
      <c r="E13" s="1">
        <v>3.53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205.48</v>
      </c>
    </row>
    <row r="16" spans="1:30" x14ac:dyDescent="0.25">
      <c r="C16" s="4"/>
    </row>
    <row r="17" spans="4:4" x14ac:dyDescent="0.25">
      <c r="D17" s="2">
        <f>MAX(D2:D13)</f>
        <v>44.8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9A8C9-216D-43F2-9325-F20E498D2CD7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234</v>
      </c>
      <c r="B2" s="7">
        <v>37655</v>
      </c>
      <c r="C2" s="7">
        <v>7.86</v>
      </c>
      <c r="D2" s="7">
        <f>22.2*2</f>
        <v>44.4</v>
      </c>
      <c r="E2" s="7">
        <v>3.34</v>
      </c>
      <c r="F2" s="7" t="s">
        <v>19</v>
      </c>
      <c r="G2" s="8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254</v>
      </c>
      <c r="B3" s="1">
        <v>101290</v>
      </c>
      <c r="C3" s="1">
        <v>7.19</v>
      </c>
      <c r="D3" s="1">
        <v>16</v>
      </c>
      <c r="E3" s="1">
        <v>8.6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132</v>
      </c>
      <c r="B4" s="1">
        <v>84854</v>
      </c>
      <c r="C4" s="1">
        <v>6.54</v>
      </c>
      <c r="D4" s="1">
        <v>16.399999999999999</v>
      </c>
      <c r="E4" s="1">
        <v>4.95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79</v>
      </c>
      <c r="B5" s="1">
        <v>70046</v>
      </c>
      <c r="C5" s="1">
        <v>11.91</v>
      </c>
      <c r="D5" s="1">
        <v>12.7</v>
      </c>
      <c r="E5" s="1">
        <v>5.03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235</v>
      </c>
      <c r="B6" s="1">
        <v>82639</v>
      </c>
      <c r="C6" s="1">
        <v>5.49</v>
      </c>
      <c r="D6" s="1">
        <v>12.5</v>
      </c>
      <c r="E6" s="1">
        <v>4.08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87</v>
      </c>
      <c r="B7" s="1">
        <v>87258</v>
      </c>
      <c r="C7" s="1">
        <v>10.49</v>
      </c>
      <c r="D7" s="1">
        <v>16.899999999999999</v>
      </c>
      <c r="E7" s="1">
        <v>4.37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119</v>
      </c>
      <c r="B8" s="1">
        <v>81677</v>
      </c>
      <c r="C8" s="1">
        <v>16.71</v>
      </c>
      <c r="D8" s="1">
        <v>16.5</v>
      </c>
      <c r="E8" s="1">
        <v>6.32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236</v>
      </c>
      <c r="B9" s="1">
        <v>99918</v>
      </c>
      <c r="C9" s="1">
        <v>4.17</v>
      </c>
      <c r="D9" s="1">
        <v>12.4</v>
      </c>
      <c r="E9" s="1">
        <v>1.95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171</v>
      </c>
      <c r="B10" s="1">
        <v>87747</v>
      </c>
      <c r="C10" s="1">
        <v>7.01</v>
      </c>
      <c r="D10" s="1">
        <v>11.2</v>
      </c>
      <c r="E10" s="1">
        <v>3.48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14.06</v>
      </c>
      <c r="D11" s="1">
        <v>9.6999999999999993</v>
      </c>
      <c r="E11" s="1">
        <v>4.6900000000000004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104</v>
      </c>
      <c r="B12" s="1">
        <v>79113</v>
      </c>
      <c r="C12" s="1">
        <v>16.5</v>
      </c>
      <c r="D12" s="1">
        <v>15.6</v>
      </c>
      <c r="E12" s="1">
        <v>5.95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105</v>
      </c>
      <c r="B13" s="1">
        <v>93368</v>
      </c>
      <c r="C13" s="1">
        <v>10.76</v>
      </c>
      <c r="D13" s="1">
        <v>9.1999999999999993</v>
      </c>
      <c r="E13" s="1">
        <v>4.08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193.49999999999997</v>
      </c>
    </row>
    <row r="16" spans="1:30" x14ac:dyDescent="0.25">
      <c r="C16" s="4"/>
    </row>
    <row r="17" spans="4:4" x14ac:dyDescent="0.25">
      <c r="D17" s="2">
        <f>MAX(D2:D13)</f>
        <v>44.4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B3:AM5"/>
  <sheetViews>
    <sheetView tabSelected="1" topLeftCell="T1" workbookViewId="0">
      <selection activeCell="B5" sqref="B5:AM5"/>
    </sheetView>
  </sheetViews>
  <sheetFormatPr defaultRowHeight="15" x14ac:dyDescent="0.25"/>
  <sheetData>
    <row r="3" spans="2:39" x14ac:dyDescent="0.25">
      <c r="B3" t="s">
        <v>239</v>
      </c>
    </row>
    <row r="4" spans="2:39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25">
      <c r="B5">
        <f>'rodada 01'!$C15</f>
        <v>191.41</v>
      </c>
      <c r="C5">
        <f>'rodada 02'!$C15</f>
        <v>183.90999999999997</v>
      </c>
      <c r="D5">
        <f>'rodada 03'!$C15</f>
        <v>177.57</v>
      </c>
      <c r="E5">
        <f>'rodada 04'!$C15</f>
        <v>177.37999999999997</v>
      </c>
      <c r="F5">
        <f>'rodada 05'!$C15</f>
        <v>178.62</v>
      </c>
      <c r="G5">
        <f>'rodada 06'!$C15</f>
        <v>189.81</v>
      </c>
      <c r="H5">
        <f>'rodada 07'!$C15</f>
        <v>166.94</v>
      </c>
      <c r="I5">
        <f>'rodada 08'!$C15</f>
        <v>178.23999999999998</v>
      </c>
      <c r="J5">
        <f>'rodada 09'!$C15</f>
        <v>169.40000000000003</v>
      </c>
      <c r="K5">
        <f>'rodada 10'!$C15</f>
        <v>223.05</v>
      </c>
      <c r="L5">
        <f>'rodada 11'!$C15</f>
        <v>157.82000000000002</v>
      </c>
      <c r="M5">
        <f>'rodada 12'!$C15</f>
        <v>176.62</v>
      </c>
      <c r="N5">
        <f>'rodada 13'!$C15</f>
        <v>197.30999999999997</v>
      </c>
      <c r="O5">
        <f>'rodada 14'!$C15</f>
        <v>218.51000000000002</v>
      </c>
      <c r="P5">
        <f>'rodada 15'!$C15</f>
        <v>176.51</v>
      </c>
      <c r="Q5">
        <f>'rodada 16'!$C15</f>
        <v>187.75</v>
      </c>
      <c r="R5">
        <f>'rodada 17'!$C15</f>
        <v>185.91</v>
      </c>
      <c r="S5">
        <f>'rodada 18'!$C15</f>
        <v>193.44999999999996</v>
      </c>
      <c r="T5">
        <f>'rodada 19'!$C15</f>
        <v>180.45999999999998</v>
      </c>
      <c r="U5">
        <f>'rodada 20'!$C15</f>
        <v>182.47000000000003</v>
      </c>
      <c r="V5">
        <f>'rodada 21'!$C15</f>
        <v>202.02999999999997</v>
      </c>
      <c r="W5">
        <f>'rodada 22'!$C15</f>
        <v>163.35</v>
      </c>
      <c r="X5">
        <f>'rodada 23'!$C15</f>
        <v>168.07000000000005</v>
      </c>
      <c r="Y5">
        <f>'rodada 24'!$C15</f>
        <v>169.06</v>
      </c>
      <c r="Z5">
        <f>'rodada 25'!$C15</f>
        <v>174.19</v>
      </c>
      <c r="AA5">
        <f>'rodada 26'!$C15</f>
        <v>176.75</v>
      </c>
      <c r="AB5">
        <f>'rodada 27'!$C15</f>
        <v>172.05</v>
      </c>
      <c r="AC5">
        <f>'rodada 28'!$C15</f>
        <v>160.67000000000002</v>
      </c>
      <c r="AD5">
        <f>'rodada 29'!$C15</f>
        <v>169.77999999999997</v>
      </c>
      <c r="AE5">
        <f>'rodada 30'!$C15</f>
        <v>206.58</v>
      </c>
      <c r="AF5">
        <f>'rodada 31'!$C15</f>
        <v>178.48</v>
      </c>
      <c r="AG5">
        <f>'rodada 32'!$C15</f>
        <v>181.26</v>
      </c>
      <c r="AH5">
        <f>'rodada 33'!$C15</f>
        <v>162.44</v>
      </c>
      <c r="AI5">
        <f>'rodada 34'!$C15</f>
        <v>174</v>
      </c>
      <c r="AJ5">
        <f>'rodada 35'!$C15</f>
        <v>196.27</v>
      </c>
      <c r="AK5">
        <f>'rodada 36'!$C15</f>
        <v>179.26000000000002</v>
      </c>
      <c r="AL5">
        <f>'rodada 37'!$C15</f>
        <v>205.48</v>
      </c>
      <c r="AM5">
        <f>'rodada 38'!$C15</f>
        <v>193.49999999999997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5D1E-8F9A-4957-9E47-D4B450442537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47</v>
      </c>
      <c r="B2" s="7">
        <v>100651</v>
      </c>
      <c r="C2" s="7">
        <v>16.899999999999999</v>
      </c>
      <c r="D2" s="7">
        <f>22.1*2</f>
        <v>44.2</v>
      </c>
      <c r="E2" s="7">
        <v>12.97</v>
      </c>
      <c r="F2" s="7" t="s">
        <v>19</v>
      </c>
      <c r="G2" s="10" t="s">
        <v>237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1" t="s">
        <v>35</v>
      </c>
      <c r="B3" s="1">
        <v>75295</v>
      </c>
      <c r="C3" s="1">
        <v>14.87</v>
      </c>
      <c r="D3" s="1">
        <v>13.5</v>
      </c>
      <c r="E3" s="1">
        <v>7.63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85</v>
      </c>
      <c r="B4" s="1">
        <v>74061</v>
      </c>
      <c r="C4" s="1">
        <v>8.43</v>
      </c>
      <c r="D4" s="1">
        <v>14.5</v>
      </c>
      <c r="E4" s="1">
        <v>3.7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49</v>
      </c>
      <c r="B5" s="1">
        <v>88065</v>
      </c>
      <c r="C5" s="1">
        <v>14.28</v>
      </c>
      <c r="D5" s="1">
        <v>17.399999999999999</v>
      </c>
      <c r="E5" s="1">
        <v>9.8000000000000007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25</v>
      </c>
      <c r="B6" s="1">
        <v>90061</v>
      </c>
      <c r="C6" s="1">
        <v>16.43</v>
      </c>
      <c r="D6" s="1">
        <v>10.3</v>
      </c>
      <c r="E6" s="1">
        <v>8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86</v>
      </c>
      <c r="B7" s="1">
        <v>38648</v>
      </c>
      <c r="C7" s="1">
        <v>16.89</v>
      </c>
      <c r="D7" s="1">
        <v>12.8</v>
      </c>
      <c r="E7" s="1">
        <v>6.52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87</v>
      </c>
      <c r="B8" s="1">
        <v>87258</v>
      </c>
      <c r="C8" s="1">
        <v>7.12</v>
      </c>
      <c r="D8" s="1">
        <v>12.7</v>
      </c>
      <c r="E8" s="1">
        <v>3.15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88</v>
      </c>
      <c r="B9" s="1">
        <v>72362</v>
      </c>
      <c r="C9" s="1">
        <v>9.17</v>
      </c>
      <c r="D9" s="1">
        <v>11.2</v>
      </c>
      <c r="E9" s="1">
        <v>5.8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56</v>
      </c>
      <c r="B10" s="1">
        <v>100987</v>
      </c>
      <c r="C10" s="1">
        <v>6.94</v>
      </c>
      <c r="D10" s="1">
        <v>10.7</v>
      </c>
      <c r="E10" s="1">
        <v>4.7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11</v>
      </c>
      <c r="B11" s="1">
        <v>70800</v>
      </c>
      <c r="C11" s="1">
        <v>11.85</v>
      </c>
      <c r="D11" s="1">
        <v>8.98</v>
      </c>
      <c r="E11" s="1">
        <v>5.66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89</v>
      </c>
      <c r="B12" s="1">
        <v>68887</v>
      </c>
      <c r="C12" s="1">
        <v>8.56</v>
      </c>
      <c r="D12" s="1">
        <v>11.5</v>
      </c>
      <c r="E12" s="1">
        <v>4.0999999999999996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9</v>
      </c>
      <c r="B13" s="1">
        <v>60819</v>
      </c>
      <c r="C13" s="1">
        <v>16.62</v>
      </c>
      <c r="D13" s="1">
        <v>9.6</v>
      </c>
      <c r="E13" s="1">
        <v>7.33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177.37999999999997</v>
      </c>
    </row>
    <row r="16" spans="1:30" x14ac:dyDescent="0.25">
      <c r="C16" s="4"/>
    </row>
    <row r="17" spans="4:4" x14ac:dyDescent="0.25">
      <c r="D17" s="2">
        <f>MAX(D2:D13)</f>
        <v>44.2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F8814-29CD-4F0A-A279-C99E11939313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90</v>
      </c>
      <c r="B2" s="7">
        <v>90458</v>
      </c>
      <c r="C2" s="7">
        <v>9.73</v>
      </c>
      <c r="D2" s="7">
        <f>23.2*2</f>
        <v>46.4</v>
      </c>
      <c r="E2" s="7">
        <v>6.06</v>
      </c>
      <c r="F2" s="7" t="s">
        <v>19</v>
      </c>
      <c r="G2" s="8" t="s">
        <v>237</v>
      </c>
      <c r="H2" s="8"/>
      <c r="I2" s="8"/>
      <c r="J2" s="8"/>
      <c r="K2" s="8"/>
      <c r="L2" s="8"/>
      <c r="AA2" s="7"/>
      <c r="AB2" s="7"/>
      <c r="AC2" s="7"/>
      <c r="AD2" s="7"/>
    </row>
    <row r="3" spans="1:30" x14ac:dyDescent="0.25">
      <c r="A3" s="1" t="s">
        <v>242</v>
      </c>
      <c r="B3" s="1">
        <v>104026</v>
      </c>
      <c r="C3" s="1">
        <v>5.26</v>
      </c>
      <c r="D3" s="1">
        <v>16</v>
      </c>
      <c r="E3" s="1">
        <v>8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91</v>
      </c>
      <c r="B4" s="1">
        <v>42234</v>
      </c>
      <c r="C4" s="1">
        <v>8.61</v>
      </c>
      <c r="D4" s="1">
        <v>15</v>
      </c>
      <c r="E4" s="1">
        <v>4.78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8</v>
      </c>
      <c r="B5" s="1">
        <v>42500</v>
      </c>
      <c r="C5" s="1">
        <v>12.78</v>
      </c>
      <c r="D5" s="1">
        <v>10.199999999999999</v>
      </c>
      <c r="E5" s="1">
        <v>8.42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92</v>
      </c>
      <c r="B6" s="1">
        <v>97868</v>
      </c>
      <c r="C6" s="1">
        <v>9.8000000000000007</v>
      </c>
      <c r="D6" s="1">
        <v>9.9</v>
      </c>
      <c r="E6" s="1">
        <v>3.25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56</v>
      </c>
      <c r="B7" s="1">
        <v>100987</v>
      </c>
      <c r="C7" s="1">
        <v>9.77</v>
      </c>
      <c r="D7" s="1">
        <v>16.399999999999999</v>
      </c>
      <c r="E7" s="1">
        <v>7.62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93</v>
      </c>
      <c r="B8" s="1">
        <v>78577</v>
      </c>
      <c r="C8" s="1">
        <v>6.7</v>
      </c>
      <c r="D8" s="1">
        <v>12.5</v>
      </c>
      <c r="E8" s="1">
        <v>3.74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61</v>
      </c>
      <c r="B9" s="1">
        <v>62104</v>
      </c>
      <c r="C9" s="1">
        <v>9.73</v>
      </c>
      <c r="D9" s="1">
        <v>12.5</v>
      </c>
      <c r="E9" s="1">
        <v>5.73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54</v>
      </c>
      <c r="B10" s="1">
        <v>78478</v>
      </c>
      <c r="C10" s="1">
        <v>14.89</v>
      </c>
      <c r="D10" s="1">
        <v>11.5</v>
      </c>
      <c r="E10" s="1">
        <v>9.17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94</v>
      </c>
      <c r="B11" s="1">
        <v>92273</v>
      </c>
      <c r="C11" s="1">
        <v>10.02</v>
      </c>
      <c r="D11" s="1">
        <v>7.72</v>
      </c>
      <c r="E11" s="1">
        <v>4.8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95</v>
      </c>
      <c r="B12" s="1">
        <v>99881</v>
      </c>
      <c r="C12" s="1">
        <v>8.56</v>
      </c>
      <c r="D12" s="1">
        <v>10.8</v>
      </c>
      <c r="E12" s="1">
        <v>4.0599999999999996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96</v>
      </c>
      <c r="B13" s="1">
        <v>91708</v>
      </c>
      <c r="C13" s="1">
        <v>3.05</v>
      </c>
      <c r="D13" s="1">
        <v>9.6999999999999993</v>
      </c>
      <c r="E13" s="1">
        <v>1.64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178.62</v>
      </c>
    </row>
    <row r="16" spans="1:30" x14ac:dyDescent="0.25">
      <c r="C16" s="4"/>
    </row>
    <row r="17" spans="4:4" x14ac:dyDescent="0.25">
      <c r="D17" s="2">
        <f>MAX(D2:D13)</f>
        <v>46.4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36D4-5913-4709-864A-9C3E3E269225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2" width="9.140625" style="5"/>
    <col min="13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L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97</v>
      </c>
      <c r="B2" s="7">
        <v>61188</v>
      </c>
      <c r="C2" s="7">
        <v>17.489999999999998</v>
      </c>
      <c r="D2" s="7">
        <f>22.2*2</f>
        <v>44.4</v>
      </c>
      <c r="E2" s="7">
        <v>6.67</v>
      </c>
      <c r="F2" s="7" t="s">
        <v>19</v>
      </c>
      <c r="G2" s="10" t="s">
        <v>237</v>
      </c>
      <c r="H2" s="10"/>
      <c r="I2" s="10"/>
      <c r="J2" s="10"/>
      <c r="K2" s="10"/>
      <c r="L2" s="10"/>
      <c r="AA2" s="7"/>
      <c r="AB2" s="7"/>
      <c r="AC2" s="7"/>
      <c r="AD2" s="7"/>
    </row>
    <row r="3" spans="1:30" x14ac:dyDescent="0.25">
      <c r="A3" s="1" t="s">
        <v>243</v>
      </c>
      <c r="B3" s="1">
        <v>69022</v>
      </c>
      <c r="C3" s="1">
        <v>8.7799999999999994</v>
      </c>
      <c r="D3" s="1">
        <v>16.100000000000001</v>
      </c>
      <c r="E3" s="1">
        <v>4.13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45</v>
      </c>
      <c r="B4" s="1">
        <v>86776</v>
      </c>
      <c r="C4" s="1">
        <v>9.9</v>
      </c>
      <c r="D4" s="1">
        <v>15</v>
      </c>
      <c r="E4" s="1">
        <v>7.23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8</v>
      </c>
      <c r="B5" s="1">
        <v>42500</v>
      </c>
      <c r="C5" s="1">
        <v>15.29</v>
      </c>
      <c r="D5" s="1">
        <v>15.8</v>
      </c>
      <c r="E5" s="1">
        <v>9.9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59</v>
      </c>
      <c r="B6" s="1">
        <v>63013</v>
      </c>
      <c r="C6" s="1">
        <v>14.58</v>
      </c>
      <c r="D6" s="1">
        <v>12.2</v>
      </c>
      <c r="E6" s="1">
        <v>12.2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50</v>
      </c>
      <c r="B7" s="1">
        <v>71844</v>
      </c>
      <c r="C7" s="1">
        <v>12</v>
      </c>
      <c r="D7" s="1">
        <v>19.100000000000001</v>
      </c>
      <c r="E7" s="1">
        <v>11.73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98</v>
      </c>
      <c r="B8" s="1">
        <v>38277</v>
      </c>
      <c r="C8" s="1">
        <v>9.52</v>
      </c>
      <c r="D8" s="1">
        <v>15.3</v>
      </c>
      <c r="E8" s="1">
        <v>5.94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64</v>
      </c>
      <c r="B9" s="1">
        <v>98794</v>
      </c>
      <c r="C9" s="1">
        <v>5.93</v>
      </c>
      <c r="D9" s="1">
        <v>11</v>
      </c>
      <c r="E9" s="1">
        <v>4.8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99</v>
      </c>
      <c r="B10" s="1">
        <v>98706</v>
      </c>
      <c r="C10" s="1">
        <v>11.99</v>
      </c>
      <c r="D10" s="1">
        <v>9.6</v>
      </c>
      <c r="E10" s="1">
        <v>5.44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100</v>
      </c>
      <c r="B11" s="1">
        <v>41929</v>
      </c>
      <c r="C11" s="1">
        <v>11.93</v>
      </c>
      <c r="D11" s="1">
        <v>7.21</v>
      </c>
      <c r="E11" s="1">
        <v>4.32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63</v>
      </c>
      <c r="B12" s="1">
        <v>71684</v>
      </c>
      <c r="C12" s="1">
        <v>18.37</v>
      </c>
      <c r="D12" s="1">
        <v>13.9</v>
      </c>
      <c r="E12" s="1">
        <v>13.9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0</v>
      </c>
      <c r="B13" s="1">
        <v>80853</v>
      </c>
      <c r="C13" s="1">
        <v>14.06</v>
      </c>
      <c r="D13" s="1">
        <v>10.199999999999999</v>
      </c>
      <c r="E13" s="1">
        <v>6.68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189.81</v>
      </c>
    </row>
    <row r="16" spans="1:30" x14ac:dyDescent="0.25">
      <c r="C16" s="4"/>
    </row>
    <row r="17" spans="4:4" x14ac:dyDescent="0.25">
      <c r="D17" s="2">
        <f>MAX(D2:D13)</f>
        <v>44.4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B674-B2A8-44A5-BE56-41CBD3CE5B84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0.710937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9" customFormat="1" ht="23.25" customHeight="1" x14ac:dyDescent="0.25">
      <c r="A2" s="7" t="s">
        <v>12</v>
      </c>
      <c r="B2" s="7">
        <v>83257</v>
      </c>
      <c r="C2" s="7">
        <v>18.329999999999998</v>
      </c>
      <c r="D2" s="7">
        <f>17.9*2</f>
        <v>35.799999999999997</v>
      </c>
      <c r="E2" s="7">
        <v>7.74</v>
      </c>
      <c r="F2" s="7" t="s">
        <v>19</v>
      </c>
      <c r="G2" s="10" t="s">
        <v>237</v>
      </c>
      <c r="H2" s="8"/>
      <c r="I2" s="8"/>
      <c r="J2" s="8"/>
      <c r="K2" s="8"/>
      <c r="AA2" s="7"/>
      <c r="AB2" s="7"/>
      <c r="AC2" s="7"/>
      <c r="AD2" s="7"/>
    </row>
    <row r="3" spans="1:30" x14ac:dyDescent="0.25">
      <c r="A3" s="1" t="s">
        <v>244</v>
      </c>
      <c r="B3" s="1">
        <v>91607</v>
      </c>
      <c r="C3" s="1">
        <v>15.51</v>
      </c>
      <c r="D3" s="1">
        <v>15.3</v>
      </c>
      <c r="E3" s="1">
        <v>9.1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57</v>
      </c>
      <c r="B4" s="1">
        <v>78584</v>
      </c>
      <c r="C4" s="1">
        <v>11.13</v>
      </c>
      <c r="D4" s="1">
        <v>10</v>
      </c>
      <c r="E4" s="1">
        <v>6.42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101</v>
      </c>
      <c r="B5" s="1">
        <v>38229</v>
      </c>
      <c r="C5" s="1">
        <v>12.61</v>
      </c>
      <c r="D5" s="1">
        <v>14.7</v>
      </c>
      <c r="E5" s="1">
        <v>4.2699999999999996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59</v>
      </c>
      <c r="B6" s="1">
        <v>63013</v>
      </c>
      <c r="C6" s="1">
        <v>16.190000000000001</v>
      </c>
      <c r="D6" s="1">
        <v>10.9</v>
      </c>
      <c r="E6" s="1">
        <v>11.55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102</v>
      </c>
      <c r="B7" s="1">
        <v>63289</v>
      </c>
      <c r="C7" s="1">
        <v>10.57</v>
      </c>
      <c r="D7" s="1">
        <v>13.9</v>
      </c>
      <c r="E7" s="1">
        <v>4.05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103</v>
      </c>
      <c r="B8" s="1">
        <v>50307</v>
      </c>
      <c r="C8" s="1">
        <v>8.6199999999999992</v>
      </c>
      <c r="D8" s="1">
        <v>12.2</v>
      </c>
      <c r="E8" s="1">
        <v>4.6500000000000004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10</v>
      </c>
      <c r="B9" s="1">
        <v>87863</v>
      </c>
      <c r="C9" s="1">
        <v>13.35</v>
      </c>
      <c r="D9" s="1">
        <v>11.8</v>
      </c>
      <c r="E9" s="1">
        <v>6.35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55</v>
      </c>
      <c r="B10" s="1">
        <v>81682</v>
      </c>
      <c r="C10" s="1">
        <v>11.29</v>
      </c>
      <c r="D10" s="1">
        <v>10.9</v>
      </c>
      <c r="E10" s="1">
        <v>6.73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44</v>
      </c>
      <c r="B11" s="1">
        <v>97922</v>
      </c>
      <c r="C11" s="1">
        <v>11.24</v>
      </c>
      <c r="D11" s="1">
        <v>8.94</v>
      </c>
      <c r="E11" s="1">
        <v>4.51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104</v>
      </c>
      <c r="B12" s="1">
        <v>79113</v>
      </c>
      <c r="C12" s="1">
        <v>14.61</v>
      </c>
      <c r="D12" s="1">
        <v>11.8</v>
      </c>
      <c r="E12" s="1">
        <v>5.88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105</v>
      </c>
      <c r="B13" s="1">
        <v>93368</v>
      </c>
      <c r="C13" s="1">
        <v>9.86</v>
      </c>
      <c r="D13" s="1">
        <v>10.7</v>
      </c>
      <c r="E13" s="1">
        <v>4.57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166.94</v>
      </c>
    </row>
    <row r="16" spans="1:30" x14ac:dyDescent="0.25">
      <c r="C16" s="4"/>
    </row>
    <row r="17" spans="4:4" x14ac:dyDescent="0.25">
      <c r="D17" s="2">
        <f>MAX(D2:D13)</f>
        <v>35.799999999999997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FFD9-FFDC-42E6-8E57-A8287B4404FF}">
  <dimension ref="A1:AD16"/>
  <sheetViews>
    <sheetView workbookViewId="0">
      <selection activeCell="D7" sqref="D7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ht="23.25" customHeight="1" x14ac:dyDescent="0.25">
      <c r="A2" s="1" t="s">
        <v>106</v>
      </c>
      <c r="B2" s="1">
        <v>50402</v>
      </c>
      <c r="C2" s="1">
        <v>8.52</v>
      </c>
      <c r="D2" s="1">
        <v>16.3</v>
      </c>
      <c r="E2" s="1">
        <v>4.96</v>
      </c>
      <c r="F2" s="1" t="s">
        <v>19</v>
      </c>
      <c r="AA2" s="1"/>
      <c r="AB2" s="1"/>
      <c r="AC2" s="1"/>
      <c r="AD2" s="1"/>
    </row>
    <row r="3" spans="1:30" ht="30" x14ac:dyDescent="0.25">
      <c r="A3" s="1" t="s">
        <v>245</v>
      </c>
      <c r="B3" s="1">
        <v>101715</v>
      </c>
      <c r="C3" s="1">
        <v>6.66</v>
      </c>
      <c r="D3" s="1">
        <v>10.8</v>
      </c>
      <c r="E3" s="1">
        <v>7.2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67</v>
      </c>
      <c r="B4" s="1">
        <v>51413</v>
      </c>
      <c r="C4" s="1">
        <v>9.89</v>
      </c>
      <c r="D4" s="1">
        <v>20.5</v>
      </c>
      <c r="E4" s="1">
        <v>20.5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7</v>
      </c>
      <c r="B5" s="1">
        <v>90444</v>
      </c>
      <c r="C5" s="1">
        <v>14.39</v>
      </c>
      <c r="D5" s="1">
        <v>13.2</v>
      </c>
      <c r="E5" s="1">
        <v>6.27</v>
      </c>
      <c r="F5" s="1" t="s">
        <v>16</v>
      </c>
      <c r="AA5" s="1"/>
      <c r="AB5" s="1"/>
      <c r="AC5" s="1"/>
      <c r="AD5" s="1"/>
    </row>
    <row r="6" spans="1:30" s="9" customFormat="1" ht="15" customHeight="1" x14ac:dyDescent="0.25">
      <c r="A6" s="1" t="s">
        <v>107</v>
      </c>
      <c r="B6" s="1">
        <v>82635</v>
      </c>
      <c r="C6" s="1">
        <v>4.6900000000000004</v>
      </c>
      <c r="D6" s="1">
        <v>10.7</v>
      </c>
      <c r="E6" s="1">
        <v>3.6</v>
      </c>
      <c r="F6" s="1" t="s">
        <v>16</v>
      </c>
      <c r="H6" s="8"/>
      <c r="I6" s="8"/>
      <c r="J6" s="8"/>
      <c r="K6" s="8"/>
      <c r="AA6" s="7"/>
      <c r="AB6" s="7"/>
      <c r="AC6" s="7"/>
      <c r="AD6" s="7"/>
    </row>
    <row r="7" spans="1:30" ht="15" customHeight="1" x14ac:dyDescent="0.25">
      <c r="A7" s="7" t="s">
        <v>108</v>
      </c>
      <c r="B7" s="7">
        <v>78548</v>
      </c>
      <c r="C7" s="7">
        <v>11.55</v>
      </c>
      <c r="D7" s="7">
        <f>21.8*2</f>
        <v>43.6</v>
      </c>
      <c r="E7" s="7">
        <v>3.46</v>
      </c>
      <c r="F7" s="7" t="s">
        <v>15</v>
      </c>
      <c r="G7" s="8" t="s">
        <v>237</v>
      </c>
      <c r="AA7" s="1"/>
      <c r="AB7" s="1"/>
      <c r="AC7" s="1"/>
      <c r="AD7" s="1"/>
    </row>
    <row r="8" spans="1:30" ht="15" customHeight="1" x14ac:dyDescent="0.25">
      <c r="A8" s="1" t="s">
        <v>42</v>
      </c>
      <c r="B8" s="1">
        <v>98832</v>
      </c>
      <c r="C8" s="1">
        <v>10.33</v>
      </c>
      <c r="D8" s="1">
        <v>12.2</v>
      </c>
      <c r="E8" s="1">
        <v>5.7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82</v>
      </c>
      <c r="B9" s="1">
        <v>85465</v>
      </c>
      <c r="C9" s="1">
        <v>10.79</v>
      </c>
      <c r="D9" s="1">
        <v>10.8</v>
      </c>
      <c r="E9" s="1">
        <v>5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36</v>
      </c>
      <c r="B10" s="1">
        <v>37688</v>
      </c>
      <c r="C10" s="1">
        <v>14.1</v>
      </c>
      <c r="D10" s="1">
        <v>9.9</v>
      </c>
      <c r="E10" s="1">
        <v>5.69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62</v>
      </c>
      <c r="B11" s="1">
        <v>43618</v>
      </c>
      <c r="C11" s="1">
        <v>12.07</v>
      </c>
      <c r="D11" s="1">
        <v>6.94</v>
      </c>
      <c r="E11" s="1">
        <v>5.07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0</v>
      </c>
      <c r="B12" s="1">
        <v>80853</v>
      </c>
      <c r="C12" s="1">
        <v>14.75</v>
      </c>
      <c r="D12" s="1">
        <v>13.1</v>
      </c>
      <c r="E12" s="1">
        <v>6.57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109</v>
      </c>
      <c r="B13" s="1">
        <v>73620</v>
      </c>
      <c r="C13" s="1">
        <v>7.86</v>
      </c>
      <c r="D13" s="1">
        <v>10.199999999999999</v>
      </c>
      <c r="E13" s="1">
        <v>3.06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2">
        <f>SUM(D2:D13)</f>
        <v>178.23999999999998</v>
      </c>
    </row>
    <row r="16" spans="1:30" x14ac:dyDescent="0.25">
      <c r="C16" s="4"/>
      <c r="D16" s="2">
        <f>MAX(D1:D12)</f>
        <v>43.6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EBF8-98C5-40D9-9AC4-19ECC6EA952B}">
  <dimension ref="A1:AD17"/>
  <sheetViews>
    <sheetView workbookViewId="0">
      <selection activeCell="D2" sqref="D2"/>
    </sheetView>
  </sheetViews>
  <sheetFormatPr defaultColWidth="9.140625" defaultRowHeight="15" x14ac:dyDescent="0.25"/>
  <cols>
    <col min="1" max="1" width="35.5703125" style="2" customWidth="1"/>
    <col min="2" max="2" width="19.7109375" style="2" bestFit="1" customWidth="1"/>
    <col min="3" max="3" width="12.28515625" style="2" customWidth="1"/>
    <col min="4" max="4" width="10.42578125" style="2" customWidth="1"/>
    <col min="5" max="6" width="13.28515625" style="2" customWidth="1"/>
    <col min="7" max="7" width="32.42578125" style="5" customWidth="1"/>
    <col min="8" max="8" width="23" style="5" customWidth="1"/>
    <col min="9" max="11" width="9.140625" style="5"/>
    <col min="12" max="16384" width="9.140625" style="2"/>
  </cols>
  <sheetData>
    <row r="1" spans="1:30" s="3" customFormat="1" x14ac:dyDescent="0.25">
      <c r="A1" s="3" t="s">
        <v>1</v>
      </c>
      <c r="B1" s="3" t="s">
        <v>2</v>
      </c>
      <c r="C1" s="3" t="s">
        <v>147</v>
      </c>
      <c r="D1" s="3" t="s">
        <v>148</v>
      </c>
      <c r="E1" s="3" t="s">
        <v>3</v>
      </c>
      <c r="F1" s="3" t="s">
        <v>4</v>
      </c>
      <c r="G1" s="3" t="s">
        <v>238</v>
      </c>
      <c r="H1" s="5"/>
      <c r="I1" s="5"/>
      <c r="J1" s="6"/>
      <c r="K1" s="6"/>
      <c r="AA1" s="3" t="s">
        <v>3</v>
      </c>
      <c r="AB1" s="3" t="s">
        <v>4</v>
      </c>
      <c r="AC1" s="3" t="s">
        <v>5</v>
      </c>
      <c r="AD1" s="3" t="s">
        <v>6</v>
      </c>
    </row>
    <row r="2" spans="1:30" s="11" customFormat="1" ht="23.25" customHeight="1" x14ac:dyDescent="0.25">
      <c r="A2" s="7" t="s">
        <v>110</v>
      </c>
      <c r="B2" s="7">
        <v>37798</v>
      </c>
      <c r="C2" s="7">
        <v>9.26</v>
      </c>
      <c r="D2" s="7">
        <f>18.6*2</f>
        <v>37.200000000000003</v>
      </c>
      <c r="E2" s="7">
        <v>4.0199999999999996</v>
      </c>
      <c r="F2" s="7" t="s">
        <v>19</v>
      </c>
      <c r="G2" s="10" t="s">
        <v>237</v>
      </c>
      <c r="H2" s="10"/>
      <c r="I2" s="10"/>
      <c r="J2" s="10"/>
      <c r="K2" s="10"/>
      <c r="AA2" s="7"/>
      <c r="AB2" s="7"/>
      <c r="AC2" s="7"/>
      <c r="AD2" s="7"/>
    </row>
    <row r="3" spans="1:30" x14ac:dyDescent="0.25">
      <c r="A3" s="1" t="s">
        <v>246</v>
      </c>
      <c r="B3" s="1">
        <v>92146</v>
      </c>
      <c r="C3" s="1">
        <v>6.64</v>
      </c>
      <c r="D3" s="1">
        <v>15.7</v>
      </c>
      <c r="E3" s="1">
        <v>5.3</v>
      </c>
      <c r="F3" s="1" t="s">
        <v>19</v>
      </c>
      <c r="AA3" s="1"/>
      <c r="AB3" s="1"/>
      <c r="AC3" s="1"/>
      <c r="AD3" s="1"/>
    </row>
    <row r="4" spans="1:30" ht="15" customHeight="1" x14ac:dyDescent="0.25">
      <c r="A4" s="1" t="s">
        <v>45</v>
      </c>
      <c r="B4" s="1">
        <v>86776</v>
      </c>
      <c r="C4" s="1">
        <v>10.74</v>
      </c>
      <c r="D4" s="1">
        <v>14</v>
      </c>
      <c r="E4" s="1">
        <v>6.96</v>
      </c>
      <c r="F4" s="1" t="s">
        <v>17</v>
      </c>
      <c r="AA4" s="1"/>
      <c r="AB4" s="1"/>
      <c r="AC4" s="1"/>
      <c r="AD4" s="1"/>
    </row>
    <row r="5" spans="1:30" ht="15" customHeight="1" x14ac:dyDescent="0.25">
      <c r="A5" s="1" t="s">
        <v>60</v>
      </c>
      <c r="B5" s="1">
        <v>70916</v>
      </c>
      <c r="C5" s="1">
        <v>15.57</v>
      </c>
      <c r="D5" s="1">
        <v>16.7</v>
      </c>
      <c r="E5" s="1">
        <v>10.029999999999999</v>
      </c>
      <c r="F5" s="1" t="s">
        <v>16</v>
      </c>
      <c r="AA5" s="1"/>
      <c r="AB5" s="1"/>
      <c r="AC5" s="1"/>
      <c r="AD5" s="1"/>
    </row>
    <row r="6" spans="1:30" ht="15" customHeight="1" x14ac:dyDescent="0.25">
      <c r="A6" s="1" t="s">
        <v>59</v>
      </c>
      <c r="B6" s="1">
        <v>63013</v>
      </c>
      <c r="C6" s="1">
        <v>18.989999999999998</v>
      </c>
      <c r="D6" s="1">
        <v>15.4</v>
      </c>
      <c r="E6" s="1">
        <v>11.55</v>
      </c>
      <c r="F6" s="1" t="s">
        <v>16</v>
      </c>
      <c r="AA6" s="1"/>
      <c r="AB6" s="1"/>
      <c r="AC6" s="1"/>
      <c r="AD6" s="1"/>
    </row>
    <row r="7" spans="1:30" ht="15" customHeight="1" x14ac:dyDescent="0.25">
      <c r="A7" s="1" t="s">
        <v>111</v>
      </c>
      <c r="B7" s="1">
        <v>51772</v>
      </c>
      <c r="C7" s="1">
        <v>13.86</v>
      </c>
      <c r="D7" s="1">
        <v>13.1</v>
      </c>
      <c r="E7" s="1">
        <v>4.12</v>
      </c>
      <c r="F7" s="1" t="s">
        <v>15</v>
      </c>
      <c r="AA7" s="1"/>
      <c r="AB7" s="1"/>
      <c r="AC7" s="1"/>
      <c r="AD7" s="1"/>
    </row>
    <row r="8" spans="1:30" ht="15" customHeight="1" x14ac:dyDescent="0.25">
      <c r="A8" s="1" t="s">
        <v>88</v>
      </c>
      <c r="B8" s="1">
        <v>72362</v>
      </c>
      <c r="C8" s="1">
        <v>10.56</v>
      </c>
      <c r="D8" s="1">
        <v>11.9</v>
      </c>
      <c r="E8" s="1">
        <v>5.1100000000000003</v>
      </c>
      <c r="F8" s="1" t="s">
        <v>15</v>
      </c>
      <c r="AA8" s="1"/>
      <c r="AB8" s="1"/>
      <c r="AC8" s="1"/>
      <c r="AD8" s="1"/>
    </row>
    <row r="9" spans="1:30" ht="15" customHeight="1" x14ac:dyDescent="0.25">
      <c r="A9" s="1" t="s">
        <v>103</v>
      </c>
      <c r="B9" s="1">
        <v>50307</v>
      </c>
      <c r="C9" s="1">
        <v>8.75</v>
      </c>
      <c r="D9" s="1">
        <v>9.1</v>
      </c>
      <c r="E9" s="1">
        <v>5.54</v>
      </c>
      <c r="F9" s="1" t="s">
        <v>15</v>
      </c>
      <c r="AA9" s="1"/>
      <c r="AB9" s="1"/>
      <c r="AC9" s="1"/>
      <c r="AD9" s="1"/>
    </row>
    <row r="10" spans="1:30" ht="15" customHeight="1" x14ac:dyDescent="0.25">
      <c r="A10" s="1" t="s">
        <v>112</v>
      </c>
      <c r="B10" s="1">
        <v>62009</v>
      </c>
      <c r="C10" s="1">
        <v>7.36</v>
      </c>
      <c r="D10" s="1">
        <v>8.6</v>
      </c>
      <c r="E10" s="1">
        <v>4.38</v>
      </c>
      <c r="F10" s="1" t="s">
        <v>15</v>
      </c>
      <c r="AA10" s="1"/>
      <c r="AB10" s="1"/>
      <c r="AC10" s="1"/>
      <c r="AD10" s="1"/>
    </row>
    <row r="11" spans="1:30" ht="15" customHeight="1" x14ac:dyDescent="0.25">
      <c r="A11" s="1" t="s">
        <v>62</v>
      </c>
      <c r="B11" s="1">
        <v>43618</v>
      </c>
      <c r="C11" s="1">
        <v>12.61</v>
      </c>
      <c r="D11" s="1">
        <v>7.3</v>
      </c>
      <c r="E11" s="1">
        <v>5.63</v>
      </c>
      <c r="F11" s="1" t="s">
        <v>14</v>
      </c>
      <c r="AA11" s="1"/>
      <c r="AB11" s="1"/>
      <c r="AC11" s="1"/>
      <c r="AD11" s="1"/>
    </row>
    <row r="12" spans="1:30" ht="15" customHeight="1" x14ac:dyDescent="0.25">
      <c r="A12" s="1" t="s">
        <v>113</v>
      </c>
      <c r="B12" s="1">
        <v>81241</v>
      </c>
      <c r="C12" s="1">
        <v>4.3899999999999997</v>
      </c>
      <c r="D12" s="1">
        <v>10.4</v>
      </c>
      <c r="E12" s="1">
        <v>4.9000000000000004</v>
      </c>
      <c r="F12" s="1" t="s">
        <v>13</v>
      </c>
      <c r="AA12" s="1"/>
      <c r="AB12" s="1"/>
      <c r="AC12" s="1"/>
      <c r="AD12" s="1"/>
    </row>
    <row r="13" spans="1:30" ht="15" customHeight="1" x14ac:dyDescent="0.25">
      <c r="A13" s="1" t="s">
        <v>114</v>
      </c>
      <c r="B13" s="1">
        <v>52253</v>
      </c>
      <c r="C13" s="1">
        <v>12.55</v>
      </c>
      <c r="D13" s="1">
        <v>10</v>
      </c>
      <c r="E13" s="1">
        <v>4.53</v>
      </c>
      <c r="F13" s="1" t="s">
        <v>13</v>
      </c>
      <c r="AA13" s="1"/>
      <c r="AB13" s="1"/>
      <c r="AC13" s="1"/>
      <c r="AD13" s="1"/>
    </row>
    <row r="14" spans="1:30" ht="15" customHeight="1" x14ac:dyDescent="0.25">
      <c r="A14" s="1"/>
      <c r="B14" s="1"/>
      <c r="C14" s="1"/>
      <c r="D14" s="1"/>
      <c r="E14" s="1"/>
      <c r="F14" s="1"/>
    </row>
    <row r="15" spans="1:30" ht="15" customHeight="1" x14ac:dyDescent="0.25">
      <c r="B15" s="2" t="s">
        <v>73</v>
      </c>
      <c r="C15" s="12">
        <f>SUM(D2:D13)</f>
        <v>169.40000000000003</v>
      </c>
    </row>
    <row r="16" spans="1:30" x14ac:dyDescent="0.25">
      <c r="C16" s="4"/>
    </row>
    <row r="17" spans="4:4" x14ac:dyDescent="0.25">
      <c r="D17" s="2">
        <f>MAX(D2:D13)</f>
        <v>37.200000000000003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2022-02-05T00:37:42Z</dcterms:created>
  <dcterms:modified xsi:type="dcterms:W3CDTF">2022-02-12T01:32:18Z</dcterms:modified>
</cp:coreProperties>
</file>