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ADOR WEB INA 2017\PLANIFICACION WEB\1-Planificacion de desarrollo Web\"/>
    </mc:Choice>
  </mc:AlternateContent>
  <bookViews>
    <workbookView xWindow="0" yWindow="0" windowWidth="24000" windowHeight="7950"/>
  </bookViews>
  <sheets>
    <sheet name="Polo360 Factibilidad economica" sheetId="1" r:id="rId1"/>
    <sheet name="Factibilidad Tecn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12" i="1"/>
  <c r="A22" i="1"/>
  <c r="G22" i="1" s="1"/>
  <c r="A21" i="1"/>
  <c r="G21" i="1" s="1"/>
  <c r="G20" i="1"/>
  <c r="G19" i="1"/>
  <c r="G15" i="1"/>
  <c r="G11" i="1"/>
  <c r="G16" i="1" s="1"/>
  <c r="D6" i="1"/>
  <c r="F6" i="1" s="1"/>
  <c r="D5" i="1"/>
  <c r="F5" i="1" s="1"/>
  <c r="D4" i="1"/>
  <c r="F4" i="1" s="1"/>
  <c r="G23" i="1" l="1"/>
  <c r="F7" i="1"/>
  <c r="G24" i="1" l="1"/>
  <c r="G27" i="1" l="1"/>
  <c r="G30" i="1" s="1"/>
</calcChain>
</file>

<file path=xl/sharedStrings.xml><?xml version="1.0" encoding="utf-8"?>
<sst xmlns="http://schemas.openxmlformats.org/spreadsheetml/2006/main" count="82" uniqueCount="60">
  <si>
    <t>Descripción</t>
  </si>
  <si>
    <t>Recursos Humanos</t>
  </si>
  <si>
    <t>Nº</t>
  </si>
  <si>
    <t>Cargo</t>
  </si>
  <si>
    <t>Costo Individual</t>
  </si>
  <si>
    <t>Costo Total</t>
  </si>
  <si>
    <t>Ing. Sistema (Líder del Proyecto)</t>
  </si>
  <si>
    <t>Analista/Diseñador</t>
  </si>
  <si>
    <t>Programador</t>
  </si>
  <si>
    <t>Total</t>
  </si>
  <si>
    <t>Recursos Tecnológicos</t>
  </si>
  <si>
    <t>Hardware</t>
  </si>
  <si>
    <t>Cantidad</t>
  </si>
  <si>
    <t>Costo/Hora</t>
  </si>
  <si>
    <t>140 horas Computadora</t>
  </si>
  <si>
    <t>Impresora Lexmark X3350 (depreciación 240/16*1)</t>
  </si>
  <si>
    <t>Software</t>
  </si>
  <si>
    <t>Licencia Microsoft Office</t>
  </si>
  <si>
    <t>Recursos Materiales</t>
  </si>
  <si>
    <t>Costo</t>
  </si>
  <si>
    <t>Resma de Papel A4</t>
  </si>
  <si>
    <t xml:space="preserve">Cartuchos para Impresora  </t>
  </si>
  <si>
    <t>Transporte a la empresa</t>
  </si>
  <si>
    <t>Viáticos (almuerzo)</t>
  </si>
  <si>
    <t>Imprevistos</t>
  </si>
  <si>
    <t>Imprevistos(10%)</t>
  </si>
  <si>
    <t>Subtotal</t>
  </si>
  <si>
    <t>COSTO TOTAL DEL PROYECTO</t>
  </si>
  <si>
    <t>TOTAL</t>
  </si>
  <si>
    <t>RECURSOS TÉCNICOS PARA EL DESARROLLO DEL PROYECTO</t>
  </si>
  <si>
    <t>Tipo de recurso</t>
  </si>
  <si>
    <t>Nombre del recurso</t>
  </si>
  <si>
    <t>Recursos</t>
  </si>
  <si>
    <t>Humanos</t>
  </si>
  <si>
    <t>Experto en el área de Desarrollo</t>
  </si>
  <si>
    <t>Analistas</t>
  </si>
  <si>
    <t>Diseñador de Base de Datos y Programador</t>
  </si>
  <si>
    <t>Diseñador</t>
  </si>
  <si>
    <t>PC (Clon)</t>
  </si>
  <si>
    <t>Computador</t>
  </si>
  <si>
    <t>Pentium IV 2.0 GHz,</t>
  </si>
  <si>
    <t>Impresora Multifunción</t>
  </si>
  <si>
    <t>HP Deskjet F4400 series multifunción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</si>
  <si>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</si>
  <si>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</si>
  <si>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</si>
  <si>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</si>
  <si>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</si>
  <si>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</si>
  <si>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</si>
  <si>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 xml:space="preserve">Conclusión: Según los recursos técnicos que se requieren para el desarrollo del proyecto, estos se pueden conseguir en el país, por tal razón, el proyecto es factible técnicamente </t>
  </si>
  <si>
    <t>8Gb de RAM</t>
  </si>
  <si>
    <t xml:space="preserve">   1 TB disco duro</t>
  </si>
  <si>
    <t>SublimeText</t>
  </si>
  <si>
    <t>Editor de texto</t>
  </si>
  <si>
    <t>Windows 10 Profesional</t>
  </si>
  <si>
    <t>Costos recurrentes</t>
  </si>
  <si>
    <t>Hosting anual</t>
  </si>
  <si>
    <t>Dominio .com</t>
  </si>
  <si>
    <t>Alojamiento y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</si>
</sst>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₡&quot;* #,##0.00_-;\-&quot;₡&quot;* #,##0.00_-;_-&quot;₡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FF0000"/>
      <name val="Calibri Light"/>
      <family val="2"/>
    </font>
    <font>
      <b/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Calibri Light"/>
      <family val="2"/>
    </font>
    <font>
      <b/>
      <sz val="10"/>
      <color theme="1"/>
      <name val="Times New Roman"/>
      <family val="1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16"/>
      <color rgb="FFFFFFFF"/>
      <name val="Calibri Light"/>
      <family val="2"/>
    </font>
    <font>
      <b/>
      <sz val="11"/>
      <color rgb="FF000000"/>
      <name val="Century Schoolbook"/>
      <family val="1"/>
    </font>
    <font>
      <sz val="11"/>
      <color rgb="FF000000"/>
      <name val="Century Schoolbook"/>
      <family val="1"/>
    </font>
    <font>
      <sz val="9"/>
      <color rgb="FF000000"/>
      <name val="Lucida Sans Unicode"/>
      <family val="2"/>
    </font>
    <font>
      <sz val="9"/>
      <color rgb="FF000000"/>
      <name val="Century Schoolbook"/>
      <family val="1"/>
    </font>
    <font>
      <b/>
      <sz val="12"/>
      <color rgb="FF7030A0"/>
      <name val="Calibri Light"/>
      <family val="2"/>
    </font>
    <font>
      <b/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295D2"/>
      </left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 style="medium">
        <color rgb="FF7295D2"/>
      </right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/>
      <right style="thin">
        <color rgb="FF7F7F7F"/>
      </right>
      <top style="medium">
        <color rgb="FF7295D2"/>
      </top>
      <bottom style="medium">
        <color rgb="FF7295D2"/>
      </bottom>
      <diagonal/>
    </border>
    <border>
      <left style="thin">
        <color rgb="FF7F7F7F"/>
      </left>
      <right/>
      <top style="medium">
        <color rgb="FF7295D2"/>
      </top>
      <bottom style="medium">
        <color rgb="FF7295D2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/>
      <right/>
      <top style="medium">
        <color rgb="FF7295D2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71">
    <xf numFmtId="0" fontId="0" fillId="0" borderId="0" xfId="0"/>
    <xf numFmtId="0" fontId="6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44" fontId="7" fillId="0" borderId="3" xfId="1" applyFont="1" applyBorder="1" applyAlignment="1">
      <alignment horizontal="center" vertical="center" wrapText="1"/>
    </xf>
    <xf numFmtId="44" fontId="7" fillId="6" borderId="3" xfId="1" applyFont="1" applyFill="1" applyBorder="1" applyAlignment="1">
      <alignment horizontal="center" vertical="center" wrapText="1"/>
    </xf>
    <xf numFmtId="44" fontId="7" fillId="0" borderId="4" xfId="1" applyFont="1" applyBorder="1" applyAlignment="1">
      <alignment horizontal="center" vertical="center" wrapText="1"/>
    </xf>
    <xf numFmtId="44" fontId="7" fillId="6" borderId="4" xfId="1" applyFont="1" applyFill="1" applyBorder="1" applyAlignment="1">
      <alignment horizontal="center" vertical="center" wrapText="1"/>
    </xf>
    <xf numFmtId="44" fontId="6" fillId="0" borderId="3" xfId="1" applyFont="1" applyBorder="1" applyAlignment="1">
      <alignment horizontal="center" vertical="center" wrapText="1"/>
    </xf>
    <xf numFmtId="44" fontId="7" fillId="0" borderId="6" xfId="1" applyFont="1" applyBorder="1" applyAlignment="1">
      <alignment horizontal="center" vertical="center" wrapText="1"/>
    </xf>
    <xf numFmtId="44" fontId="7" fillId="6" borderId="6" xfId="1" applyFont="1" applyFill="1" applyBorder="1" applyAlignment="1">
      <alignment horizontal="center" vertical="center" wrapText="1"/>
    </xf>
    <xf numFmtId="44" fontId="9" fillId="0" borderId="6" xfId="1" applyFont="1" applyBorder="1" applyAlignment="1">
      <alignment horizontal="center" vertical="center" wrapText="1"/>
    </xf>
    <xf numFmtId="44" fontId="7" fillId="6" borderId="6" xfId="0" applyNumberFormat="1" applyFont="1" applyFill="1" applyBorder="1" applyAlignment="1">
      <alignment horizontal="center" vertical="center" wrapText="1"/>
    </xf>
    <xf numFmtId="44" fontId="7" fillId="0" borderId="6" xfId="0" applyNumberFormat="1" applyFont="1" applyBorder="1" applyAlignment="1">
      <alignment horizontal="center" vertical="center" wrapText="1"/>
    </xf>
    <xf numFmtId="44" fontId="2" fillId="2" borderId="3" xfId="2" applyNumberFormat="1" applyBorder="1" applyAlignment="1">
      <alignment horizontal="center" vertical="center" wrapText="1"/>
    </xf>
    <xf numFmtId="44" fontId="2" fillId="2" borderId="4" xfId="2" applyNumberFormat="1" applyBorder="1" applyAlignment="1">
      <alignment horizontal="center" vertical="center" wrapText="1"/>
    </xf>
    <xf numFmtId="44" fontId="2" fillId="2" borderId="6" xfId="2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4" fontId="10" fillId="4" borderId="1" xfId="4" applyNumberFormat="1" applyFont="1" applyAlignment="1">
      <alignment horizontal="center" vertical="center" wrapText="1"/>
    </xf>
    <xf numFmtId="44" fontId="10" fillId="4" borderId="8" xfId="4" applyNumberFormat="1" applyFont="1" applyBorder="1" applyAlignment="1">
      <alignment horizontal="center" vertical="center" wrapText="1"/>
    </xf>
    <xf numFmtId="44" fontId="10" fillId="4" borderId="7" xfId="4" applyNumberFormat="1" applyFont="1" applyBorder="1" applyAlignment="1">
      <alignment horizontal="center" vertical="center" wrapText="1"/>
    </xf>
    <xf numFmtId="44" fontId="11" fillId="4" borderId="8" xfId="4" applyNumberFormat="1" applyFont="1" applyBorder="1" applyAlignment="1">
      <alignment horizontal="center" vertical="center" wrapText="1"/>
    </xf>
    <xf numFmtId="44" fontId="11" fillId="4" borderId="7" xfId="4" applyNumberFormat="1" applyFont="1" applyBorder="1" applyAlignment="1">
      <alignment horizontal="center" vertical="center" wrapText="1"/>
    </xf>
    <xf numFmtId="44" fontId="11" fillId="4" borderId="1" xfId="4" applyNumberFormat="1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vertical="top" wrapText="1"/>
    </xf>
    <xf numFmtId="0" fontId="14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44" fontId="18" fillId="3" borderId="0" xfId="3" applyNumberFormat="1" applyFont="1"/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</cellXfs>
  <cellStyles count="5">
    <cellStyle name="Bueno" xfId="2" builtinId="26"/>
    <cellStyle name="Entrada" xfId="4" builtinId="20"/>
    <cellStyle name="Incorrecto" xfId="3" builtinId="27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abSelected="1" topLeftCell="A16" workbookViewId="0">
      <selection activeCell="H28" sqref="H28"/>
    </sheetView>
  </sheetViews>
  <sheetFormatPr baseColWidth="10" defaultRowHeight="15" x14ac:dyDescent="0.25"/>
  <cols>
    <col min="1" max="1" width="29.140625" customWidth="1"/>
    <col min="2" max="2" width="14.85546875" bestFit="1" customWidth="1"/>
    <col min="3" max="3" width="14.7109375" bestFit="1" customWidth="1"/>
    <col min="7" max="7" width="19" bestFit="1" customWidth="1"/>
  </cols>
  <sheetData>
    <row r="1" spans="1:7" ht="15.75" thickBot="1" x14ac:dyDescent="0.3"/>
    <row r="2" spans="1:7" ht="15.75" thickBot="1" x14ac:dyDescent="0.3">
      <c r="A2" s="6" t="s">
        <v>1</v>
      </c>
      <c r="B2" s="7"/>
      <c r="C2" s="7"/>
      <c r="D2" s="7"/>
      <c r="E2" s="7"/>
      <c r="F2" s="7"/>
      <c r="G2" s="8"/>
    </row>
    <row r="3" spans="1:7" ht="15.75" thickBot="1" x14ac:dyDescent="0.3">
      <c r="A3" s="1" t="s">
        <v>2</v>
      </c>
      <c r="B3" s="9" t="s">
        <v>3</v>
      </c>
      <c r="C3" s="9"/>
      <c r="D3" s="9" t="s">
        <v>4</v>
      </c>
      <c r="E3" s="9"/>
      <c r="F3" s="9" t="s">
        <v>5</v>
      </c>
      <c r="G3" s="10"/>
    </row>
    <row r="4" spans="1:7" ht="15.75" thickBot="1" x14ac:dyDescent="0.3">
      <c r="A4" s="2">
        <v>1</v>
      </c>
      <c r="B4" s="11" t="s">
        <v>6</v>
      </c>
      <c r="C4" s="11"/>
      <c r="D4" s="23">
        <f>(3*5*12)*4000</f>
        <v>720000</v>
      </c>
      <c r="E4" s="23"/>
      <c r="F4" s="23">
        <f>D4</f>
        <v>720000</v>
      </c>
      <c r="G4" s="25"/>
    </row>
    <row r="5" spans="1:7" ht="15.75" thickBot="1" x14ac:dyDescent="0.3">
      <c r="A5" s="4">
        <v>2</v>
      </c>
      <c r="B5" s="13" t="s">
        <v>7</v>
      </c>
      <c r="C5" s="13"/>
      <c r="D5" s="24">
        <f>(3*5*12)*3000</f>
        <v>540000</v>
      </c>
      <c r="E5" s="24"/>
      <c r="F5" s="24">
        <f>D5*2</f>
        <v>1080000</v>
      </c>
      <c r="G5" s="26"/>
    </row>
    <row r="6" spans="1:7" ht="15.75" thickBot="1" x14ac:dyDescent="0.3">
      <c r="A6" s="4">
        <v>1</v>
      </c>
      <c r="B6" s="13" t="s">
        <v>8</v>
      </c>
      <c r="C6" s="13"/>
      <c r="D6" s="24">
        <f>D4</f>
        <v>720000</v>
      </c>
      <c r="E6" s="24"/>
      <c r="F6" s="24">
        <f>D6</f>
        <v>720000</v>
      </c>
      <c r="G6" s="26"/>
    </row>
    <row r="7" spans="1:7" ht="15.75" thickBot="1" x14ac:dyDescent="0.3">
      <c r="A7" s="15"/>
      <c r="B7" s="11"/>
      <c r="C7" s="11"/>
      <c r="D7" s="27" t="s">
        <v>9</v>
      </c>
      <c r="E7" s="27"/>
      <c r="F7" s="33">
        <f>SUM(F4:G6)</f>
        <v>2520000</v>
      </c>
      <c r="G7" s="34"/>
    </row>
    <row r="8" spans="1:7" ht="15.75" thickBot="1" x14ac:dyDescent="0.3">
      <c r="A8" s="6" t="s">
        <v>10</v>
      </c>
      <c r="B8" s="7"/>
      <c r="C8" s="7"/>
      <c r="D8" s="7"/>
      <c r="E8" s="7"/>
      <c r="F8" s="7"/>
      <c r="G8" s="8"/>
    </row>
    <row r="9" spans="1:7" ht="15.75" thickBot="1" x14ac:dyDescent="0.3">
      <c r="A9" s="17" t="s">
        <v>11</v>
      </c>
      <c r="B9" s="18"/>
      <c r="C9" s="18"/>
      <c r="D9" s="18"/>
      <c r="E9" s="18"/>
      <c r="F9" s="18"/>
      <c r="G9" s="19"/>
    </row>
    <row r="10" spans="1:7" ht="15.75" thickBot="1" x14ac:dyDescent="0.3">
      <c r="A10" s="20" t="s">
        <v>12</v>
      </c>
      <c r="B10" s="9"/>
      <c r="C10" s="9" t="s">
        <v>0</v>
      </c>
      <c r="D10" s="9"/>
      <c r="E10" s="9" t="s">
        <v>13</v>
      </c>
      <c r="F10" s="9"/>
      <c r="G10" s="5" t="s">
        <v>9</v>
      </c>
    </row>
    <row r="11" spans="1:7" ht="15.75" thickBot="1" x14ac:dyDescent="0.3">
      <c r="A11" s="21">
        <v>2</v>
      </c>
      <c r="B11" s="12"/>
      <c r="C11" s="11" t="s">
        <v>14</v>
      </c>
      <c r="D11" s="11"/>
      <c r="E11" s="23">
        <v>300</v>
      </c>
      <c r="F11" s="23"/>
      <c r="G11" s="28">
        <f>E11*140</f>
        <v>42000</v>
      </c>
    </row>
    <row r="12" spans="1:7" ht="25.5" customHeight="1" thickBot="1" x14ac:dyDescent="0.3">
      <c r="A12" s="22">
        <v>1</v>
      </c>
      <c r="B12" s="14"/>
      <c r="C12" s="13" t="s">
        <v>15</v>
      </c>
      <c r="D12" s="13"/>
      <c r="E12" s="24"/>
      <c r="F12" s="24"/>
      <c r="G12" s="29">
        <f>15*600</f>
        <v>9000</v>
      </c>
    </row>
    <row r="13" spans="1:7" ht="15.75" thickBot="1" x14ac:dyDescent="0.3">
      <c r="A13" s="17" t="s">
        <v>16</v>
      </c>
      <c r="B13" s="18"/>
      <c r="C13" s="18"/>
      <c r="D13" s="18"/>
      <c r="E13" s="18"/>
      <c r="F13" s="18"/>
      <c r="G13" s="19"/>
    </row>
    <row r="14" spans="1:7" ht="15.75" thickBot="1" x14ac:dyDescent="0.3">
      <c r="A14" s="20" t="s">
        <v>12</v>
      </c>
      <c r="B14" s="9"/>
      <c r="C14" s="9" t="s">
        <v>0</v>
      </c>
      <c r="D14" s="9"/>
      <c r="E14" s="9" t="s">
        <v>13</v>
      </c>
      <c r="F14" s="9"/>
      <c r="G14" s="5" t="s">
        <v>5</v>
      </c>
    </row>
    <row r="15" spans="1:7" ht="15.75" thickBot="1" x14ac:dyDescent="0.3">
      <c r="A15" s="21">
        <v>1</v>
      </c>
      <c r="B15" s="12"/>
      <c r="C15" s="11" t="s">
        <v>17</v>
      </c>
      <c r="D15" s="11"/>
      <c r="E15" s="16"/>
      <c r="F15" s="16"/>
      <c r="G15" s="30">
        <f>200*600</f>
        <v>120000</v>
      </c>
    </row>
    <row r="16" spans="1:7" ht="15.75" thickBot="1" x14ac:dyDescent="0.3">
      <c r="A16" s="22"/>
      <c r="B16" s="14"/>
      <c r="C16" s="14"/>
      <c r="D16" s="14"/>
      <c r="E16" s="9" t="s">
        <v>9</v>
      </c>
      <c r="F16" s="9"/>
      <c r="G16" s="35">
        <f>G11+G12+G15</f>
        <v>171000</v>
      </c>
    </row>
    <row r="17" spans="1:7" ht="15.75" thickBot="1" x14ac:dyDescent="0.3">
      <c r="A17" s="6" t="s">
        <v>18</v>
      </c>
      <c r="B17" s="7"/>
      <c r="C17" s="7"/>
      <c r="D17" s="7"/>
      <c r="E17" s="7"/>
      <c r="F17" s="7"/>
      <c r="G17" s="8"/>
    </row>
    <row r="18" spans="1:7" ht="15.75" thickBot="1" x14ac:dyDescent="0.3">
      <c r="A18" s="20" t="s">
        <v>12</v>
      </c>
      <c r="B18" s="9"/>
      <c r="C18" s="9" t="s">
        <v>0</v>
      </c>
      <c r="D18" s="9"/>
      <c r="E18" s="9" t="s">
        <v>19</v>
      </c>
      <c r="F18" s="9"/>
      <c r="G18" s="5" t="s">
        <v>9</v>
      </c>
    </row>
    <row r="19" spans="1:7" ht="15.75" thickBot="1" x14ac:dyDescent="0.3">
      <c r="A19" s="21">
        <v>1</v>
      </c>
      <c r="B19" s="12"/>
      <c r="C19" s="11" t="s">
        <v>20</v>
      </c>
      <c r="D19" s="11"/>
      <c r="E19" s="23">
        <v>1500</v>
      </c>
      <c r="F19" s="23"/>
      <c r="G19" s="28">
        <f>E19</f>
        <v>1500</v>
      </c>
    </row>
    <row r="20" spans="1:7" ht="15.75" thickBot="1" x14ac:dyDescent="0.3">
      <c r="A20" s="22">
        <v>2</v>
      </c>
      <c r="B20" s="14"/>
      <c r="C20" s="13" t="s">
        <v>21</v>
      </c>
      <c r="D20" s="13"/>
      <c r="E20" s="24">
        <v>10000</v>
      </c>
      <c r="F20" s="24"/>
      <c r="G20" s="31">
        <f>E20*A20</f>
        <v>20000</v>
      </c>
    </row>
    <row r="21" spans="1:7" ht="15.75" thickBot="1" x14ac:dyDescent="0.3">
      <c r="A21" s="21">
        <f>10*12</f>
        <v>120</v>
      </c>
      <c r="B21" s="12"/>
      <c r="C21" s="11" t="s">
        <v>22</v>
      </c>
      <c r="D21" s="11"/>
      <c r="E21" s="23">
        <v>300</v>
      </c>
      <c r="F21" s="23"/>
      <c r="G21" s="32">
        <f>E21*A21</f>
        <v>36000</v>
      </c>
    </row>
    <row r="22" spans="1:7" ht="15.75" thickBot="1" x14ac:dyDescent="0.3">
      <c r="A22" s="22">
        <f>60*4</f>
        <v>240</v>
      </c>
      <c r="B22" s="14"/>
      <c r="C22" s="13" t="s">
        <v>23</v>
      </c>
      <c r="D22" s="13"/>
      <c r="E22" s="24">
        <v>5000</v>
      </c>
      <c r="F22" s="24"/>
      <c r="G22" s="31">
        <f>E22*A22</f>
        <v>1200000</v>
      </c>
    </row>
    <row r="23" spans="1:7" ht="15.75" thickBot="1" x14ac:dyDescent="0.3">
      <c r="A23" s="21"/>
      <c r="B23" s="12"/>
      <c r="C23" s="12"/>
      <c r="D23" s="12"/>
      <c r="E23" s="16" t="s">
        <v>9</v>
      </c>
      <c r="F23" s="16"/>
      <c r="G23" s="35">
        <f>SUM(G19:G22)</f>
        <v>1257500</v>
      </c>
    </row>
    <row r="24" spans="1:7" ht="15.75" thickBot="1" x14ac:dyDescent="0.3">
      <c r="A24" s="36"/>
      <c r="B24" s="37"/>
      <c r="C24" s="37"/>
      <c r="D24" s="37"/>
      <c r="E24" s="39" t="s">
        <v>26</v>
      </c>
      <c r="F24" s="40"/>
      <c r="G24" s="38">
        <f>SUM(G23,G16,F7)</f>
        <v>3948500</v>
      </c>
    </row>
    <row r="25" spans="1:7" ht="15.75" thickBot="1" x14ac:dyDescent="0.3">
      <c r="A25" s="6" t="s">
        <v>24</v>
      </c>
      <c r="B25" s="7"/>
      <c r="C25" s="7"/>
      <c r="D25" s="7"/>
      <c r="E25" s="7"/>
      <c r="F25" s="7"/>
      <c r="G25" s="8"/>
    </row>
    <row r="26" spans="1:7" ht="15.75" thickBot="1" x14ac:dyDescent="0.3">
      <c r="A26" s="20" t="s">
        <v>12</v>
      </c>
      <c r="B26" s="9"/>
      <c r="C26" s="9" t="s">
        <v>0</v>
      </c>
      <c r="D26" s="9"/>
      <c r="E26" s="9" t="s">
        <v>19</v>
      </c>
      <c r="F26" s="9"/>
      <c r="G26" s="5" t="s">
        <v>9</v>
      </c>
    </row>
    <row r="27" spans="1:7" ht="15.75" thickBot="1" x14ac:dyDescent="0.3">
      <c r="A27" s="21">
        <v>1</v>
      </c>
      <c r="B27" s="12"/>
      <c r="C27" s="11" t="s">
        <v>25</v>
      </c>
      <c r="D27" s="11"/>
      <c r="E27" s="23"/>
      <c r="F27" s="23"/>
      <c r="G27" s="28">
        <f>G24*0.1</f>
        <v>394850</v>
      </c>
    </row>
    <row r="28" spans="1:7" ht="15.75" thickBot="1" x14ac:dyDescent="0.3"/>
    <row r="29" spans="1:7" ht="15.75" thickBot="1" x14ac:dyDescent="0.3">
      <c r="A29" s="6" t="s">
        <v>27</v>
      </c>
      <c r="B29" s="7"/>
      <c r="C29" s="7"/>
      <c r="D29" s="7"/>
      <c r="E29" s="7"/>
      <c r="F29" s="7"/>
      <c r="G29" s="8"/>
    </row>
    <row r="30" spans="1:7" ht="19.5" thickBot="1" x14ac:dyDescent="0.3">
      <c r="A30" s="36"/>
      <c r="B30" s="37"/>
      <c r="C30" s="37"/>
      <c r="D30" s="37"/>
      <c r="E30" s="41" t="s">
        <v>28</v>
      </c>
      <c r="F30" s="42"/>
      <c r="G30" s="43">
        <f>G24+G27</f>
        <v>4343350</v>
      </c>
    </row>
    <row r="31" spans="1:7" ht="15.75" thickBot="1" x14ac:dyDescent="0.3"/>
    <row r="32" spans="1:7" ht="15.75" thickBot="1" x14ac:dyDescent="0.3">
      <c r="A32" s="68" t="s">
        <v>56</v>
      </c>
      <c r="B32" s="69"/>
      <c r="C32" s="69"/>
      <c r="D32" s="69"/>
      <c r="E32" s="69"/>
      <c r="F32" s="69"/>
      <c r="G32" s="70"/>
    </row>
    <row r="33" spans="1:7" ht="15.75" thickBot="1" x14ac:dyDescent="0.3">
      <c r="A33" s="20" t="s">
        <v>12</v>
      </c>
      <c r="B33" s="9"/>
      <c r="C33" s="9" t="s">
        <v>0</v>
      </c>
      <c r="D33" s="9"/>
      <c r="E33" s="9" t="s">
        <v>19</v>
      </c>
      <c r="F33" s="9"/>
      <c r="G33" s="5" t="s">
        <v>9</v>
      </c>
    </row>
    <row r="34" spans="1:7" ht="15.75" thickBot="1" x14ac:dyDescent="0.3">
      <c r="A34" s="21">
        <v>1</v>
      </c>
      <c r="B34" s="12"/>
      <c r="C34" s="11" t="s">
        <v>57</v>
      </c>
      <c r="D34" s="11"/>
      <c r="E34" s="23"/>
      <c r="F34" s="23"/>
      <c r="G34" s="28">
        <f>100*600</f>
        <v>60000</v>
      </c>
    </row>
    <row r="35" spans="1:7" ht="15.75" thickBot="1" x14ac:dyDescent="0.3">
      <c r="A35" s="21">
        <v>1</v>
      </c>
      <c r="B35" s="12"/>
      <c r="C35" s="11" t="s">
        <v>58</v>
      </c>
      <c r="D35" s="11"/>
      <c r="E35" s="23"/>
      <c r="F35" s="23"/>
      <c r="G35" s="28">
        <f>120*600</f>
        <v>72000</v>
      </c>
    </row>
    <row r="36" spans="1:7" ht="15.75" x14ac:dyDescent="0.25">
      <c r="D36" s="66" t="s">
        <v>59</v>
      </c>
      <c r="E36" s="66"/>
      <c r="F36" s="66"/>
      <c r="G36" s="67">
        <f>SUM(G34:G35)</f>
        <v>132000</v>
      </c>
    </row>
  </sheetData>
  <mergeCells count="75">
    <mergeCell ref="D36:F36"/>
    <mergeCell ref="A34:B34"/>
    <mergeCell ref="C34:D34"/>
    <mergeCell ref="E34:F34"/>
    <mergeCell ref="A35:B35"/>
    <mergeCell ref="C35:D35"/>
    <mergeCell ref="E35:F35"/>
    <mergeCell ref="E30:F30"/>
    <mergeCell ref="A29:G29"/>
    <mergeCell ref="A32:G32"/>
    <mergeCell ref="A33:B33"/>
    <mergeCell ref="C33:D33"/>
    <mergeCell ref="E33:F33"/>
    <mergeCell ref="A26:B26"/>
    <mergeCell ref="C26:D26"/>
    <mergeCell ref="E26:F26"/>
    <mergeCell ref="A27:B27"/>
    <mergeCell ref="C27:D27"/>
    <mergeCell ref="E27:F27"/>
    <mergeCell ref="A22:B22"/>
    <mergeCell ref="C22:D22"/>
    <mergeCell ref="E22:F22"/>
    <mergeCell ref="A23:D23"/>
    <mergeCell ref="E23:F23"/>
    <mergeCell ref="A25:G25"/>
    <mergeCell ref="E24:F24"/>
    <mergeCell ref="A20:B20"/>
    <mergeCell ref="C20:D20"/>
    <mergeCell ref="E20:F20"/>
    <mergeCell ref="A21:B21"/>
    <mergeCell ref="C21:D21"/>
    <mergeCell ref="E21:F21"/>
    <mergeCell ref="A18:B18"/>
    <mergeCell ref="C18:D18"/>
    <mergeCell ref="E18:F18"/>
    <mergeCell ref="A19:B19"/>
    <mergeCell ref="C19:D19"/>
    <mergeCell ref="E19:F19"/>
    <mergeCell ref="A15:B15"/>
    <mergeCell ref="C15:D15"/>
    <mergeCell ref="E15:F15"/>
    <mergeCell ref="A16:D16"/>
    <mergeCell ref="E16:F16"/>
    <mergeCell ref="A17:G17"/>
    <mergeCell ref="A12:B12"/>
    <mergeCell ref="C12:D12"/>
    <mergeCell ref="E12:F12"/>
    <mergeCell ref="A13:G13"/>
    <mergeCell ref="A14:B14"/>
    <mergeCell ref="C14:D14"/>
    <mergeCell ref="E14:F14"/>
    <mergeCell ref="A8:G8"/>
    <mergeCell ref="A9:G9"/>
    <mergeCell ref="A10:B10"/>
    <mergeCell ref="C10:D10"/>
    <mergeCell ref="E10:F10"/>
    <mergeCell ref="A11:B11"/>
    <mergeCell ref="C11:D11"/>
    <mergeCell ref="E11:F11"/>
    <mergeCell ref="B6:C6"/>
    <mergeCell ref="D6:E6"/>
    <mergeCell ref="F6:G6"/>
    <mergeCell ref="A7:C7"/>
    <mergeCell ref="D7:E7"/>
    <mergeCell ref="F7:G7"/>
    <mergeCell ref="B5:C5"/>
    <mergeCell ref="D5:E5"/>
    <mergeCell ref="F5:G5"/>
    <mergeCell ref="A2:G2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opLeftCell="A13" workbookViewId="0">
      <selection activeCell="A18" sqref="A18:D19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24" customWidth="1"/>
  </cols>
  <sheetData>
    <row r="1" spans="1:5" ht="42" customHeight="1" thickBot="1" x14ac:dyDescent="0.3">
      <c r="A1" s="50" t="s">
        <v>29</v>
      </c>
      <c r="B1" s="51"/>
      <c r="C1" s="51"/>
      <c r="D1" s="52"/>
      <c r="E1" s="3"/>
    </row>
    <row r="2" spans="1:5" ht="32.25" thickBot="1" x14ac:dyDescent="0.3">
      <c r="A2" s="65" t="s">
        <v>30</v>
      </c>
      <c r="B2" s="65" t="s">
        <v>31</v>
      </c>
      <c r="C2" s="65" t="s">
        <v>0</v>
      </c>
      <c r="D2" s="65" t="s">
        <v>12</v>
      </c>
      <c r="E2" s="3"/>
    </row>
    <row r="3" spans="1:5" ht="30.75" thickBot="1" x14ac:dyDescent="0.3">
      <c r="A3" s="44" t="s">
        <v>32</v>
      </c>
      <c r="B3" s="53" t="s">
        <v>34</v>
      </c>
      <c r="C3" s="46" t="s">
        <v>35</v>
      </c>
      <c r="D3" s="47">
        <v>2</v>
      </c>
      <c r="E3" s="3"/>
    </row>
    <row r="4" spans="1:5" ht="86.25" thickBot="1" x14ac:dyDescent="0.3">
      <c r="A4" s="44" t="s">
        <v>33</v>
      </c>
      <c r="B4" s="54"/>
      <c r="C4" s="46" t="s">
        <v>36</v>
      </c>
      <c r="D4" s="47">
        <v>1</v>
      </c>
      <c r="E4" s="3"/>
    </row>
    <row r="5" spans="1:5" ht="15.75" thickBot="1" x14ac:dyDescent="0.3">
      <c r="A5" s="45"/>
      <c r="B5" s="55"/>
      <c r="C5" s="46" t="s">
        <v>37</v>
      </c>
      <c r="D5" s="47">
        <v>1</v>
      </c>
      <c r="E5" s="3"/>
    </row>
    <row r="6" spans="1:5" ht="29.25" thickBot="1" x14ac:dyDescent="0.3">
      <c r="A6" s="56" t="s">
        <v>11</v>
      </c>
      <c r="B6" s="53" t="s">
        <v>38</v>
      </c>
      <c r="C6" s="46" t="s">
        <v>39</v>
      </c>
      <c r="D6" s="47">
        <v>1</v>
      </c>
      <c r="E6" s="3"/>
    </row>
    <row r="7" spans="1:5" ht="27.75" thickBot="1" x14ac:dyDescent="0.3">
      <c r="A7" s="57"/>
      <c r="B7" s="54"/>
      <c r="C7" s="48" t="s">
        <v>40</v>
      </c>
      <c r="D7" s="53"/>
      <c r="E7" s="3"/>
    </row>
    <row r="8" spans="1:5" ht="15.75" thickBot="1" x14ac:dyDescent="0.3">
      <c r="A8" s="57"/>
      <c r="B8" s="54"/>
      <c r="C8" s="49" t="s">
        <v>51</v>
      </c>
      <c r="D8" s="54"/>
      <c r="E8" s="3"/>
    </row>
    <row r="9" spans="1:5" ht="15.75" thickBot="1" x14ac:dyDescent="0.3">
      <c r="A9" s="57"/>
      <c r="B9" s="55"/>
      <c r="C9" s="49" t="s">
        <v>52</v>
      </c>
      <c r="D9" s="55"/>
      <c r="E9" s="3"/>
    </row>
    <row r="10" spans="1:5" ht="29.25" thickBot="1" x14ac:dyDescent="0.3">
      <c r="A10" s="58"/>
      <c r="B10" s="47" t="s">
        <v>41</v>
      </c>
      <c r="C10" s="46" t="s">
        <v>42</v>
      </c>
      <c r="D10" s="47">
        <v>1</v>
      </c>
      <c r="E10" s="3"/>
    </row>
    <row r="11" spans="1:5" x14ac:dyDescent="0.25">
      <c r="A11" s="56" t="s">
        <v>16</v>
      </c>
      <c r="B11" s="53" t="s">
        <v>53</v>
      </c>
      <c r="C11" s="53" t="s">
        <v>54</v>
      </c>
      <c r="D11" s="53">
        <v>3</v>
      </c>
      <c r="E11" s="3"/>
    </row>
    <row r="12" spans="1:5" ht="15.75" thickBot="1" x14ac:dyDescent="0.3">
      <c r="A12" s="57"/>
      <c r="B12" s="55"/>
      <c r="C12" s="55"/>
      <c r="D12" s="55"/>
      <c r="E12" s="3"/>
    </row>
    <row r="13" spans="1:5" ht="29.25" thickBot="1" x14ac:dyDescent="0.3">
      <c r="A13" s="57"/>
      <c r="B13" s="47" t="s">
        <v>55</v>
      </c>
      <c r="C13" s="46" t="s">
        <v>43</v>
      </c>
      <c r="D13" s="47">
        <v>3</v>
      </c>
      <c r="E13" s="3"/>
    </row>
    <row r="14" spans="1:5" ht="43.5" thickBot="1" x14ac:dyDescent="0.3">
      <c r="A14" s="57"/>
      <c r="B14" s="47" t="s">
        <v>44</v>
      </c>
      <c r="C14" s="46" t="s">
        <v>45</v>
      </c>
      <c r="D14" s="47">
        <v>1</v>
      </c>
      <c r="E14" s="3"/>
    </row>
    <row r="15" spans="1:5" ht="15.75" thickBot="1" x14ac:dyDescent="0.3">
      <c r="A15" s="57"/>
      <c r="B15" s="46" t="s">
        <v>46</v>
      </c>
      <c r="C15" s="46" t="s">
        <v>47</v>
      </c>
      <c r="D15" s="47">
        <v>1</v>
      </c>
      <c r="E15" s="3"/>
    </row>
    <row r="16" spans="1:5" ht="29.25" customHeight="1" x14ac:dyDescent="0.25">
      <c r="A16" s="57"/>
      <c r="B16" s="60" t="s">
        <v>48</v>
      </c>
      <c r="C16" s="62" t="s">
        <v>49</v>
      </c>
      <c r="D16" s="64">
        <v>1</v>
      </c>
      <c r="E16" s="3"/>
    </row>
    <row r="17" spans="1:5" ht="15.75" thickBot="1" x14ac:dyDescent="0.3">
      <c r="A17" s="58"/>
      <c r="B17" s="61"/>
      <c r="C17" s="63"/>
      <c r="D17" s="59"/>
      <c r="E17" s="3"/>
    </row>
    <row r="18" spans="1:5" ht="15" customHeight="1" x14ac:dyDescent="0.25">
      <c r="A18" s="60" t="s">
        <v>50</v>
      </c>
      <c r="B18" s="62"/>
      <c r="C18" s="62"/>
      <c r="D18" s="64"/>
      <c r="E18" s="3"/>
    </row>
    <row r="19" spans="1:5" ht="59.25" customHeight="1" thickBot="1" x14ac:dyDescent="0.3">
      <c r="A19" s="61"/>
      <c r="B19" s="63"/>
      <c r="C19" s="63"/>
      <c r="D19" s="59"/>
      <c r="E19" s="3"/>
    </row>
    <row r="20" spans="1:5" x14ac:dyDescent="0.25">
      <c r="D20" s="3"/>
    </row>
  </sheetData>
  <mergeCells count="13">
    <mergeCell ref="B11:B12"/>
    <mergeCell ref="C11:C12"/>
    <mergeCell ref="D11:D12"/>
    <mergeCell ref="B16:B17"/>
    <mergeCell ref="C16:C17"/>
    <mergeCell ref="D16:D17"/>
    <mergeCell ref="A18:D19"/>
    <mergeCell ref="A1:D1"/>
    <mergeCell ref="B3:B5"/>
    <mergeCell ref="A6:A10"/>
    <mergeCell ref="B6:B9"/>
    <mergeCell ref="D7:D9"/>
    <mergeCell ref="A11:A17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Polo360 Factibilidad economica</vt:lpstr>
      <vt:lpstr>Factibilidad Tecnica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2019-05-14T16:06:33Z</dcterms:created>
  <dcterms:modified xsi:type="dcterms:W3CDTF">2019-05-14T16:57:09Z</dcterms:modified>
</cp:coreProperties>
</file>